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AL5" i="1" s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AL6" i="1" s="1"/>
  <c r="Z6" i="1"/>
  <c r="AA6" i="1"/>
  <c r="AB6" i="1"/>
  <c r="AC6" i="1"/>
  <c r="AD6" i="1"/>
  <c r="AE6" i="1"/>
  <c r="AF6" i="1"/>
  <c r="AG6" i="1"/>
  <c r="AP6" i="1" s="1"/>
  <c r="AH6" i="1"/>
  <c r="AI6" i="1"/>
  <c r="AQ6" i="1" s="1"/>
  <c r="AJ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AK8" i="1" s="1"/>
  <c r="X8" i="1"/>
  <c r="Y8" i="1"/>
  <c r="Z8" i="1"/>
  <c r="AA8" i="1"/>
  <c r="AM8" i="1" s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L10" i="1" s="1"/>
  <c r="AA10" i="1"/>
  <c r="AB10" i="1"/>
  <c r="AC10" i="1"/>
  <c r="AN10" i="1" s="1"/>
  <c r="AD10" i="1"/>
  <c r="AE10" i="1"/>
  <c r="AO10" i="1" s="1"/>
  <c r="AF10" i="1"/>
  <c r="AG10" i="1"/>
  <c r="AH10" i="1"/>
  <c r="AP10" i="1" s="1"/>
  <c r="AI10" i="1"/>
  <c r="AJ10" i="1"/>
  <c r="AQ1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M29" i="1" s="1"/>
  <c r="AB29" i="1"/>
  <c r="AC29" i="1"/>
  <c r="AD29" i="1"/>
  <c r="AE29" i="1"/>
  <c r="AF29" i="1"/>
  <c r="AG29" i="1"/>
  <c r="AP29" i="1" s="1"/>
  <c r="AH29" i="1"/>
  <c r="AI29" i="1"/>
  <c r="AJ29" i="1"/>
  <c r="AL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O78" i="1" s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O84" i="1" s="1"/>
  <c r="AF84" i="1"/>
  <c r="AG84" i="1"/>
  <c r="AH84" i="1"/>
  <c r="AI84" i="1"/>
  <c r="AJ84" i="1"/>
  <c r="AK84" i="1"/>
  <c r="AN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AL118" i="1" s="1"/>
  <c r="Z118" i="1"/>
  <c r="AA118" i="1"/>
  <c r="AM118" i="1" s="1"/>
  <c r="AB118" i="1"/>
  <c r="AC118" i="1"/>
  <c r="AD118" i="1"/>
  <c r="AE118" i="1"/>
  <c r="AF118" i="1"/>
  <c r="AG118" i="1"/>
  <c r="AH118" i="1"/>
  <c r="AI118" i="1"/>
  <c r="AQ118" i="1" s="1"/>
  <c r="AJ118" i="1"/>
  <c r="AN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P118" i="1" l="1"/>
  <c r="AN78" i="1"/>
  <c r="AL16" i="1"/>
  <c r="AO118" i="1"/>
  <c r="AL78" i="1"/>
  <c r="AK118" i="1"/>
  <c r="AO90" i="1"/>
  <c r="AM84" i="1"/>
  <c r="AO29" i="1"/>
  <c r="AL84" i="1"/>
  <c r="AN29" i="1"/>
  <c r="AL128" i="1"/>
  <c r="AM78" i="1"/>
  <c r="AM10" i="1"/>
  <c r="AP90" i="1"/>
  <c r="AQ78" i="1"/>
  <c r="AK78" i="1"/>
  <c r="AP78" i="1"/>
  <c r="AK29" i="1"/>
  <c r="AK10" i="1"/>
  <c r="AM32" i="1"/>
  <c r="AO40" i="1"/>
  <c r="AN90" i="1"/>
  <c r="AQ74" i="1"/>
  <c r="AL90" i="1"/>
  <c r="AN81" i="1"/>
  <c r="AN76" i="1"/>
  <c r="AL17" i="1"/>
  <c r="AO143" i="1"/>
  <c r="AM124" i="1"/>
  <c r="AN117" i="1"/>
  <c r="AM20" i="1"/>
  <c r="AM16" i="1"/>
  <c r="AN143" i="1"/>
  <c r="AN98" i="1"/>
  <c r="AN93" i="1"/>
  <c r="AO25" i="1"/>
  <c r="AL20" i="1"/>
  <c r="AM14" i="1"/>
  <c r="AO121" i="1"/>
  <c r="AQ115" i="1"/>
  <c r="AL11" i="1"/>
  <c r="AL143" i="1"/>
  <c r="AN24" i="1"/>
  <c r="AM90" i="1"/>
  <c r="AL59" i="1"/>
  <c r="AM95" i="1"/>
  <c r="AP89" i="1"/>
  <c r="AL81" i="1"/>
  <c r="AL76" i="1"/>
  <c r="AM73" i="1"/>
  <c r="AL68" i="1"/>
  <c r="AP67" i="1"/>
  <c r="AP63" i="1"/>
  <c r="AQ62" i="1"/>
  <c r="AL48" i="1"/>
  <c r="AM47" i="1"/>
  <c r="AP45" i="1"/>
  <c r="AL45" i="1"/>
  <c r="AM40" i="1"/>
  <c r="AO16" i="1"/>
  <c r="AP11" i="1"/>
  <c r="AL136" i="1"/>
  <c r="AM131" i="1"/>
  <c r="AN130" i="1"/>
  <c r="AO108" i="1"/>
  <c r="AN103" i="1"/>
  <c r="AL103" i="1"/>
  <c r="AK83" i="1"/>
  <c r="AL82" i="1"/>
  <c r="AQ76" i="1"/>
  <c r="AK76" i="1"/>
  <c r="AN73" i="1"/>
  <c r="AQ72" i="1"/>
  <c r="AK72" i="1"/>
  <c r="AM67" i="1"/>
  <c r="AN53" i="1"/>
  <c r="AL47" i="1"/>
  <c r="AN46" i="1"/>
  <c r="AO45" i="1"/>
  <c r="AM24" i="1"/>
  <c r="AQ124" i="1"/>
  <c r="AK124" i="1"/>
  <c r="AM91" i="1"/>
  <c r="AQ69" i="1"/>
  <c r="AK69" i="1"/>
  <c r="AM45" i="1"/>
  <c r="AN138" i="1"/>
  <c r="AN128" i="1"/>
  <c r="AM89" i="1"/>
  <c r="AO26" i="1"/>
  <c r="AN11" i="1"/>
  <c r="AO124" i="1"/>
  <c r="AL111" i="1"/>
  <c r="AL95" i="1"/>
  <c r="AM88" i="1"/>
  <c r="AQ82" i="1"/>
  <c r="AN48" i="1"/>
  <c r="AK45" i="1"/>
  <c r="AM121" i="1"/>
  <c r="AQ111" i="1"/>
  <c r="AO83" i="1"/>
  <c r="AN69" i="1"/>
  <c r="AO59" i="1"/>
  <c r="AM48" i="1"/>
  <c r="AN47" i="1"/>
  <c r="AQ108" i="1"/>
  <c r="AL107" i="1"/>
  <c r="AQ88" i="1"/>
  <c r="AN83" i="1"/>
  <c r="AO82" i="1"/>
  <c r="AM69" i="1"/>
  <c r="AN32" i="1"/>
  <c r="AO17" i="1"/>
  <c r="AN131" i="1"/>
  <c r="AN72" i="1"/>
  <c r="AM53" i="1"/>
  <c r="AL25" i="1"/>
  <c r="AL115" i="1"/>
  <c r="AO88" i="1"/>
  <c r="AM82" i="1"/>
  <c r="AL63" i="1"/>
  <c r="AP130" i="1"/>
  <c r="AN124" i="1"/>
  <c r="AM97" i="1"/>
  <c r="AN88" i="1"/>
  <c r="AM59" i="1"/>
  <c r="AQ48" i="1"/>
  <c r="AO14" i="1"/>
  <c r="AM136" i="1"/>
  <c r="AN115" i="1"/>
  <c r="AP109" i="1"/>
  <c r="AM107" i="1"/>
  <c r="AM105" i="1"/>
  <c r="AN86" i="1"/>
  <c r="AL73" i="1"/>
  <c r="AM72" i="1"/>
  <c r="AN68" i="1"/>
  <c r="AM62" i="1"/>
  <c r="AN52" i="1"/>
  <c r="AQ17" i="1"/>
  <c r="AO13" i="1"/>
  <c r="AK121" i="1"/>
  <c r="AN114" i="1"/>
  <c r="AP113" i="1"/>
  <c r="AO103" i="1"/>
  <c r="AP82" i="1"/>
  <c r="AO67" i="1"/>
  <c r="AL53" i="1"/>
  <c r="AM52" i="1"/>
  <c r="AO5" i="1"/>
  <c r="AM138" i="1"/>
  <c r="AO137" i="1"/>
  <c r="AP121" i="1"/>
  <c r="AO93" i="1"/>
  <c r="AM74" i="1"/>
  <c r="AQ53" i="1"/>
  <c r="AK53" i="1"/>
  <c r="AQ33" i="1"/>
  <c r="AK33" i="1"/>
  <c r="AQ20" i="1"/>
  <c r="AK20" i="1"/>
  <c r="AM13" i="1"/>
  <c r="AN5" i="1"/>
  <c r="AK6" i="1"/>
  <c r="AM128" i="1"/>
  <c r="AK117" i="1"/>
  <c r="AM111" i="1"/>
  <c r="AM109" i="1"/>
  <c r="AP105" i="1"/>
  <c r="AQ104" i="1"/>
  <c r="AK104" i="1"/>
  <c r="AM103" i="1"/>
  <c r="AN91" i="1"/>
  <c r="AL74" i="1"/>
  <c r="AP53" i="1"/>
  <c r="AQ52" i="1"/>
  <c r="AK52" i="1"/>
  <c r="AL36" i="1"/>
  <c r="AP33" i="1"/>
  <c r="AQ32" i="1"/>
  <c r="AQ16" i="1"/>
  <c r="AL13" i="1"/>
  <c r="AM113" i="1"/>
  <c r="AQ25" i="1"/>
  <c r="AQ138" i="1"/>
  <c r="AK138" i="1"/>
  <c r="AM137" i="1"/>
  <c r="AP117" i="1"/>
  <c r="AM93" i="1"/>
  <c r="AL91" i="1"/>
  <c r="AM63" i="1"/>
  <c r="AN59" i="1"/>
  <c r="AO52" i="1"/>
  <c r="AP36" i="1"/>
  <c r="AP14" i="1"/>
  <c r="AL124" i="1"/>
  <c r="AL113" i="1"/>
  <c r="AP97" i="1"/>
  <c r="AP93" i="1"/>
  <c r="AP91" i="1"/>
  <c r="AL88" i="1"/>
  <c r="AM86" i="1"/>
  <c r="AK82" i="1"/>
  <c r="AO74" i="1"/>
  <c r="AN63" i="1"/>
  <c r="AL52" i="1"/>
  <c r="AO48" i="1"/>
  <c r="AQ47" i="1"/>
  <c r="AK47" i="1"/>
  <c r="AO36" i="1"/>
  <c r="AM33" i="1"/>
  <c r="AM26" i="1"/>
  <c r="AQ24" i="1"/>
  <c r="AK24" i="1"/>
  <c r="AN20" i="1"/>
  <c r="AM17" i="1"/>
  <c r="AQ143" i="1"/>
  <c r="AQ136" i="1"/>
  <c r="AL131" i="1"/>
  <c r="AM117" i="1"/>
  <c r="AM115" i="1"/>
  <c r="AK109" i="1"/>
  <c r="AO107" i="1"/>
  <c r="AO105" i="1"/>
  <c r="AO95" i="1"/>
  <c r="AO91" i="1"/>
  <c r="AM83" i="1"/>
  <c r="AQ81" i="1"/>
  <c r="AN74" i="1"/>
  <c r="AL69" i="1"/>
  <c r="AO62" i="1"/>
  <c r="AN54" i="1"/>
  <c r="AO53" i="1"/>
  <c r="AP40" i="1"/>
  <c r="AN36" i="1"/>
  <c r="AL33" i="1"/>
  <c r="AL26" i="1"/>
  <c r="AP24" i="1"/>
  <c r="AN107" i="1"/>
  <c r="AM98" i="1"/>
  <c r="AN95" i="1"/>
  <c r="AO89" i="1"/>
  <c r="AN62" i="1"/>
  <c r="AM36" i="1"/>
  <c r="AL32" i="1"/>
  <c r="AQ26" i="1"/>
  <c r="AK26" i="1"/>
  <c r="AM25" i="1"/>
  <c r="AK13" i="1"/>
  <c r="AQ11" i="1"/>
  <c r="AK11" i="1"/>
  <c r="AO6" i="1"/>
  <c r="AQ131" i="1"/>
  <c r="AK131" i="1"/>
  <c r="AL117" i="1"/>
  <c r="AL108" i="1"/>
  <c r="AN105" i="1"/>
  <c r="AO104" i="1"/>
  <c r="AQ103" i="1"/>
  <c r="AK103" i="1"/>
  <c r="AL83" i="1"/>
  <c r="AQ63" i="1"/>
  <c r="AP13" i="1"/>
  <c r="AQ130" i="1"/>
  <c r="AN121" i="1"/>
  <c r="AQ117" i="1"/>
  <c r="AN104" i="1"/>
  <c r="AO73" i="1"/>
  <c r="AN6" i="1"/>
  <c r="AN136" i="1"/>
  <c r="AL114" i="1"/>
  <c r="AN113" i="1"/>
  <c r="AN111" i="1"/>
  <c r="AM104" i="1"/>
  <c r="AQ98" i="1"/>
  <c r="AK98" i="1"/>
  <c r="AL97" i="1"/>
  <c r="AP83" i="1"/>
  <c r="AO69" i="1"/>
  <c r="AL62" i="1"/>
  <c r="AQ54" i="1"/>
  <c r="AK54" i="1"/>
  <c r="AO33" i="1"/>
  <c r="AP20" i="1"/>
  <c r="AM143" i="1"/>
  <c r="AO130" i="1"/>
  <c r="AQ114" i="1"/>
  <c r="AK114" i="1"/>
  <c r="AQ107" i="1"/>
  <c r="AQ97" i="1"/>
  <c r="AK97" i="1"/>
  <c r="AQ95" i="1"/>
  <c r="AK93" i="1"/>
  <c r="AQ91" i="1"/>
  <c r="AK91" i="1"/>
  <c r="AM81" i="1"/>
  <c r="AP68" i="1"/>
  <c r="AO63" i="1"/>
  <c r="AK62" i="1"/>
  <c r="AP54" i="1"/>
  <c r="AL40" i="1"/>
  <c r="AO32" i="1"/>
  <c r="AN26" i="1"/>
  <c r="AO20" i="1"/>
  <c r="AL8" i="1"/>
  <c r="AM108" i="1"/>
  <c r="AP95" i="1"/>
  <c r="AP138" i="1"/>
  <c r="AL137" i="1"/>
  <c r="AO136" i="1"/>
  <c r="AM130" i="1"/>
  <c r="AO128" i="1"/>
  <c r="AN109" i="1"/>
  <c r="AP98" i="1"/>
  <c r="AL89" i="1"/>
  <c r="AP86" i="1"/>
  <c r="AP74" i="1"/>
  <c r="AP72" i="1"/>
  <c r="AP69" i="1"/>
  <c r="AP62" i="1"/>
  <c r="AP59" i="1"/>
  <c r="AP52" i="1"/>
  <c r="AQ45" i="1"/>
  <c r="AN40" i="1"/>
  <c r="AK25" i="1"/>
  <c r="AK17" i="1"/>
  <c r="AN16" i="1"/>
  <c r="AP5" i="1"/>
  <c r="AO115" i="1"/>
  <c r="AL72" i="1"/>
  <c r="AP46" i="1"/>
  <c r="AO138" i="1"/>
  <c r="AP108" i="1"/>
  <c r="AO98" i="1"/>
  <c r="AO86" i="1"/>
  <c r="AO72" i="1"/>
  <c r="AM46" i="1"/>
  <c r="AP25" i="1"/>
  <c r="AP17" i="1"/>
  <c r="AQ13" i="1"/>
  <c r="AP107" i="1"/>
  <c r="AQ93" i="1"/>
  <c r="AM114" i="1"/>
  <c r="AP104" i="1"/>
  <c r="AM76" i="1"/>
  <c r="AO54" i="1"/>
  <c r="AL138" i="1"/>
  <c r="AL130" i="1"/>
  <c r="AP143" i="1"/>
  <c r="AQ105" i="1"/>
  <c r="AK88" i="1"/>
  <c r="AL121" i="1"/>
  <c r="AP137" i="1"/>
  <c r="AP131" i="1"/>
  <c r="AK130" i="1"/>
  <c r="AO117" i="1"/>
  <c r="AK115" i="1"/>
  <c r="AO113" i="1"/>
  <c r="AK111" i="1"/>
  <c r="AL109" i="1"/>
  <c r="AQ83" i="1"/>
  <c r="AN82" i="1"/>
  <c r="AK81" i="1"/>
  <c r="AN67" i="1"/>
  <c r="AK63" i="1"/>
  <c r="AP47" i="1"/>
  <c r="AL46" i="1"/>
  <c r="AN14" i="1"/>
  <c r="AP8" i="1"/>
  <c r="AO131" i="1"/>
  <c r="AP124" i="1"/>
  <c r="AP115" i="1"/>
  <c r="AP111" i="1"/>
  <c r="AQ109" i="1"/>
  <c r="AN108" i="1"/>
  <c r="AK107" i="1"/>
  <c r="AL105" i="1"/>
  <c r="AO97" i="1"/>
  <c r="AK95" i="1"/>
  <c r="AL93" i="1"/>
  <c r="AP81" i="1"/>
  <c r="AO68" i="1"/>
  <c r="AM54" i="1"/>
  <c r="AO47" i="1"/>
  <c r="AQ46" i="1"/>
  <c r="AN45" i="1"/>
  <c r="AK40" i="1"/>
  <c r="AN25" i="1"/>
  <c r="AN17" i="1"/>
  <c r="AO11" i="1"/>
  <c r="AO8" i="1"/>
  <c r="AL98" i="1"/>
  <c r="AN89" i="1"/>
  <c r="AO81" i="1"/>
  <c r="AP16" i="1"/>
  <c r="AL14" i="1"/>
  <c r="AN13" i="1"/>
  <c r="AN8" i="1"/>
  <c r="AP136" i="1"/>
  <c r="AP128" i="1"/>
  <c r="AP114" i="1"/>
  <c r="AO109" i="1"/>
  <c r="AP103" i="1"/>
  <c r="AN97" i="1"/>
  <c r="AP88" i="1"/>
  <c r="AP76" i="1"/>
  <c r="AL54" i="1"/>
  <c r="AP48" i="1"/>
  <c r="AO46" i="1"/>
  <c r="AN33" i="1"/>
  <c r="AP32" i="1"/>
  <c r="AP26" i="1"/>
  <c r="AO24" i="1"/>
  <c r="AN137" i="1"/>
  <c r="AO111" i="1"/>
  <c r="AL86" i="1"/>
  <c r="AL67" i="1"/>
  <c r="AK48" i="1"/>
  <c r="AK32" i="1"/>
  <c r="AO114" i="1"/>
  <c r="AL104" i="1"/>
  <c r="AO76" i="1"/>
  <c r="AM68" i="1"/>
  <c r="AM11" i="1"/>
  <c r="AX69" i="1"/>
  <c r="AY69" i="1"/>
  <c r="AZ69" i="1"/>
  <c r="BA69" i="1"/>
  <c r="BB69" i="1"/>
  <c r="BC69" i="1"/>
  <c r="BE69" i="1"/>
  <c r="AX85" i="1"/>
  <c r="AY85" i="1"/>
  <c r="AZ85" i="1"/>
  <c r="BA85" i="1"/>
  <c r="BB85" i="1"/>
  <c r="BC85" i="1"/>
  <c r="BE85" i="1"/>
  <c r="AX75" i="1"/>
  <c r="AY75" i="1"/>
  <c r="AZ75" i="1"/>
  <c r="BA75" i="1"/>
  <c r="BB75" i="1"/>
  <c r="BC75" i="1"/>
  <c r="BE75" i="1"/>
  <c r="AX32" i="1"/>
  <c r="AY32" i="1"/>
  <c r="AZ32" i="1"/>
  <c r="BA32" i="1"/>
  <c r="BB32" i="1"/>
  <c r="BC32" i="1"/>
  <c r="BE32" i="1"/>
  <c r="BI69" i="1"/>
  <c r="BI85" i="1"/>
  <c r="BI75" i="1"/>
  <c r="BI32" i="1"/>
  <c r="BF32" i="1"/>
  <c r="BF75" i="1"/>
  <c r="BF85" i="1"/>
  <c r="BF69" i="1"/>
  <c r="AX53" i="1"/>
  <c r="BD85" i="1" l="1"/>
  <c r="BD69" i="1"/>
  <c r="BD75" i="1"/>
  <c r="BD32" i="1"/>
  <c r="BF8" i="1"/>
  <c r="BF111" i="1"/>
  <c r="BF14" i="1"/>
  <c r="BF17" i="1"/>
  <c r="BF20" i="1"/>
  <c r="BF26" i="1"/>
  <c r="BF113" i="1"/>
  <c r="BF115" i="1"/>
  <c r="BF33" i="1"/>
  <c r="BF40" i="1"/>
  <c r="BF46" i="1"/>
  <c r="BF47" i="1"/>
  <c r="BF52" i="1"/>
  <c r="BF53" i="1"/>
  <c r="BF54" i="1"/>
  <c r="BF117" i="1"/>
  <c r="BF59" i="1"/>
  <c r="BF62" i="1"/>
  <c r="BF63" i="1"/>
  <c r="BF67" i="1"/>
  <c r="BF118" i="1"/>
  <c r="BF68" i="1"/>
  <c r="BF72" i="1"/>
  <c r="BF73" i="1"/>
  <c r="BF74" i="1"/>
  <c r="BF76" i="1"/>
  <c r="BF81" i="1"/>
  <c r="BF82" i="1"/>
  <c r="BF83" i="1"/>
  <c r="BF86" i="1"/>
  <c r="BF89" i="1"/>
  <c r="BF93" i="1"/>
  <c r="BF95" i="1"/>
  <c r="BF97" i="1"/>
  <c r="BF98" i="1"/>
  <c r="BF105" i="1"/>
  <c r="BF107" i="1"/>
  <c r="BF108" i="1"/>
  <c r="BF109" i="1"/>
  <c r="BF130" i="1"/>
  <c r="BF136" i="1"/>
  <c r="BF137" i="1"/>
  <c r="BF138" i="1"/>
  <c r="BF4" i="1"/>
  <c r="BF21" i="1"/>
  <c r="BF28" i="1"/>
  <c r="BF30" i="1"/>
  <c r="BF56" i="1"/>
  <c r="BF64" i="1"/>
  <c r="BF77" i="1"/>
  <c r="BF102" i="1"/>
  <c r="BF123" i="1"/>
  <c r="BF142" i="1"/>
  <c r="BF112" i="1"/>
  <c r="BF18" i="1"/>
  <c r="BF34" i="1"/>
  <c r="BF41" i="1"/>
  <c r="BF70" i="1"/>
  <c r="BF79" i="1"/>
  <c r="BF90" i="1"/>
  <c r="BF7" i="1"/>
  <c r="BF116" i="1"/>
  <c r="BF37" i="1"/>
  <c r="BF43" i="1"/>
  <c r="BF51" i="1"/>
  <c r="BF80" i="1"/>
  <c r="BF106" i="1"/>
  <c r="BF121" i="1"/>
  <c r="BF128" i="1"/>
  <c r="BF16" i="1"/>
  <c r="BF143" i="1"/>
  <c r="BF87" i="1"/>
  <c r="BF23" i="1"/>
  <c r="BF31" i="1"/>
  <c r="BF132" i="1"/>
  <c r="BF42" i="1"/>
  <c r="BF58" i="1"/>
  <c r="BF45" i="1"/>
  <c r="BF55" i="1"/>
  <c r="BF88" i="1"/>
  <c r="BF126" i="1"/>
  <c r="BF101" i="1"/>
  <c r="BF71" i="1"/>
  <c r="BF11" i="1"/>
  <c r="BF124" i="1"/>
  <c r="BF61" i="1"/>
  <c r="BF100" i="1"/>
  <c r="BF139" i="1"/>
  <c r="BF25" i="1"/>
  <c r="BF5" i="1"/>
  <c r="BF125" i="1"/>
  <c r="BF99" i="1"/>
  <c r="BF39" i="1"/>
  <c r="BF94" i="1"/>
  <c r="BF24" i="1"/>
  <c r="BF49" i="1"/>
  <c r="BF50" i="1"/>
  <c r="BF104" i="1"/>
  <c r="BF3" i="1"/>
  <c r="BF38" i="1"/>
  <c r="BF48" i="1"/>
  <c r="BF114" i="1"/>
  <c r="BF92" i="1"/>
  <c r="BF120" i="1"/>
  <c r="BF15" i="1"/>
  <c r="BF110" i="1"/>
  <c r="BF27" i="1"/>
  <c r="BF65" i="1"/>
  <c r="BF141" i="1"/>
  <c r="BF35" i="1"/>
  <c r="BF96" i="1"/>
  <c r="BF140" i="1"/>
  <c r="BF127" i="1"/>
  <c r="BF19" i="1"/>
  <c r="BF12" i="1"/>
  <c r="BF9" i="1"/>
  <c r="BF13" i="1"/>
  <c r="BF131" i="1"/>
  <c r="BF103" i="1"/>
  <c r="BF36" i="1"/>
  <c r="BF91" i="1"/>
  <c r="BF133" i="1"/>
  <c r="BF2" i="1"/>
  <c r="BF22" i="1"/>
  <c r="BF78" i="1"/>
  <c r="BF60" i="1"/>
  <c r="BF44" i="1"/>
  <c r="BF66" i="1"/>
  <c r="BF29" i="1"/>
  <c r="BF57" i="1"/>
  <c r="BF119" i="1"/>
  <c r="BF10" i="1"/>
  <c r="BF84" i="1"/>
  <c r="BF135" i="1"/>
  <c r="BF134" i="1"/>
  <c r="BF129" i="1"/>
  <c r="BF122" i="1"/>
  <c r="BF6" i="1"/>
  <c r="BK119" i="1" l="1"/>
  <c r="BK10" i="1"/>
  <c r="BK84" i="1"/>
  <c r="BK135" i="1"/>
  <c r="BK134" i="1"/>
  <c r="BK129" i="1"/>
  <c r="BK122" i="1"/>
  <c r="BK111" i="1"/>
  <c r="BK14" i="1"/>
  <c r="BK17" i="1"/>
  <c r="BK20" i="1"/>
  <c r="BK26" i="1"/>
  <c r="BK113" i="1"/>
  <c r="BK115" i="1"/>
  <c r="BK33" i="1"/>
  <c r="BK40" i="1"/>
  <c r="BK46" i="1"/>
  <c r="BK47" i="1"/>
  <c r="BK52" i="1"/>
  <c r="BK53" i="1"/>
  <c r="BK54" i="1"/>
  <c r="BK117" i="1"/>
  <c r="BK59" i="1"/>
  <c r="BK62" i="1"/>
  <c r="BK63" i="1"/>
  <c r="BK67" i="1"/>
  <c r="BK118" i="1"/>
  <c r="BK68" i="1"/>
  <c r="BK72" i="1"/>
  <c r="BK73" i="1"/>
  <c r="BK74" i="1"/>
  <c r="BK76" i="1"/>
  <c r="BK81" i="1"/>
  <c r="BK82" i="1"/>
  <c r="BK83" i="1"/>
  <c r="BK86" i="1"/>
  <c r="BK89" i="1"/>
  <c r="BK93" i="1"/>
  <c r="BK95" i="1"/>
  <c r="BK97" i="1"/>
  <c r="BK98" i="1"/>
  <c r="BK105" i="1"/>
  <c r="BK107" i="1"/>
  <c r="BK108" i="1"/>
  <c r="BK109" i="1"/>
  <c r="BK130" i="1"/>
  <c r="BK136" i="1"/>
  <c r="BK137" i="1"/>
  <c r="BK138" i="1"/>
  <c r="BK4" i="1"/>
  <c r="BK21" i="1"/>
  <c r="BK28" i="1"/>
  <c r="BK30" i="1"/>
  <c r="BK56" i="1"/>
  <c r="BK64" i="1"/>
  <c r="BK77" i="1"/>
  <c r="BK102" i="1"/>
  <c r="BK123" i="1"/>
  <c r="BK142" i="1"/>
  <c r="BK112" i="1"/>
  <c r="BK18" i="1"/>
  <c r="BK34" i="1"/>
  <c r="BK41" i="1"/>
  <c r="BK70" i="1"/>
  <c r="BK79" i="1"/>
  <c r="BK90" i="1"/>
  <c r="BK7" i="1"/>
  <c r="BK116" i="1"/>
  <c r="BK37" i="1"/>
  <c r="BK43" i="1"/>
  <c r="BK51" i="1"/>
  <c r="BK80" i="1"/>
  <c r="BK106" i="1"/>
  <c r="BK121" i="1"/>
  <c r="BK128" i="1"/>
  <c r="BK16" i="1"/>
  <c r="BK143" i="1"/>
  <c r="BK87" i="1"/>
  <c r="BK23" i="1"/>
  <c r="BK31" i="1"/>
  <c r="BK132" i="1"/>
  <c r="BK42" i="1"/>
  <c r="BK58" i="1"/>
  <c r="BK45" i="1"/>
  <c r="BK55" i="1"/>
  <c r="BK88" i="1"/>
  <c r="BK126" i="1"/>
  <c r="BK101" i="1"/>
  <c r="BK71" i="1"/>
  <c r="BK11" i="1"/>
  <c r="BK124" i="1"/>
  <c r="BK61" i="1"/>
  <c r="BK100" i="1"/>
  <c r="BK139" i="1"/>
  <c r="BK25" i="1"/>
  <c r="BK5" i="1"/>
  <c r="BK125" i="1"/>
  <c r="BK99" i="1"/>
  <c r="BK39" i="1"/>
  <c r="BK94" i="1"/>
  <c r="BK24" i="1"/>
  <c r="BK49" i="1"/>
  <c r="BK50" i="1"/>
  <c r="BK104" i="1"/>
  <c r="BK3" i="1"/>
  <c r="BK38" i="1"/>
  <c r="BK48" i="1"/>
  <c r="BK114" i="1"/>
  <c r="BK92" i="1"/>
  <c r="BK120" i="1"/>
  <c r="BK15" i="1"/>
  <c r="BK110" i="1"/>
  <c r="BK27" i="1"/>
  <c r="BK65" i="1"/>
  <c r="BK141" i="1"/>
  <c r="BK35" i="1"/>
  <c r="BK96" i="1"/>
  <c r="BK140" i="1"/>
  <c r="BK127" i="1"/>
  <c r="BK19" i="1"/>
  <c r="BK12" i="1"/>
  <c r="BK9" i="1"/>
  <c r="BK13" i="1"/>
  <c r="BK131" i="1"/>
  <c r="BK103" i="1"/>
  <c r="BK36" i="1"/>
  <c r="BK91" i="1"/>
  <c r="BK133" i="1"/>
  <c r="BK2" i="1"/>
  <c r="BK22" i="1"/>
  <c r="BK78" i="1"/>
  <c r="BK60" i="1"/>
  <c r="BK44" i="1"/>
  <c r="BK66" i="1"/>
  <c r="BK29" i="1"/>
  <c r="BK57" i="1"/>
  <c r="AX87" i="1" l="1"/>
  <c r="AX23" i="1"/>
  <c r="AX31" i="1"/>
  <c r="AX132" i="1"/>
  <c r="AX42" i="1"/>
  <c r="AX58" i="1"/>
  <c r="AX45" i="1"/>
  <c r="AX55" i="1"/>
  <c r="AX88" i="1"/>
  <c r="AX126" i="1"/>
  <c r="AX101" i="1"/>
  <c r="AX71" i="1"/>
  <c r="AX11" i="1"/>
  <c r="AX124" i="1"/>
  <c r="AX61" i="1"/>
  <c r="AX100" i="1"/>
  <c r="AX139" i="1"/>
  <c r="AX25" i="1"/>
  <c r="AX5" i="1"/>
  <c r="AX125" i="1"/>
  <c r="AX99" i="1"/>
  <c r="AX39" i="1"/>
  <c r="BE6" i="1"/>
  <c r="BI37" i="1" l="1"/>
  <c r="BI29" i="1"/>
  <c r="AX37" i="1"/>
  <c r="AY37" i="1"/>
  <c r="AZ37" i="1"/>
  <c r="BA37" i="1"/>
  <c r="BB37" i="1"/>
  <c r="BC37" i="1"/>
  <c r="BE37" i="1"/>
  <c r="AX29" i="1"/>
  <c r="AY29" i="1"/>
  <c r="AZ29" i="1"/>
  <c r="BA29" i="1"/>
  <c r="BB29" i="1"/>
  <c r="BC29" i="1"/>
  <c r="BE29" i="1"/>
  <c r="BD29" i="1" l="1"/>
  <c r="BD37" i="1"/>
  <c r="BI103" i="1"/>
  <c r="BB103" i="1"/>
  <c r="BC103" i="1"/>
  <c r="BE103" i="1"/>
  <c r="AX103" i="1"/>
  <c r="AY103" i="1"/>
  <c r="AZ103" i="1"/>
  <c r="BA103" i="1"/>
  <c r="BD103" i="1" l="1"/>
  <c r="AY128" i="1"/>
  <c r="AZ128" i="1"/>
  <c r="BA128" i="1"/>
  <c r="BB128" i="1"/>
  <c r="BC128" i="1"/>
  <c r="BE128" i="1"/>
  <c r="BD128" i="1" l="1"/>
  <c r="BI128" i="1"/>
  <c r="AX128" i="1"/>
  <c r="BI109" i="1"/>
  <c r="AY109" i="1"/>
  <c r="AZ109" i="1"/>
  <c r="BA109" i="1"/>
  <c r="BB109" i="1"/>
  <c r="BC109" i="1"/>
  <c r="BE109" i="1"/>
  <c r="AX109" i="1"/>
  <c r="BD109" i="1" l="1"/>
  <c r="BI47" i="1"/>
  <c r="AX47" i="1"/>
  <c r="AY47" i="1"/>
  <c r="AZ47" i="1"/>
  <c r="BA47" i="1"/>
  <c r="BB47" i="1"/>
  <c r="BC47" i="1"/>
  <c r="BE47" i="1"/>
  <c r="BI71" i="1"/>
  <c r="AY71" i="1"/>
  <c r="AZ71" i="1"/>
  <c r="BA71" i="1"/>
  <c r="BB71" i="1"/>
  <c r="BC71" i="1"/>
  <c r="BE71" i="1"/>
  <c r="BD71" i="1" l="1"/>
  <c r="BD47" i="1"/>
  <c r="BI8" i="1" l="1"/>
  <c r="BI111" i="1"/>
  <c r="BI14" i="1"/>
  <c r="BI17" i="1"/>
  <c r="BI20" i="1"/>
  <c r="BI26" i="1"/>
  <c r="BI113" i="1"/>
  <c r="BI115" i="1"/>
  <c r="BI33" i="1"/>
  <c r="BI40" i="1"/>
  <c r="BI46" i="1"/>
  <c r="BI52" i="1"/>
  <c r="BI53" i="1"/>
  <c r="BI54" i="1"/>
  <c r="BI117" i="1"/>
  <c r="BI59" i="1"/>
  <c r="BI62" i="1"/>
  <c r="BI63" i="1"/>
  <c r="BI67" i="1"/>
  <c r="BI118" i="1"/>
  <c r="BI68" i="1"/>
  <c r="BI72" i="1"/>
  <c r="BI73" i="1"/>
  <c r="BI74" i="1"/>
  <c r="BI76" i="1"/>
  <c r="BI81" i="1"/>
  <c r="BI82" i="1"/>
  <c r="BI83" i="1"/>
  <c r="BI86" i="1"/>
  <c r="BI89" i="1"/>
  <c r="BI93" i="1"/>
  <c r="BI95" i="1"/>
  <c r="BI97" i="1"/>
  <c r="BI98" i="1"/>
  <c r="BI105" i="1"/>
  <c r="BI107" i="1"/>
  <c r="BI108" i="1"/>
  <c r="BI130" i="1"/>
  <c r="BI136" i="1"/>
  <c r="BI137" i="1"/>
  <c r="BI138" i="1"/>
  <c r="BI4" i="1"/>
  <c r="BI21" i="1"/>
  <c r="BI28" i="1"/>
  <c r="BI30" i="1"/>
  <c r="BI56" i="1"/>
  <c r="BI64" i="1"/>
  <c r="BI77" i="1"/>
  <c r="BI102" i="1"/>
  <c r="BI123" i="1"/>
  <c r="BI142" i="1"/>
  <c r="BI112" i="1"/>
  <c r="BI18" i="1"/>
  <c r="BI34" i="1"/>
  <c r="BI41" i="1"/>
  <c r="BI70" i="1"/>
  <c r="BI79" i="1"/>
  <c r="BI90" i="1"/>
  <c r="BI7" i="1"/>
  <c r="BI116" i="1"/>
  <c r="BI43" i="1"/>
  <c r="BI51" i="1"/>
  <c r="BI80" i="1"/>
  <c r="BI106" i="1"/>
  <c r="BI121" i="1"/>
  <c r="BI16" i="1"/>
  <c r="BI143" i="1"/>
  <c r="BI87" i="1"/>
  <c r="BI23" i="1"/>
  <c r="BI31" i="1"/>
  <c r="BI132" i="1"/>
  <c r="BI42" i="1"/>
  <c r="BI58" i="1"/>
  <c r="BI45" i="1"/>
  <c r="BI55" i="1"/>
  <c r="BI88" i="1"/>
  <c r="BI126" i="1"/>
  <c r="BI101" i="1"/>
  <c r="BI11" i="1"/>
  <c r="BI124" i="1"/>
  <c r="BI61" i="1"/>
  <c r="BI100" i="1"/>
  <c r="BI139" i="1"/>
  <c r="BI25" i="1"/>
  <c r="BI5" i="1"/>
  <c r="BI125" i="1"/>
  <c r="BI99" i="1"/>
  <c r="BI39" i="1"/>
  <c r="BI94" i="1"/>
  <c r="BI24" i="1"/>
  <c r="BI49" i="1"/>
  <c r="BI50" i="1"/>
  <c r="BI104" i="1"/>
  <c r="BI3" i="1"/>
  <c r="BI38" i="1"/>
  <c r="BI48" i="1"/>
  <c r="BI114" i="1"/>
  <c r="BI92" i="1"/>
  <c r="BI120" i="1"/>
  <c r="BI15" i="1"/>
  <c r="BI110" i="1"/>
  <c r="BI27" i="1"/>
  <c r="BI65" i="1"/>
  <c r="BI141" i="1"/>
  <c r="BI35" i="1"/>
  <c r="BI96" i="1"/>
  <c r="BI140" i="1"/>
  <c r="BI127" i="1"/>
  <c r="BI19" i="1"/>
  <c r="BI12" i="1"/>
  <c r="BI9" i="1"/>
  <c r="BI13" i="1"/>
  <c r="BI131" i="1"/>
  <c r="BI36" i="1"/>
  <c r="BI91" i="1"/>
  <c r="BI133" i="1"/>
  <c r="BI2" i="1"/>
  <c r="BI22" i="1"/>
  <c r="BI78" i="1"/>
  <c r="BI60" i="1"/>
  <c r="BI44" i="1"/>
  <c r="BI66" i="1"/>
  <c r="BI57" i="1"/>
  <c r="BI119" i="1"/>
  <c r="BI10" i="1"/>
  <c r="BI84" i="1"/>
  <c r="BI135" i="1"/>
  <c r="BI134" i="1"/>
  <c r="BI129" i="1"/>
  <c r="BI122" i="1"/>
  <c r="AX8" i="1"/>
  <c r="AY8" i="1"/>
  <c r="AZ8" i="1"/>
  <c r="BA8" i="1"/>
  <c r="BB8" i="1"/>
  <c r="BC8" i="1"/>
  <c r="BE8" i="1"/>
  <c r="AX111" i="1"/>
  <c r="AY111" i="1"/>
  <c r="AZ111" i="1"/>
  <c r="BA111" i="1"/>
  <c r="BB111" i="1"/>
  <c r="BC111" i="1"/>
  <c r="BE111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33" i="1"/>
  <c r="AY33" i="1"/>
  <c r="AZ33" i="1"/>
  <c r="BA33" i="1"/>
  <c r="BB33" i="1"/>
  <c r="BC33" i="1"/>
  <c r="BE33" i="1"/>
  <c r="AX40" i="1"/>
  <c r="AY40" i="1"/>
  <c r="AZ40" i="1"/>
  <c r="BA40" i="1"/>
  <c r="BB40" i="1"/>
  <c r="BC40" i="1"/>
  <c r="BE40" i="1"/>
  <c r="AX46" i="1"/>
  <c r="AY46" i="1"/>
  <c r="AZ46" i="1"/>
  <c r="BA46" i="1"/>
  <c r="BB46" i="1"/>
  <c r="BC46" i="1"/>
  <c r="BE46" i="1"/>
  <c r="AX52" i="1"/>
  <c r="AY52" i="1"/>
  <c r="AZ52" i="1"/>
  <c r="BA52" i="1"/>
  <c r="BB52" i="1"/>
  <c r="BC52" i="1"/>
  <c r="BE52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117" i="1"/>
  <c r="AY117" i="1"/>
  <c r="AZ117" i="1"/>
  <c r="BA117" i="1"/>
  <c r="BB117" i="1"/>
  <c r="BC117" i="1"/>
  <c r="BE117" i="1"/>
  <c r="AX59" i="1"/>
  <c r="AY59" i="1"/>
  <c r="AZ59" i="1"/>
  <c r="BA59" i="1"/>
  <c r="BB59" i="1"/>
  <c r="BC59" i="1"/>
  <c r="BE59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7" i="1"/>
  <c r="AY67" i="1"/>
  <c r="AZ67" i="1"/>
  <c r="BA67" i="1"/>
  <c r="BB67" i="1"/>
  <c r="BC67" i="1"/>
  <c r="BE67" i="1"/>
  <c r="AX118" i="1"/>
  <c r="AY118" i="1"/>
  <c r="AZ118" i="1"/>
  <c r="BA118" i="1"/>
  <c r="BB118" i="1"/>
  <c r="BC118" i="1"/>
  <c r="BE118" i="1"/>
  <c r="AX68" i="1"/>
  <c r="AY68" i="1"/>
  <c r="AZ68" i="1"/>
  <c r="BA68" i="1"/>
  <c r="BB68" i="1"/>
  <c r="BC68" i="1"/>
  <c r="BE68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6" i="1"/>
  <c r="AY86" i="1"/>
  <c r="AZ86" i="1"/>
  <c r="BA86" i="1"/>
  <c r="BB86" i="1"/>
  <c r="BC86" i="1"/>
  <c r="BE86" i="1"/>
  <c r="AX89" i="1"/>
  <c r="AY89" i="1"/>
  <c r="AZ89" i="1"/>
  <c r="BA89" i="1"/>
  <c r="BB89" i="1"/>
  <c r="BC89" i="1"/>
  <c r="BE89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105" i="1"/>
  <c r="AY105" i="1"/>
  <c r="AZ105" i="1"/>
  <c r="BA105" i="1"/>
  <c r="BB105" i="1"/>
  <c r="BC105" i="1"/>
  <c r="BE105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30" i="1"/>
  <c r="AY130" i="1"/>
  <c r="AZ130" i="1"/>
  <c r="BA130" i="1"/>
  <c r="BB130" i="1"/>
  <c r="BC130" i="1"/>
  <c r="BE130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0" i="1"/>
  <c r="AY30" i="1"/>
  <c r="AZ30" i="1"/>
  <c r="BA30" i="1"/>
  <c r="BB30" i="1"/>
  <c r="BC30" i="1"/>
  <c r="BE30" i="1"/>
  <c r="AX56" i="1"/>
  <c r="AY56" i="1"/>
  <c r="AZ56" i="1"/>
  <c r="BA56" i="1"/>
  <c r="BB56" i="1"/>
  <c r="BC56" i="1"/>
  <c r="BE56" i="1"/>
  <c r="AX64" i="1"/>
  <c r="AY64" i="1"/>
  <c r="AZ64" i="1"/>
  <c r="BA64" i="1"/>
  <c r="BB64" i="1"/>
  <c r="BC64" i="1"/>
  <c r="BE64" i="1"/>
  <c r="AX77" i="1"/>
  <c r="AY77" i="1"/>
  <c r="AZ77" i="1"/>
  <c r="BA77" i="1"/>
  <c r="BB77" i="1"/>
  <c r="BC77" i="1"/>
  <c r="BE77" i="1"/>
  <c r="AX102" i="1"/>
  <c r="AY102" i="1"/>
  <c r="AZ102" i="1"/>
  <c r="BA102" i="1"/>
  <c r="BB102" i="1"/>
  <c r="BC102" i="1"/>
  <c r="BE102" i="1"/>
  <c r="AX123" i="1"/>
  <c r="AY123" i="1"/>
  <c r="AZ123" i="1"/>
  <c r="BA123" i="1"/>
  <c r="BB123" i="1"/>
  <c r="BC123" i="1"/>
  <c r="BE123" i="1"/>
  <c r="AX142" i="1"/>
  <c r="AY142" i="1"/>
  <c r="AZ142" i="1"/>
  <c r="BA142" i="1"/>
  <c r="BB142" i="1"/>
  <c r="BC142" i="1"/>
  <c r="BE142" i="1"/>
  <c r="AX112" i="1"/>
  <c r="AY112" i="1"/>
  <c r="AZ112" i="1"/>
  <c r="BA112" i="1"/>
  <c r="BB112" i="1"/>
  <c r="BC112" i="1"/>
  <c r="BE112" i="1"/>
  <c r="AX18" i="1"/>
  <c r="AY18" i="1"/>
  <c r="AZ18" i="1"/>
  <c r="BA18" i="1"/>
  <c r="BB18" i="1"/>
  <c r="BC18" i="1"/>
  <c r="BE18" i="1"/>
  <c r="AX34" i="1"/>
  <c r="AY34" i="1"/>
  <c r="AZ34" i="1"/>
  <c r="BA34" i="1"/>
  <c r="BB34" i="1"/>
  <c r="BC34" i="1"/>
  <c r="BE34" i="1"/>
  <c r="AX41" i="1"/>
  <c r="AY41" i="1"/>
  <c r="AZ41" i="1"/>
  <c r="BA41" i="1"/>
  <c r="BB41" i="1"/>
  <c r="BC41" i="1"/>
  <c r="BE41" i="1"/>
  <c r="AX70" i="1"/>
  <c r="AY70" i="1"/>
  <c r="AZ70" i="1"/>
  <c r="BA70" i="1"/>
  <c r="BB70" i="1"/>
  <c r="BC70" i="1"/>
  <c r="BE70" i="1"/>
  <c r="AX79" i="1"/>
  <c r="AY79" i="1"/>
  <c r="AZ79" i="1"/>
  <c r="BA79" i="1"/>
  <c r="BB79" i="1"/>
  <c r="BC79" i="1"/>
  <c r="BE79" i="1"/>
  <c r="AX90" i="1"/>
  <c r="AY90" i="1"/>
  <c r="AZ90" i="1"/>
  <c r="BA90" i="1"/>
  <c r="BB90" i="1"/>
  <c r="BC90" i="1"/>
  <c r="BE90" i="1"/>
  <c r="AX7" i="1"/>
  <c r="AY7" i="1"/>
  <c r="AZ7" i="1"/>
  <c r="BA7" i="1"/>
  <c r="BB7" i="1"/>
  <c r="BC7" i="1"/>
  <c r="BE7" i="1"/>
  <c r="AX116" i="1"/>
  <c r="AY116" i="1"/>
  <c r="AZ116" i="1"/>
  <c r="BA116" i="1"/>
  <c r="BB116" i="1"/>
  <c r="BC116" i="1"/>
  <c r="BE116" i="1"/>
  <c r="AX43" i="1"/>
  <c r="AY43" i="1"/>
  <c r="AZ43" i="1"/>
  <c r="BA43" i="1"/>
  <c r="BB43" i="1"/>
  <c r="BC43" i="1"/>
  <c r="BE43" i="1"/>
  <c r="AX51" i="1"/>
  <c r="AY51" i="1"/>
  <c r="AZ51" i="1"/>
  <c r="BA51" i="1"/>
  <c r="BB51" i="1"/>
  <c r="BC51" i="1"/>
  <c r="BE51" i="1"/>
  <c r="AX80" i="1"/>
  <c r="AY80" i="1"/>
  <c r="AZ80" i="1"/>
  <c r="BA80" i="1"/>
  <c r="BB80" i="1"/>
  <c r="BC80" i="1"/>
  <c r="BE80" i="1"/>
  <c r="AX106" i="1"/>
  <c r="AY106" i="1"/>
  <c r="AZ106" i="1"/>
  <c r="BA106" i="1"/>
  <c r="BB106" i="1"/>
  <c r="BC106" i="1"/>
  <c r="BE106" i="1"/>
  <c r="AX121" i="1"/>
  <c r="AY121" i="1"/>
  <c r="AZ121" i="1"/>
  <c r="BA121" i="1"/>
  <c r="BB121" i="1"/>
  <c r="BC121" i="1"/>
  <c r="BE121" i="1"/>
  <c r="AX16" i="1"/>
  <c r="AY16" i="1"/>
  <c r="AZ16" i="1"/>
  <c r="BA16" i="1"/>
  <c r="BB16" i="1"/>
  <c r="BC16" i="1"/>
  <c r="BE16" i="1"/>
  <c r="AX143" i="1"/>
  <c r="AY143" i="1"/>
  <c r="AZ143" i="1"/>
  <c r="BA143" i="1"/>
  <c r="BB143" i="1"/>
  <c r="BC143" i="1"/>
  <c r="BE143" i="1"/>
  <c r="AY87" i="1"/>
  <c r="AZ87" i="1"/>
  <c r="BA87" i="1"/>
  <c r="BB87" i="1"/>
  <c r="BC87" i="1"/>
  <c r="BE87" i="1"/>
  <c r="AY23" i="1"/>
  <c r="AZ23" i="1"/>
  <c r="BA23" i="1"/>
  <c r="BB23" i="1"/>
  <c r="BC23" i="1"/>
  <c r="BE23" i="1"/>
  <c r="AY31" i="1"/>
  <c r="AZ31" i="1"/>
  <c r="BA31" i="1"/>
  <c r="BB31" i="1"/>
  <c r="BC31" i="1"/>
  <c r="BE31" i="1"/>
  <c r="AY132" i="1"/>
  <c r="AZ132" i="1"/>
  <c r="BA132" i="1"/>
  <c r="BB132" i="1"/>
  <c r="BC132" i="1"/>
  <c r="BE132" i="1"/>
  <c r="AY42" i="1"/>
  <c r="AZ42" i="1"/>
  <c r="BA42" i="1"/>
  <c r="BB42" i="1"/>
  <c r="BC42" i="1"/>
  <c r="BE42" i="1"/>
  <c r="AY58" i="1"/>
  <c r="AZ58" i="1"/>
  <c r="BA58" i="1"/>
  <c r="BB58" i="1"/>
  <c r="BC58" i="1"/>
  <c r="BE58" i="1"/>
  <c r="AY45" i="1"/>
  <c r="AZ45" i="1"/>
  <c r="BA45" i="1"/>
  <c r="BB45" i="1"/>
  <c r="BC45" i="1"/>
  <c r="BE45" i="1"/>
  <c r="AY55" i="1"/>
  <c r="AZ55" i="1"/>
  <c r="BA55" i="1"/>
  <c r="BB55" i="1"/>
  <c r="BC55" i="1"/>
  <c r="BE55" i="1"/>
  <c r="AY88" i="1"/>
  <c r="AZ88" i="1"/>
  <c r="BA88" i="1"/>
  <c r="BB88" i="1"/>
  <c r="BC88" i="1"/>
  <c r="BE88" i="1"/>
  <c r="AY126" i="1"/>
  <c r="AZ126" i="1"/>
  <c r="BA126" i="1"/>
  <c r="BB126" i="1"/>
  <c r="BC126" i="1"/>
  <c r="BE126" i="1"/>
  <c r="AY101" i="1"/>
  <c r="AZ101" i="1"/>
  <c r="BA101" i="1"/>
  <c r="BB101" i="1"/>
  <c r="BC101" i="1"/>
  <c r="BE101" i="1"/>
  <c r="AY11" i="1"/>
  <c r="AZ11" i="1"/>
  <c r="BA11" i="1"/>
  <c r="BB11" i="1"/>
  <c r="BC11" i="1"/>
  <c r="BE11" i="1"/>
  <c r="AY124" i="1"/>
  <c r="AZ124" i="1"/>
  <c r="BA124" i="1"/>
  <c r="BB124" i="1"/>
  <c r="BC124" i="1"/>
  <c r="BE124" i="1"/>
  <c r="AY61" i="1"/>
  <c r="AZ61" i="1"/>
  <c r="BA61" i="1"/>
  <c r="BB61" i="1"/>
  <c r="BC61" i="1"/>
  <c r="BE61" i="1"/>
  <c r="AY100" i="1"/>
  <c r="AZ100" i="1"/>
  <c r="BA100" i="1"/>
  <c r="BB100" i="1"/>
  <c r="BC100" i="1"/>
  <c r="BE100" i="1"/>
  <c r="AY139" i="1"/>
  <c r="AZ139" i="1"/>
  <c r="BA139" i="1"/>
  <c r="BB139" i="1"/>
  <c r="BC139" i="1"/>
  <c r="BE139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5" i="1"/>
  <c r="AZ125" i="1"/>
  <c r="BA125" i="1"/>
  <c r="BB125" i="1"/>
  <c r="BC125" i="1"/>
  <c r="BE125" i="1"/>
  <c r="AY99" i="1"/>
  <c r="AZ99" i="1"/>
  <c r="BA99" i="1"/>
  <c r="BB99" i="1"/>
  <c r="BC99" i="1"/>
  <c r="BE99" i="1"/>
  <c r="AY39" i="1"/>
  <c r="AZ39" i="1"/>
  <c r="BA39" i="1"/>
  <c r="BB39" i="1"/>
  <c r="BC39" i="1"/>
  <c r="BE39" i="1"/>
  <c r="AX94" i="1"/>
  <c r="AY94" i="1"/>
  <c r="AZ94" i="1"/>
  <c r="BA94" i="1"/>
  <c r="BB94" i="1"/>
  <c r="BC94" i="1"/>
  <c r="BE94" i="1"/>
  <c r="AX24" i="1"/>
  <c r="AY24" i="1"/>
  <c r="AZ24" i="1"/>
  <c r="BA24" i="1"/>
  <c r="BB24" i="1"/>
  <c r="BC24" i="1"/>
  <c r="BE24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104" i="1"/>
  <c r="AY104" i="1"/>
  <c r="AZ104" i="1"/>
  <c r="BA104" i="1"/>
  <c r="BB104" i="1"/>
  <c r="BC104" i="1"/>
  <c r="BE104" i="1"/>
  <c r="AX3" i="1"/>
  <c r="AY3" i="1"/>
  <c r="AZ3" i="1"/>
  <c r="BA3" i="1"/>
  <c r="BB3" i="1"/>
  <c r="BC3" i="1"/>
  <c r="BE3" i="1"/>
  <c r="AX38" i="1"/>
  <c r="AY38" i="1"/>
  <c r="AZ38" i="1"/>
  <c r="BA38" i="1"/>
  <c r="BB38" i="1"/>
  <c r="BC38" i="1"/>
  <c r="BE38" i="1"/>
  <c r="AX48" i="1"/>
  <c r="AY48" i="1"/>
  <c r="AZ48" i="1"/>
  <c r="BA48" i="1"/>
  <c r="BB48" i="1"/>
  <c r="BC48" i="1"/>
  <c r="BE48" i="1"/>
  <c r="AX114" i="1"/>
  <c r="AY114" i="1"/>
  <c r="AZ114" i="1"/>
  <c r="BA114" i="1"/>
  <c r="BB114" i="1"/>
  <c r="BC114" i="1"/>
  <c r="BE114" i="1"/>
  <c r="AX92" i="1"/>
  <c r="AY92" i="1"/>
  <c r="AZ92" i="1"/>
  <c r="BA92" i="1"/>
  <c r="BB92" i="1"/>
  <c r="BC92" i="1"/>
  <c r="BE92" i="1"/>
  <c r="AX120" i="1"/>
  <c r="AY120" i="1"/>
  <c r="AZ120" i="1"/>
  <c r="BA120" i="1"/>
  <c r="BB120" i="1"/>
  <c r="BC120" i="1"/>
  <c r="BE120" i="1"/>
  <c r="AX15" i="1"/>
  <c r="AY15" i="1"/>
  <c r="AZ15" i="1"/>
  <c r="BA15" i="1"/>
  <c r="BB15" i="1"/>
  <c r="BC15" i="1"/>
  <c r="BE15" i="1"/>
  <c r="AX110" i="1"/>
  <c r="AY110" i="1"/>
  <c r="AZ110" i="1"/>
  <c r="BA110" i="1"/>
  <c r="BB110" i="1"/>
  <c r="BC110" i="1"/>
  <c r="BE110" i="1"/>
  <c r="AX27" i="1"/>
  <c r="AY27" i="1"/>
  <c r="AZ27" i="1"/>
  <c r="BA27" i="1"/>
  <c r="BB27" i="1"/>
  <c r="BC27" i="1"/>
  <c r="BE27" i="1"/>
  <c r="AX65" i="1"/>
  <c r="AY65" i="1"/>
  <c r="AZ65" i="1"/>
  <c r="BA65" i="1"/>
  <c r="BB65" i="1"/>
  <c r="BC65" i="1"/>
  <c r="BE65" i="1"/>
  <c r="AX141" i="1"/>
  <c r="AY141" i="1"/>
  <c r="AZ141" i="1"/>
  <c r="BA141" i="1"/>
  <c r="BB141" i="1"/>
  <c r="BC141" i="1"/>
  <c r="BE141" i="1"/>
  <c r="AX35" i="1"/>
  <c r="AY35" i="1"/>
  <c r="AZ35" i="1"/>
  <c r="BA35" i="1"/>
  <c r="BB35" i="1"/>
  <c r="BC35" i="1"/>
  <c r="BE35" i="1"/>
  <c r="AX96" i="1"/>
  <c r="AY96" i="1"/>
  <c r="AZ96" i="1"/>
  <c r="BA96" i="1"/>
  <c r="BB96" i="1"/>
  <c r="BC96" i="1"/>
  <c r="BE96" i="1"/>
  <c r="AX140" i="1"/>
  <c r="AY140" i="1"/>
  <c r="AZ140" i="1"/>
  <c r="BA140" i="1"/>
  <c r="BB140" i="1"/>
  <c r="BC140" i="1"/>
  <c r="BE140" i="1"/>
  <c r="AX127" i="1"/>
  <c r="AY127" i="1"/>
  <c r="AZ127" i="1"/>
  <c r="BA127" i="1"/>
  <c r="BB127" i="1"/>
  <c r="BC127" i="1"/>
  <c r="BE127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1" i="1"/>
  <c r="AY131" i="1"/>
  <c r="AZ131" i="1"/>
  <c r="BA131" i="1"/>
  <c r="BB131" i="1"/>
  <c r="BC131" i="1"/>
  <c r="BE131" i="1"/>
  <c r="AX36" i="1"/>
  <c r="AY36" i="1"/>
  <c r="AZ36" i="1"/>
  <c r="BA36" i="1"/>
  <c r="BB36" i="1"/>
  <c r="BC36" i="1"/>
  <c r="BE36" i="1"/>
  <c r="AX91" i="1"/>
  <c r="AY91" i="1"/>
  <c r="AZ91" i="1"/>
  <c r="BA91" i="1"/>
  <c r="BB91" i="1"/>
  <c r="BC91" i="1"/>
  <c r="BE91" i="1"/>
  <c r="AX133" i="1"/>
  <c r="AY133" i="1"/>
  <c r="AZ133" i="1"/>
  <c r="BA133" i="1"/>
  <c r="BB133" i="1"/>
  <c r="BC133" i="1"/>
  <c r="BE133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78" i="1"/>
  <c r="AY78" i="1"/>
  <c r="AZ78" i="1"/>
  <c r="BA78" i="1"/>
  <c r="BB78" i="1"/>
  <c r="BC78" i="1"/>
  <c r="BE78" i="1"/>
  <c r="AX60" i="1"/>
  <c r="AY60" i="1"/>
  <c r="AZ60" i="1"/>
  <c r="BA60" i="1"/>
  <c r="BB60" i="1"/>
  <c r="BC60" i="1"/>
  <c r="BE60" i="1"/>
  <c r="AX44" i="1"/>
  <c r="AY44" i="1"/>
  <c r="AZ44" i="1"/>
  <c r="BA44" i="1"/>
  <c r="BB44" i="1"/>
  <c r="BC44" i="1"/>
  <c r="BE44" i="1"/>
  <c r="AX66" i="1"/>
  <c r="AY66" i="1"/>
  <c r="AZ66" i="1"/>
  <c r="BA66" i="1"/>
  <c r="BB66" i="1"/>
  <c r="BC66" i="1"/>
  <c r="BE66" i="1"/>
  <c r="AX57" i="1"/>
  <c r="AY57" i="1"/>
  <c r="AZ57" i="1"/>
  <c r="BA57" i="1"/>
  <c r="BB57" i="1"/>
  <c r="BC57" i="1"/>
  <c r="BE57" i="1"/>
  <c r="AX119" i="1"/>
  <c r="AY119" i="1"/>
  <c r="AZ119" i="1"/>
  <c r="BA119" i="1"/>
  <c r="BB119" i="1"/>
  <c r="BC119" i="1"/>
  <c r="BE119" i="1"/>
  <c r="AX10" i="1"/>
  <c r="AY10" i="1"/>
  <c r="AZ10" i="1"/>
  <c r="BA10" i="1"/>
  <c r="BB10" i="1"/>
  <c r="BC10" i="1"/>
  <c r="BE10" i="1"/>
  <c r="AX84" i="1"/>
  <c r="AY84" i="1"/>
  <c r="AZ84" i="1"/>
  <c r="BA84" i="1"/>
  <c r="BB84" i="1"/>
  <c r="BC84" i="1"/>
  <c r="BE84" i="1"/>
  <c r="AX135" i="1"/>
  <c r="AY135" i="1"/>
  <c r="AZ135" i="1"/>
  <c r="BA135" i="1"/>
  <c r="BB135" i="1"/>
  <c r="BC135" i="1"/>
  <c r="BE135" i="1"/>
  <c r="AX134" i="1"/>
  <c r="AY134" i="1"/>
  <c r="AZ134" i="1"/>
  <c r="BA134" i="1"/>
  <c r="BB134" i="1"/>
  <c r="BC134" i="1"/>
  <c r="BE134" i="1"/>
  <c r="AX129" i="1"/>
  <c r="AY129" i="1"/>
  <c r="AZ129" i="1"/>
  <c r="BA129" i="1"/>
  <c r="BB129" i="1"/>
  <c r="BC129" i="1"/>
  <c r="BE129" i="1"/>
  <c r="AX122" i="1"/>
  <c r="AY122" i="1"/>
  <c r="AZ122" i="1"/>
  <c r="BA122" i="1"/>
  <c r="BB122" i="1"/>
  <c r="BC122" i="1"/>
  <c r="BE122" i="1"/>
  <c r="BD111" i="1" l="1"/>
  <c r="BD99" i="1"/>
  <c r="BD140" i="1"/>
  <c r="BD55" i="1"/>
  <c r="BD95" i="1"/>
  <c r="BD33" i="1"/>
  <c r="BD100" i="1"/>
  <c r="BD72" i="1"/>
  <c r="BD135" i="1"/>
  <c r="BD78" i="1"/>
  <c r="BD15" i="1"/>
  <c r="BD24" i="1"/>
  <c r="BD64" i="1"/>
  <c r="BD107" i="1"/>
  <c r="BD34" i="1"/>
  <c r="BD86" i="1"/>
  <c r="BD38" i="1"/>
  <c r="BD81" i="1"/>
  <c r="BD96" i="1"/>
  <c r="BD104" i="1"/>
  <c r="BD5" i="1"/>
  <c r="BD106" i="1"/>
  <c r="BD123" i="1"/>
  <c r="BD39" i="1"/>
  <c r="BD54" i="1"/>
  <c r="BD122" i="1"/>
  <c r="BD13" i="1"/>
  <c r="BD56" i="1"/>
  <c r="BD89" i="1"/>
  <c r="BD50" i="1"/>
  <c r="BD88" i="1"/>
  <c r="BD143" i="1"/>
  <c r="BD66" i="1"/>
  <c r="BD36" i="1"/>
  <c r="BD27" i="1"/>
  <c r="BD61" i="1" l="1"/>
  <c r="AX6" i="1"/>
  <c r="BK8" i="1" l="1"/>
  <c r="BD8" i="1" s="1"/>
  <c r="BD14" i="1"/>
  <c r="BD17" i="1"/>
  <c r="BD20" i="1"/>
  <c r="BD26" i="1"/>
  <c r="BD113" i="1"/>
  <c r="BD115" i="1"/>
  <c r="BD40" i="1"/>
  <c r="BD46" i="1"/>
  <c r="BD52" i="1"/>
  <c r="BD53" i="1"/>
  <c r="BD117" i="1"/>
  <c r="BD59" i="1"/>
  <c r="BD62" i="1"/>
  <c r="BD63" i="1"/>
  <c r="BD67" i="1"/>
  <c r="BD118" i="1"/>
  <c r="BD68" i="1"/>
  <c r="BD73" i="1"/>
  <c r="BD74" i="1"/>
  <c r="BD76" i="1"/>
  <c r="BD82" i="1"/>
  <c r="BD83" i="1"/>
  <c r="BD93" i="1"/>
  <c r="BD97" i="1"/>
  <c r="BD98" i="1"/>
  <c r="BD105" i="1"/>
  <c r="BD108" i="1"/>
  <c r="BD130" i="1"/>
  <c r="BD136" i="1"/>
  <c r="BD137" i="1"/>
  <c r="BD138" i="1"/>
  <c r="BD4" i="1"/>
  <c r="BD21" i="1"/>
  <c r="BD28" i="1"/>
  <c r="BD30" i="1"/>
  <c r="BD77" i="1"/>
  <c r="BD102" i="1"/>
  <c r="BD142" i="1"/>
  <c r="BD112" i="1"/>
  <c r="BD18" i="1"/>
  <c r="BD41" i="1"/>
  <c r="BD70" i="1"/>
  <c r="BD79" i="1"/>
  <c r="BD90" i="1"/>
  <c r="BD7" i="1"/>
  <c r="BD116" i="1"/>
  <c r="BD43" i="1"/>
  <c r="BD51" i="1"/>
  <c r="BD80" i="1"/>
  <c r="BD121" i="1"/>
  <c r="BD16" i="1"/>
  <c r="BD87" i="1"/>
  <c r="BD23" i="1"/>
  <c r="BD31" i="1"/>
  <c r="BD132" i="1"/>
  <c r="BD42" i="1"/>
  <c r="BD58" i="1"/>
  <c r="BD45" i="1"/>
  <c r="BD126" i="1"/>
  <c r="BD101" i="1"/>
  <c r="BD11" i="1"/>
  <c r="BD124" i="1"/>
  <c r="BD139" i="1"/>
  <c r="BD25" i="1"/>
  <c r="BD125" i="1"/>
  <c r="BD94" i="1"/>
  <c r="BD49" i="1"/>
  <c r="BD3" i="1"/>
  <c r="BD48" i="1"/>
  <c r="BD114" i="1"/>
  <c r="BD92" i="1"/>
  <c r="BD120" i="1"/>
  <c r="BD110" i="1"/>
  <c r="BD65" i="1"/>
  <c r="BD141" i="1"/>
  <c r="BD35" i="1"/>
  <c r="BD127" i="1"/>
  <c r="BD19" i="1"/>
  <c r="BD12" i="1"/>
  <c r="BD9" i="1"/>
  <c r="BD131" i="1"/>
  <c r="BD91" i="1"/>
  <c r="BD133" i="1"/>
  <c r="BD2" i="1"/>
  <c r="BD22" i="1"/>
  <c r="BD60" i="1"/>
  <c r="BD44" i="1"/>
  <c r="BD57" i="1"/>
  <c r="BD119" i="1"/>
  <c r="BD10" i="1"/>
  <c r="BD84" i="1"/>
  <c r="BD134" i="1"/>
  <c r="BD129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<sst xmlns="http://schemas.openxmlformats.org/spreadsheetml/2006/main" count="1239" uniqueCount="565">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</sst>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3"/>
  <sheetViews>
    <sheetView tabSelected="1" zoomScale="85" zoomScaleNormal="85" workbookViewId="0">
      <pane xSplit="4" ySplit="1" topLeftCell="G23" activePane="bottomRight" state="frozen"/>
      <selection pane="topRight" activeCell="E1" sqref="E1"/>
      <selection pane="bottomLeft" activeCell="U86" sqref="U86"/>
      <selection pane="bottomRight" activeCell="A30" sqref="A30:XFD3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405</v>
      </c>
      <c r="C2" s="1" t="s">
        <v>403</v>
      </c>
      <c r="G2" s="3" t="s">
        <v>417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532</v>
      </c>
      <c r="AT2" s="1" t="s">
        <v>443</v>
      </c>
      <c r="AU2" s="1" t="s">
        <v>546</v>
      </c>
      <c r="AV2" s="5" t="s">
        <v>33</v>
      </c>
      <c r="AW2" s="5" t="s">
        <v>33</v>
      </c>
      <c r="AX2" s="6" t="str">
        <f t="shared" ref="AX2:AX30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0" si="22">IF(AS2&gt;0,"&lt;img src=@img/outdoor.png@&gt;","")</f>
        <v/>
      </c>
      <c r="AZ2" s="1" t="str">
        <f t="shared" ref="AZ2:AZ30" si="23">IF(AT2&gt;0,"&lt;img src=@img/pets.png@&gt;","")</f>
        <v>&lt;img src=@img/pets.png@&gt;</v>
      </c>
      <c r="BA2" s="1" t="str">
        <f t="shared" ref="BA2:BA30" si="24">IF(AU2="hard","&lt;img src=@img/hard.png@&gt;",IF(AU2="medium","&lt;img src=@img/medium.png@&gt;",IF(AU2="easy","&lt;img src=@img/easy.png@&gt;","")))</f>
        <v/>
      </c>
      <c r="BB2" s="1" t="str">
        <f t="shared" ref="BB2:BB30" si="25">IF(AV2="true","&lt;img src=@img/drinkicon.png@&gt;","")</f>
        <v/>
      </c>
      <c r="BC2" s="1" t="str">
        <f t="shared" ref="BC2:BC30" si="26">IF(AW2="true","&lt;img src=@img/foodicon.png@&gt;","")</f>
        <v/>
      </c>
      <c r="BD2" s="1" t="str">
        <f t="shared" ref="BD2:BD30" si="27">CONCATENATE(AY2,AZ2,BA2,BB2,BC2,BK2)</f>
        <v>&lt;img src=@img/pets.png@&gt;</v>
      </c>
      <c r="BE2" s="1" t="str">
        <f t="shared" ref="BE2:BE30" si="28">CONCATENATE(IF(AS2&gt;0,"outdoor ",""),IF(AT2&gt;0,"pet ",""),IF(AV2="true","drink ",""),IF(AW2="true","food ",""),AU2," ",E2," ",C2,IF(BJ2=TRUE," kid",""))</f>
        <v>pet med  east</v>
      </c>
      <c r="BF2" s="1" t="str">
        <f t="shared" ref="BF2:BF30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0" si="30">CONCATENATE("[",BG2,",",BH2,"],")</f>
        <v>[40.014304,-105.250337],</v>
      </c>
      <c r="BJ2" s="5"/>
      <c r="BK2" s="1" t="str">
        <f t="shared" ref="BK2:BK31" si="31">IF(BJ2&gt;0,"&lt;img src=@img/kidicon.png@&gt;","")</f>
        <v/>
      </c>
    </row>
    <row r="3" spans="2:64" ht="21" customHeight="1">
      <c r="B3" s="10" t="s">
        <v>326</v>
      </c>
      <c r="C3" s="1" t="s">
        <v>299</v>
      </c>
      <c r="G3" s="1" t="s">
        <v>343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493</v>
      </c>
      <c r="AU3" s="1" t="s">
        <v>546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552</v>
      </c>
      <c r="C4" s="1" t="s">
        <v>273</v>
      </c>
      <c r="G4" s="3" t="s">
        <v>249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274</v>
      </c>
      <c r="AS4" s="1" t="s">
        <v>28</v>
      </c>
      <c r="AU4" s="1" t="s">
        <v>546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316</v>
      </c>
      <c r="C5" s="1" t="s">
        <v>403</v>
      </c>
      <c r="G5" s="8" t="s">
        <v>353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2" si="32">IF(H5&gt;0,H5/100,"")</f>
        <v/>
      </c>
      <c r="X5" s="1" t="str">
        <f t="shared" ref="X5:X62" si="33">IF(I5&gt;0,I5/100,"")</f>
        <v/>
      </c>
      <c r="Y5" s="1">
        <f t="shared" ref="Y5:Y62" si="34">IF(J5&gt;0,J5/100,"")</f>
        <v>15</v>
      </c>
      <c r="Z5" s="1">
        <f t="shared" ref="Z5:Z62" si="35">IF(K5&gt;0,K5/100,"")</f>
        <v>17</v>
      </c>
      <c r="AA5" s="1">
        <f t="shared" ref="AA5:AA62" si="36">IF(L5&gt;0,L5/100,"")</f>
        <v>15</v>
      </c>
      <c r="AB5" s="1">
        <f t="shared" ref="AB5:AB62" si="37">IF(M5&gt;0,M5/100,"")</f>
        <v>17</v>
      </c>
      <c r="AC5" s="1">
        <f t="shared" ref="AC5:AC62" si="38">IF(N5&gt;0,N5/100,"")</f>
        <v>15</v>
      </c>
      <c r="AD5" s="1">
        <f t="shared" ref="AD5:AD62" si="39">IF(O5&gt;0,O5/100,"")</f>
        <v>17</v>
      </c>
      <c r="AE5" s="1">
        <f t="shared" ref="AE5:AE62" si="40">IF(P5&gt;0,P5/100,"")</f>
        <v>15</v>
      </c>
      <c r="AF5" s="1">
        <f t="shared" ref="AF5:AF62" si="41">IF(Q5&gt;0,Q5/100,"")</f>
        <v>17</v>
      </c>
      <c r="AG5" s="1">
        <f t="shared" ref="AG5:AG62" si="42">IF(R5&gt;0,R5/100,"")</f>
        <v>15</v>
      </c>
      <c r="AH5" s="1">
        <f t="shared" ref="AH5:AH62" si="43">IF(S5&gt;0,S5/100,"")</f>
        <v>17</v>
      </c>
      <c r="AI5" s="1" t="str">
        <f t="shared" ref="AI5:AI62" si="44">IF(T5&gt;0,T5/100,"")</f>
        <v/>
      </c>
      <c r="AJ5" s="1" t="str">
        <f t="shared" ref="AJ5:AJ62" si="45">IF(U5&gt;0,U5/100,"")</f>
        <v/>
      </c>
      <c r="AK5" s="1" t="str">
        <f t="shared" ref="AK5:AK62" si="46">IF(H5&gt;0,CONCATENATE(IF(W5&lt;=12,W5,W5-12),IF(OR(W5&lt;12,W5=24),"am","pm"),"-",IF(X5&lt;=12,X5,X5-12),IF(OR(X5&lt;12,X5=24),"am","pm")),"")</f>
        <v/>
      </c>
      <c r="AL5" s="1" t="str">
        <f t="shared" ref="AL5:AL62" si="47">IF(J5&gt;0,CONCATENATE(IF(Y5&lt;=12,Y5,Y5-12),IF(OR(Y5&lt;12,Y5=24),"am","pm"),"-",IF(Z5&lt;=12,Z5,Z5-12),IF(OR(Z5&lt;12,Z5=24),"am","pm")),"")</f>
        <v>3pm-5pm</v>
      </c>
      <c r="AM5" s="1" t="str">
        <f t="shared" ref="AM5:AM62" si="48">IF(L5&gt;0,CONCATENATE(IF(AA5&lt;=12,AA5,AA5-12),IF(OR(AA5&lt;12,AA5=24),"am","pm"),"-",IF(AB5&lt;=12,AB5,AB5-12),IF(OR(AB5&lt;12,AB5=24),"am","pm")),"")</f>
        <v>3pm-5pm</v>
      </c>
      <c r="AN5" s="1" t="str">
        <f t="shared" ref="AN5:AN62" si="49">IF(N5&gt;0,CONCATENATE(IF(AC5&lt;=12,AC5,AC5-12),IF(OR(AC5&lt;12,AC5=24),"am","pm"),"-",IF(AD5&lt;=12,AD5,AD5-12),IF(OR(AD5&lt;12,AD5=24),"am","pm")),"")</f>
        <v>3pm-5pm</v>
      </c>
      <c r="AO5" s="1" t="str">
        <f t="shared" ref="AO5:AO62" si="50">IF(O5&gt;0,CONCATENATE(IF(AE5&lt;=12,AE5,AE5-12),IF(OR(AE5&lt;12,AE5=24),"am","pm"),"-",IF(AF5&lt;=12,AF5,AF5-12),IF(OR(AF5&lt;12,AF5=24),"am","pm")),"")</f>
        <v>3pm-5pm</v>
      </c>
      <c r="AP5" s="1" t="str">
        <f t="shared" ref="AP5:AP62" si="51">IF(R5&gt;0,CONCATENATE(IF(AG5&lt;=12,AG5,AG5-12),IF(OR(AG5&lt;12,AG5=24),"am","pm"),"-",IF(AH5&lt;=12,AH5,AH5-12),IF(OR(AH5&lt;12,AH5=24),"am","pm")),"")</f>
        <v>3pm-5pm</v>
      </c>
      <c r="AQ5" s="1" t="str">
        <f t="shared" ref="AQ5:AQ62" si="52">IF(T5&gt;0,CONCATENATE(IF(AI5&lt;=12,AI5,AI5-12),IF(OR(AI5&lt;12,AI5=24),"am","pm"),"-",IF(AJ5&lt;=12,AJ5,AJ5-12),IF(OR(AJ5&lt;12,AJ5=24),"am","pm")),"")</f>
        <v/>
      </c>
      <c r="AR5" s="14" t="s">
        <v>503</v>
      </c>
      <c r="AU5" s="1" t="s">
        <v>546</v>
      </c>
      <c r="AV5" s="5" t="s">
        <v>32</v>
      </c>
      <c r="AW5" s="5" t="s">
        <v>32</v>
      </c>
      <c r="AX5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east</v>
      </c>
      <c r="BF5" s="1" t="str">
        <f t="shared" si="29"/>
        <v>East Boulder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185</v>
      </c>
      <c r="G6" s="6" t="s">
        <v>186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547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140</v>
      </c>
      <c r="AS6" s="1" t="s">
        <v>28</v>
      </c>
      <c r="AU6" s="1" t="s">
        <v>546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243</v>
      </c>
      <c r="C7" s="1" t="s">
        <v>185</v>
      </c>
      <c r="G7" s="1" t="s">
        <v>266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290</v>
      </c>
      <c r="AS7" s="1" t="s">
        <v>28</v>
      </c>
      <c r="AU7" s="1" t="s">
        <v>546</v>
      </c>
      <c r="AV7" s="5" t="s">
        <v>33</v>
      </c>
      <c r="AW7" s="5" t="s">
        <v>33</v>
      </c>
      <c r="AX7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pearl</v>
      </c>
      <c r="BF7" s="1" t="str">
        <f t="shared" si="29"/>
        <v>Pearl Street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185</v>
      </c>
      <c r="G8" s="17" t="s">
        <v>187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141</v>
      </c>
      <c r="AS8" s="1" t="s">
        <v>28</v>
      </c>
      <c r="AU8" s="1" t="s">
        <v>546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396</v>
      </c>
      <c r="C9" s="1" t="s">
        <v>402</v>
      </c>
      <c r="G9" s="22" t="s">
        <v>410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526</v>
      </c>
      <c r="AS9" s="1" t="s">
        <v>28</v>
      </c>
      <c r="AT9" s="1" t="s">
        <v>443</v>
      </c>
      <c r="AU9" s="1" t="s">
        <v>546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428</v>
      </c>
      <c r="C10" s="1" t="s">
        <v>402</v>
      </c>
      <c r="G10" s="24" t="s">
        <v>429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560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540</v>
      </c>
      <c r="AU10" s="1" t="s">
        <v>546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322</v>
      </c>
      <c r="C11" s="1" t="s">
        <v>34</v>
      </c>
      <c r="G11" s="3" t="s">
        <v>347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435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497</v>
      </c>
      <c r="AU11" s="1" t="s">
        <v>546</v>
      </c>
      <c r="AV11" s="5" t="s">
        <v>32</v>
      </c>
      <c r="AW11" s="5" t="s">
        <v>32</v>
      </c>
      <c r="AX11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campus</v>
      </c>
      <c r="BF11" s="1" t="str">
        <f t="shared" si="29"/>
        <v>Near Campus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395</v>
      </c>
      <c r="C12" s="1" t="s">
        <v>299</v>
      </c>
      <c r="G12" s="1" t="s">
        <v>376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525</v>
      </c>
      <c r="AU12" s="1" t="s">
        <v>546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397</v>
      </c>
      <c r="C13" s="1" t="s">
        <v>403</v>
      </c>
      <c r="G13" s="1" t="s">
        <v>411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439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527</v>
      </c>
      <c r="AS13" s="1" t="s">
        <v>28</v>
      </c>
      <c r="AU13" s="1" t="s">
        <v>546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185</v>
      </c>
      <c r="G14" s="17" t="s">
        <v>189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143</v>
      </c>
      <c r="AS14" s="1" t="s">
        <v>28</v>
      </c>
      <c r="AU14" s="1" t="s">
        <v>546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386</v>
      </c>
      <c r="C15" s="1" t="s">
        <v>299</v>
      </c>
      <c r="G15" s="1" t="s">
        <v>367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516</v>
      </c>
      <c r="AU15" s="1" t="s">
        <v>546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307</v>
      </c>
      <c r="C16" s="1" t="s">
        <v>34</v>
      </c>
      <c r="G16" s="19" t="s">
        <v>308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550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443</v>
      </c>
      <c r="AU16" s="1" t="s">
        <v>546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447</v>
      </c>
    </row>
    <row r="17" spans="2:64" ht="21" customHeight="1">
      <c r="B17" s="10" t="s">
        <v>67</v>
      </c>
      <c r="C17" s="1" t="s">
        <v>185</v>
      </c>
      <c r="G17" s="17" t="s">
        <v>190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106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144</v>
      </c>
      <c r="AS17" s="1" t="s">
        <v>28</v>
      </c>
      <c r="AU17" s="1" t="s">
        <v>546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237</v>
      </c>
      <c r="C18" s="1" t="s">
        <v>273</v>
      </c>
      <c r="G18" s="8" t="s">
        <v>260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284</v>
      </c>
      <c r="AS18" s="1" t="s">
        <v>28</v>
      </c>
      <c r="AU18" s="1" t="s">
        <v>546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394</v>
      </c>
      <c r="C19" s="1" t="s">
        <v>299</v>
      </c>
      <c r="G19" s="1" t="s">
        <v>376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546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185</v>
      </c>
      <c r="G20" s="6" t="s">
        <v>191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107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145</v>
      </c>
      <c r="AS20" s="1" t="s">
        <v>28</v>
      </c>
      <c r="AT20" s="1" t="s">
        <v>443</v>
      </c>
      <c r="AU20" s="1" t="s">
        <v>546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227</v>
      </c>
      <c r="C21" s="1" t="s">
        <v>185</v>
      </c>
      <c r="G21" s="1" t="s">
        <v>250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275</v>
      </c>
      <c r="AS21" s="1" t="s">
        <v>28</v>
      </c>
      <c r="AU21" s="1" t="s">
        <v>546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406</v>
      </c>
      <c r="C22" s="1" t="s">
        <v>403</v>
      </c>
      <c r="G22" s="1" t="s">
        <v>418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533</v>
      </c>
      <c r="AT22" s="1" t="s">
        <v>443</v>
      </c>
      <c r="AU22" s="1" t="s">
        <v>546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333</v>
      </c>
      <c r="C23" s="1" t="s">
        <v>403</v>
      </c>
      <c r="G23" s="1" t="s">
        <v>336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484</v>
      </c>
      <c r="AS23" s="1" t="s">
        <v>28</v>
      </c>
      <c r="AU23" s="1" t="s">
        <v>546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378</v>
      </c>
      <c r="C24" s="1" t="s">
        <v>299</v>
      </c>
      <c r="G24" s="1" t="s">
        <v>358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555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508</v>
      </c>
      <c r="AS24" s="1" t="s">
        <v>28</v>
      </c>
      <c r="AT24" s="1" t="s">
        <v>443</v>
      </c>
      <c r="AU24" s="1" t="s">
        <v>546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317</v>
      </c>
      <c r="C25" s="1" t="s">
        <v>34</v>
      </c>
      <c r="G25" s="3" t="s">
        <v>352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502</v>
      </c>
      <c r="AU25" s="1" t="s">
        <v>546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185</v>
      </c>
      <c r="G26" s="17" t="s">
        <v>192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108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146</v>
      </c>
      <c r="AS26" s="1" t="s">
        <v>28</v>
      </c>
      <c r="AU26" s="1" t="s">
        <v>546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548</v>
      </c>
    </row>
    <row r="27" spans="2:64" ht="21" customHeight="1">
      <c r="B27" s="10" t="s">
        <v>25</v>
      </c>
      <c r="C27" s="1" t="s">
        <v>299</v>
      </c>
      <c r="G27" s="1" t="s">
        <v>369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518</v>
      </c>
      <c r="AU27" s="1" t="s">
        <v>546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228</v>
      </c>
      <c r="C28" s="1" t="s">
        <v>185</v>
      </c>
      <c r="G28" s="1" t="s">
        <v>251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276</v>
      </c>
      <c r="AS28" s="1" t="s">
        <v>28</v>
      </c>
      <c r="AU28" s="1" t="s">
        <v>546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" t="s">
        <v>423</v>
      </c>
      <c r="C29" s="1" t="s">
        <v>402</v>
      </c>
      <c r="G29" s="23" t="s">
        <v>424</v>
      </c>
      <c r="H29" s="1">
        <v>1700</v>
      </c>
      <c r="I29" s="1">
        <v>1830</v>
      </c>
      <c r="J29" s="1">
        <v>1700</v>
      </c>
      <c r="K29" s="1">
        <v>1830</v>
      </c>
      <c r="L29" s="1">
        <v>1700</v>
      </c>
      <c r="M29" s="1">
        <v>2100</v>
      </c>
      <c r="N29" s="1">
        <v>1700</v>
      </c>
      <c r="O29" s="1">
        <v>1830</v>
      </c>
      <c r="P29" s="1">
        <v>1700</v>
      </c>
      <c r="Q29" s="1">
        <v>1830</v>
      </c>
      <c r="R29" s="1">
        <v>1700</v>
      </c>
      <c r="S29" s="1">
        <v>1830</v>
      </c>
      <c r="T29" s="1">
        <v>1700</v>
      </c>
      <c r="U29" s="1">
        <v>1830</v>
      </c>
      <c r="V29" s="1" t="s">
        <v>561</v>
      </c>
      <c r="W29" s="1">
        <f t="shared" si="32"/>
        <v>17</v>
      </c>
      <c r="X29" s="1">
        <f t="shared" si="33"/>
        <v>18.3</v>
      </c>
      <c r="Y29" s="1">
        <f t="shared" si="34"/>
        <v>17</v>
      </c>
      <c r="Z29" s="1">
        <f t="shared" si="35"/>
        <v>18.3</v>
      </c>
      <c r="AA29" s="1">
        <f t="shared" si="36"/>
        <v>17</v>
      </c>
      <c r="AB29" s="1">
        <f t="shared" si="37"/>
        <v>21</v>
      </c>
      <c r="AC29" s="1">
        <f t="shared" si="38"/>
        <v>17</v>
      </c>
      <c r="AD29" s="1">
        <f t="shared" si="39"/>
        <v>18.3</v>
      </c>
      <c r="AE29" s="1">
        <f t="shared" si="40"/>
        <v>17</v>
      </c>
      <c r="AF29" s="1">
        <f t="shared" si="41"/>
        <v>18.3</v>
      </c>
      <c r="AG29" s="1">
        <f t="shared" si="42"/>
        <v>17</v>
      </c>
      <c r="AH29" s="1">
        <f t="shared" si="43"/>
        <v>18.3</v>
      </c>
      <c r="AI29" s="1">
        <f t="shared" si="44"/>
        <v>17</v>
      </c>
      <c r="AJ29" s="1">
        <f t="shared" si="45"/>
        <v>18.3</v>
      </c>
      <c r="AK29" s="1" t="str">
        <f t="shared" si="46"/>
        <v>5pm-6.3pm</v>
      </c>
      <c r="AL29" s="1" t="str">
        <f t="shared" si="47"/>
        <v>5pm-6.3pm</v>
      </c>
      <c r="AM29" s="1" t="str">
        <f t="shared" si="48"/>
        <v>5pm-9pm</v>
      </c>
      <c r="AN29" s="1" t="str">
        <f t="shared" si="49"/>
        <v>5pm-6.3pm</v>
      </c>
      <c r="AO29" s="1" t="str">
        <f t="shared" si="50"/>
        <v>5pm-6.3pm</v>
      </c>
      <c r="AP29" s="1" t="str">
        <f t="shared" si="51"/>
        <v>5pm-6.3pm</v>
      </c>
      <c r="AQ29" s="1" t="str">
        <f t="shared" si="52"/>
        <v>5pm-6.3pm</v>
      </c>
      <c r="AR29" s="1" t="s">
        <v>538</v>
      </c>
      <c r="AU29" s="1" t="s">
        <v>546</v>
      </c>
      <c r="AV29" s="5" t="s">
        <v>32</v>
      </c>
      <c r="AW29" s="5" t="s">
        <v>32</v>
      </c>
      <c r="AX29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29" s="1" t="str">
        <f t="shared" si="22"/>
        <v/>
      </c>
      <c r="AZ29" s="1" t="str">
        <f t="shared" si="23"/>
        <v/>
      </c>
      <c r="BA29" s="1" t="str">
        <f t="shared" si="24"/>
        <v/>
      </c>
      <c r="BB29" s="1" t="str">
        <f t="shared" si="25"/>
        <v>&lt;img src=@img/drinkicon.png@&gt;</v>
      </c>
      <c r="BC29" s="1" t="str">
        <f t="shared" si="26"/>
        <v>&lt;img src=@img/foodicon.png@&gt;</v>
      </c>
      <c r="BD29" s="1" t="str">
        <f t="shared" si="27"/>
        <v>&lt;img src=@img/drinkicon.png@&gt;&lt;img src=@img/foodicon.png@&gt;</v>
      </c>
      <c r="BE29" s="1" t="str">
        <f t="shared" si="28"/>
        <v>drink food med  north</v>
      </c>
      <c r="BF29" s="1" t="str">
        <f t="shared" si="29"/>
        <v>North Boulder</v>
      </c>
      <c r="BG29" s="10">
        <v>40.047460000000001</v>
      </c>
      <c r="BH29" s="10">
        <v>-105.280421</v>
      </c>
      <c r="BI29" s="1" t="str">
        <f t="shared" si="30"/>
        <v>[40.04746,-105.280421],</v>
      </c>
      <c r="BK29" s="1" t="str">
        <f t="shared" si="31"/>
        <v/>
      </c>
    </row>
    <row r="30" spans="2:64" ht="21" customHeight="1">
      <c r="B30" s="10" t="s">
        <v>229</v>
      </c>
      <c r="C30" s="1" t="s">
        <v>185</v>
      </c>
      <c r="G30" s="1" t="s">
        <v>252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7" t="s">
        <v>277</v>
      </c>
      <c r="AS30" s="1" t="s">
        <v>28</v>
      </c>
      <c r="AU30" s="1" t="s">
        <v>546</v>
      </c>
      <c r="AV30" s="5" t="s">
        <v>33</v>
      </c>
      <c r="AW30" s="5" t="s">
        <v>33</v>
      </c>
      <c r="AX30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0" s="1" t="str">
        <f t="shared" si="22"/>
        <v>&lt;img src=@img/outdoor.png@&gt;</v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src=@img/outdoor.png@&gt;</v>
      </c>
      <c r="BE30" s="1" t="str">
        <f t="shared" si="28"/>
        <v>outdoor med  pearl</v>
      </c>
      <c r="BF30" s="1" t="str">
        <f t="shared" si="29"/>
        <v>Pearl Street</v>
      </c>
      <c r="BG30" s="10">
        <v>40.019703999999997</v>
      </c>
      <c r="BH30" s="10">
        <v>-105.27018700000001</v>
      </c>
      <c r="BI30" s="1" t="str">
        <f t="shared" si="30"/>
        <v>[40.019704,-105.270187],</v>
      </c>
      <c r="BK30" s="1" t="str">
        <f t="shared" si="31"/>
        <v/>
      </c>
    </row>
    <row r="31" spans="2:64" ht="21" customHeight="1">
      <c r="B31" s="10" t="s">
        <v>332</v>
      </c>
      <c r="C31" s="1" t="s">
        <v>403</v>
      </c>
      <c r="G31" s="3" t="s">
        <v>337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1" t="s">
        <v>486</v>
      </c>
      <c r="AT31" s="1" t="s">
        <v>443</v>
      </c>
      <c r="AU31" s="1" t="s">
        <v>546</v>
      </c>
      <c r="AV31" s="5" t="s">
        <v>33</v>
      </c>
      <c r="AW31" s="5" t="s">
        <v>33</v>
      </c>
      <c r="AX31" s="6" t="str">
        <f t="shared" ref="AX31:AX61" si="53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1" s="1" t="str">
        <f t="shared" ref="AY31:AY61" si="54">IF(AS31&gt;0,"&lt;img src=@img/outdoor.png@&gt;","")</f>
        <v/>
      </c>
      <c r="AZ31" s="1" t="str">
        <f t="shared" ref="AZ31:AZ61" si="55">IF(AT31&gt;0,"&lt;img src=@img/pets.png@&gt;","")</f>
        <v>&lt;img src=@img/pets.png@&gt;</v>
      </c>
      <c r="BA31" s="1" t="str">
        <f t="shared" ref="BA31:BA61" si="56">IF(AU31="hard","&lt;img src=@img/hard.png@&gt;",IF(AU31="medium","&lt;img src=@img/medium.png@&gt;",IF(AU31="easy","&lt;img src=@img/easy.png@&gt;","")))</f>
        <v/>
      </c>
      <c r="BB31" s="1" t="str">
        <f t="shared" ref="BB31:BB61" si="57">IF(AV31="true","&lt;img src=@img/drinkicon.png@&gt;","")</f>
        <v/>
      </c>
      <c r="BC31" s="1" t="str">
        <f t="shared" ref="BC31:BC61" si="58">IF(AW31="true","&lt;img src=@img/foodicon.png@&gt;","")</f>
        <v/>
      </c>
      <c r="BD31" s="1" t="str">
        <f t="shared" ref="BD31:BD61" si="59">CONCATENATE(AY31,AZ31,BA31,BB31,BC31,BK31)</f>
        <v>&lt;img src=@img/pets.png@&gt;</v>
      </c>
      <c r="BE31" s="1" t="str">
        <f t="shared" ref="BE31:BE61" si="60">CONCATENATE(IF(AS31&gt;0,"outdoor ",""),IF(AT31&gt;0,"pet ",""),IF(AV31="true","drink ",""),IF(AW31="true","food ",""),AU31," ",E31," ",C31,IF(BJ31=TRUE," kid",""))</f>
        <v>pet med  east</v>
      </c>
      <c r="BF31" s="1" t="str">
        <f t="shared" ref="BF31:BF61" si="61">IF(C31="pearl","Pearl Street",IF(C31="campus","Near Campus",IF(C31="downtown","Downtown",IF(C31="north","North Boulder",IF(C31="chautauqua","Chautauqua",IF(C31="east","East Boulder",IF(C31="efoco","East FoCo",IF(C31="hill","The Hill",""))))))))</f>
        <v>East Boulder</v>
      </c>
      <c r="BG31" s="10">
        <v>40.014316000000001</v>
      </c>
      <c r="BH31" s="10">
        <v>-105.26266</v>
      </c>
      <c r="BI31" s="1" t="str">
        <f t="shared" ref="BI31:BI61" si="62">CONCATENATE("[",BG31,",",BH31,"],")</f>
        <v>[40.014316,-105.26266],</v>
      </c>
      <c r="BK31" s="1" t="str">
        <f t="shared" si="31"/>
        <v/>
      </c>
    </row>
    <row r="32" spans="2:64" ht="21" customHeight="1">
      <c r="B32" s="1" t="s">
        <v>467</v>
      </c>
      <c r="C32" s="1" t="s">
        <v>402</v>
      </c>
      <c r="G32" s="11" t="s">
        <v>469</v>
      </c>
      <c r="H32" s="1">
        <v>1500</v>
      </c>
      <c r="I32" s="1">
        <v>1800</v>
      </c>
      <c r="J32" s="1">
        <v>1500</v>
      </c>
      <c r="K32" s="1">
        <v>1800</v>
      </c>
      <c r="L32" s="1">
        <v>1500</v>
      </c>
      <c r="M32" s="1">
        <v>1800</v>
      </c>
      <c r="N32" s="1">
        <v>1500</v>
      </c>
      <c r="O32" s="1">
        <v>1800</v>
      </c>
      <c r="P32" s="1">
        <v>1500</v>
      </c>
      <c r="Q32" s="1">
        <v>1800</v>
      </c>
      <c r="R32" s="1">
        <v>1500</v>
      </c>
      <c r="S32" s="1">
        <v>1800</v>
      </c>
      <c r="T32" s="1">
        <v>1500</v>
      </c>
      <c r="U32" s="1">
        <v>1800</v>
      </c>
      <c r="V32" s="1" t="s">
        <v>471</v>
      </c>
      <c r="W32" s="1">
        <f t="shared" si="32"/>
        <v>15</v>
      </c>
      <c r="X32" s="1">
        <f t="shared" si="33"/>
        <v>18</v>
      </c>
      <c r="Y32" s="1">
        <f t="shared" si="34"/>
        <v>15</v>
      </c>
      <c r="Z32" s="1">
        <f t="shared" si="35"/>
        <v>18</v>
      </c>
      <c r="AA32" s="1">
        <f t="shared" si="36"/>
        <v>15</v>
      </c>
      <c r="AB32" s="1">
        <f t="shared" si="37"/>
        <v>18</v>
      </c>
      <c r="AC32" s="1">
        <f t="shared" si="38"/>
        <v>15</v>
      </c>
      <c r="AD32" s="1">
        <f t="shared" si="39"/>
        <v>18</v>
      </c>
      <c r="AE32" s="1">
        <f t="shared" si="40"/>
        <v>15</v>
      </c>
      <c r="AF32" s="1">
        <f t="shared" si="41"/>
        <v>18</v>
      </c>
      <c r="AG32" s="1">
        <f t="shared" si="42"/>
        <v>15</v>
      </c>
      <c r="AH32" s="1">
        <f t="shared" si="43"/>
        <v>18</v>
      </c>
      <c r="AI32" s="1">
        <f t="shared" si="44"/>
        <v>15</v>
      </c>
      <c r="AJ32" s="1">
        <f t="shared" si="45"/>
        <v>18</v>
      </c>
      <c r="AK32" s="1" t="str">
        <f t="shared" si="46"/>
        <v>3pm-6pm</v>
      </c>
      <c r="AL32" s="1" t="str">
        <f t="shared" si="47"/>
        <v>3pm-6pm</v>
      </c>
      <c r="AM32" s="1" t="str">
        <f t="shared" si="48"/>
        <v>3pm-6pm</v>
      </c>
      <c r="AN32" s="1" t="str">
        <f t="shared" si="49"/>
        <v>3pm-6pm</v>
      </c>
      <c r="AO32" s="1" t="str">
        <f t="shared" si="50"/>
        <v>3pm-6pm</v>
      </c>
      <c r="AP32" s="1" t="str">
        <f t="shared" si="51"/>
        <v>3pm-6pm</v>
      </c>
      <c r="AQ32" s="1" t="str">
        <f t="shared" si="52"/>
        <v>3pm-6pm</v>
      </c>
      <c r="AR32" s="20" t="s">
        <v>468</v>
      </c>
      <c r="AS32" s="1" t="s">
        <v>28</v>
      </c>
      <c r="AU32" s="1" t="s">
        <v>546</v>
      </c>
      <c r="AV32" s="5" t="s">
        <v>32</v>
      </c>
      <c r="AW32" s="5" t="s">
        <v>32</v>
      </c>
      <c r="AX32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2" s="1" t="str">
        <f t="shared" si="54"/>
        <v>&lt;img src=@img/outdoor.png@&gt;</v>
      </c>
      <c r="AZ32" s="1" t="str">
        <f t="shared" si="55"/>
        <v/>
      </c>
      <c r="BA32" s="1" t="str">
        <f t="shared" si="56"/>
        <v/>
      </c>
      <c r="BB32" s="1" t="str">
        <f t="shared" si="57"/>
        <v>&lt;img src=@img/drinkicon.png@&gt;</v>
      </c>
      <c r="BC32" s="1" t="str">
        <f t="shared" si="58"/>
        <v>&lt;img src=@img/foodicon.png@&gt;</v>
      </c>
      <c r="BD32" s="1" t="str">
        <f t="shared" si="59"/>
        <v>&lt;img src=@img/outdoor.png@&gt;&lt;img src=@img/drinkicon.png@&gt;&lt;img src=@img/foodicon.png@&gt;</v>
      </c>
      <c r="BE32" s="1" t="str">
        <f t="shared" si="60"/>
        <v>outdoor drink food med  north</v>
      </c>
      <c r="BF32" s="1" t="str">
        <f t="shared" si="61"/>
        <v>North Boulder</v>
      </c>
      <c r="BG32" s="17">
        <v>40.071910000000003</v>
      </c>
      <c r="BH32" s="10">
        <v>-105.20641999999999</v>
      </c>
      <c r="BI32" s="1" t="str">
        <f t="shared" si="62"/>
        <v>[40.07191,-105.20642],</v>
      </c>
    </row>
    <row r="33" spans="2:64" ht="21" customHeight="1">
      <c r="B33" s="10" t="s">
        <v>72</v>
      </c>
      <c r="C33" s="1" t="s">
        <v>185</v>
      </c>
      <c r="G33" s="17" t="s">
        <v>195</v>
      </c>
      <c r="H33" s="1">
        <v>1400</v>
      </c>
      <c r="I33" s="1">
        <v>1800</v>
      </c>
      <c r="J33" s="1">
        <v>1400</v>
      </c>
      <c r="K33" s="1">
        <v>1800</v>
      </c>
      <c r="L33" s="1">
        <v>1400</v>
      </c>
      <c r="M33" s="1">
        <v>1800</v>
      </c>
      <c r="N33" s="1">
        <v>1400</v>
      </c>
      <c r="O33" s="1">
        <v>1800</v>
      </c>
      <c r="P33" s="1">
        <v>1400</v>
      </c>
      <c r="Q33" s="1">
        <v>1800</v>
      </c>
      <c r="R33" s="1">
        <v>1400</v>
      </c>
      <c r="S33" s="1">
        <v>1800</v>
      </c>
      <c r="T33" s="1">
        <v>1400</v>
      </c>
      <c r="U33" s="1">
        <v>1800</v>
      </c>
      <c r="V33" s="10" t="s">
        <v>553</v>
      </c>
      <c r="W33" s="1">
        <f t="shared" si="32"/>
        <v>14</v>
      </c>
      <c r="X33" s="1">
        <f t="shared" si="33"/>
        <v>18</v>
      </c>
      <c r="Y33" s="1">
        <f t="shared" si="34"/>
        <v>14</v>
      </c>
      <c r="Z33" s="1">
        <f t="shared" si="35"/>
        <v>18</v>
      </c>
      <c r="AA33" s="1">
        <f t="shared" si="36"/>
        <v>14</v>
      </c>
      <c r="AB33" s="1">
        <f t="shared" si="37"/>
        <v>18</v>
      </c>
      <c r="AC33" s="1">
        <f t="shared" si="38"/>
        <v>14</v>
      </c>
      <c r="AD33" s="1">
        <f t="shared" si="39"/>
        <v>18</v>
      </c>
      <c r="AE33" s="1">
        <f t="shared" si="40"/>
        <v>14</v>
      </c>
      <c r="AF33" s="1">
        <f t="shared" si="41"/>
        <v>18</v>
      </c>
      <c r="AG33" s="1">
        <f t="shared" si="42"/>
        <v>14</v>
      </c>
      <c r="AH33" s="1">
        <f t="shared" si="43"/>
        <v>18</v>
      </c>
      <c r="AI33" s="1">
        <f t="shared" si="44"/>
        <v>14</v>
      </c>
      <c r="AJ33" s="1">
        <f t="shared" si="45"/>
        <v>18</v>
      </c>
      <c r="AK33" s="1" t="str">
        <f t="shared" si="46"/>
        <v>2pm-6pm</v>
      </c>
      <c r="AL33" s="1" t="str">
        <f t="shared" si="47"/>
        <v>2pm-6pm</v>
      </c>
      <c r="AM33" s="1" t="str">
        <f t="shared" si="48"/>
        <v>2pm-6pm</v>
      </c>
      <c r="AN33" s="1" t="str">
        <f t="shared" si="49"/>
        <v>2pm-6pm</v>
      </c>
      <c r="AO33" s="1" t="str">
        <f t="shared" si="50"/>
        <v>2pm-6pm</v>
      </c>
      <c r="AP33" s="1" t="str">
        <f t="shared" si="51"/>
        <v>2pm-6pm</v>
      </c>
      <c r="AQ33" s="1" t="str">
        <f t="shared" si="52"/>
        <v>2pm-6pm</v>
      </c>
      <c r="AR33" s="12" t="s">
        <v>149</v>
      </c>
      <c r="AS33" s="1" t="s">
        <v>226</v>
      </c>
      <c r="AU33" s="1" t="s">
        <v>546</v>
      </c>
      <c r="AV33" s="5" t="s">
        <v>32</v>
      </c>
      <c r="AW33" s="5" t="s">
        <v>32</v>
      </c>
      <c r="AX33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3" s="1" t="str">
        <f t="shared" si="54"/>
        <v>&lt;img src=@img/outdoor.png@&gt;</v>
      </c>
      <c r="AZ33" s="1" t="str">
        <f t="shared" si="55"/>
        <v/>
      </c>
      <c r="BA33" s="1" t="str">
        <f t="shared" si="56"/>
        <v/>
      </c>
      <c r="BB33" s="1" t="str">
        <f t="shared" si="57"/>
        <v>&lt;img src=@img/drinkicon.png@&gt;</v>
      </c>
      <c r="BC33" s="1" t="str">
        <f t="shared" si="58"/>
        <v>&lt;img src=@img/foodicon.png@&gt;</v>
      </c>
      <c r="BD33" s="1" t="str">
        <f t="shared" si="59"/>
        <v>&lt;img src=@img/outdoor.png@&gt;&lt;img src=@img/drinkicon.png@&gt;&lt;img src=@img/foodicon.png@&gt;</v>
      </c>
      <c r="BE33" s="1" t="str">
        <f t="shared" si="60"/>
        <v>outdoor drink food med  pearl</v>
      </c>
      <c r="BF33" s="1" t="str">
        <f t="shared" si="61"/>
        <v>Pearl Street</v>
      </c>
      <c r="BG33" s="10">
        <v>40.017138000000003</v>
      </c>
      <c r="BH33" s="10">
        <v>-105.281702</v>
      </c>
      <c r="BI33" s="1" t="str">
        <f t="shared" si="62"/>
        <v>[40.017138,-105.281702],</v>
      </c>
      <c r="BK33" s="1" t="str">
        <f t="shared" ref="BK33:BK68" si="63">IF(BJ33&gt;0,"&lt;img src=@img/kidicon.png@&gt;","")</f>
        <v/>
      </c>
    </row>
    <row r="34" spans="2:64" ht="21" customHeight="1">
      <c r="B34" s="10" t="s">
        <v>238</v>
      </c>
      <c r="C34" s="1" t="s">
        <v>185</v>
      </c>
      <c r="G34" s="1" t="s">
        <v>261</v>
      </c>
      <c r="W34" s="1" t="str">
        <f t="shared" si="32"/>
        <v/>
      </c>
      <c r="X34" s="1" t="str">
        <f t="shared" si="33"/>
        <v/>
      </c>
      <c r="Y34" s="1" t="str">
        <f t="shared" si="34"/>
        <v/>
      </c>
      <c r="Z34" s="1" t="str">
        <f t="shared" si="35"/>
        <v/>
      </c>
      <c r="AA34" s="1" t="str">
        <f t="shared" si="36"/>
        <v/>
      </c>
      <c r="AB34" s="1" t="str">
        <f t="shared" si="37"/>
        <v/>
      </c>
      <c r="AC34" s="1" t="str">
        <f t="shared" si="38"/>
        <v/>
      </c>
      <c r="AD34" s="1" t="str">
        <f t="shared" si="39"/>
        <v/>
      </c>
      <c r="AE34" s="1" t="str">
        <f t="shared" si="40"/>
        <v/>
      </c>
      <c r="AF34" s="1" t="str">
        <f t="shared" si="41"/>
        <v/>
      </c>
      <c r="AG34" s="1" t="str">
        <f t="shared" si="42"/>
        <v/>
      </c>
      <c r="AH34" s="1" t="str">
        <f t="shared" si="43"/>
        <v/>
      </c>
      <c r="AI34" s="1" t="str">
        <f t="shared" si="44"/>
        <v/>
      </c>
      <c r="AJ34" s="1" t="str">
        <f t="shared" si="45"/>
        <v/>
      </c>
      <c r="AK34" s="1" t="str">
        <f t="shared" si="46"/>
        <v/>
      </c>
      <c r="AL34" s="1" t="str">
        <f t="shared" si="47"/>
        <v/>
      </c>
      <c r="AM34" s="1" t="str">
        <f t="shared" si="48"/>
        <v/>
      </c>
      <c r="AN34" s="1" t="str">
        <f t="shared" si="49"/>
        <v/>
      </c>
      <c r="AO34" s="1" t="str">
        <f t="shared" si="50"/>
        <v/>
      </c>
      <c r="AP34" s="1" t="str">
        <f t="shared" si="51"/>
        <v/>
      </c>
      <c r="AQ34" s="1" t="str">
        <f t="shared" si="52"/>
        <v/>
      </c>
      <c r="AR34" s="1" t="s">
        <v>285</v>
      </c>
      <c r="AS34" s="1" t="s">
        <v>28</v>
      </c>
      <c r="AU34" s="1" t="s">
        <v>546</v>
      </c>
      <c r="AV34" s="5" t="s">
        <v>33</v>
      </c>
      <c r="AW34" s="5" t="s">
        <v>33</v>
      </c>
      <c r="AX34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/>
      </c>
      <c r="BC34" s="1" t="str">
        <f t="shared" si="58"/>
        <v/>
      </c>
      <c r="BD34" s="1" t="str">
        <f t="shared" si="59"/>
        <v>&lt;img src=@img/outdoor.png@&gt;</v>
      </c>
      <c r="BE34" s="1" t="str">
        <f t="shared" si="60"/>
        <v>outdoor med  pearl</v>
      </c>
      <c r="BF34" s="1" t="str">
        <f t="shared" si="61"/>
        <v>Pearl Street</v>
      </c>
      <c r="BG34" s="10">
        <v>40.018120000000003</v>
      </c>
      <c r="BH34" s="10">
        <v>-105.278211</v>
      </c>
      <c r="BI34" s="1" t="str">
        <f t="shared" si="62"/>
        <v>[40.01812,-105.278211],</v>
      </c>
      <c r="BK34" s="1" t="str">
        <f t="shared" si="63"/>
        <v/>
      </c>
    </row>
    <row r="35" spans="2:64" ht="21" customHeight="1">
      <c r="B35" s="10" t="s">
        <v>390</v>
      </c>
      <c r="C35" s="1" t="s">
        <v>299</v>
      </c>
      <c r="G35" s="1" t="s">
        <v>372</v>
      </c>
      <c r="W35" s="1" t="str">
        <f t="shared" si="32"/>
        <v/>
      </c>
      <c r="X35" s="1" t="str">
        <f t="shared" si="33"/>
        <v/>
      </c>
      <c r="Y35" s="1" t="str">
        <f t="shared" si="34"/>
        <v/>
      </c>
      <c r="Z35" s="1" t="str">
        <f t="shared" si="35"/>
        <v/>
      </c>
      <c r="AA35" s="1" t="str">
        <f t="shared" si="36"/>
        <v/>
      </c>
      <c r="AB35" s="1" t="str">
        <f t="shared" si="37"/>
        <v/>
      </c>
      <c r="AC35" s="1" t="str">
        <f t="shared" si="38"/>
        <v/>
      </c>
      <c r="AD35" s="1" t="str">
        <f t="shared" si="39"/>
        <v/>
      </c>
      <c r="AE35" s="1" t="str">
        <f t="shared" si="40"/>
        <v/>
      </c>
      <c r="AF35" s="1" t="str">
        <f t="shared" si="41"/>
        <v/>
      </c>
      <c r="AG35" s="1" t="str">
        <f t="shared" si="42"/>
        <v/>
      </c>
      <c r="AH35" s="1" t="str">
        <f t="shared" si="43"/>
        <v/>
      </c>
      <c r="AI35" s="1" t="str">
        <f t="shared" si="44"/>
        <v/>
      </c>
      <c r="AJ35" s="1" t="str">
        <f t="shared" si="45"/>
        <v/>
      </c>
      <c r="AK35" s="1" t="str">
        <f t="shared" si="46"/>
        <v/>
      </c>
      <c r="AL35" s="1" t="str">
        <f t="shared" si="47"/>
        <v/>
      </c>
      <c r="AM35" s="1" t="str">
        <f t="shared" si="48"/>
        <v/>
      </c>
      <c r="AN35" s="1" t="str">
        <f t="shared" si="49"/>
        <v/>
      </c>
      <c r="AO35" s="1" t="str">
        <f t="shared" si="50"/>
        <v/>
      </c>
      <c r="AP35" s="1" t="str">
        <f t="shared" si="51"/>
        <v/>
      </c>
      <c r="AQ35" s="1" t="str">
        <f t="shared" si="52"/>
        <v/>
      </c>
      <c r="AR35" s="1" t="s">
        <v>521</v>
      </c>
      <c r="AU35" s="1" t="s">
        <v>546</v>
      </c>
      <c r="AV35" s="5" t="s">
        <v>33</v>
      </c>
      <c r="AW35" s="5" t="s">
        <v>33</v>
      </c>
      <c r="AX35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5" s="1" t="str">
        <f t="shared" si="54"/>
        <v/>
      </c>
      <c r="AZ35" s="1" t="str">
        <f t="shared" si="55"/>
        <v/>
      </c>
      <c r="BA35" s="1" t="str">
        <f t="shared" si="56"/>
        <v/>
      </c>
      <c r="BB35" s="1" t="str">
        <f t="shared" si="57"/>
        <v/>
      </c>
      <c r="BC35" s="1" t="str">
        <f t="shared" si="58"/>
        <v/>
      </c>
      <c r="BD35" s="1" t="str">
        <f t="shared" si="59"/>
        <v/>
      </c>
      <c r="BE35" s="1" t="str">
        <f t="shared" si="60"/>
        <v>med  hill</v>
      </c>
      <c r="BF35" s="1" t="str">
        <f t="shared" si="61"/>
        <v>The Hill</v>
      </c>
      <c r="BG35" s="10">
        <v>40.007595999999999</v>
      </c>
      <c r="BH35" s="10">
        <v>-105.275918</v>
      </c>
      <c r="BI35" s="1" t="str">
        <f t="shared" si="62"/>
        <v>[40.007596,-105.275918],</v>
      </c>
      <c r="BK35" s="1" t="str">
        <f t="shared" si="63"/>
        <v/>
      </c>
    </row>
    <row r="36" spans="2:64" ht="21" customHeight="1">
      <c r="B36" s="1" t="s">
        <v>400</v>
      </c>
      <c r="C36" s="1" t="s">
        <v>403</v>
      </c>
      <c r="G36" s="1" t="s">
        <v>414</v>
      </c>
      <c r="J36" s="1">
        <v>1500</v>
      </c>
      <c r="K36" s="1">
        <v>1800</v>
      </c>
      <c r="L36" s="1">
        <v>1500</v>
      </c>
      <c r="M36" s="1">
        <v>1800</v>
      </c>
      <c r="N36" s="1">
        <v>1500</v>
      </c>
      <c r="O36" s="1">
        <v>1800</v>
      </c>
      <c r="P36" s="1">
        <v>1500</v>
      </c>
      <c r="Q36" s="1">
        <v>1800</v>
      </c>
      <c r="R36" s="1">
        <v>1500</v>
      </c>
      <c r="S36" s="1">
        <v>1800</v>
      </c>
      <c r="V36" s="1" t="s">
        <v>440</v>
      </c>
      <c r="W36" s="1" t="str">
        <f t="shared" si="32"/>
        <v/>
      </c>
      <c r="X36" s="1" t="str">
        <f t="shared" si="33"/>
        <v/>
      </c>
      <c r="Y36" s="1">
        <f t="shared" si="34"/>
        <v>15</v>
      </c>
      <c r="Z36" s="1">
        <f t="shared" si="35"/>
        <v>18</v>
      </c>
      <c r="AA36" s="1">
        <f t="shared" si="36"/>
        <v>15</v>
      </c>
      <c r="AB36" s="1">
        <f t="shared" si="37"/>
        <v>18</v>
      </c>
      <c r="AC36" s="1">
        <f t="shared" si="38"/>
        <v>15</v>
      </c>
      <c r="AD36" s="1">
        <f t="shared" si="39"/>
        <v>18</v>
      </c>
      <c r="AE36" s="1">
        <f t="shared" si="40"/>
        <v>15</v>
      </c>
      <c r="AF36" s="1">
        <f t="shared" si="41"/>
        <v>18</v>
      </c>
      <c r="AG36" s="1">
        <f t="shared" si="42"/>
        <v>15</v>
      </c>
      <c r="AH36" s="1">
        <f t="shared" si="43"/>
        <v>18</v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>3pm-6pm</v>
      </c>
      <c r="AM36" s="1" t="str">
        <f t="shared" si="48"/>
        <v>3pm-6pm</v>
      </c>
      <c r="AN36" s="1" t="str">
        <f t="shared" si="49"/>
        <v>3pm-6pm</v>
      </c>
      <c r="AO36" s="1" t="str">
        <f t="shared" si="50"/>
        <v>3pm-6pm</v>
      </c>
      <c r="AP36" s="1" t="str">
        <f t="shared" si="51"/>
        <v>3pm-6pm</v>
      </c>
      <c r="AQ36" s="1" t="str">
        <f t="shared" si="52"/>
        <v/>
      </c>
      <c r="AR36" s="1" t="s">
        <v>530</v>
      </c>
      <c r="AS36" s="1" t="s">
        <v>28</v>
      </c>
      <c r="AU36" s="1" t="s">
        <v>546</v>
      </c>
      <c r="AV36" s="5" t="s">
        <v>32</v>
      </c>
      <c r="AW36" s="5" t="s">
        <v>32</v>
      </c>
      <c r="AX36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>&lt;img src=@img/drinkicon.png@&gt;</v>
      </c>
      <c r="BC36" s="1" t="str">
        <f t="shared" si="58"/>
        <v>&lt;img src=@img/foodicon.png@&gt;</v>
      </c>
      <c r="BD36" s="1" t="str">
        <f t="shared" si="59"/>
        <v>&lt;img src=@img/outdoor.png@&gt;&lt;img src=@img/drinkicon.png@&gt;&lt;img src=@img/foodicon.png@&gt;&lt;img src=@img/kidicon.png@&gt;</v>
      </c>
      <c r="BE36" s="1" t="str">
        <f t="shared" si="60"/>
        <v>outdoor drink food med  east kid</v>
      </c>
      <c r="BF36" s="1" t="str">
        <f t="shared" si="61"/>
        <v>East Boulder</v>
      </c>
      <c r="BG36" s="10">
        <v>40.014986</v>
      </c>
      <c r="BH36" s="10">
        <v>-105.245548</v>
      </c>
      <c r="BI36" s="1" t="str">
        <f t="shared" si="62"/>
        <v>[40.014986,-105.245548],</v>
      </c>
      <c r="BJ36" s="5" t="b">
        <v>1</v>
      </c>
      <c r="BK36" s="1" t="str">
        <f t="shared" si="63"/>
        <v>&lt;img src=@img/kidicon.png@&gt;</v>
      </c>
      <c r="BL36" s="1" t="s">
        <v>457</v>
      </c>
    </row>
    <row r="37" spans="2:64" ht="21" customHeight="1">
      <c r="B37" s="10" t="s">
        <v>245</v>
      </c>
      <c r="C37" s="1" t="s">
        <v>185</v>
      </c>
      <c r="G37" s="15" t="s">
        <v>268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292</v>
      </c>
      <c r="AS37" s="1" t="s">
        <v>28</v>
      </c>
      <c r="AU37" s="1" t="s">
        <v>546</v>
      </c>
      <c r="AV37" s="5" t="s">
        <v>33</v>
      </c>
      <c r="AW37" s="5" t="s">
        <v>33</v>
      </c>
      <c r="AX37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7" s="1" t="str">
        <f t="shared" si="54"/>
        <v>&lt;img src=@img/outdoor.png@&gt;</v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>&lt;img src=@img/outdoor.png@&gt;</v>
      </c>
      <c r="BE37" s="1" t="str">
        <f t="shared" si="60"/>
        <v>outdoor med  pearl</v>
      </c>
      <c r="BF37" s="1" t="str">
        <f t="shared" si="61"/>
        <v>Pearl Street</v>
      </c>
      <c r="BG37" s="10">
        <v>40.018791</v>
      </c>
      <c r="BH37" s="10">
        <v>-105.276477</v>
      </c>
      <c r="BI37" s="1" t="str">
        <f t="shared" si="62"/>
        <v>[40.018791,-105.276477],</v>
      </c>
      <c r="BK37" s="1" t="str">
        <f t="shared" si="63"/>
        <v/>
      </c>
    </row>
    <row r="38" spans="2:64" ht="21" customHeight="1">
      <c r="B38" s="10" t="s">
        <v>382</v>
      </c>
      <c r="C38" s="1" t="s">
        <v>299</v>
      </c>
      <c r="G38" s="1" t="s">
        <v>362</v>
      </c>
      <c r="V38" s="6"/>
      <c r="W38" s="1" t="str">
        <f t="shared" si="32"/>
        <v/>
      </c>
      <c r="X38" s="1" t="str">
        <f t="shared" si="33"/>
        <v/>
      </c>
      <c r="Y38" s="1" t="str">
        <f t="shared" si="34"/>
        <v/>
      </c>
      <c r="Z38" s="1" t="str">
        <f t="shared" si="35"/>
        <v/>
      </c>
      <c r="AA38" s="1" t="str">
        <f t="shared" si="36"/>
        <v/>
      </c>
      <c r="AB38" s="1" t="str">
        <f t="shared" si="37"/>
        <v/>
      </c>
      <c r="AC38" s="1" t="str">
        <f t="shared" si="38"/>
        <v/>
      </c>
      <c r="AD38" s="1" t="str">
        <f t="shared" si="39"/>
        <v/>
      </c>
      <c r="AE38" s="1" t="str">
        <f t="shared" si="40"/>
        <v/>
      </c>
      <c r="AF38" s="1" t="str">
        <f t="shared" si="41"/>
        <v/>
      </c>
      <c r="AG38" s="1" t="str">
        <f t="shared" si="42"/>
        <v/>
      </c>
      <c r="AH38" s="1" t="str">
        <f t="shared" si="43"/>
        <v/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/>
      </c>
      <c r="AM38" s="1" t="str">
        <f t="shared" si="48"/>
        <v/>
      </c>
      <c r="AN38" s="1" t="str">
        <f t="shared" si="49"/>
        <v/>
      </c>
      <c r="AO38" s="1" t="str">
        <f t="shared" si="50"/>
        <v/>
      </c>
      <c r="AP38" s="1" t="str">
        <f t="shared" si="51"/>
        <v/>
      </c>
      <c r="AQ38" s="1" t="str">
        <f t="shared" si="52"/>
        <v/>
      </c>
      <c r="AR38" s="1" t="s">
        <v>512</v>
      </c>
      <c r="AU38" s="1" t="s">
        <v>546</v>
      </c>
      <c r="AV38" s="5" t="s">
        <v>33</v>
      </c>
      <c r="AW38" s="5" t="s">
        <v>33</v>
      </c>
      <c r="AX38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38" s="1" t="str">
        <f t="shared" si="54"/>
        <v/>
      </c>
      <c r="AZ38" s="1" t="str">
        <f t="shared" si="55"/>
        <v/>
      </c>
      <c r="BA38" s="1" t="str">
        <f t="shared" si="56"/>
        <v/>
      </c>
      <c r="BB38" s="1" t="str">
        <f t="shared" si="57"/>
        <v/>
      </c>
      <c r="BC38" s="1" t="str">
        <f t="shared" si="58"/>
        <v/>
      </c>
      <c r="BD38" s="1" t="str">
        <f t="shared" si="59"/>
        <v/>
      </c>
      <c r="BE38" s="1" t="str">
        <f t="shared" si="60"/>
        <v>med  hill</v>
      </c>
      <c r="BF38" s="1" t="str">
        <f t="shared" si="61"/>
        <v>The Hill</v>
      </c>
      <c r="BG38" s="10">
        <v>40.008167999999998</v>
      </c>
      <c r="BH38" s="10">
        <v>-105.276599</v>
      </c>
      <c r="BI38" s="1" t="str">
        <f t="shared" si="62"/>
        <v>[40.008168,-105.276599],</v>
      </c>
      <c r="BK38" s="1" t="str">
        <f t="shared" si="63"/>
        <v/>
      </c>
    </row>
    <row r="39" spans="2:64" ht="21" customHeight="1">
      <c r="B39" s="10" t="s">
        <v>313</v>
      </c>
      <c r="C39" s="1" t="s">
        <v>403</v>
      </c>
      <c r="G39" s="8" t="s">
        <v>356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506</v>
      </c>
      <c r="AU39" s="1" t="s">
        <v>546</v>
      </c>
      <c r="AV39" s="5" t="s">
        <v>33</v>
      </c>
      <c r="AW39" s="5" t="s">
        <v>33</v>
      </c>
      <c r="AX39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39" s="1" t="str">
        <f t="shared" si="54"/>
        <v/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/>
      </c>
      <c r="BE39" s="1" t="str">
        <f t="shared" si="60"/>
        <v>med  east</v>
      </c>
      <c r="BF39" s="1" t="str">
        <f t="shared" si="61"/>
        <v>East Boulder</v>
      </c>
      <c r="BG39" s="10">
        <v>40.013458</v>
      </c>
      <c r="BH39" s="10">
        <v>-105.260385</v>
      </c>
      <c r="BI39" s="1" t="str">
        <f t="shared" si="62"/>
        <v>[40.013458,-105.260385],</v>
      </c>
      <c r="BK39" s="1" t="str">
        <f t="shared" si="63"/>
        <v/>
      </c>
    </row>
    <row r="40" spans="2:64" ht="21" customHeight="1">
      <c r="B40" s="10" t="s">
        <v>73</v>
      </c>
      <c r="C40" s="1" t="s">
        <v>185</v>
      </c>
      <c r="G40" s="17" t="s">
        <v>196</v>
      </c>
      <c r="H40" s="1">
        <v>1700</v>
      </c>
      <c r="I40" s="1">
        <v>2200</v>
      </c>
      <c r="J40" s="1">
        <v>1500</v>
      </c>
      <c r="K40" s="1">
        <v>1800</v>
      </c>
      <c r="L40" s="1">
        <v>1500</v>
      </c>
      <c r="M40" s="1">
        <v>1800</v>
      </c>
      <c r="N40" s="1">
        <v>1500</v>
      </c>
      <c r="O40" s="1">
        <v>1800</v>
      </c>
      <c r="P40" s="1">
        <v>1500</v>
      </c>
      <c r="Q40" s="1">
        <v>1800</v>
      </c>
      <c r="R40" s="1">
        <v>1500</v>
      </c>
      <c r="S40" s="1">
        <v>1800</v>
      </c>
      <c r="V40" s="10" t="s">
        <v>111</v>
      </c>
      <c r="W40" s="1">
        <f t="shared" si="32"/>
        <v>17</v>
      </c>
      <c r="X40" s="1">
        <f t="shared" si="33"/>
        <v>22</v>
      </c>
      <c r="Y40" s="1">
        <f t="shared" si="34"/>
        <v>15</v>
      </c>
      <c r="Z40" s="1">
        <f t="shared" si="35"/>
        <v>18</v>
      </c>
      <c r="AA40" s="1">
        <f t="shared" si="36"/>
        <v>15</v>
      </c>
      <c r="AB40" s="1">
        <f t="shared" si="37"/>
        <v>18</v>
      </c>
      <c r="AC40" s="1">
        <f t="shared" si="38"/>
        <v>15</v>
      </c>
      <c r="AD40" s="1">
        <f t="shared" si="39"/>
        <v>18</v>
      </c>
      <c r="AE40" s="1">
        <f t="shared" si="40"/>
        <v>15</v>
      </c>
      <c r="AF40" s="1">
        <f t="shared" si="41"/>
        <v>18</v>
      </c>
      <c r="AG40" s="1">
        <f t="shared" si="42"/>
        <v>15</v>
      </c>
      <c r="AH40" s="1">
        <f t="shared" si="43"/>
        <v>18</v>
      </c>
      <c r="AI40" s="1" t="str">
        <f t="shared" si="44"/>
        <v/>
      </c>
      <c r="AJ40" s="1" t="str">
        <f t="shared" si="45"/>
        <v/>
      </c>
      <c r="AK40" s="1" t="str">
        <f t="shared" si="46"/>
        <v>5pm-10pm</v>
      </c>
      <c r="AL40" s="1" t="str">
        <f t="shared" si="47"/>
        <v>3pm-6pm</v>
      </c>
      <c r="AM40" s="1" t="str">
        <f t="shared" si="48"/>
        <v>3pm-6pm</v>
      </c>
      <c r="AN40" s="1" t="str">
        <f t="shared" si="49"/>
        <v>3pm-6pm</v>
      </c>
      <c r="AO40" s="1" t="str">
        <f t="shared" si="50"/>
        <v>3pm-6pm</v>
      </c>
      <c r="AP40" s="1" t="str">
        <f t="shared" si="51"/>
        <v>3pm-6pm</v>
      </c>
      <c r="AQ40" s="1" t="str">
        <f t="shared" si="52"/>
        <v/>
      </c>
      <c r="AR40" s="4" t="s">
        <v>150</v>
      </c>
      <c r="AS40" s="1" t="s">
        <v>28</v>
      </c>
      <c r="AU40" s="1" t="s">
        <v>546</v>
      </c>
      <c r="AV40" s="5" t="s">
        <v>32</v>
      </c>
      <c r="AW40" s="5" t="s">
        <v>32</v>
      </c>
      <c r="AX40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0" s="1" t="str">
        <f t="shared" si="54"/>
        <v>&lt;img src=@img/outdoor.png@&gt;</v>
      </c>
      <c r="AZ40" s="1" t="str">
        <f t="shared" si="55"/>
        <v/>
      </c>
      <c r="BA40" s="1" t="str">
        <f t="shared" si="56"/>
        <v/>
      </c>
      <c r="BB40" s="1" t="str">
        <f t="shared" si="57"/>
        <v>&lt;img src=@img/drinkicon.png@&gt;</v>
      </c>
      <c r="BC40" s="1" t="str">
        <f t="shared" si="58"/>
        <v>&lt;img src=@img/foodicon.png@&gt;</v>
      </c>
      <c r="BD40" s="1" t="str">
        <f t="shared" si="59"/>
        <v>&lt;img src=@img/outdoor.png@&gt;&lt;img src=@img/drinkicon.png@&gt;&lt;img src=@img/foodicon.png@&gt;</v>
      </c>
      <c r="BE40" s="1" t="str">
        <f t="shared" si="60"/>
        <v>outdoor drink food med  pearl</v>
      </c>
      <c r="BF40" s="1" t="str">
        <f t="shared" si="61"/>
        <v>Pearl Street</v>
      </c>
      <c r="BG40" s="10">
        <v>40.01923</v>
      </c>
      <c r="BH40" s="10">
        <v>-105.27445299999999</v>
      </c>
      <c r="BI40" s="1" t="str">
        <f t="shared" si="62"/>
        <v>[40.01923,-105.274453],</v>
      </c>
      <c r="BK40" s="1" t="str">
        <f t="shared" si="63"/>
        <v/>
      </c>
    </row>
    <row r="41" spans="2:64" ht="21" customHeight="1">
      <c r="B41" s="10" t="s">
        <v>239</v>
      </c>
      <c r="C41" s="1" t="s">
        <v>185</v>
      </c>
      <c r="G41" s="1" t="s">
        <v>262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286</v>
      </c>
      <c r="AS41" s="1" t="s">
        <v>28</v>
      </c>
      <c r="AU41" s="1" t="s">
        <v>546</v>
      </c>
      <c r="AV41" s="5" t="s">
        <v>33</v>
      </c>
      <c r="AW41" s="5" t="s">
        <v>33</v>
      </c>
      <c r="AX41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1" s="1" t="str">
        <f t="shared" si="54"/>
        <v>&lt;img src=@img/outdoor.png@&gt;</v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>&lt;img src=@img/outdoor.png@&gt;</v>
      </c>
      <c r="BE41" s="1" t="str">
        <f t="shared" si="60"/>
        <v>outdoor med  pearl</v>
      </c>
      <c r="BF41" s="1" t="str">
        <f t="shared" si="61"/>
        <v>Pearl Street</v>
      </c>
      <c r="BG41" s="10">
        <v>40.019004000000002</v>
      </c>
      <c r="BH41" s="10">
        <v>-105.272789</v>
      </c>
      <c r="BI41" s="1" t="str">
        <f t="shared" si="62"/>
        <v>[40.019004,-105.272789],</v>
      </c>
      <c r="BK41" s="1" t="str">
        <f t="shared" si="63"/>
        <v/>
      </c>
    </row>
    <row r="42" spans="2:64" ht="21" customHeight="1">
      <c r="B42" s="10" t="s">
        <v>239</v>
      </c>
      <c r="C42" s="1" t="s">
        <v>34</v>
      </c>
      <c r="G42" s="1" t="s">
        <v>262</v>
      </c>
      <c r="W42" s="1" t="str">
        <f t="shared" si="32"/>
        <v/>
      </c>
      <c r="X42" s="1" t="str">
        <f t="shared" si="33"/>
        <v/>
      </c>
      <c r="Y42" s="1" t="str">
        <f t="shared" si="34"/>
        <v/>
      </c>
      <c r="Z42" s="1" t="str">
        <f t="shared" si="35"/>
        <v/>
      </c>
      <c r="AA42" s="1" t="str">
        <f t="shared" si="36"/>
        <v/>
      </c>
      <c r="AB42" s="1" t="str">
        <f t="shared" si="37"/>
        <v/>
      </c>
      <c r="AC42" s="1" t="str">
        <f t="shared" si="38"/>
        <v/>
      </c>
      <c r="AD42" s="1" t="str">
        <f t="shared" si="39"/>
        <v/>
      </c>
      <c r="AE42" s="1" t="str">
        <f t="shared" si="40"/>
        <v/>
      </c>
      <c r="AF42" s="1" t="str">
        <f t="shared" si="41"/>
        <v/>
      </c>
      <c r="AG42" s="1" t="str">
        <f t="shared" si="42"/>
        <v/>
      </c>
      <c r="AH42" s="1" t="str">
        <f t="shared" si="43"/>
        <v/>
      </c>
      <c r="AI42" s="1" t="str">
        <f t="shared" si="44"/>
        <v/>
      </c>
      <c r="AJ42" s="1" t="str">
        <f t="shared" si="45"/>
        <v/>
      </c>
      <c r="AK42" s="1" t="str">
        <f t="shared" si="46"/>
        <v/>
      </c>
      <c r="AL42" s="1" t="str">
        <f t="shared" si="47"/>
        <v/>
      </c>
      <c r="AM42" s="1" t="str">
        <f t="shared" si="48"/>
        <v/>
      </c>
      <c r="AN42" s="1" t="str">
        <f t="shared" si="49"/>
        <v/>
      </c>
      <c r="AO42" s="1" t="str">
        <f t="shared" si="50"/>
        <v/>
      </c>
      <c r="AP42" s="1" t="str">
        <f t="shared" si="51"/>
        <v/>
      </c>
      <c r="AQ42" s="1" t="str">
        <f t="shared" si="52"/>
        <v/>
      </c>
      <c r="AR42" s="1" t="s">
        <v>488</v>
      </c>
      <c r="AU42" s="1" t="s">
        <v>546</v>
      </c>
      <c r="AV42" s="5" t="s">
        <v>33</v>
      </c>
      <c r="AW42" s="5" t="s">
        <v>33</v>
      </c>
      <c r="AX42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2" s="1" t="str">
        <f t="shared" si="54"/>
        <v/>
      </c>
      <c r="AZ42" s="1" t="str">
        <f t="shared" si="55"/>
        <v/>
      </c>
      <c r="BA42" s="1" t="str">
        <f t="shared" si="56"/>
        <v/>
      </c>
      <c r="BB42" s="1" t="str">
        <f t="shared" si="57"/>
        <v/>
      </c>
      <c r="BC42" s="1" t="str">
        <f t="shared" si="58"/>
        <v/>
      </c>
      <c r="BD42" s="1" t="str">
        <f t="shared" si="59"/>
        <v/>
      </c>
      <c r="BE42" s="1" t="str">
        <f t="shared" si="60"/>
        <v>med  campus</v>
      </c>
      <c r="BF42" s="1" t="str">
        <f t="shared" si="61"/>
        <v>Near Campus</v>
      </c>
      <c r="BG42" s="10">
        <v>40.019004000000002</v>
      </c>
      <c r="BH42" s="10">
        <v>-105.272789</v>
      </c>
      <c r="BI42" s="1" t="str">
        <f t="shared" si="62"/>
        <v>[40.019004,-105.272789],</v>
      </c>
      <c r="BK42" s="1" t="str">
        <f t="shared" si="63"/>
        <v/>
      </c>
    </row>
    <row r="43" spans="2:64" ht="21" customHeight="1">
      <c r="B43" s="10" t="s">
        <v>246</v>
      </c>
      <c r="C43" s="1" t="s">
        <v>185</v>
      </c>
      <c r="G43" s="1" t="s">
        <v>269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4" t="s">
        <v>293</v>
      </c>
      <c r="AS43" s="1" t="s">
        <v>28</v>
      </c>
      <c r="AU43" s="1" t="s">
        <v>546</v>
      </c>
      <c r="AV43" s="5" t="s">
        <v>33</v>
      </c>
      <c r="AW43" s="5" t="s">
        <v>33</v>
      </c>
      <c r="AX43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40.018225999999999</v>
      </c>
      <c r="BH43" s="10">
        <v>-105.277118</v>
      </c>
      <c r="BI43" s="1" t="str">
        <f t="shared" si="62"/>
        <v>[40.018226,-105.277118],</v>
      </c>
      <c r="BK43" s="1" t="str">
        <f t="shared" si="63"/>
        <v/>
      </c>
    </row>
    <row r="44" spans="2:64" ht="21" customHeight="1">
      <c r="B44" s="1" t="s">
        <v>409</v>
      </c>
      <c r="C44" s="1" t="s">
        <v>403</v>
      </c>
      <c r="G44" s="1" t="s">
        <v>421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536</v>
      </c>
      <c r="AU44" s="1" t="s">
        <v>546</v>
      </c>
      <c r="AV44" s="5" t="s">
        <v>33</v>
      </c>
      <c r="AW44" s="5" t="s">
        <v>33</v>
      </c>
      <c r="AX44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east</v>
      </c>
      <c r="BF44" s="1" t="str">
        <f t="shared" si="61"/>
        <v>East Boulder</v>
      </c>
      <c r="BG44" s="10">
        <v>39.998787999999998</v>
      </c>
      <c r="BH44" s="10">
        <v>-105.234836</v>
      </c>
      <c r="BI44" s="1" t="str">
        <f t="shared" si="62"/>
        <v>[39.998788,-105.234836],</v>
      </c>
      <c r="BK44" s="1" t="str">
        <f t="shared" si="63"/>
        <v/>
      </c>
    </row>
    <row r="45" spans="2:64" ht="21" customHeight="1">
      <c r="B45" s="10" t="s">
        <v>329</v>
      </c>
      <c r="C45" s="1" t="s">
        <v>34</v>
      </c>
      <c r="G45" s="3" t="s">
        <v>340</v>
      </c>
      <c r="H45" s="1">
        <v>1500</v>
      </c>
      <c r="I45" s="1">
        <v>1900</v>
      </c>
      <c r="J45" s="1">
        <v>1500</v>
      </c>
      <c r="K45" s="1">
        <v>1900</v>
      </c>
      <c r="L45" s="1">
        <v>1500</v>
      </c>
      <c r="M45" s="1">
        <v>1900</v>
      </c>
      <c r="N45" s="1">
        <v>1500</v>
      </c>
      <c r="O45" s="1">
        <v>1900</v>
      </c>
      <c r="P45" s="1">
        <v>1500</v>
      </c>
      <c r="Q45" s="1">
        <v>1900</v>
      </c>
      <c r="R45" s="1">
        <v>1500</v>
      </c>
      <c r="S45" s="1">
        <v>1900</v>
      </c>
      <c r="T45" s="1">
        <v>1500</v>
      </c>
      <c r="U45" s="1">
        <v>1900</v>
      </c>
      <c r="V45" s="1" t="s">
        <v>551</v>
      </c>
      <c r="W45" s="1">
        <f t="shared" si="32"/>
        <v>15</v>
      </c>
      <c r="X45" s="1">
        <f t="shared" si="33"/>
        <v>19</v>
      </c>
      <c r="Y45" s="1">
        <f t="shared" si="34"/>
        <v>15</v>
      </c>
      <c r="Z45" s="1">
        <f t="shared" si="35"/>
        <v>19</v>
      </c>
      <c r="AA45" s="1">
        <f t="shared" si="36"/>
        <v>15</v>
      </c>
      <c r="AB45" s="1">
        <f t="shared" si="37"/>
        <v>19</v>
      </c>
      <c r="AC45" s="1">
        <f t="shared" si="38"/>
        <v>15</v>
      </c>
      <c r="AD45" s="1">
        <f t="shared" si="39"/>
        <v>19</v>
      </c>
      <c r="AE45" s="1">
        <f t="shared" si="40"/>
        <v>15</v>
      </c>
      <c r="AF45" s="1">
        <f t="shared" si="41"/>
        <v>19</v>
      </c>
      <c r="AG45" s="1">
        <f t="shared" si="42"/>
        <v>15</v>
      </c>
      <c r="AH45" s="1">
        <f t="shared" si="43"/>
        <v>19</v>
      </c>
      <c r="AI45" s="1">
        <f t="shared" si="44"/>
        <v>15</v>
      </c>
      <c r="AJ45" s="1">
        <f t="shared" si="45"/>
        <v>19</v>
      </c>
      <c r="AK45" s="1" t="str">
        <f t="shared" si="46"/>
        <v>3pm-7pm</v>
      </c>
      <c r="AL45" s="1" t="str">
        <f t="shared" si="47"/>
        <v>3pm-7pm</v>
      </c>
      <c r="AM45" s="1" t="str">
        <f t="shared" si="48"/>
        <v>3pm-7pm</v>
      </c>
      <c r="AN45" s="1" t="str">
        <f t="shared" si="49"/>
        <v>3pm-7pm</v>
      </c>
      <c r="AO45" s="1" t="str">
        <f t="shared" si="50"/>
        <v>3pm-7pm</v>
      </c>
      <c r="AP45" s="1" t="str">
        <f t="shared" si="51"/>
        <v>3pm-7pm</v>
      </c>
      <c r="AQ45" s="1" t="str">
        <f t="shared" si="52"/>
        <v>3pm-7pm</v>
      </c>
      <c r="AR45" s="4" t="s">
        <v>490</v>
      </c>
      <c r="AT45" s="1" t="s">
        <v>443</v>
      </c>
      <c r="AU45" s="1" t="s">
        <v>546</v>
      </c>
      <c r="AV45" s="5" t="s">
        <v>32</v>
      </c>
      <c r="AW45" s="5" t="s">
        <v>32</v>
      </c>
      <c r="AX45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5" s="1" t="str">
        <f t="shared" si="54"/>
        <v/>
      </c>
      <c r="AZ45" s="1" t="str">
        <f t="shared" si="55"/>
        <v>&lt;img src=@img/pets.png@&gt;</v>
      </c>
      <c r="BA45" s="1" t="str">
        <f t="shared" si="56"/>
        <v/>
      </c>
      <c r="BB45" s="1" t="str">
        <f t="shared" si="57"/>
        <v>&lt;img src=@img/drinkicon.png@&gt;</v>
      </c>
      <c r="BC45" s="1" t="str">
        <f t="shared" si="58"/>
        <v>&lt;img src=@img/foodicon.png@&gt;</v>
      </c>
      <c r="BD45" s="1" t="str">
        <f t="shared" si="59"/>
        <v>&lt;img src=@img/pets.png@&gt;&lt;img src=@img/drinkicon.png@&gt;&lt;img src=@img/foodicon.png@&gt;</v>
      </c>
      <c r="BE45" s="1" t="str">
        <f t="shared" si="60"/>
        <v>pet drink food med  campus</v>
      </c>
      <c r="BF45" s="1" t="str">
        <f t="shared" si="61"/>
        <v>Near Campus</v>
      </c>
      <c r="BG45" s="10">
        <v>40.009036000000002</v>
      </c>
      <c r="BH45" s="10">
        <v>-105.276414</v>
      </c>
      <c r="BI45" s="1" t="str">
        <f t="shared" si="62"/>
        <v>[40.009036,-105.276414],</v>
      </c>
      <c r="BK45" s="1" t="str">
        <f t="shared" si="63"/>
        <v/>
      </c>
    </row>
    <row r="46" spans="2:64" ht="21" customHeight="1">
      <c r="B46" s="10" t="s">
        <v>74</v>
      </c>
      <c r="C46" s="1" t="s">
        <v>185</v>
      </c>
      <c r="G46" s="17" t="s">
        <v>197</v>
      </c>
      <c r="J46" s="1">
        <v>1430</v>
      </c>
      <c r="K46" s="1">
        <v>1730</v>
      </c>
      <c r="L46" s="1">
        <v>1430</v>
      </c>
      <c r="M46" s="1">
        <v>1730</v>
      </c>
      <c r="N46" s="1">
        <v>1430</v>
      </c>
      <c r="O46" s="1">
        <v>1730</v>
      </c>
      <c r="P46" s="1">
        <v>1430</v>
      </c>
      <c r="Q46" s="1">
        <v>1730</v>
      </c>
      <c r="R46" s="1">
        <v>1430</v>
      </c>
      <c r="S46" s="1">
        <v>1730</v>
      </c>
      <c r="T46" s="1">
        <v>1430</v>
      </c>
      <c r="U46" s="1">
        <v>1730</v>
      </c>
      <c r="V46" s="10" t="s">
        <v>112</v>
      </c>
      <c r="W46" s="1" t="str">
        <f t="shared" si="32"/>
        <v/>
      </c>
      <c r="X46" s="1" t="str">
        <f t="shared" si="33"/>
        <v/>
      </c>
      <c r="Y46" s="1">
        <f t="shared" si="34"/>
        <v>14.3</v>
      </c>
      <c r="Z46" s="1">
        <f t="shared" si="35"/>
        <v>17.3</v>
      </c>
      <c r="AA46" s="1">
        <f t="shared" si="36"/>
        <v>14.3</v>
      </c>
      <c r="AB46" s="1">
        <f t="shared" si="37"/>
        <v>17.3</v>
      </c>
      <c r="AC46" s="1">
        <f t="shared" si="38"/>
        <v>14.3</v>
      </c>
      <c r="AD46" s="1">
        <f t="shared" si="39"/>
        <v>17.3</v>
      </c>
      <c r="AE46" s="1">
        <f t="shared" si="40"/>
        <v>14.3</v>
      </c>
      <c r="AF46" s="1">
        <f t="shared" si="41"/>
        <v>17.3</v>
      </c>
      <c r="AG46" s="1">
        <f t="shared" si="42"/>
        <v>14.3</v>
      </c>
      <c r="AH46" s="1">
        <f t="shared" si="43"/>
        <v>17.3</v>
      </c>
      <c r="AI46" s="1">
        <f t="shared" si="44"/>
        <v>14.3</v>
      </c>
      <c r="AJ46" s="1">
        <f t="shared" si="45"/>
        <v>17.3</v>
      </c>
      <c r="AK46" s="1" t="str">
        <f t="shared" si="46"/>
        <v/>
      </c>
      <c r="AL46" s="1" t="str">
        <f t="shared" si="47"/>
        <v>2.3pm-5.3pm</v>
      </c>
      <c r="AM46" s="1" t="str">
        <f t="shared" si="48"/>
        <v>2.3pm-5.3pm</v>
      </c>
      <c r="AN46" s="1" t="str">
        <f t="shared" si="49"/>
        <v>2.3pm-5.3pm</v>
      </c>
      <c r="AO46" s="1" t="str">
        <f t="shared" si="50"/>
        <v>2.3pm-5.3pm</v>
      </c>
      <c r="AP46" s="1" t="str">
        <f t="shared" si="51"/>
        <v>2.3pm-5.3pm</v>
      </c>
      <c r="AQ46" s="1" t="str">
        <f t="shared" si="52"/>
        <v>2.3pm-5.3pm</v>
      </c>
      <c r="AR46" s="4" t="s">
        <v>151</v>
      </c>
      <c r="AS46" s="1" t="s">
        <v>28</v>
      </c>
      <c r="AU46" s="1" t="s">
        <v>546</v>
      </c>
      <c r="AV46" s="5" t="s">
        <v>32</v>
      </c>
      <c r="AW46" s="5" t="s">
        <v>32</v>
      </c>
      <c r="AX46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6" s="1" t="str">
        <f t="shared" si="54"/>
        <v>&lt;img src=@img/outdoor.png@&gt;</v>
      </c>
      <c r="AZ46" s="1" t="str">
        <f t="shared" si="55"/>
        <v/>
      </c>
      <c r="BA46" s="1" t="str">
        <f t="shared" si="56"/>
        <v/>
      </c>
      <c r="BB46" s="1" t="str">
        <f t="shared" si="57"/>
        <v>&lt;img src=@img/drinkicon.png@&gt;</v>
      </c>
      <c r="BC46" s="1" t="str">
        <f t="shared" si="58"/>
        <v>&lt;img src=@img/foodicon.png@&gt;</v>
      </c>
      <c r="BD46" s="1" t="str">
        <f t="shared" si="59"/>
        <v>&lt;img src=@img/outdoor.png@&gt;&lt;img src=@img/drinkicon.png@&gt;&lt;img src=@img/foodicon.png@&gt;</v>
      </c>
      <c r="BE46" s="1" t="str">
        <f t="shared" si="60"/>
        <v>outdoor drink food med  pearl</v>
      </c>
      <c r="BF46" s="1" t="str">
        <f t="shared" si="61"/>
        <v>Pearl Street</v>
      </c>
      <c r="BG46" s="10">
        <v>40.017850000000003</v>
      </c>
      <c r="BH46" s="10">
        <v>-105.28077999999999</v>
      </c>
      <c r="BI46" s="1" t="str">
        <f t="shared" si="62"/>
        <v>[40.01785,-105.28078],</v>
      </c>
      <c r="BK46" s="1" t="str">
        <f t="shared" si="63"/>
        <v/>
      </c>
    </row>
    <row r="47" spans="2:64" ht="21" customHeight="1">
      <c r="B47" s="10" t="s">
        <v>26</v>
      </c>
      <c r="C47" s="1" t="s">
        <v>185</v>
      </c>
      <c r="G47" s="17" t="s">
        <v>198</v>
      </c>
      <c r="H47" s="1">
        <v>1500</v>
      </c>
      <c r="I47" s="1">
        <v>2000</v>
      </c>
      <c r="J47" s="1">
        <v>1500</v>
      </c>
      <c r="K47" s="1">
        <v>2000</v>
      </c>
      <c r="L47" s="1">
        <v>1500</v>
      </c>
      <c r="M47" s="1">
        <v>2000</v>
      </c>
      <c r="N47" s="1">
        <v>1500</v>
      </c>
      <c r="O47" s="1">
        <v>2000</v>
      </c>
      <c r="P47" s="1">
        <v>1500</v>
      </c>
      <c r="Q47" s="1">
        <v>2000</v>
      </c>
      <c r="R47" s="1">
        <v>1500</v>
      </c>
      <c r="S47" s="1">
        <v>2000</v>
      </c>
      <c r="T47" s="1">
        <v>1500</v>
      </c>
      <c r="U47" s="1">
        <v>2000</v>
      </c>
      <c r="V47" s="10" t="s">
        <v>113</v>
      </c>
      <c r="W47" s="1">
        <f t="shared" si="32"/>
        <v>15</v>
      </c>
      <c r="X47" s="1">
        <f t="shared" si="33"/>
        <v>20</v>
      </c>
      <c r="Y47" s="1">
        <f t="shared" si="34"/>
        <v>15</v>
      </c>
      <c r="Z47" s="1">
        <f t="shared" si="35"/>
        <v>20</v>
      </c>
      <c r="AA47" s="1">
        <f t="shared" si="36"/>
        <v>15</v>
      </c>
      <c r="AB47" s="1">
        <f t="shared" si="37"/>
        <v>20</v>
      </c>
      <c r="AC47" s="1">
        <f t="shared" si="38"/>
        <v>15</v>
      </c>
      <c r="AD47" s="1">
        <f t="shared" si="39"/>
        <v>20</v>
      </c>
      <c r="AE47" s="1">
        <f t="shared" si="40"/>
        <v>15</v>
      </c>
      <c r="AF47" s="1">
        <f t="shared" si="41"/>
        <v>20</v>
      </c>
      <c r="AG47" s="1">
        <f t="shared" si="42"/>
        <v>15</v>
      </c>
      <c r="AH47" s="1">
        <f t="shared" si="43"/>
        <v>20</v>
      </c>
      <c r="AI47" s="1">
        <f t="shared" si="44"/>
        <v>15</v>
      </c>
      <c r="AJ47" s="1">
        <f t="shared" si="45"/>
        <v>20</v>
      </c>
      <c r="AK47" s="1" t="str">
        <f t="shared" si="46"/>
        <v>3pm-8pm</v>
      </c>
      <c r="AL47" s="1" t="str">
        <f t="shared" si="47"/>
        <v>3pm-8pm</v>
      </c>
      <c r="AM47" s="1" t="str">
        <f t="shared" si="48"/>
        <v>3pm-8pm</v>
      </c>
      <c r="AN47" s="1" t="str">
        <f t="shared" si="49"/>
        <v>3pm-8pm</v>
      </c>
      <c r="AO47" s="1" t="str">
        <f t="shared" si="50"/>
        <v>3pm-8pm</v>
      </c>
      <c r="AP47" s="1" t="str">
        <f t="shared" si="51"/>
        <v>3pm-8pm</v>
      </c>
      <c r="AQ47" s="1" t="str">
        <f t="shared" si="52"/>
        <v>3pm-8pm</v>
      </c>
      <c r="AR47" s="4" t="s">
        <v>152</v>
      </c>
      <c r="AS47" s="1" t="s">
        <v>28</v>
      </c>
      <c r="AU47" s="1" t="s">
        <v>546</v>
      </c>
      <c r="AV47" s="5" t="s">
        <v>32</v>
      </c>
      <c r="AW47" s="5" t="s">
        <v>32</v>
      </c>
      <c r="AX47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7" s="1" t="str">
        <f t="shared" si="54"/>
        <v>&lt;img src=@img/outdoor.png@&gt;</v>
      </c>
      <c r="AZ47" s="1" t="str">
        <f t="shared" si="55"/>
        <v/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src=@img/outdoor.png@&gt;&lt;img src=@img/drinkicon.png@&gt;&lt;img src=@img/foodicon.png@&gt;</v>
      </c>
      <c r="BE47" s="1" t="str">
        <f t="shared" si="60"/>
        <v>outdoor drink food med  pearl</v>
      </c>
      <c r="BF47" s="1" t="str">
        <f t="shared" si="61"/>
        <v>Pearl Street</v>
      </c>
      <c r="BG47" s="10">
        <v>40.018818000000003</v>
      </c>
      <c r="BH47" s="10">
        <v>-105.276314</v>
      </c>
      <c r="BI47" s="1" t="str">
        <f t="shared" si="62"/>
        <v>[40.018818,-105.276314],</v>
      </c>
      <c r="BK47" s="1" t="str">
        <f t="shared" si="63"/>
        <v/>
      </c>
    </row>
    <row r="48" spans="2:64" ht="21" customHeight="1">
      <c r="B48" s="10" t="s">
        <v>26</v>
      </c>
      <c r="C48" s="1" t="s">
        <v>299</v>
      </c>
      <c r="G48" s="3" t="s">
        <v>363</v>
      </c>
      <c r="H48" s="1">
        <v>1500</v>
      </c>
      <c r="I48" s="1">
        <v>2000</v>
      </c>
      <c r="J48" s="1">
        <v>1500</v>
      </c>
      <c r="K48" s="1">
        <v>2000</v>
      </c>
      <c r="L48" s="1">
        <v>1500</v>
      </c>
      <c r="M48" s="1">
        <v>2000</v>
      </c>
      <c r="N48" s="1">
        <v>1500</v>
      </c>
      <c r="O48" s="1">
        <v>2000</v>
      </c>
      <c r="P48" s="1">
        <v>1500</v>
      </c>
      <c r="Q48" s="1">
        <v>2000</v>
      </c>
      <c r="R48" s="1">
        <v>1500</v>
      </c>
      <c r="S48" s="1">
        <v>2000</v>
      </c>
      <c r="T48" s="1">
        <v>1500</v>
      </c>
      <c r="U48" s="1">
        <v>2000</v>
      </c>
      <c r="V48" s="1" t="s">
        <v>437</v>
      </c>
      <c r="W48" s="1">
        <f t="shared" si="32"/>
        <v>15</v>
      </c>
      <c r="X48" s="1">
        <f t="shared" si="33"/>
        <v>20</v>
      </c>
      <c r="Y48" s="1">
        <f t="shared" si="34"/>
        <v>15</v>
      </c>
      <c r="Z48" s="1">
        <f t="shared" si="35"/>
        <v>20</v>
      </c>
      <c r="AA48" s="1">
        <f t="shared" si="36"/>
        <v>15</v>
      </c>
      <c r="AB48" s="1">
        <f t="shared" si="37"/>
        <v>20</v>
      </c>
      <c r="AC48" s="1">
        <f t="shared" si="38"/>
        <v>15</v>
      </c>
      <c r="AD48" s="1">
        <f t="shared" si="39"/>
        <v>20</v>
      </c>
      <c r="AE48" s="1">
        <f t="shared" si="40"/>
        <v>15</v>
      </c>
      <c r="AF48" s="1">
        <f t="shared" si="41"/>
        <v>20</v>
      </c>
      <c r="AG48" s="1">
        <f t="shared" si="42"/>
        <v>15</v>
      </c>
      <c r="AH48" s="1">
        <f t="shared" si="43"/>
        <v>20</v>
      </c>
      <c r="AI48" s="1">
        <f t="shared" si="44"/>
        <v>15</v>
      </c>
      <c r="AJ48" s="1">
        <f t="shared" si="45"/>
        <v>20</v>
      </c>
      <c r="AK48" s="1" t="str">
        <f t="shared" si="46"/>
        <v>3pm-8pm</v>
      </c>
      <c r="AL48" s="1" t="str">
        <f t="shared" si="47"/>
        <v>3pm-8pm</v>
      </c>
      <c r="AM48" s="1" t="str">
        <f t="shared" si="48"/>
        <v>3pm-8pm</v>
      </c>
      <c r="AN48" s="1" t="str">
        <f t="shared" si="49"/>
        <v>3pm-8pm</v>
      </c>
      <c r="AO48" s="1" t="str">
        <f t="shared" si="50"/>
        <v>3pm-8pm</v>
      </c>
      <c r="AP48" s="1" t="str">
        <f t="shared" si="51"/>
        <v>3pm-8pm</v>
      </c>
      <c r="AQ48" s="1" t="str">
        <f t="shared" si="52"/>
        <v>3pm-8pm</v>
      </c>
      <c r="AR48" s="4"/>
      <c r="AU48" s="1" t="s">
        <v>546</v>
      </c>
      <c r="AV48" s="5" t="s">
        <v>32</v>
      </c>
      <c r="AW48" s="5" t="s">
        <v>32</v>
      </c>
      <c r="AX48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48" s="1" t="str">
        <f t="shared" si="54"/>
        <v/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src=@img/drinkicon.png@&gt;&lt;img src=@img/foodicon.png@&gt;</v>
      </c>
      <c r="BE48" s="1" t="str">
        <f t="shared" si="60"/>
        <v>drink food med  hill</v>
      </c>
      <c r="BF48" s="1" t="str">
        <f t="shared" si="61"/>
        <v>The Hill</v>
      </c>
      <c r="BG48" s="10">
        <v>40.007823999999999</v>
      </c>
      <c r="BH48" s="10">
        <v>-105.275959</v>
      </c>
      <c r="BI48" s="1" t="str">
        <f t="shared" si="62"/>
        <v>[40.007824,-105.275959],</v>
      </c>
      <c r="BK48" s="1" t="str">
        <f t="shared" si="63"/>
        <v/>
      </c>
    </row>
    <row r="49" spans="2:64" ht="21" customHeight="1">
      <c r="B49" s="10" t="s">
        <v>379</v>
      </c>
      <c r="C49" s="1" t="s">
        <v>299</v>
      </c>
      <c r="G49" s="1" t="s">
        <v>359</v>
      </c>
      <c r="W49" s="1" t="str">
        <f t="shared" si="32"/>
        <v/>
      </c>
      <c r="X49" s="1" t="str">
        <f t="shared" si="33"/>
        <v/>
      </c>
      <c r="Y49" s="1" t="str">
        <f t="shared" si="34"/>
        <v/>
      </c>
      <c r="Z49" s="1" t="str">
        <f t="shared" si="35"/>
        <v/>
      </c>
      <c r="AA49" s="1" t="str">
        <f t="shared" si="36"/>
        <v/>
      </c>
      <c r="AB49" s="1" t="str">
        <f t="shared" si="37"/>
        <v/>
      </c>
      <c r="AC49" s="1" t="str">
        <f t="shared" si="38"/>
        <v/>
      </c>
      <c r="AD49" s="1" t="str">
        <f t="shared" si="39"/>
        <v/>
      </c>
      <c r="AE49" s="1" t="str">
        <f t="shared" si="40"/>
        <v/>
      </c>
      <c r="AF49" s="1" t="str">
        <f t="shared" si="41"/>
        <v/>
      </c>
      <c r="AG49" s="1" t="str">
        <f t="shared" si="42"/>
        <v/>
      </c>
      <c r="AH49" s="1" t="str">
        <f t="shared" si="43"/>
        <v/>
      </c>
      <c r="AI49" s="1" t="str">
        <f t="shared" si="44"/>
        <v/>
      </c>
      <c r="AJ49" s="1" t="str">
        <f t="shared" si="45"/>
        <v/>
      </c>
      <c r="AK49" s="1" t="str">
        <f t="shared" si="46"/>
        <v/>
      </c>
      <c r="AL49" s="1" t="str">
        <f t="shared" si="47"/>
        <v/>
      </c>
      <c r="AM49" s="1" t="str">
        <f t="shared" si="48"/>
        <v/>
      </c>
      <c r="AN49" s="1" t="str">
        <f t="shared" si="49"/>
        <v/>
      </c>
      <c r="AO49" s="1" t="str">
        <f t="shared" si="50"/>
        <v/>
      </c>
      <c r="AP49" s="1" t="str">
        <f t="shared" si="51"/>
        <v/>
      </c>
      <c r="AQ49" s="1" t="str">
        <f t="shared" si="52"/>
        <v/>
      </c>
      <c r="AR49" s="4" t="s">
        <v>509</v>
      </c>
      <c r="AU49" s="1" t="s">
        <v>546</v>
      </c>
      <c r="AV49" s="5" t="s">
        <v>33</v>
      </c>
      <c r="AW49" s="5" t="s">
        <v>33</v>
      </c>
      <c r="AX49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49" s="1" t="str">
        <f t="shared" si="54"/>
        <v/>
      </c>
      <c r="AZ49" s="1" t="str">
        <f t="shared" si="55"/>
        <v/>
      </c>
      <c r="BA49" s="1" t="str">
        <f t="shared" si="56"/>
        <v/>
      </c>
      <c r="BB49" s="1" t="str">
        <f t="shared" si="57"/>
        <v/>
      </c>
      <c r="BC49" s="1" t="str">
        <f t="shared" si="58"/>
        <v/>
      </c>
      <c r="BD49" s="1" t="str">
        <f t="shared" si="59"/>
        <v/>
      </c>
      <c r="BE49" s="1" t="str">
        <f t="shared" si="60"/>
        <v>med  hill</v>
      </c>
      <c r="BF49" s="1" t="str">
        <f t="shared" si="61"/>
        <v>The Hill</v>
      </c>
      <c r="BG49" s="10">
        <v>40.008822000000002</v>
      </c>
      <c r="BH49" s="10">
        <v>-105.27642299999999</v>
      </c>
      <c r="BI49" s="1" t="str">
        <f t="shared" si="62"/>
        <v>[40.008822,-105.276423],</v>
      </c>
      <c r="BK49" s="1" t="str">
        <f t="shared" si="63"/>
        <v/>
      </c>
    </row>
    <row r="50" spans="2:64" ht="21" customHeight="1">
      <c r="B50" s="10" t="s">
        <v>380</v>
      </c>
      <c r="C50" s="1" t="s">
        <v>299</v>
      </c>
      <c r="G50" s="8" t="s">
        <v>360</v>
      </c>
      <c r="W50" s="1" t="str">
        <f t="shared" si="32"/>
        <v/>
      </c>
      <c r="X50" s="1" t="str">
        <f t="shared" si="33"/>
        <v/>
      </c>
      <c r="Y50" s="1" t="str">
        <f t="shared" si="34"/>
        <v/>
      </c>
      <c r="Z50" s="1" t="str">
        <f t="shared" si="35"/>
        <v/>
      </c>
      <c r="AA50" s="1" t="str">
        <f t="shared" si="36"/>
        <v/>
      </c>
      <c r="AB50" s="1" t="str">
        <f t="shared" si="37"/>
        <v/>
      </c>
      <c r="AC50" s="1" t="str">
        <f t="shared" si="38"/>
        <v/>
      </c>
      <c r="AD50" s="1" t="str">
        <f t="shared" si="39"/>
        <v/>
      </c>
      <c r="AE50" s="1" t="str">
        <f t="shared" si="40"/>
        <v/>
      </c>
      <c r="AF50" s="1" t="str">
        <f t="shared" si="41"/>
        <v/>
      </c>
      <c r="AG50" s="1" t="str">
        <f t="shared" si="42"/>
        <v/>
      </c>
      <c r="AH50" s="1" t="str">
        <f t="shared" si="43"/>
        <v/>
      </c>
      <c r="AI50" s="1" t="str">
        <f t="shared" si="44"/>
        <v/>
      </c>
      <c r="AJ50" s="1" t="str">
        <f t="shared" si="45"/>
        <v/>
      </c>
      <c r="AK50" s="1" t="str">
        <f t="shared" si="46"/>
        <v/>
      </c>
      <c r="AL50" s="1" t="str">
        <f t="shared" si="47"/>
        <v/>
      </c>
      <c r="AM50" s="1" t="str">
        <f t="shared" si="48"/>
        <v/>
      </c>
      <c r="AN50" s="1" t="str">
        <f t="shared" si="49"/>
        <v/>
      </c>
      <c r="AO50" s="1" t="str">
        <f t="shared" si="50"/>
        <v/>
      </c>
      <c r="AP50" s="1" t="str">
        <f t="shared" si="51"/>
        <v/>
      </c>
      <c r="AQ50" s="1" t="str">
        <f t="shared" si="52"/>
        <v/>
      </c>
      <c r="AR50" s="12" t="s">
        <v>510</v>
      </c>
      <c r="AU50" s="1" t="s">
        <v>546</v>
      </c>
      <c r="AV50" s="5" t="s">
        <v>33</v>
      </c>
      <c r="AW50" s="5" t="s">
        <v>33</v>
      </c>
      <c r="AX50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/>
      </c>
      <c r="BC50" s="1" t="str">
        <f t="shared" si="58"/>
        <v/>
      </c>
      <c r="BD50" s="1" t="str">
        <f t="shared" si="59"/>
        <v/>
      </c>
      <c r="BE50" s="1" t="str">
        <f t="shared" si="60"/>
        <v>med  hill</v>
      </c>
      <c r="BF50" s="1" t="str">
        <f t="shared" si="61"/>
        <v>The Hill</v>
      </c>
      <c r="BG50" s="10">
        <v>40.008822000000002</v>
      </c>
      <c r="BH50" s="10">
        <v>-105.27642299999999</v>
      </c>
      <c r="BI50" s="1" t="str">
        <f t="shared" si="62"/>
        <v>[40.008822,-105.276423],</v>
      </c>
      <c r="BK50" s="1" t="str">
        <f t="shared" si="63"/>
        <v/>
      </c>
    </row>
    <row r="51" spans="2:64" ht="21" customHeight="1">
      <c r="B51" s="10" t="s">
        <v>247</v>
      </c>
      <c r="C51" s="1" t="s">
        <v>185</v>
      </c>
      <c r="G51" s="1" t="s">
        <v>270</v>
      </c>
      <c r="V51" s="6"/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7" t="s">
        <v>294</v>
      </c>
      <c r="AS51" s="1" t="s">
        <v>28</v>
      </c>
      <c r="AU51" s="1" t="s">
        <v>546</v>
      </c>
      <c r="AV51" s="5" t="s">
        <v>33</v>
      </c>
      <c r="AW51" s="5" t="s">
        <v>33</v>
      </c>
      <c r="AX51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1" s="1" t="str">
        <f t="shared" si="54"/>
        <v>&lt;img src=@img/outdoor.png@&gt;</v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>&lt;img src=@img/outdoor.png@&gt;</v>
      </c>
      <c r="BE51" s="1" t="str">
        <f t="shared" si="60"/>
        <v>outdoor med  pearl</v>
      </c>
      <c r="BF51" s="1" t="str">
        <f t="shared" si="61"/>
        <v>Pearl Street</v>
      </c>
      <c r="BG51" s="10">
        <v>40.016995999999999</v>
      </c>
      <c r="BH51" s="10">
        <v>-105.279104</v>
      </c>
      <c r="BI51" s="1" t="str">
        <f t="shared" si="62"/>
        <v>[40.016996,-105.279104],</v>
      </c>
      <c r="BK51" s="1" t="str">
        <f t="shared" si="63"/>
        <v/>
      </c>
    </row>
    <row r="52" spans="2:64" ht="21" customHeight="1">
      <c r="B52" s="10" t="s">
        <v>75</v>
      </c>
      <c r="C52" s="1" t="s">
        <v>185</v>
      </c>
      <c r="G52" s="17" t="s">
        <v>199</v>
      </c>
      <c r="H52" s="1">
        <v>1500</v>
      </c>
      <c r="I52" s="1">
        <v>1800</v>
      </c>
      <c r="J52" s="1">
        <v>1500</v>
      </c>
      <c r="K52" s="1">
        <v>1800</v>
      </c>
      <c r="L52" s="1">
        <v>1500</v>
      </c>
      <c r="M52" s="1">
        <v>1800</v>
      </c>
      <c r="N52" s="1">
        <v>1500</v>
      </c>
      <c r="O52" s="1">
        <v>1800</v>
      </c>
      <c r="P52" s="1">
        <v>1500</v>
      </c>
      <c r="Q52" s="1">
        <v>1800</v>
      </c>
      <c r="R52" s="1">
        <v>1500</v>
      </c>
      <c r="S52" s="1">
        <v>1800</v>
      </c>
      <c r="T52" s="1">
        <v>1500</v>
      </c>
      <c r="U52" s="1">
        <v>1800</v>
      </c>
      <c r="V52" s="10" t="s">
        <v>114</v>
      </c>
      <c r="W52" s="1">
        <f t="shared" si="32"/>
        <v>15</v>
      </c>
      <c r="X52" s="1">
        <f t="shared" si="33"/>
        <v>18</v>
      </c>
      <c r="Y52" s="1">
        <f t="shared" si="34"/>
        <v>15</v>
      </c>
      <c r="Z52" s="1">
        <f t="shared" si="35"/>
        <v>18</v>
      </c>
      <c r="AA52" s="1">
        <f t="shared" si="36"/>
        <v>15</v>
      </c>
      <c r="AB52" s="1">
        <f t="shared" si="37"/>
        <v>18</v>
      </c>
      <c r="AC52" s="1">
        <f t="shared" si="38"/>
        <v>15</v>
      </c>
      <c r="AD52" s="1">
        <f t="shared" si="39"/>
        <v>18</v>
      </c>
      <c r="AE52" s="1">
        <f t="shared" si="40"/>
        <v>15</v>
      </c>
      <c r="AF52" s="1">
        <f t="shared" si="41"/>
        <v>18</v>
      </c>
      <c r="AG52" s="1">
        <f t="shared" si="42"/>
        <v>15</v>
      </c>
      <c r="AH52" s="1">
        <f t="shared" si="43"/>
        <v>18</v>
      </c>
      <c r="AI52" s="1">
        <f t="shared" si="44"/>
        <v>15</v>
      </c>
      <c r="AJ52" s="1">
        <f t="shared" si="45"/>
        <v>18</v>
      </c>
      <c r="AK52" s="1" t="str">
        <f t="shared" si="46"/>
        <v>3pm-6pm</v>
      </c>
      <c r="AL52" s="1" t="str">
        <f t="shared" si="47"/>
        <v>3pm-6pm</v>
      </c>
      <c r="AM52" s="1" t="str">
        <f t="shared" si="48"/>
        <v>3pm-6pm</v>
      </c>
      <c r="AN52" s="1" t="str">
        <f t="shared" si="49"/>
        <v>3pm-6pm</v>
      </c>
      <c r="AO52" s="1" t="str">
        <f t="shared" si="50"/>
        <v>3pm-6pm</v>
      </c>
      <c r="AP52" s="1" t="str">
        <f t="shared" si="51"/>
        <v>3pm-6pm</v>
      </c>
      <c r="AQ52" s="1" t="str">
        <f t="shared" si="52"/>
        <v>3pm-6pm</v>
      </c>
      <c r="AR52" s="4" t="s">
        <v>153</v>
      </c>
      <c r="AS52" s="1" t="s">
        <v>28</v>
      </c>
      <c r="AT52" s="1" t="s">
        <v>443</v>
      </c>
      <c r="AU52" s="1" t="s">
        <v>546</v>
      </c>
      <c r="AV52" s="5" t="s">
        <v>32</v>
      </c>
      <c r="AW52" s="5" t="s">
        <v>32</v>
      </c>
      <c r="AX52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2" s="1" t="str">
        <f t="shared" si="54"/>
        <v>&lt;img src=@img/outdoor.png@&gt;</v>
      </c>
      <c r="AZ52" s="1" t="str">
        <f t="shared" si="55"/>
        <v>&lt;img src=@img/pets.png@&gt;</v>
      </c>
      <c r="BA52" s="1" t="str">
        <f t="shared" si="56"/>
        <v/>
      </c>
      <c r="BB52" s="1" t="str">
        <f t="shared" si="57"/>
        <v>&lt;img src=@img/drinkicon.png@&gt;</v>
      </c>
      <c r="BC52" s="1" t="str">
        <f t="shared" si="58"/>
        <v>&lt;img src=@img/foodicon.png@&gt;</v>
      </c>
      <c r="BD52" s="1" t="str">
        <f t="shared" si="59"/>
        <v>&lt;img src=@img/outdoor.png@&gt;&lt;img src=@img/pets.png@&gt;&lt;img src=@img/drinkicon.png@&gt;&lt;img src=@img/foodicon.png@&gt;</v>
      </c>
      <c r="BE52" s="1" t="str">
        <f t="shared" si="60"/>
        <v>outdoor pet drink food med  pearl</v>
      </c>
      <c r="BF52" s="1" t="str">
        <f t="shared" si="61"/>
        <v>Pearl Street</v>
      </c>
      <c r="BG52" s="10">
        <v>40.017558999999999</v>
      </c>
      <c r="BH52" s="10">
        <v>-105.280328</v>
      </c>
      <c r="BI52" s="1" t="str">
        <f t="shared" si="62"/>
        <v>[40.017559,-105.280328],</v>
      </c>
      <c r="BK52" s="1" t="str">
        <f t="shared" si="63"/>
        <v/>
      </c>
    </row>
    <row r="53" spans="2:64" ht="21" customHeight="1">
      <c r="B53" s="10" t="s">
        <v>76</v>
      </c>
      <c r="C53" s="1" t="s">
        <v>185</v>
      </c>
      <c r="G53" s="6" t="s">
        <v>200</v>
      </c>
      <c r="H53" s="1">
        <v>1600</v>
      </c>
      <c r="I53" s="1">
        <v>1800</v>
      </c>
      <c r="J53" s="1">
        <v>1600</v>
      </c>
      <c r="K53" s="1">
        <v>2200</v>
      </c>
      <c r="L53" s="1">
        <v>1600</v>
      </c>
      <c r="M53" s="1">
        <v>1800</v>
      </c>
      <c r="N53" s="1">
        <v>1600</v>
      </c>
      <c r="O53" s="1">
        <v>1800</v>
      </c>
      <c r="P53" s="1">
        <v>1600</v>
      </c>
      <c r="Q53" s="1">
        <v>1800</v>
      </c>
      <c r="R53" s="1">
        <v>1600</v>
      </c>
      <c r="S53" s="1">
        <v>1800</v>
      </c>
      <c r="T53" s="1">
        <v>1600</v>
      </c>
      <c r="U53" s="1">
        <v>1800</v>
      </c>
      <c r="V53" s="10" t="s">
        <v>115</v>
      </c>
      <c r="W53" s="1">
        <f t="shared" si="32"/>
        <v>16</v>
      </c>
      <c r="X53" s="1">
        <f t="shared" si="33"/>
        <v>18</v>
      </c>
      <c r="Y53" s="1">
        <f t="shared" si="34"/>
        <v>16</v>
      </c>
      <c r="Z53" s="1">
        <f t="shared" si="35"/>
        <v>22</v>
      </c>
      <c r="AA53" s="1">
        <f t="shared" si="36"/>
        <v>16</v>
      </c>
      <c r="AB53" s="1">
        <f t="shared" si="37"/>
        <v>18</v>
      </c>
      <c r="AC53" s="1">
        <f t="shared" si="38"/>
        <v>16</v>
      </c>
      <c r="AD53" s="1">
        <f t="shared" si="39"/>
        <v>18</v>
      </c>
      <c r="AE53" s="1">
        <f t="shared" si="40"/>
        <v>16</v>
      </c>
      <c r="AF53" s="1">
        <f t="shared" si="41"/>
        <v>18</v>
      </c>
      <c r="AG53" s="1">
        <f t="shared" si="42"/>
        <v>16</v>
      </c>
      <c r="AH53" s="1">
        <f t="shared" si="43"/>
        <v>18</v>
      </c>
      <c r="AI53" s="1">
        <f t="shared" si="44"/>
        <v>16</v>
      </c>
      <c r="AJ53" s="1">
        <f t="shared" si="45"/>
        <v>18</v>
      </c>
      <c r="AK53" s="1" t="str">
        <f t="shared" si="46"/>
        <v>4pm-6pm</v>
      </c>
      <c r="AL53" s="1" t="str">
        <f t="shared" si="47"/>
        <v>4pm-10pm</v>
      </c>
      <c r="AM53" s="1" t="str">
        <f t="shared" si="48"/>
        <v>4pm-6pm</v>
      </c>
      <c r="AN53" s="1" t="str">
        <f t="shared" si="49"/>
        <v>4pm-6pm</v>
      </c>
      <c r="AO53" s="1" t="str">
        <f t="shared" si="50"/>
        <v>4pm-6pm</v>
      </c>
      <c r="AP53" s="1" t="str">
        <f t="shared" si="51"/>
        <v>4pm-6pm</v>
      </c>
      <c r="AQ53" s="1" t="str">
        <f t="shared" si="52"/>
        <v>4pm-6pm</v>
      </c>
      <c r="AR53" s="13" t="s">
        <v>154</v>
      </c>
      <c r="AS53" s="1" t="s">
        <v>28</v>
      </c>
      <c r="AU53" s="1" t="s">
        <v>546</v>
      </c>
      <c r="AV53" s="5" t="s">
        <v>32</v>
      </c>
      <c r="AW53" s="5" t="s">
        <v>32</v>
      </c>
      <c r="AX53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>&lt;img src=@img/drinkicon.png@&gt;</v>
      </c>
      <c r="BC53" s="1" t="str">
        <f t="shared" si="58"/>
        <v>&lt;img src=@img/foodicon.png@&gt;</v>
      </c>
      <c r="BD53" s="1" t="str">
        <f t="shared" si="59"/>
        <v>&lt;img src=@img/outdoor.png@&gt;&lt;img src=@img/drinkicon.png@&gt;&lt;img src=@img/foodicon.png@&gt;</v>
      </c>
      <c r="BE53" s="1" t="str">
        <f t="shared" si="60"/>
        <v>outdoor drink food med  pearl</v>
      </c>
      <c r="BF53" s="1" t="str">
        <f t="shared" si="61"/>
        <v>Pearl Street</v>
      </c>
      <c r="BG53" s="10">
        <v>40.017009000000002</v>
      </c>
      <c r="BH53" s="10">
        <v>-105.28317699999999</v>
      </c>
      <c r="BI53" s="1" t="str">
        <f t="shared" si="62"/>
        <v>[40.017009,-105.283177],</v>
      </c>
      <c r="BK53" s="1" t="str">
        <f t="shared" si="63"/>
        <v/>
      </c>
    </row>
    <row r="54" spans="2:64" ht="21" customHeight="1">
      <c r="B54" s="10" t="s">
        <v>155</v>
      </c>
      <c r="C54" s="1" t="s">
        <v>185</v>
      </c>
      <c r="G54" s="18" t="s">
        <v>201</v>
      </c>
      <c r="H54" s="1">
        <v>1600</v>
      </c>
      <c r="I54" s="1">
        <v>1800</v>
      </c>
      <c r="J54" s="1">
        <v>1600</v>
      </c>
      <c r="K54" s="1">
        <v>1800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0" t="s">
        <v>116</v>
      </c>
      <c r="W54" s="1">
        <f t="shared" si="32"/>
        <v>16</v>
      </c>
      <c r="X54" s="1">
        <f t="shared" si="33"/>
        <v>18</v>
      </c>
      <c r="Y54" s="1">
        <f t="shared" si="34"/>
        <v>16</v>
      </c>
      <c r="Z54" s="1">
        <f t="shared" si="35"/>
        <v>18</v>
      </c>
      <c r="AA54" s="1">
        <f t="shared" si="36"/>
        <v>16</v>
      </c>
      <c r="AB54" s="1">
        <f t="shared" si="37"/>
        <v>18</v>
      </c>
      <c r="AC54" s="1">
        <f t="shared" si="38"/>
        <v>16</v>
      </c>
      <c r="AD54" s="1">
        <f t="shared" si="39"/>
        <v>18</v>
      </c>
      <c r="AE54" s="1">
        <f t="shared" si="40"/>
        <v>16</v>
      </c>
      <c r="AF54" s="1">
        <f t="shared" si="41"/>
        <v>18</v>
      </c>
      <c r="AG54" s="1">
        <f t="shared" si="42"/>
        <v>16</v>
      </c>
      <c r="AH54" s="1">
        <f t="shared" si="43"/>
        <v>18</v>
      </c>
      <c r="AI54" s="1">
        <f t="shared" si="44"/>
        <v>16</v>
      </c>
      <c r="AJ54" s="1">
        <f t="shared" si="45"/>
        <v>18</v>
      </c>
      <c r="AK54" s="1" t="str">
        <f t="shared" si="46"/>
        <v>4pm-6pm</v>
      </c>
      <c r="AL54" s="1" t="str">
        <f t="shared" si="47"/>
        <v>4pm-6pm</v>
      </c>
      <c r="AM54" s="1" t="str">
        <f t="shared" si="48"/>
        <v>4pm-6pm</v>
      </c>
      <c r="AN54" s="1" t="str">
        <f t="shared" si="49"/>
        <v>4pm-6pm</v>
      </c>
      <c r="AO54" s="1" t="str">
        <f t="shared" si="50"/>
        <v>4pm-6pm</v>
      </c>
      <c r="AP54" s="1" t="str">
        <f t="shared" si="51"/>
        <v>4pm-6pm</v>
      </c>
      <c r="AQ54" s="1" t="str">
        <f t="shared" si="52"/>
        <v>4pm-6pm</v>
      </c>
      <c r="AR54" s="4" t="s">
        <v>156</v>
      </c>
      <c r="AS54" s="1" t="s">
        <v>226</v>
      </c>
      <c r="AU54" s="1" t="s">
        <v>546</v>
      </c>
      <c r="AV54" s="5" t="s">
        <v>32</v>
      </c>
      <c r="AW54" s="5" t="s">
        <v>32</v>
      </c>
      <c r="AX54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4" s="1" t="str">
        <f t="shared" si="54"/>
        <v>&lt;img src=@img/outdoor.png@&gt;</v>
      </c>
      <c r="AZ54" s="1" t="str">
        <f t="shared" si="55"/>
        <v/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src=@img/drinkicon.png@&gt;&lt;img src=@img/foodicon.png@&gt;&lt;img src=@img/kidicon.png@&gt;</v>
      </c>
      <c r="BE54" s="1" t="str">
        <f t="shared" si="60"/>
        <v>outdoor drink food med  pearl kid</v>
      </c>
      <c r="BF54" s="1" t="str">
        <f t="shared" si="61"/>
        <v>Pearl Street</v>
      </c>
      <c r="BG54" s="10">
        <v>40.015846000000003</v>
      </c>
      <c r="BH54" s="10">
        <v>-105.282758</v>
      </c>
      <c r="BI54" s="1" t="str">
        <f t="shared" si="62"/>
        <v>[40.015846,-105.282758],</v>
      </c>
      <c r="BJ54" s="5" t="b">
        <v>1</v>
      </c>
      <c r="BK54" s="1" t="str">
        <f t="shared" si="63"/>
        <v>&lt;img src=@img/kidicon.png@&gt;</v>
      </c>
      <c r="BL54" s="1" t="s">
        <v>549</v>
      </c>
    </row>
    <row r="55" spans="2:64" ht="21" customHeight="1">
      <c r="B55" s="10" t="s">
        <v>328</v>
      </c>
      <c r="C55" s="1" t="s">
        <v>34</v>
      </c>
      <c r="G55" s="1" t="s">
        <v>341</v>
      </c>
      <c r="W55" s="1" t="str">
        <f t="shared" si="32"/>
        <v/>
      </c>
      <c r="X55" s="1" t="str">
        <f t="shared" si="33"/>
        <v/>
      </c>
      <c r="Y55" s="1" t="str">
        <f t="shared" si="34"/>
        <v/>
      </c>
      <c r="Z55" s="1" t="str">
        <f t="shared" si="35"/>
        <v/>
      </c>
      <c r="AA55" s="1" t="str">
        <f t="shared" si="36"/>
        <v/>
      </c>
      <c r="AB55" s="1" t="str">
        <f t="shared" si="37"/>
        <v/>
      </c>
      <c r="AC55" s="1" t="str">
        <f t="shared" si="38"/>
        <v/>
      </c>
      <c r="AD55" s="1" t="str">
        <f t="shared" si="39"/>
        <v/>
      </c>
      <c r="AE55" s="1" t="str">
        <f t="shared" si="40"/>
        <v/>
      </c>
      <c r="AF55" s="1" t="str">
        <f t="shared" si="41"/>
        <v/>
      </c>
      <c r="AG55" s="1" t="str">
        <f t="shared" si="42"/>
        <v/>
      </c>
      <c r="AH55" s="1" t="str">
        <f t="shared" si="43"/>
        <v/>
      </c>
      <c r="AI55" s="1" t="str">
        <f t="shared" si="44"/>
        <v/>
      </c>
      <c r="AJ55" s="1" t="str">
        <f t="shared" si="45"/>
        <v/>
      </c>
      <c r="AK55" s="1" t="str">
        <f t="shared" si="46"/>
        <v/>
      </c>
      <c r="AL55" s="1" t="str">
        <f t="shared" si="47"/>
        <v/>
      </c>
      <c r="AM55" s="1" t="str">
        <f t="shared" si="48"/>
        <v/>
      </c>
      <c r="AN55" s="1" t="str">
        <f t="shared" si="49"/>
        <v/>
      </c>
      <c r="AO55" s="1" t="str">
        <f t="shared" si="50"/>
        <v/>
      </c>
      <c r="AP55" s="1" t="str">
        <f t="shared" si="51"/>
        <v/>
      </c>
      <c r="AQ55" s="1" t="str">
        <f t="shared" si="52"/>
        <v/>
      </c>
      <c r="AR55" s="1" t="s">
        <v>491</v>
      </c>
      <c r="AU55" s="1" t="s">
        <v>546</v>
      </c>
      <c r="AV55" s="5" t="s">
        <v>33</v>
      </c>
      <c r="AW55" s="5" t="s">
        <v>33</v>
      </c>
      <c r="AX55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5" s="1" t="str">
        <f t="shared" si="54"/>
        <v/>
      </c>
      <c r="AZ55" s="1" t="str">
        <f t="shared" si="55"/>
        <v/>
      </c>
      <c r="BA55" s="1" t="str">
        <f t="shared" si="56"/>
        <v/>
      </c>
      <c r="BB55" s="1" t="str">
        <f t="shared" si="57"/>
        <v/>
      </c>
      <c r="BC55" s="1" t="str">
        <f t="shared" si="58"/>
        <v/>
      </c>
      <c r="BD55" s="1" t="str">
        <f t="shared" si="59"/>
        <v/>
      </c>
      <c r="BE55" s="1" t="str">
        <f t="shared" si="60"/>
        <v>med  campus</v>
      </c>
      <c r="BF55" s="1" t="str">
        <f t="shared" si="61"/>
        <v>Near Campus</v>
      </c>
      <c r="BG55" s="10">
        <v>40.013807</v>
      </c>
      <c r="BH55" s="10">
        <v>-105.26269000000001</v>
      </c>
      <c r="BI55" s="1" t="str">
        <f t="shared" si="62"/>
        <v>[40.013807,-105.26269],</v>
      </c>
      <c r="BK55" s="1" t="str">
        <f t="shared" si="63"/>
        <v/>
      </c>
    </row>
    <row r="56" spans="2:64" ht="21" customHeight="1">
      <c r="B56" s="10" t="s">
        <v>230</v>
      </c>
      <c r="C56" s="1" t="s">
        <v>185</v>
      </c>
      <c r="G56" s="1" t="s">
        <v>253</v>
      </c>
      <c r="W56" s="1" t="str">
        <f t="shared" si="32"/>
        <v/>
      </c>
      <c r="X56" s="1" t="str">
        <f t="shared" si="33"/>
        <v/>
      </c>
      <c r="Y56" s="1" t="str">
        <f t="shared" si="34"/>
        <v/>
      </c>
      <c r="Z56" s="1" t="str">
        <f t="shared" si="35"/>
        <v/>
      </c>
      <c r="AA56" s="1" t="str">
        <f t="shared" si="36"/>
        <v/>
      </c>
      <c r="AB56" s="1" t="str">
        <f t="shared" si="37"/>
        <v/>
      </c>
      <c r="AC56" s="1" t="str">
        <f t="shared" si="38"/>
        <v/>
      </c>
      <c r="AD56" s="1" t="str">
        <f t="shared" si="39"/>
        <v/>
      </c>
      <c r="AE56" s="1" t="str">
        <f t="shared" si="40"/>
        <v/>
      </c>
      <c r="AF56" s="1" t="str">
        <f t="shared" si="41"/>
        <v/>
      </c>
      <c r="AG56" s="1" t="str">
        <f t="shared" si="42"/>
        <v/>
      </c>
      <c r="AH56" s="1" t="str">
        <f t="shared" si="43"/>
        <v/>
      </c>
      <c r="AI56" s="1" t="str">
        <f t="shared" si="44"/>
        <v/>
      </c>
      <c r="AJ56" s="1" t="str">
        <f t="shared" si="45"/>
        <v/>
      </c>
      <c r="AK56" s="1" t="str">
        <f t="shared" si="46"/>
        <v/>
      </c>
      <c r="AL56" s="1" t="str">
        <f t="shared" si="47"/>
        <v/>
      </c>
      <c r="AM56" s="1" t="str">
        <f t="shared" si="48"/>
        <v/>
      </c>
      <c r="AN56" s="1" t="str">
        <f t="shared" si="49"/>
        <v/>
      </c>
      <c r="AO56" s="1" t="str">
        <f t="shared" si="50"/>
        <v/>
      </c>
      <c r="AP56" s="1" t="str">
        <f t="shared" si="51"/>
        <v/>
      </c>
      <c r="AQ56" s="1" t="str">
        <f t="shared" si="52"/>
        <v/>
      </c>
      <c r="AR56" s="1" t="s">
        <v>278</v>
      </c>
      <c r="AS56" s="1" t="s">
        <v>28</v>
      </c>
      <c r="AT56" s="1" t="s">
        <v>443</v>
      </c>
      <c r="AU56" s="1" t="s">
        <v>546</v>
      </c>
      <c r="AV56" s="5" t="s">
        <v>33</v>
      </c>
      <c r="AW56" s="5" t="s">
        <v>33</v>
      </c>
      <c r="AX56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6" s="1" t="str">
        <f t="shared" si="54"/>
        <v>&lt;img src=@img/outdoor.png@&gt;</v>
      </c>
      <c r="AZ56" s="1" t="str">
        <f t="shared" si="55"/>
        <v>&lt;img src=@img/pets.png@&gt;</v>
      </c>
      <c r="BA56" s="1" t="str">
        <f t="shared" si="56"/>
        <v/>
      </c>
      <c r="BB56" s="1" t="str">
        <f t="shared" si="57"/>
        <v/>
      </c>
      <c r="BC56" s="1" t="str">
        <f t="shared" si="58"/>
        <v/>
      </c>
      <c r="BD56" s="1" t="str">
        <f t="shared" si="59"/>
        <v>&lt;img src=@img/outdoor.png@&gt;&lt;img src=@img/pets.png@&gt;</v>
      </c>
      <c r="BE56" s="1" t="str">
        <f t="shared" si="60"/>
        <v>outdoor pet med  pearl</v>
      </c>
      <c r="BF56" s="1" t="str">
        <f t="shared" si="61"/>
        <v>Pearl Street</v>
      </c>
      <c r="BG56" s="10">
        <v>40.018425000000001</v>
      </c>
      <c r="BH56" s="10">
        <v>-105.276211</v>
      </c>
      <c r="BI56" s="1" t="str">
        <f t="shared" si="62"/>
        <v>[40.018425,-105.276211],</v>
      </c>
      <c r="BK56" s="1" t="str">
        <f t="shared" si="63"/>
        <v/>
      </c>
    </row>
    <row r="57" spans="2:64" ht="21" customHeight="1">
      <c r="B57" s="1" t="s">
        <v>425</v>
      </c>
      <c r="C57" s="1" t="s">
        <v>402</v>
      </c>
      <c r="G57" s="24" t="s">
        <v>426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539</v>
      </c>
      <c r="AU57" s="1" t="s">
        <v>546</v>
      </c>
      <c r="AV57" s="5" t="s">
        <v>33</v>
      </c>
      <c r="AW57" s="5" t="s">
        <v>33</v>
      </c>
      <c r="AX57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north</v>
      </c>
      <c r="BF57" s="1" t="str">
        <f t="shared" si="61"/>
        <v>North Boulder</v>
      </c>
      <c r="BG57" s="10">
        <v>40.039667000000001</v>
      </c>
      <c r="BH57" s="10">
        <v>-105.243377</v>
      </c>
      <c r="BI57" s="1" t="str">
        <f t="shared" si="62"/>
        <v>[40.039667,-105.243377],</v>
      </c>
      <c r="BK57" s="1" t="str">
        <f t="shared" si="63"/>
        <v/>
      </c>
    </row>
    <row r="58" spans="2:64" ht="21" customHeight="1">
      <c r="B58" s="10" t="s">
        <v>330</v>
      </c>
      <c r="C58" s="1" t="s">
        <v>34</v>
      </c>
      <c r="G58" s="1" t="s">
        <v>339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4" t="s">
        <v>489</v>
      </c>
      <c r="AU58" s="1" t="s">
        <v>546</v>
      </c>
      <c r="AV58" s="5" t="s">
        <v>33</v>
      </c>
      <c r="AW58" s="5" t="s">
        <v>33</v>
      </c>
      <c r="AX58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58" s="1" t="str">
        <f t="shared" si="54"/>
        <v/>
      </c>
      <c r="AZ58" s="1" t="str">
        <f t="shared" si="55"/>
        <v/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src=@img/kidicon.png@&gt;</v>
      </c>
      <c r="BE58" s="1" t="str">
        <f t="shared" si="60"/>
        <v>med  campus kid</v>
      </c>
      <c r="BF58" s="1" t="str">
        <f t="shared" si="61"/>
        <v>Near Campus</v>
      </c>
      <c r="BG58" s="10">
        <v>40.014994000000002</v>
      </c>
      <c r="BH58" s="10">
        <v>-105.259686</v>
      </c>
      <c r="BI58" s="1" t="str">
        <f t="shared" si="62"/>
        <v>[40.014994,-105.259686],</v>
      </c>
      <c r="BJ58" s="5" t="b">
        <v>1</v>
      </c>
      <c r="BK58" s="1" t="str">
        <f t="shared" si="63"/>
        <v>&lt;img src=@img/kidicon.png@&gt;</v>
      </c>
      <c r="BL58" s="26" t="s">
        <v>446</v>
      </c>
    </row>
    <row r="59" spans="2:64" ht="21" customHeight="1">
      <c r="B59" s="10" t="s">
        <v>77</v>
      </c>
      <c r="C59" s="1" t="s">
        <v>185</v>
      </c>
      <c r="G59" s="17" t="s">
        <v>203</v>
      </c>
      <c r="J59" s="1">
        <v>1500</v>
      </c>
      <c r="K59" s="1">
        <v>1800</v>
      </c>
      <c r="L59" s="1">
        <v>1500</v>
      </c>
      <c r="M59" s="1">
        <v>1800</v>
      </c>
      <c r="N59" s="1">
        <v>1500</v>
      </c>
      <c r="O59" s="1">
        <v>1800</v>
      </c>
      <c r="P59" s="1">
        <v>1500</v>
      </c>
      <c r="Q59" s="1">
        <v>1800</v>
      </c>
      <c r="R59" s="1">
        <v>1500</v>
      </c>
      <c r="S59" s="1">
        <v>1800</v>
      </c>
      <c r="V59" s="10" t="s">
        <v>118</v>
      </c>
      <c r="W59" s="1" t="str">
        <f t="shared" si="32"/>
        <v/>
      </c>
      <c r="X59" s="1" t="str">
        <f t="shared" si="33"/>
        <v/>
      </c>
      <c r="Y59" s="1">
        <f t="shared" si="34"/>
        <v>15</v>
      </c>
      <c r="Z59" s="1">
        <f t="shared" si="35"/>
        <v>18</v>
      </c>
      <c r="AA59" s="1">
        <f t="shared" si="36"/>
        <v>15</v>
      </c>
      <c r="AB59" s="1">
        <f t="shared" si="37"/>
        <v>18</v>
      </c>
      <c r="AC59" s="1">
        <f t="shared" si="38"/>
        <v>15</v>
      </c>
      <c r="AD59" s="1">
        <f t="shared" si="39"/>
        <v>18</v>
      </c>
      <c r="AE59" s="1">
        <f t="shared" si="40"/>
        <v>15</v>
      </c>
      <c r="AF59" s="1">
        <f t="shared" si="41"/>
        <v>18</v>
      </c>
      <c r="AG59" s="1">
        <f t="shared" si="42"/>
        <v>15</v>
      </c>
      <c r="AH59" s="1">
        <f t="shared" si="43"/>
        <v>18</v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>3pm-6pm</v>
      </c>
      <c r="AM59" s="1" t="str">
        <f t="shared" si="48"/>
        <v>3pm-6pm</v>
      </c>
      <c r="AN59" s="1" t="str">
        <f t="shared" si="49"/>
        <v>3pm-6pm</v>
      </c>
      <c r="AO59" s="1" t="str">
        <f t="shared" si="50"/>
        <v>3pm-6pm</v>
      </c>
      <c r="AP59" s="1" t="str">
        <f t="shared" si="51"/>
        <v>3pm-6pm</v>
      </c>
      <c r="AQ59" s="1" t="str">
        <f t="shared" si="52"/>
        <v/>
      </c>
      <c r="AR59" s="13" t="s">
        <v>158</v>
      </c>
      <c r="AS59" s="1" t="s">
        <v>28</v>
      </c>
      <c r="AU59" s="1" t="s">
        <v>546</v>
      </c>
      <c r="AV59" s="5" t="s">
        <v>32</v>
      </c>
      <c r="AW59" s="5" t="s">
        <v>32</v>
      </c>
      <c r="AX59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59" s="1" t="str">
        <f t="shared" si="54"/>
        <v>&lt;img src=@img/outdoor.png@&gt;</v>
      </c>
      <c r="AZ59" s="1" t="str">
        <f t="shared" si="55"/>
        <v/>
      </c>
      <c r="BA59" s="1" t="str">
        <f t="shared" si="56"/>
        <v/>
      </c>
      <c r="BB59" s="1" t="str">
        <f t="shared" si="57"/>
        <v>&lt;img src=@img/drinkicon.png@&gt;</v>
      </c>
      <c r="BC59" s="1" t="str">
        <f t="shared" si="58"/>
        <v>&lt;img src=@img/foodicon.png@&gt;</v>
      </c>
      <c r="BD59" s="1" t="str">
        <f t="shared" si="59"/>
        <v>&lt;img src=@img/outdoor.png@&gt;&lt;img src=@img/drinkicon.png@&gt;&lt;img src=@img/foodicon.png@&gt;</v>
      </c>
      <c r="BE59" s="1" t="str">
        <f t="shared" si="60"/>
        <v>outdoor drink food med  pearl</v>
      </c>
      <c r="BF59" s="1" t="str">
        <f t="shared" si="61"/>
        <v>Pearl Street</v>
      </c>
      <c r="BG59" s="10">
        <v>40.018213000000003</v>
      </c>
      <c r="BH59" s="10">
        <v>-105.27754899999999</v>
      </c>
      <c r="BI59" s="1" t="str">
        <f t="shared" si="62"/>
        <v>[40.018213,-105.277549],</v>
      </c>
      <c r="BK59" s="1" t="str">
        <f t="shared" si="63"/>
        <v/>
      </c>
    </row>
    <row r="60" spans="2:64" ht="21" customHeight="1">
      <c r="B60" s="1" t="s">
        <v>408</v>
      </c>
      <c r="C60" s="1" t="s">
        <v>403</v>
      </c>
      <c r="G60" s="1" t="s">
        <v>420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535</v>
      </c>
      <c r="AU60" s="1" t="s">
        <v>546</v>
      </c>
      <c r="AV60" s="5" t="s">
        <v>33</v>
      </c>
      <c r="AW60" s="5" t="s">
        <v>33</v>
      </c>
      <c r="AX60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/>
      </c>
      <c r="BE60" s="1" t="str">
        <f t="shared" si="60"/>
        <v>med  east</v>
      </c>
      <c r="BF60" s="1" t="str">
        <f t="shared" si="61"/>
        <v>East Boulder</v>
      </c>
      <c r="BG60" s="10">
        <v>40.013807</v>
      </c>
      <c r="BH60" s="10">
        <v>-105.22776</v>
      </c>
      <c r="BI60" s="1" t="str">
        <f t="shared" si="62"/>
        <v>[40.013807,-105.22776],</v>
      </c>
      <c r="BK60" s="1" t="str">
        <f t="shared" si="63"/>
        <v/>
      </c>
    </row>
    <row r="61" spans="2:64" ht="21" customHeight="1">
      <c r="B61" s="10" t="s">
        <v>320</v>
      </c>
      <c r="C61" s="1" t="s">
        <v>34</v>
      </c>
      <c r="G61" s="3" t="s">
        <v>349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4" t="s">
        <v>499</v>
      </c>
      <c r="AU61" s="1" t="s">
        <v>546</v>
      </c>
      <c r="AV61" s="5" t="s">
        <v>33</v>
      </c>
      <c r="AW61" s="5" t="s">
        <v>33</v>
      </c>
      <c r="AX61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1" s="1" t="str">
        <f t="shared" si="54"/>
        <v/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/>
      </c>
      <c r="BE61" s="1" t="str">
        <f t="shared" si="60"/>
        <v>med  campus</v>
      </c>
      <c r="BF61" s="1" t="str">
        <f t="shared" si="61"/>
        <v>Near Campus</v>
      </c>
      <c r="BG61" s="10">
        <v>40.015734000000002</v>
      </c>
      <c r="BH61" s="10">
        <v>-105.261343</v>
      </c>
      <c r="BI61" s="1" t="str">
        <f t="shared" si="62"/>
        <v>[40.015734,-105.261343],</v>
      </c>
      <c r="BK61" s="1" t="str">
        <f t="shared" si="63"/>
        <v/>
      </c>
    </row>
    <row r="62" spans="2:64" ht="21" customHeight="1">
      <c r="B62" s="10" t="s">
        <v>78</v>
      </c>
      <c r="C62" s="1" t="s">
        <v>185</v>
      </c>
      <c r="G62" s="17" t="s">
        <v>556</v>
      </c>
      <c r="H62" s="1">
        <v>1500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0" t="s">
        <v>557</v>
      </c>
      <c r="W62" s="1">
        <f t="shared" si="32"/>
        <v>15</v>
      </c>
      <c r="X62" s="1">
        <f t="shared" si="33"/>
        <v>18</v>
      </c>
      <c r="Y62" s="1">
        <f t="shared" si="34"/>
        <v>15</v>
      </c>
      <c r="Z62" s="1">
        <f t="shared" si="35"/>
        <v>18</v>
      </c>
      <c r="AA62" s="1">
        <f t="shared" si="36"/>
        <v>15</v>
      </c>
      <c r="AB62" s="1">
        <f t="shared" si="37"/>
        <v>18</v>
      </c>
      <c r="AC62" s="1">
        <f t="shared" si="38"/>
        <v>15</v>
      </c>
      <c r="AD62" s="1">
        <f t="shared" si="39"/>
        <v>18</v>
      </c>
      <c r="AE62" s="1">
        <f t="shared" si="40"/>
        <v>15</v>
      </c>
      <c r="AF62" s="1">
        <f t="shared" si="41"/>
        <v>18</v>
      </c>
      <c r="AG62" s="1">
        <f t="shared" si="42"/>
        <v>15</v>
      </c>
      <c r="AH62" s="1">
        <f t="shared" si="43"/>
        <v>18</v>
      </c>
      <c r="AI62" s="1">
        <f t="shared" si="44"/>
        <v>15</v>
      </c>
      <c r="AJ62" s="1">
        <f t="shared" si="45"/>
        <v>18</v>
      </c>
      <c r="AK62" s="1" t="str">
        <f t="shared" si="46"/>
        <v>3pm-6pm</v>
      </c>
      <c r="AL62" s="1" t="str">
        <f t="shared" si="47"/>
        <v>3pm-6pm</v>
      </c>
      <c r="AM62" s="1" t="str">
        <f t="shared" si="48"/>
        <v>3pm-6pm</v>
      </c>
      <c r="AN62" s="1" t="str">
        <f t="shared" si="49"/>
        <v>3pm-6pm</v>
      </c>
      <c r="AO62" s="1" t="str">
        <f t="shared" si="50"/>
        <v>3pm-6pm</v>
      </c>
      <c r="AP62" s="1" t="str">
        <f t="shared" si="51"/>
        <v>3pm-6pm</v>
      </c>
      <c r="AQ62" s="1" t="str">
        <f t="shared" si="52"/>
        <v>3pm-6pm</v>
      </c>
      <c r="AR62" s="4" t="s">
        <v>159</v>
      </c>
      <c r="AS62" s="1" t="s">
        <v>28</v>
      </c>
      <c r="AU62" s="1" t="s">
        <v>546</v>
      </c>
      <c r="AV62" s="5" t="s">
        <v>32</v>
      </c>
      <c r="AW62" s="5" t="s">
        <v>32</v>
      </c>
      <c r="AX62" s="6" t="str">
        <f t="shared" ref="AX62:AX90" si="64">CONCATENATE("{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'link':","""",AR62,"""",", 'pricing':","""",E62,"""",",   'phone-number': ","""",F62,"""",", 'address': ","""",G62,"""",", 'other-amenities': [","'",AS62,"','",AT62,"','",AU62,"'","]",", 'has-drink':",AV62,", 'has-food':",AW62,"},")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2" s="1" t="str">
        <f t="shared" ref="AY62:AY90" si="65">IF(AS62&gt;0,"&lt;img src=@img/outdoor.png@&gt;","")</f>
        <v>&lt;img src=@img/outdoor.png@&gt;</v>
      </c>
      <c r="AZ62" s="1" t="str">
        <f t="shared" ref="AZ62:AZ90" si="66">IF(AT62&gt;0,"&lt;img src=@img/pets.png@&gt;","")</f>
        <v/>
      </c>
      <c r="BA62" s="1" t="str">
        <f t="shared" ref="BA62:BA90" si="67">IF(AU62="hard","&lt;img src=@img/hard.png@&gt;",IF(AU62="medium","&lt;img src=@img/medium.png@&gt;",IF(AU62="easy","&lt;img src=@img/easy.png@&gt;","")))</f>
        <v/>
      </c>
      <c r="BB62" s="1" t="str">
        <f t="shared" ref="BB62:BB90" si="68">IF(AV62="true","&lt;img src=@img/drinkicon.png@&gt;","")</f>
        <v>&lt;img src=@img/drinkicon.png@&gt;</v>
      </c>
      <c r="BC62" s="1" t="str">
        <f t="shared" ref="BC62:BC90" si="69">IF(AW62="true","&lt;img src=@img/foodicon.png@&gt;","")</f>
        <v>&lt;img src=@img/foodicon.png@&gt;</v>
      </c>
      <c r="BD62" s="1" t="str">
        <f t="shared" ref="BD62:BD90" si="70">CONCATENATE(AY62,AZ62,BA62,BB62,BC62,BK62)</f>
        <v>&lt;img src=@img/outdoor.png@&gt;&lt;img src=@img/drinkicon.png@&gt;&lt;img src=@img/foodicon.png@&gt;</v>
      </c>
      <c r="BE62" s="1" t="str">
        <f t="shared" ref="BE62:BE90" si="71">CONCATENATE(IF(AS62&gt;0,"outdoor ",""),IF(AT62&gt;0,"pet ",""),IF(AV62="true","drink ",""),IF(AW62="true","food ",""),AU62," ",E62," ",C62,IF(BJ62=TRUE," kid",""))</f>
        <v>outdoor drink food med  pearl</v>
      </c>
      <c r="BF62" s="1" t="str">
        <f t="shared" ref="BF62:BF90" si="72">IF(C62="pearl","Pearl Street",IF(C62="campus","Near Campus",IF(C62="downtown","Downtown",IF(C62="north","North Boulder",IF(C62="chautauqua","Chautauqua",IF(C62="east","East Boulder",IF(C62="efoco","East FoCo",IF(C62="hill","The Hill",""))))))))</f>
        <v>Pearl Street</v>
      </c>
      <c r="BG62" s="10">
        <v>40.019365000000001</v>
      </c>
      <c r="BH62" s="10">
        <v>-105.27468399999999</v>
      </c>
      <c r="BI62" s="1" t="str">
        <f t="shared" ref="BI62:BI90" si="73">CONCATENATE("[",BG62,",",BH62,"],")</f>
        <v>[40.019365,-105.274684],</v>
      </c>
      <c r="BK62" s="1" t="str">
        <f t="shared" si="63"/>
        <v/>
      </c>
    </row>
    <row r="63" spans="2:64" ht="21" customHeight="1">
      <c r="B63" s="10" t="s">
        <v>79</v>
      </c>
      <c r="C63" s="1" t="s">
        <v>185</v>
      </c>
      <c r="G63" s="18" t="s">
        <v>194</v>
      </c>
      <c r="H63" s="1">
        <v>1700</v>
      </c>
      <c r="I63" s="1">
        <v>1900</v>
      </c>
      <c r="J63" s="1">
        <v>1700</v>
      </c>
      <c r="K63" s="1">
        <v>1900</v>
      </c>
      <c r="L63" s="1">
        <v>1700</v>
      </c>
      <c r="M63" s="1">
        <v>1900</v>
      </c>
      <c r="N63" s="1">
        <v>1700</v>
      </c>
      <c r="O63" s="1">
        <v>1900</v>
      </c>
      <c r="P63" s="1">
        <v>1700</v>
      </c>
      <c r="Q63" s="1">
        <v>1900</v>
      </c>
      <c r="R63" s="1">
        <v>1700</v>
      </c>
      <c r="S63" s="1">
        <v>1900</v>
      </c>
      <c r="T63" s="1">
        <v>1700</v>
      </c>
      <c r="U63" s="1">
        <v>1900</v>
      </c>
      <c r="V63" s="10" t="s">
        <v>119</v>
      </c>
      <c r="W63" s="1">
        <f t="shared" ref="W63:W123" si="74">IF(H63&gt;0,H63/100,"")</f>
        <v>17</v>
      </c>
      <c r="X63" s="1">
        <f t="shared" ref="X63:X123" si="75">IF(I63&gt;0,I63/100,"")</f>
        <v>19</v>
      </c>
      <c r="Y63" s="1">
        <f t="shared" ref="Y63:Y123" si="76">IF(J63&gt;0,J63/100,"")</f>
        <v>17</v>
      </c>
      <c r="Z63" s="1">
        <f t="shared" ref="Z63:Z123" si="77">IF(K63&gt;0,K63/100,"")</f>
        <v>19</v>
      </c>
      <c r="AA63" s="1">
        <f t="shared" ref="AA63:AA123" si="78">IF(L63&gt;0,L63/100,"")</f>
        <v>17</v>
      </c>
      <c r="AB63" s="1">
        <f t="shared" ref="AB63:AB123" si="79">IF(M63&gt;0,M63/100,"")</f>
        <v>19</v>
      </c>
      <c r="AC63" s="1">
        <f t="shared" ref="AC63:AC123" si="80">IF(N63&gt;0,N63/100,"")</f>
        <v>17</v>
      </c>
      <c r="AD63" s="1">
        <f t="shared" ref="AD63:AD123" si="81">IF(O63&gt;0,O63/100,"")</f>
        <v>19</v>
      </c>
      <c r="AE63" s="1">
        <f t="shared" ref="AE63:AE123" si="82">IF(P63&gt;0,P63/100,"")</f>
        <v>17</v>
      </c>
      <c r="AF63" s="1">
        <f t="shared" ref="AF63:AF123" si="83">IF(Q63&gt;0,Q63/100,"")</f>
        <v>19</v>
      </c>
      <c r="AG63" s="1">
        <f t="shared" ref="AG63:AG123" si="84">IF(R63&gt;0,R63/100,"")</f>
        <v>17</v>
      </c>
      <c r="AH63" s="1">
        <f t="shared" ref="AH63:AH123" si="85">IF(S63&gt;0,S63/100,"")</f>
        <v>19</v>
      </c>
      <c r="AI63" s="1">
        <f t="shared" ref="AI63:AI123" si="86">IF(T63&gt;0,T63/100,"")</f>
        <v>17</v>
      </c>
      <c r="AJ63" s="1">
        <f t="shared" ref="AJ63:AJ123" si="87">IF(U63&gt;0,U63/100,"")</f>
        <v>19</v>
      </c>
      <c r="AK63" s="1" t="str">
        <f t="shared" ref="AK63:AK123" si="88">IF(H63&gt;0,CONCATENATE(IF(W63&lt;=12,W63,W63-12),IF(OR(W63&lt;12,W63=24),"am","pm"),"-",IF(X63&lt;=12,X63,X63-12),IF(OR(X63&lt;12,X63=24),"am","pm")),"")</f>
        <v>5pm-7pm</v>
      </c>
      <c r="AL63" s="1" t="str">
        <f t="shared" ref="AL63:AL123" si="89">IF(J63&gt;0,CONCATENATE(IF(Y63&lt;=12,Y63,Y63-12),IF(OR(Y63&lt;12,Y63=24),"am","pm"),"-",IF(Z63&lt;=12,Z63,Z63-12),IF(OR(Z63&lt;12,Z63=24),"am","pm")),"")</f>
        <v>5pm-7pm</v>
      </c>
      <c r="AM63" s="1" t="str">
        <f t="shared" ref="AM63:AM123" si="90">IF(L63&gt;0,CONCATENATE(IF(AA63&lt;=12,AA63,AA63-12),IF(OR(AA63&lt;12,AA63=24),"am","pm"),"-",IF(AB63&lt;=12,AB63,AB63-12),IF(OR(AB63&lt;12,AB63=24),"am","pm")),"")</f>
        <v>5pm-7pm</v>
      </c>
      <c r="AN63" s="1" t="str">
        <f t="shared" ref="AN63:AN123" si="91">IF(N63&gt;0,CONCATENATE(IF(AC63&lt;=12,AC63,AC63-12),IF(OR(AC63&lt;12,AC63=24),"am","pm"),"-",IF(AD63&lt;=12,AD63,AD63-12),IF(OR(AD63&lt;12,AD63=24),"am","pm")),"")</f>
        <v>5pm-7pm</v>
      </c>
      <c r="AO63" s="1" t="str">
        <f t="shared" ref="AO63:AO123" si="92">IF(O63&gt;0,CONCATENATE(IF(AE63&lt;=12,AE63,AE63-12),IF(OR(AE63&lt;12,AE63=24),"am","pm"),"-",IF(AF63&lt;=12,AF63,AF63-12),IF(OR(AF63&lt;12,AF63=24),"am","pm")),"")</f>
        <v>5pm-7pm</v>
      </c>
      <c r="AP63" s="1" t="str">
        <f t="shared" ref="AP63:AP123" si="93">IF(R63&gt;0,CONCATENATE(IF(AG63&lt;=12,AG63,AG63-12),IF(OR(AG63&lt;12,AG63=24),"am","pm"),"-",IF(AH63&lt;=12,AH63,AH63-12),IF(OR(AH63&lt;12,AH63=24),"am","pm")),"")</f>
        <v>5pm-7pm</v>
      </c>
      <c r="AQ63" s="1" t="str">
        <f t="shared" ref="AQ63:AQ123" si="94">IF(T63&gt;0,CONCATENATE(IF(AI63&lt;=12,AI63,AI63-12),IF(OR(AI63&lt;12,AI63=24),"am","pm"),"-",IF(AJ63&lt;=12,AJ63,AJ63-12),IF(OR(AJ63&lt;12,AJ63=24),"am","pm")),"")</f>
        <v>5pm-7pm</v>
      </c>
      <c r="AR63" s="7" t="s">
        <v>160</v>
      </c>
      <c r="AS63" s="1" t="s">
        <v>226</v>
      </c>
      <c r="AU63" s="1" t="s">
        <v>546</v>
      </c>
      <c r="AV63" s="5" t="s">
        <v>32</v>
      </c>
      <c r="AW63" s="5" t="s">
        <v>32</v>
      </c>
      <c r="AX63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3" s="1" t="str">
        <f t="shared" si="65"/>
        <v>&lt;img src=@img/outdoor.png@&gt;</v>
      </c>
      <c r="AZ63" s="1" t="str">
        <f t="shared" si="66"/>
        <v/>
      </c>
      <c r="BA63" s="1" t="str">
        <f t="shared" si="67"/>
        <v/>
      </c>
      <c r="BB63" s="1" t="str">
        <f t="shared" si="68"/>
        <v>&lt;img src=@img/drinkicon.png@&gt;</v>
      </c>
      <c r="BC63" s="1" t="str">
        <f t="shared" si="69"/>
        <v>&lt;img src=@img/foodicon.png@&gt;</v>
      </c>
      <c r="BD63" s="1" t="str">
        <f t="shared" si="70"/>
        <v>&lt;img src=@img/outdoor.png@&gt;&lt;img src=@img/drinkicon.png@&gt;&lt;img src=@img/foodicon.png@&gt;</v>
      </c>
      <c r="BE63" s="1" t="str">
        <f t="shared" si="71"/>
        <v>outdoor drink food med  pearl</v>
      </c>
      <c r="BF63" s="1" t="str">
        <f t="shared" si="72"/>
        <v>Pearl Street</v>
      </c>
      <c r="BG63" s="10">
        <v>40.019404000000002</v>
      </c>
      <c r="BH63" s="10">
        <v>-105.279415</v>
      </c>
      <c r="BI63" s="1" t="str">
        <f t="shared" si="73"/>
        <v>[40.019404,-105.279415],</v>
      </c>
      <c r="BK63" s="1" t="str">
        <f t="shared" si="63"/>
        <v/>
      </c>
    </row>
    <row r="64" spans="2:64" ht="21" customHeight="1">
      <c r="B64" s="10" t="s">
        <v>231</v>
      </c>
      <c r="C64" s="1" t="s">
        <v>185</v>
      </c>
      <c r="G64" s="1" t="s">
        <v>254</v>
      </c>
      <c r="W64" s="1" t="str">
        <f t="shared" si="74"/>
        <v/>
      </c>
      <c r="X64" s="1" t="str">
        <f t="shared" si="75"/>
        <v/>
      </c>
      <c r="Y64" s="1" t="str">
        <f t="shared" si="76"/>
        <v/>
      </c>
      <c r="Z64" s="1" t="str">
        <f t="shared" si="77"/>
        <v/>
      </c>
      <c r="AA64" s="1" t="str">
        <f t="shared" si="78"/>
        <v/>
      </c>
      <c r="AB64" s="1" t="str">
        <f t="shared" si="79"/>
        <v/>
      </c>
      <c r="AC64" s="1" t="str">
        <f t="shared" si="80"/>
        <v/>
      </c>
      <c r="AD64" s="1" t="str">
        <f t="shared" si="81"/>
        <v/>
      </c>
      <c r="AE64" s="1" t="str">
        <f t="shared" si="82"/>
        <v/>
      </c>
      <c r="AF64" s="1" t="str">
        <f t="shared" si="83"/>
        <v/>
      </c>
      <c r="AG64" s="1" t="str">
        <f t="shared" si="84"/>
        <v/>
      </c>
      <c r="AH64" s="1" t="str">
        <f t="shared" si="85"/>
        <v/>
      </c>
      <c r="AI64" s="1" t="str">
        <f t="shared" si="86"/>
        <v/>
      </c>
      <c r="AJ64" s="1" t="str">
        <f t="shared" si="87"/>
        <v/>
      </c>
      <c r="AK64" s="1" t="str">
        <f t="shared" si="88"/>
        <v/>
      </c>
      <c r="AL64" s="1" t="str">
        <f t="shared" si="89"/>
        <v/>
      </c>
      <c r="AM64" s="1" t="str">
        <f t="shared" si="90"/>
        <v/>
      </c>
      <c r="AN64" s="1" t="str">
        <f t="shared" si="91"/>
        <v/>
      </c>
      <c r="AO64" s="1" t="str">
        <f t="shared" si="92"/>
        <v/>
      </c>
      <c r="AP64" s="1" t="str">
        <f t="shared" si="93"/>
        <v/>
      </c>
      <c r="AQ64" s="1" t="str">
        <f t="shared" si="94"/>
        <v/>
      </c>
      <c r="AR64" s="1" t="s">
        <v>279</v>
      </c>
      <c r="AS64" s="1" t="s">
        <v>28</v>
      </c>
      <c r="AU64" s="1" t="s">
        <v>546</v>
      </c>
      <c r="AV64" s="5" t="s">
        <v>33</v>
      </c>
      <c r="AW64" s="5" t="s">
        <v>33</v>
      </c>
      <c r="AX64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4" s="1" t="str">
        <f t="shared" si="65"/>
        <v>&lt;img src=@img/outdoor.png@&gt;</v>
      </c>
      <c r="AZ64" s="1" t="str">
        <f t="shared" si="66"/>
        <v/>
      </c>
      <c r="BA64" s="1" t="str">
        <f t="shared" si="67"/>
        <v/>
      </c>
      <c r="BB64" s="1" t="str">
        <f t="shared" si="68"/>
        <v/>
      </c>
      <c r="BC64" s="1" t="str">
        <f t="shared" si="69"/>
        <v/>
      </c>
      <c r="BD64" s="1" t="str">
        <f t="shared" si="70"/>
        <v>&lt;img src=@img/outdoor.png@&gt;</v>
      </c>
      <c r="BE64" s="1" t="str">
        <f t="shared" si="71"/>
        <v>outdoor med  pearl</v>
      </c>
      <c r="BF64" s="1" t="str">
        <f t="shared" si="72"/>
        <v>Pearl Street</v>
      </c>
      <c r="BG64" s="10">
        <v>40.016637000000003</v>
      </c>
      <c r="BH64" s="10">
        <v>-105.28492</v>
      </c>
      <c r="BI64" s="1" t="str">
        <f t="shared" si="73"/>
        <v>[40.016637,-105.28492],</v>
      </c>
      <c r="BK64" s="1" t="str">
        <f t="shared" si="63"/>
        <v/>
      </c>
    </row>
    <row r="65" spans="2:63" ht="21" customHeight="1">
      <c r="B65" s="10" t="s">
        <v>388</v>
      </c>
      <c r="C65" s="1" t="s">
        <v>299</v>
      </c>
      <c r="G65" s="1" t="s">
        <v>370</v>
      </c>
      <c r="W65" s="1" t="str">
        <f t="shared" si="74"/>
        <v/>
      </c>
      <c r="X65" s="1" t="str">
        <f t="shared" si="75"/>
        <v/>
      </c>
      <c r="Y65" s="1" t="str">
        <f t="shared" si="76"/>
        <v/>
      </c>
      <c r="Z65" s="1" t="str">
        <f t="shared" si="77"/>
        <v/>
      </c>
      <c r="AA65" s="1" t="str">
        <f t="shared" si="78"/>
        <v/>
      </c>
      <c r="AB65" s="1" t="str">
        <f t="shared" si="79"/>
        <v/>
      </c>
      <c r="AC65" s="1" t="str">
        <f t="shared" si="80"/>
        <v/>
      </c>
      <c r="AD65" s="1" t="str">
        <f t="shared" si="81"/>
        <v/>
      </c>
      <c r="AE65" s="1" t="str">
        <f t="shared" si="82"/>
        <v/>
      </c>
      <c r="AF65" s="1" t="str">
        <f t="shared" si="83"/>
        <v/>
      </c>
      <c r="AG65" s="1" t="str">
        <f t="shared" si="84"/>
        <v/>
      </c>
      <c r="AH65" s="1" t="str">
        <f t="shared" si="85"/>
        <v/>
      </c>
      <c r="AI65" s="1" t="str">
        <f t="shared" si="86"/>
        <v/>
      </c>
      <c r="AJ65" s="1" t="str">
        <f t="shared" si="87"/>
        <v/>
      </c>
      <c r="AK65" s="1" t="str">
        <f t="shared" si="88"/>
        <v/>
      </c>
      <c r="AL65" s="1" t="str">
        <f t="shared" si="89"/>
        <v/>
      </c>
      <c r="AM65" s="1" t="str">
        <f t="shared" si="90"/>
        <v/>
      </c>
      <c r="AN65" s="1" t="str">
        <f t="shared" si="91"/>
        <v/>
      </c>
      <c r="AO65" s="1" t="str">
        <f t="shared" si="92"/>
        <v/>
      </c>
      <c r="AP65" s="1" t="str">
        <f t="shared" si="93"/>
        <v/>
      </c>
      <c r="AQ65" s="1" t="str">
        <f t="shared" si="94"/>
        <v/>
      </c>
      <c r="AR65" s="7" t="s">
        <v>519</v>
      </c>
      <c r="AU65" s="1" t="s">
        <v>546</v>
      </c>
      <c r="AV65" s="5" t="s">
        <v>33</v>
      </c>
      <c r="AW65" s="5" t="s">
        <v>33</v>
      </c>
      <c r="AX65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5" s="1" t="str">
        <f t="shared" si="65"/>
        <v/>
      </c>
      <c r="AZ65" s="1" t="str">
        <f t="shared" si="66"/>
        <v/>
      </c>
      <c r="BA65" s="1" t="str">
        <f t="shared" si="67"/>
        <v/>
      </c>
      <c r="BB65" s="1" t="str">
        <f t="shared" si="68"/>
        <v/>
      </c>
      <c r="BC65" s="1" t="str">
        <f t="shared" si="69"/>
        <v/>
      </c>
      <c r="BD65" s="1" t="str">
        <f t="shared" si="70"/>
        <v/>
      </c>
      <c r="BE65" s="1" t="str">
        <f t="shared" si="71"/>
        <v>med  hill</v>
      </c>
      <c r="BF65" s="1" t="str">
        <f t="shared" si="72"/>
        <v>The Hill</v>
      </c>
      <c r="BG65" s="10">
        <v>40.008251999999999</v>
      </c>
      <c r="BH65" s="10">
        <v>-105.276056</v>
      </c>
      <c r="BI65" s="1" t="str">
        <f t="shared" si="73"/>
        <v>[40.008252,-105.276056],</v>
      </c>
      <c r="BK65" s="1" t="str">
        <f t="shared" si="63"/>
        <v/>
      </c>
    </row>
    <row r="66" spans="2:63" ht="21" customHeight="1">
      <c r="B66" s="1" t="s">
        <v>442</v>
      </c>
      <c r="C66" s="1" t="s">
        <v>402</v>
      </c>
      <c r="G66" s="23" t="s">
        <v>422</v>
      </c>
      <c r="W66" s="1" t="str">
        <f t="shared" si="74"/>
        <v/>
      </c>
      <c r="X66" s="1" t="str">
        <f t="shared" si="75"/>
        <v/>
      </c>
      <c r="Y66" s="1" t="str">
        <f t="shared" si="76"/>
        <v/>
      </c>
      <c r="Z66" s="1" t="str">
        <f t="shared" si="77"/>
        <v/>
      </c>
      <c r="AA66" s="1" t="str">
        <f t="shared" si="78"/>
        <v/>
      </c>
      <c r="AB66" s="1" t="str">
        <f t="shared" si="79"/>
        <v/>
      </c>
      <c r="AC66" s="1" t="str">
        <f t="shared" si="80"/>
        <v/>
      </c>
      <c r="AD66" s="1" t="str">
        <f t="shared" si="81"/>
        <v/>
      </c>
      <c r="AE66" s="1" t="str">
        <f t="shared" si="82"/>
        <v/>
      </c>
      <c r="AF66" s="1" t="str">
        <f t="shared" si="83"/>
        <v/>
      </c>
      <c r="AG66" s="1" t="str">
        <f t="shared" si="84"/>
        <v/>
      </c>
      <c r="AH66" s="1" t="str">
        <f t="shared" si="85"/>
        <v/>
      </c>
      <c r="AI66" s="1" t="str">
        <f t="shared" si="86"/>
        <v/>
      </c>
      <c r="AJ66" s="1" t="str">
        <f t="shared" si="87"/>
        <v/>
      </c>
      <c r="AK66" s="1" t="str">
        <f t="shared" si="88"/>
        <v/>
      </c>
      <c r="AL66" s="1" t="str">
        <f t="shared" si="89"/>
        <v/>
      </c>
      <c r="AM66" s="1" t="str">
        <f t="shared" si="90"/>
        <v/>
      </c>
      <c r="AN66" s="1" t="str">
        <f t="shared" si="91"/>
        <v/>
      </c>
      <c r="AO66" s="1" t="str">
        <f t="shared" si="92"/>
        <v/>
      </c>
      <c r="AP66" s="1" t="str">
        <f t="shared" si="93"/>
        <v/>
      </c>
      <c r="AQ66" s="1" t="str">
        <f t="shared" si="94"/>
        <v/>
      </c>
      <c r="AR66" s="1" t="s">
        <v>537</v>
      </c>
      <c r="AU66" s="1" t="s">
        <v>546</v>
      </c>
      <c r="AV66" s="5" t="s">
        <v>33</v>
      </c>
      <c r="AW66" s="5" t="s">
        <v>33</v>
      </c>
      <c r="AX66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6" s="1" t="str">
        <f t="shared" si="65"/>
        <v/>
      </c>
      <c r="AZ66" s="1" t="str">
        <f t="shared" si="66"/>
        <v/>
      </c>
      <c r="BA66" s="1" t="str">
        <f t="shared" si="67"/>
        <v/>
      </c>
      <c r="BB66" s="1" t="str">
        <f t="shared" si="68"/>
        <v/>
      </c>
      <c r="BC66" s="1" t="str">
        <f t="shared" si="69"/>
        <v/>
      </c>
      <c r="BD66" s="1" t="str">
        <f t="shared" si="70"/>
        <v/>
      </c>
      <c r="BE66" s="1" t="str">
        <f t="shared" si="71"/>
        <v>med  north</v>
      </c>
      <c r="BF66" s="1" t="str">
        <f t="shared" si="72"/>
        <v>North Boulder</v>
      </c>
      <c r="BG66" s="10">
        <v>40.047736</v>
      </c>
      <c r="BH66" s="10">
        <v>-105.28069499999999</v>
      </c>
      <c r="BI66" s="1" t="str">
        <f t="shared" si="73"/>
        <v>[40.047736,-105.280695],</v>
      </c>
      <c r="BK66" s="1" t="str">
        <f t="shared" si="63"/>
        <v/>
      </c>
    </row>
    <row r="67" spans="2:63" ht="21" customHeight="1">
      <c r="B67" s="10" t="s">
        <v>80</v>
      </c>
      <c r="C67" s="1" t="s">
        <v>185</v>
      </c>
      <c r="G67" s="6" t="s">
        <v>204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V67" s="10" t="s">
        <v>120</v>
      </c>
      <c r="W67" s="1" t="str">
        <f t="shared" si="74"/>
        <v/>
      </c>
      <c r="X67" s="1" t="str">
        <f t="shared" si="75"/>
        <v/>
      </c>
      <c r="Y67" s="1">
        <f t="shared" si="76"/>
        <v>15</v>
      </c>
      <c r="Z67" s="1">
        <f t="shared" si="77"/>
        <v>18</v>
      </c>
      <c r="AA67" s="1">
        <f t="shared" si="78"/>
        <v>15</v>
      </c>
      <c r="AB67" s="1">
        <f t="shared" si="79"/>
        <v>18</v>
      </c>
      <c r="AC67" s="1">
        <f t="shared" si="80"/>
        <v>15</v>
      </c>
      <c r="AD67" s="1">
        <f t="shared" si="81"/>
        <v>18</v>
      </c>
      <c r="AE67" s="1">
        <f t="shared" si="82"/>
        <v>15</v>
      </c>
      <c r="AF67" s="1">
        <f t="shared" si="83"/>
        <v>18</v>
      </c>
      <c r="AG67" s="1">
        <f t="shared" si="84"/>
        <v>15</v>
      </c>
      <c r="AH67" s="1">
        <f t="shared" si="85"/>
        <v>18</v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>3pm-6pm</v>
      </c>
      <c r="AM67" s="1" t="str">
        <f t="shared" si="90"/>
        <v>3pm-6pm</v>
      </c>
      <c r="AN67" s="1" t="str">
        <f t="shared" si="91"/>
        <v>3pm-6pm</v>
      </c>
      <c r="AO67" s="1" t="str">
        <f t="shared" si="92"/>
        <v>3pm-6pm</v>
      </c>
      <c r="AP67" s="1" t="str">
        <f t="shared" si="93"/>
        <v>3pm-6pm</v>
      </c>
      <c r="AQ67" s="1" t="str">
        <f t="shared" si="94"/>
        <v/>
      </c>
      <c r="AR67" s="9" t="s">
        <v>161</v>
      </c>
      <c r="AS67" s="1" t="s">
        <v>28</v>
      </c>
      <c r="AU67" s="1" t="s">
        <v>546</v>
      </c>
      <c r="AV67" s="5" t="s">
        <v>32</v>
      </c>
      <c r="AW67" s="5" t="s">
        <v>32</v>
      </c>
      <c r="AX67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7" s="1" t="str">
        <f t="shared" si="65"/>
        <v>&lt;img src=@img/outdoor.png@&gt;</v>
      </c>
      <c r="AZ67" s="1" t="str">
        <f t="shared" si="66"/>
        <v/>
      </c>
      <c r="BA67" s="1" t="str">
        <f t="shared" si="67"/>
        <v/>
      </c>
      <c r="BB67" s="1" t="str">
        <f t="shared" si="68"/>
        <v>&lt;img src=@img/drinkicon.png@&gt;</v>
      </c>
      <c r="BC67" s="1" t="str">
        <f t="shared" si="69"/>
        <v>&lt;img src=@img/foodicon.png@&gt;</v>
      </c>
      <c r="BD67" s="1" t="str">
        <f t="shared" si="70"/>
        <v>&lt;img src=@img/outdoor.png@&gt;&lt;img src=@img/drinkicon.png@&gt;&lt;img src=@img/foodicon.png@&gt;</v>
      </c>
      <c r="BE67" s="1" t="str">
        <f t="shared" si="71"/>
        <v>outdoor drink food med  pearl</v>
      </c>
      <c r="BF67" s="1" t="str">
        <f t="shared" si="72"/>
        <v>Pearl Street</v>
      </c>
      <c r="BG67" s="10">
        <v>40.019947000000002</v>
      </c>
      <c r="BH67" s="10">
        <v>-105.271158</v>
      </c>
      <c r="BI67" s="1" t="str">
        <f t="shared" si="73"/>
        <v>[40.019947,-105.271158],</v>
      </c>
      <c r="BK67" s="1" t="str">
        <f t="shared" si="63"/>
        <v/>
      </c>
    </row>
    <row r="68" spans="2:63" ht="21" customHeight="1">
      <c r="B68" s="10" t="s">
        <v>82</v>
      </c>
      <c r="C68" s="1" t="s">
        <v>185</v>
      </c>
      <c r="G68" s="18" t="s">
        <v>206</v>
      </c>
      <c r="J68" s="1">
        <v>1600</v>
      </c>
      <c r="K68" s="1">
        <v>1800</v>
      </c>
      <c r="L68" s="1">
        <v>1600</v>
      </c>
      <c r="M68" s="1">
        <v>1800</v>
      </c>
      <c r="N68" s="1">
        <v>1600</v>
      </c>
      <c r="O68" s="1">
        <v>1800</v>
      </c>
      <c r="P68" s="1">
        <v>1600</v>
      </c>
      <c r="Q68" s="1">
        <v>1800</v>
      </c>
      <c r="R68" s="1">
        <v>1600</v>
      </c>
      <c r="S68" s="1">
        <v>1800</v>
      </c>
      <c r="V68" s="10" t="s">
        <v>121</v>
      </c>
      <c r="W68" s="1" t="str">
        <f t="shared" si="74"/>
        <v/>
      </c>
      <c r="X68" s="1" t="str">
        <f t="shared" si="75"/>
        <v/>
      </c>
      <c r="Y68" s="1">
        <f t="shared" si="76"/>
        <v>16</v>
      </c>
      <c r="Z68" s="1">
        <f t="shared" si="77"/>
        <v>18</v>
      </c>
      <c r="AA68" s="1">
        <f t="shared" si="78"/>
        <v>16</v>
      </c>
      <c r="AB68" s="1">
        <f t="shared" si="79"/>
        <v>18</v>
      </c>
      <c r="AC68" s="1">
        <f t="shared" si="80"/>
        <v>16</v>
      </c>
      <c r="AD68" s="1">
        <f t="shared" si="81"/>
        <v>18</v>
      </c>
      <c r="AE68" s="1">
        <f t="shared" si="82"/>
        <v>16</v>
      </c>
      <c r="AF68" s="1">
        <f t="shared" si="83"/>
        <v>18</v>
      </c>
      <c r="AG68" s="1">
        <f t="shared" si="84"/>
        <v>16</v>
      </c>
      <c r="AH68" s="1">
        <f t="shared" si="85"/>
        <v>18</v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>4pm-6pm</v>
      </c>
      <c r="AM68" s="1" t="str">
        <f t="shared" si="90"/>
        <v>4pm-6pm</v>
      </c>
      <c r="AN68" s="1" t="str">
        <f t="shared" si="91"/>
        <v>4pm-6pm</v>
      </c>
      <c r="AO68" s="1" t="str">
        <f t="shared" si="92"/>
        <v>4pm-6pm</v>
      </c>
      <c r="AP68" s="1" t="str">
        <f t="shared" si="93"/>
        <v>4pm-6pm</v>
      </c>
      <c r="AQ68" s="1" t="str">
        <f t="shared" si="94"/>
        <v/>
      </c>
      <c r="AR68" s="4" t="s">
        <v>162</v>
      </c>
      <c r="AS68" s="1" t="s">
        <v>28</v>
      </c>
      <c r="AU68" s="1" t="s">
        <v>546</v>
      </c>
      <c r="AV68" s="5" t="s">
        <v>32</v>
      </c>
      <c r="AW68" s="5" t="s">
        <v>33</v>
      </c>
      <c r="AX68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68" s="1" t="str">
        <f t="shared" si="65"/>
        <v>&lt;img src=@img/outdoor.png@&gt;</v>
      </c>
      <c r="AZ68" s="1" t="str">
        <f t="shared" si="66"/>
        <v/>
      </c>
      <c r="BA68" s="1" t="str">
        <f t="shared" si="67"/>
        <v/>
      </c>
      <c r="BB68" s="1" t="str">
        <f t="shared" si="68"/>
        <v>&lt;img src=@img/drinkicon.png@&gt;</v>
      </c>
      <c r="BC68" s="1" t="str">
        <f t="shared" si="69"/>
        <v/>
      </c>
      <c r="BD68" s="1" t="str">
        <f t="shared" si="70"/>
        <v>&lt;img src=@img/outdoor.png@&gt;&lt;img src=@img/drinkicon.png@&gt;</v>
      </c>
      <c r="BE68" s="1" t="str">
        <f t="shared" si="71"/>
        <v>outdoor drink med  pearl</v>
      </c>
      <c r="BF68" s="1" t="str">
        <f t="shared" si="72"/>
        <v>Pearl Street</v>
      </c>
      <c r="BG68" s="10">
        <v>40.019010999999999</v>
      </c>
      <c r="BH68" s="10">
        <v>-105.275215</v>
      </c>
      <c r="BI68" s="1" t="str">
        <f t="shared" si="73"/>
        <v>[40.019011,-105.275215],</v>
      </c>
      <c r="BK68" s="1" t="str">
        <f t="shared" si="63"/>
        <v/>
      </c>
    </row>
    <row r="69" spans="2:63" ht="21" customHeight="1">
      <c r="B69" s="27" t="s">
        <v>458</v>
      </c>
      <c r="C69" s="1" t="s">
        <v>402</v>
      </c>
      <c r="G69" s="15" t="s">
        <v>459</v>
      </c>
      <c r="H69" s="1">
        <v>1500</v>
      </c>
      <c r="I69" s="1">
        <v>1800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T69" s="1">
        <v>1500</v>
      </c>
      <c r="U69" s="1">
        <v>1800</v>
      </c>
      <c r="V69" s="1" t="s">
        <v>470</v>
      </c>
      <c r="W69" s="1">
        <f t="shared" si="74"/>
        <v>15</v>
      </c>
      <c r="X69" s="1">
        <f t="shared" si="75"/>
        <v>18</v>
      </c>
      <c r="Y69" s="1">
        <f t="shared" si="76"/>
        <v>15</v>
      </c>
      <c r="Z69" s="1">
        <f t="shared" si="77"/>
        <v>18</v>
      </c>
      <c r="AA69" s="1">
        <f t="shared" si="78"/>
        <v>15</v>
      </c>
      <c r="AB69" s="1">
        <f t="shared" si="79"/>
        <v>18</v>
      </c>
      <c r="AC69" s="1">
        <f t="shared" si="80"/>
        <v>15</v>
      </c>
      <c r="AD69" s="1">
        <f t="shared" si="81"/>
        <v>18</v>
      </c>
      <c r="AE69" s="1">
        <f t="shared" si="82"/>
        <v>15</v>
      </c>
      <c r="AF69" s="1">
        <f t="shared" si="83"/>
        <v>18</v>
      </c>
      <c r="AG69" s="1">
        <f t="shared" si="84"/>
        <v>15</v>
      </c>
      <c r="AH69" s="1">
        <f t="shared" si="85"/>
        <v>18</v>
      </c>
      <c r="AI69" s="1">
        <f t="shared" si="86"/>
        <v>15</v>
      </c>
      <c r="AJ69" s="1">
        <f t="shared" si="87"/>
        <v>18</v>
      </c>
      <c r="AK69" s="1" t="str">
        <f t="shared" si="88"/>
        <v>3pm-6pm</v>
      </c>
      <c r="AL69" s="1" t="str">
        <f t="shared" si="89"/>
        <v>3pm-6pm</v>
      </c>
      <c r="AM69" s="1" t="str">
        <f t="shared" si="90"/>
        <v>3pm-6pm</v>
      </c>
      <c r="AN69" s="1" t="str">
        <f t="shared" si="91"/>
        <v>3pm-6pm</v>
      </c>
      <c r="AO69" s="1" t="str">
        <f t="shared" si="92"/>
        <v>3pm-6pm</v>
      </c>
      <c r="AP69" s="1" t="str">
        <f t="shared" si="93"/>
        <v>3pm-6pm</v>
      </c>
      <c r="AQ69" s="1" t="str">
        <f t="shared" si="94"/>
        <v>3pm-6pm</v>
      </c>
      <c r="AR69" s="4" t="s">
        <v>460</v>
      </c>
      <c r="AU69" s="1" t="s">
        <v>546</v>
      </c>
      <c r="AV69" s="5" t="s">
        <v>32</v>
      </c>
      <c r="AW69" s="5" t="s">
        <v>32</v>
      </c>
      <c r="AX69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69" s="1" t="str">
        <f t="shared" si="65"/>
        <v/>
      </c>
      <c r="AZ69" s="1" t="str">
        <f t="shared" si="66"/>
        <v/>
      </c>
      <c r="BA69" s="1" t="str">
        <f t="shared" si="67"/>
        <v/>
      </c>
      <c r="BB69" s="1" t="str">
        <f t="shared" si="68"/>
        <v>&lt;img src=@img/drinkicon.png@&gt;</v>
      </c>
      <c r="BC69" s="1" t="str">
        <f t="shared" si="69"/>
        <v>&lt;img src=@img/foodicon.png@&gt;</v>
      </c>
      <c r="BD69" s="1" t="str">
        <f t="shared" si="70"/>
        <v>&lt;img src=@img/drinkicon.png@&gt;&lt;img src=@img/foodicon.png@&gt;</v>
      </c>
      <c r="BE69" s="1" t="str">
        <f t="shared" si="71"/>
        <v>drink food med  north</v>
      </c>
      <c r="BF69" s="1" t="str">
        <f t="shared" si="72"/>
        <v>North Boulder</v>
      </c>
      <c r="BG69" s="17">
        <v>40.036504999999998</v>
      </c>
      <c r="BH69" s="10">
        <v>-105.26014499999999</v>
      </c>
      <c r="BI69" s="1" t="str">
        <f t="shared" si="73"/>
        <v>[40.036505,-105.260145],</v>
      </c>
    </row>
    <row r="70" spans="2:63" ht="21" customHeight="1">
      <c r="B70" s="10" t="s">
        <v>240</v>
      </c>
      <c r="C70" s="1" t="s">
        <v>273</v>
      </c>
      <c r="G70" s="1" t="s">
        <v>263</v>
      </c>
      <c r="W70" s="1" t="str">
        <f t="shared" si="74"/>
        <v/>
      </c>
      <c r="X70" s="1" t="str">
        <f t="shared" si="75"/>
        <v/>
      </c>
      <c r="Y70" s="1" t="str">
        <f t="shared" si="76"/>
        <v/>
      </c>
      <c r="Z70" s="1" t="str">
        <f t="shared" si="77"/>
        <v/>
      </c>
      <c r="AA70" s="1" t="str">
        <f t="shared" si="78"/>
        <v/>
      </c>
      <c r="AB70" s="1" t="str">
        <f t="shared" si="79"/>
        <v/>
      </c>
      <c r="AC70" s="1" t="str">
        <f t="shared" si="80"/>
        <v/>
      </c>
      <c r="AD70" s="1" t="str">
        <f t="shared" si="81"/>
        <v/>
      </c>
      <c r="AE70" s="1" t="str">
        <f t="shared" si="82"/>
        <v/>
      </c>
      <c r="AF70" s="1" t="str">
        <f t="shared" si="83"/>
        <v/>
      </c>
      <c r="AG70" s="1" t="str">
        <f t="shared" si="84"/>
        <v/>
      </c>
      <c r="AH70" s="1" t="str">
        <f t="shared" si="85"/>
        <v/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/>
      </c>
      <c r="AM70" s="1" t="str">
        <f t="shared" si="90"/>
        <v/>
      </c>
      <c r="AN70" s="1" t="str">
        <f t="shared" si="91"/>
        <v/>
      </c>
      <c r="AO70" s="1" t="str">
        <f t="shared" si="92"/>
        <v/>
      </c>
      <c r="AP70" s="1" t="str">
        <f t="shared" si="93"/>
        <v/>
      </c>
      <c r="AQ70" s="1" t="str">
        <f t="shared" si="94"/>
        <v/>
      </c>
      <c r="AR70" s="4" t="s">
        <v>287</v>
      </c>
      <c r="AS70" s="1" t="s">
        <v>28</v>
      </c>
      <c r="AU70" s="1" t="s">
        <v>546</v>
      </c>
      <c r="AV70" s="5" t="s">
        <v>33</v>
      </c>
      <c r="AW70" s="5" t="s">
        <v>33</v>
      </c>
      <c r="AX70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0" s="1" t="str">
        <f t="shared" si="65"/>
        <v>&lt;img src=@img/outdoor.png@&gt;</v>
      </c>
      <c r="AZ70" s="1" t="str">
        <f t="shared" si="66"/>
        <v/>
      </c>
      <c r="BA70" s="1" t="str">
        <f t="shared" si="67"/>
        <v/>
      </c>
      <c r="BB70" s="1" t="str">
        <f t="shared" si="68"/>
        <v/>
      </c>
      <c r="BC70" s="1" t="str">
        <f t="shared" si="69"/>
        <v/>
      </c>
      <c r="BD70" s="1" t="str">
        <f t="shared" si="70"/>
        <v>&lt;img src=@img/outdoor.png@&gt;</v>
      </c>
      <c r="BE70" s="1" t="str">
        <f t="shared" si="71"/>
        <v>outdoor med  downtown</v>
      </c>
      <c r="BF70" s="1" t="str">
        <f t="shared" si="72"/>
        <v>Downtown</v>
      </c>
      <c r="BG70" s="10">
        <v>40.014446999999997</v>
      </c>
      <c r="BH70" s="10">
        <v>-105.27901900000001</v>
      </c>
      <c r="BI70" s="1" t="str">
        <f t="shared" si="73"/>
        <v>[40.014447,-105.279019],</v>
      </c>
      <c r="BK70" s="1" t="str">
        <f>IF(BJ70&gt;0,"&lt;img src=@img/kidicon.png@&gt;","")</f>
        <v/>
      </c>
    </row>
    <row r="71" spans="2:63" ht="21" customHeight="1">
      <c r="B71" s="10" t="s">
        <v>323</v>
      </c>
      <c r="C71" s="1" t="s">
        <v>403</v>
      </c>
      <c r="G71" s="15" t="s">
        <v>346</v>
      </c>
      <c r="W71" s="1" t="str">
        <f t="shared" si="74"/>
        <v/>
      </c>
      <c r="X71" s="1" t="str">
        <f t="shared" si="75"/>
        <v/>
      </c>
      <c r="Y71" s="1" t="str">
        <f t="shared" si="76"/>
        <v/>
      </c>
      <c r="Z71" s="1" t="str">
        <f t="shared" si="77"/>
        <v/>
      </c>
      <c r="AA71" s="1" t="str">
        <f t="shared" si="78"/>
        <v/>
      </c>
      <c r="AB71" s="1" t="str">
        <f t="shared" si="79"/>
        <v/>
      </c>
      <c r="AC71" s="1" t="str">
        <f t="shared" si="80"/>
        <v/>
      </c>
      <c r="AD71" s="1" t="str">
        <f t="shared" si="81"/>
        <v/>
      </c>
      <c r="AE71" s="1" t="str">
        <f t="shared" si="82"/>
        <v/>
      </c>
      <c r="AF71" s="1" t="str">
        <f t="shared" si="83"/>
        <v/>
      </c>
      <c r="AG71" s="1" t="str">
        <f t="shared" si="84"/>
        <v/>
      </c>
      <c r="AH71" s="1" t="str">
        <f t="shared" si="85"/>
        <v/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/>
      </c>
      <c r="AM71" s="1" t="str">
        <f t="shared" si="90"/>
        <v/>
      </c>
      <c r="AN71" s="1" t="str">
        <f t="shared" si="91"/>
        <v/>
      </c>
      <c r="AO71" s="1" t="str">
        <f t="shared" si="92"/>
        <v/>
      </c>
      <c r="AP71" s="1" t="str">
        <f t="shared" si="93"/>
        <v/>
      </c>
      <c r="AQ71" s="1" t="str">
        <f t="shared" si="94"/>
        <v/>
      </c>
      <c r="AR71" s="4" t="s">
        <v>496</v>
      </c>
      <c r="AS71" s="1" t="s">
        <v>28</v>
      </c>
      <c r="AU71" s="1" t="s">
        <v>546</v>
      </c>
      <c r="AV71" s="5" t="s">
        <v>33</v>
      </c>
      <c r="AW71" s="5" t="s">
        <v>33</v>
      </c>
      <c r="AX71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/>
      </c>
      <c r="BC71" s="1" t="str">
        <f t="shared" si="69"/>
        <v/>
      </c>
      <c r="BD71" s="1" t="str">
        <f t="shared" si="70"/>
        <v>&lt;img src=@img/outdoor.png@&gt;</v>
      </c>
      <c r="BE71" s="1" t="str">
        <f t="shared" si="71"/>
        <v>outdoor med  east</v>
      </c>
      <c r="BF71" s="1" t="str">
        <f t="shared" si="72"/>
        <v>East Boulder</v>
      </c>
      <c r="BG71" s="10">
        <v>40.016492</v>
      </c>
      <c r="BH71" s="10">
        <v>-105.25650899999999</v>
      </c>
      <c r="BI71" s="1" t="str">
        <f t="shared" si="73"/>
        <v>[40.016492,-105.256509],</v>
      </c>
      <c r="BK71" s="1" t="str">
        <f>IF(BJ71&gt;0,"&lt;img src=@img/kidicon.png@&gt;","")</f>
        <v/>
      </c>
    </row>
    <row r="72" spans="2:63" ht="21" customHeight="1">
      <c r="B72" s="10" t="s">
        <v>83</v>
      </c>
      <c r="C72" s="1" t="s">
        <v>185</v>
      </c>
      <c r="G72" s="6" t="s">
        <v>207</v>
      </c>
      <c r="H72" s="1">
        <v>1500</v>
      </c>
      <c r="I72" s="1">
        <v>1800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T72" s="1">
        <v>1500</v>
      </c>
      <c r="U72" s="1">
        <v>1800</v>
      </c>
      <c r="V72" s="10" t="s">
        <v>454</v>
      </c>
      <c r="W72" s="1">
        <f t="shared" si="74"/>
        <v>15</v>
      </c>
      <c r="X72" s="1">
        <f t="shared" si="75"/>
        <v>18</v>
      </c>
      <c r="Y72" s="1">
        <f t="shared" si="76"/>
        <v>15</v>
      </c>
      <c r="Z72" s="1">
        <f t="shared" si="77"/>
        <v>18</v>
      </c>
      <c r="AA72" s="1">
        <f t="shared" si="78"/>
        <v>15</v>
      </c>
      <c r="AB72" s="1">
        <f t="shared" si="79"/>
        <v>18</v>
      </c>
      <c r="AC72" s="1">
        <f t="shared" si="80"/>
        <v>15</v>
      </c>
      <c r="AD72" s="1">
        <f t="shared" si="81"/>
        <v>18</v>
      </c>
      <c r="AE72" s="1">
        <f t="shared" si="82"/>
        <v>15</v>
      </c>
      <c r="AF72" s="1">
        <f t="shared" si="83"/>
        <v>18</v>
      </c>
      <c r="AG72" s="1">
        <f t="shared" si="84"/>
        <v>15</v>
      </c>
      <c r="AH72" s="1">
        <f t="shared" si="85"/>
        <v>18</v>
      </c>
      <c r="AI72" s="1">
        <f t="shared" si="86"/>
        <v>15</v>
      </c>
      <c r="AJ72" s="1">
        <f t="shared" si="87"/>
        <v>18</v>
      </c>
      <c r="AK72" s="1" t="str">
        <f t="shared" si="88"/>
        <v>3pm-6pm</v>
      </c>
      <c r="AL72" s="1" t="str">
        <f t="shared" si="89"/>
        <v>3pm-6pm</v>
      </c>
      <c r="AM72" s="1" t="str">
        <f t="shared" si="90"/>
        <v>3pm-6pm</v>
      </c>
      <c r="AN72" s="1" t="str">
        <f t="shared" si="91"/>
        <v>3pm-6pm</v>
      </c>
      <c r="AO72" s="1" t="str">
        <f t="shared" si="92"/>
        <v>3pm-6pm</v>
      </c>
      <c r="AP72" s="1" t="str">
        <f t="shared" si="93"/>
        <v>3pm-6pm</v>
      </c>
      <c r="AQ72" s="1" t="str">
        <f t="shared" si="94"/>
        <v>3pm-6pm</v>
      </c>
      <c r="AR72" s="1" t="s">
        <v>164</v>
      </c>
      <c r="AS72" s="1" t="s">
        <v>28</v>
      </c>
      <c r="AU72" s="1" t="s">
        <v>546</v>
      </c>
      <c r="AV72" s="5" t="s">
        <v>32</v>
      </c>
      <c r="AW72" s="5" t="s">
        <v>32</v>
      </c>
      <c r="AX72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2" s="1" t="str">
        <f t="shared" si="65"/>
        <v>&lt;img src=@img/outdoor.png@&gt;</v>
      </c>
      <c r="AZ72" s="1" t="str">
        <f t="shared" si="66"/>
        <v/>
      </c>
      <c r="BA72" s="1" t="str">
        <f t="shared" si="67"/>
        <v/>
      </c>
      <c r="BB72" s="1" t="str">
        <f t="shared" si="68"/>
        <v>&lt;img src=@img/drinkicon.png@&gt;</v>
      </c>
      <c r="BC72" s="1" t="str">
        <f t="shared" si="69"/>
        <v>&lt;img src=@img/foodicon.png@&gt;</v>
      </c>
      <c r="BD72" s="1" t="str">
        <f t="shared" si="70"/>
        <v>&lt;img src=@img/outdoor.png@&gt;&lt;img src=@img/drinkicon.png@&gt;&lt;img src=@img/foodicon.png@&gt;</v>
      </c>
      <c r="BE72" s="1" t="str">
        <f t="shared" si="71"/>
        <v>outdoor drink food med  pearl</v>
      </c>
      <c r="BF72" s="1" t="str">
        <f t="shared" si="72"/>
        <v>Pearl Street</v>
      </c>
      <c r="BG72" s="10">
        <v>40.017774000000003</v>
      </c>
      <c r="BH72" s="10">
        <v>-105.28192900000001</v>
      </c>
      <c r="BI72" s="1" t="str">
        <f t="shared" si="73"/>
        <v>[40.017774,-105.281929],</v>
      </c>
      <c r="BK72" s="1" t="str">
        <f>IF(BJ72&gt;0,"&lt;img src=@img/kidicon.png@&gt;","")</f>
        <v/>
      </c>
    </row>
    <row r="73" spans="2:63" ht="21" customHeight="1">
      <c r="B73" s="10" t="s">
        <v>84</v>
      </c>
      <c r="C73" s="1" t="s">
        <v>185</v>
      </c>
      <c r="G73" s="6" t="s">
        <v>208</v>
      </c>
      <c r="J73" s="1">
        <v>1630</v>
      </c>
      <c r="K73" s="1">
        <v>1830</v>
      </c>
      <c r="L73" s="1">
        <v>1630</v>
      </c>
      <c r="M73" s="1">
        <v>1830</v>
      </c>
      <c r="N73" s="1">
        <v>1630</v>
      </c>
      <c r="O73" s="1">
        <v>1830</v>
      </c>
      <c r="P73" s="1">
        <v>1630</v>
      </c>
      <c r="Q73" s="1">
        <v>1830</v>
      </c>
      <c r="V73" s="10" t="s">
        <v>122</v>
      </c>
      <c r="W73" s="1" t="str">
        <f t="shared" si="74"/>
        <v/>
      </c>
      <c r="X73" s="1" t="str">
        <f t="shared" si="75"/>
        <v/>
      </c>
      <c r="Y73" s="1">
        <f t="shared" si="76"/>
        <v>16.3</v>
      </c>
      <c r="Z73" s="1">
        <f t="shared" si="77"/>
        <v>18.3</v>
      </c>
      <c r="AA73" s="1">
        <f t="shared" si="78"/>
        <v>16.3</v>
      </c>
      <c r="AB73" s="1">
        <f t="shared" si="79"/>
        <v>18.3</v>
      </c>
      <c r="AC73" s="1">
        <f t="shared" si="80"/>
        <v>16.3</v>
      </c>
      <c r="AD73" s="1">
        <f t="shared" si="81"/>
        <v>18.3</v>
      </c>
      <c r="AE73" s="1">
        <f t="shared" si="82"/>
        <v>16.3</v>
      </c>
      <c r="AF73" s="1">
        <f t="shared" si="83"/>
        <v>18.3</v>
      </c>
      <c r="AG73" s="1" t="str">
        <f t="shared" si="84"/>
        <v/>
      </c>
      <c r="AH73" s="1" t="str">
        <f t="shared" si="85"/>
        <v/>
      </c>
      <c r="AI73" s="1" t="str">
        <f t="shared" si="86"/>
        <v/>
      </c>
      <c r="AJ73" s="1" t="str">
        <f t="shared" si="87"/>
        <v/>
      </c>
      <c r="AK73" s="1" t="str">
        <f t="shared" si="88"/>
        <v/>
      </c>
      <c r="AL73" s="1" t="str">
        <f t="shared" si="89"/>
        <v>4.3pm-6.3pm</v>
      </c>
      <c r="AM73" s="1" t="str">
        <f t="shared" si="90"/>
        <v>4.3pm-6.3pm</v>
      </c>
      <c r="AN73" s="1" t="str">
        <f t="shared" si="91"/>
        <v>4.3pm-6.3pm</v>
      </c>
      <c r="AO73" s="1" t="str">
        <f t="shared" si="92"/>
        <v>4.3pm-6.3pm</v>
      </c>
      <c r="AP73" s="1" t="str">
        <f t="shared" si="93"/>
        <v/>
      </c>
      <c r="AQ73" s="1" t="str">
        <f t="shared" si="94"/>
        <v/>
      </c>
      <c r="AR73" s="1" t="s">
        <v>165</v>
      </c>
      <c r="AS73" s="1" t="s">
        <v>28</v>
      </c>
      <c r="AT73" s="1" t="s">
        <v>443</v>
      </c>
      <c r="AU73" s="1" t="s">
        <v>546</v>
      </c>
      <c r="AV73" s="5" t="s">
        <v>32</v>
      </c>
      <c r="AW73" s="5" t="s">
        <v>32</v>
      </c>
      <c r="AX73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3" s="1" t="str">
        <f t="shared" si="65"/>
        <v>&lt;img src=@img/outdoor.png@&gt;</v>
      </c>
      <c r="AZ73" s="1" t="str">
        <f t="shared" si="66"/>
        <v>&lt;img src=@img/pets.png@&gt;</v>
      </c>
      <c r="BA73" s="1" t="str">
        <f t="shared" si="67"/>
        <v/>
      </c>
      <c r="BB73" s="1" t="str">
        <f t="shared" si="68"/>
        <v>&lt;img src=@img/drinkicon.png@&gt;</v>
      </c>
      <c r="BC73" s="1" t="str">
        <f t="shared" si="69"/>
        <v>&lt;img src=@img/foodicon.png@&gt;</v>
      </c>
      <c r="BD73" s="1" t="str">
        <f t="shared" si="70"/>
        <v>&lt;img src=@img/outdoor.png@&gt;&lt;img src=@img/pets.png@&gt;&lt;img src=@img/drinkicon.png@&gt;&lt;img src=@img/foodicon.png@&gt;</v>
      </c>
      <c r="BE73" s="1" t="str">
        <f t="shared" si="71"/>
        <v>outdoor pet drink food med  pearl</v>
      </c>
      <c r="BF73" s="1" t="str">
        <f t="shared" si="72"/>
        <v>Pearl Street</v>
      </c>
      <c r="BG73" s="10">
        <v>40.017187</v>
      </c>
      <c r="BH73" s="10">
        <v>-105.28486100000001</v>
      </c>
      <c r="BI73" s="1" t="str">
        <f t="shared" si="73"/>
        <v>[40.017187,-105.284861],</v>
      </c>
      <c r="BK73" s="1" t="str">
        <f>IF(BJ73&gt;0,"&lt;img src=@img/kidicon.png@&gt;","")</f>
        <v/>
      </c>
    </row>
    <row r="74" spans="2:63" ht="21" customHeight="1">
      <c r="B74" s="10" t="s">
        <v>85</v>
      </c>
      <c r="C74" s="1" t="s">
        <v>185</v>
      </c>
      <c r="G74" s="6" t="s">
        <v>209</v>
      </c>
      <c r="J74" s="1">
        <v>1430</v>
      </c>
      <c r="K74" s="1">
        <v>1730</v>
      </c>
      <c r="L74" s="1">
        <v>1430</v>
      </c>
      <c r="M74" s="1">
        <v>1730</v>
      </c>
      <c r="N74" s="1">
        <v>1430</v>
      </c>
      <c r="O74" s="1">
        <v>1730</v>
      </c>
      <c r="P74" s="1">
        <v>1430</v>
      </c>
      <c r="Q74" s="1">
        <v>1730</v>
      </c>
      <c r="R74" s="1">
        <v>1430</v>
      </c>
      <c r="S74" s="1">
        <v>1730</v>
      </c>
      <c r="T74" s="1">
        <v>1430</v>
      </c>
      <c r="U74" s="1">
        <v>1730</v>
      </c>
      <c r="V74" s="10" t="s">
        <v>123</v>
      </c>
      <c r="W74" s="1" t="str">
        <f t="shared" si="74"/>
        <v/>
      </c>
      <c r="X74" s="1" t="str">
        <f t="shared" si="75"/>
        <v/>
      </c>
      <c r="Y74" s="1">
        <f t="shared" si="76"/>
        <v>14.3</v>
      </c>
      <c r="Z74" s="1">
        <f t="shared" si="77"/>
        <v>17.3</v>
      </c>
      <c r="AA74" s="1">
        <f t="shared" si="78"/>
        <v>14.3</v>
      </c>
      <c r="AB74" s="1">
        <f t="shared" si="79"/>
        <v>17.3</v>
      </c>
      <c r="AC74" s="1">
        <f t="shared" si="80"/>
        <v>14.3</v>
      </c>
      <c r="AD74" s="1">
        <f t="shared" si="81"/>
        <v>17.3</v>
      </c>
      <c r="AE74" s="1">
        <f t="shared" si="82"/>
        <v>14.3</v>
      </c>
      <c r="AF74" s="1">
        <f t="shared" si="83"/>
        <v>17.3</v>
      </c>
      <c r="AG74" s="1">
        <f t="shared" si="84"/>
        <v>14.3</v>
      </c>
      <c r="AH74" s="1">
        <f t="shared" si="85"/>
        <v>17.3</v>
      </c>
      <c r="AI74" s="1">
        <f t="shared" si="86"/>
        <v>14.3</v>
      </c>
      <c r="AJ74" s="1">
        <f t="shared" si="87"/>
        <v>17.3</v>
      </c>
      <c r="AK74" s="1" t="str">
        <f t="shared" si="88"/>
        <v/>
      </c>
      <c r="AL74" s="1" t="str">
        <f t="shared" si="89"/>
        <v>2.3pm-5.3pm</v>
      </c>
      <c r="AM74" s="1" t="str">
        <f t="shared" si="90"/>
        <v>2.3pm-5.3pm</v>
      </c>
      <c r="AN74" s="1" t="str">
        <f t="shared" si="91"/>
        <v>2.3pm-5.3pm</v>
      </c>
      <c r="AO74" s="1" t="str">
        <f t="shared" si="92"/>
        <v>2.3pm-5.3pm</v>
      </c>
      <c r="AP74" s="1" t="str">
        <f t="shared" si="93"/>
        <v>2.3pm-5.3pm</v>
      </c>
      <c r="AQ74" s="1" t="str">
        <f t="shared" si="94"/>
        <v>2.3pm-5.3pm</v>
      </c>
      <c r="AR74" s="1" t="s">
        <v>166</v>
      </c>
      <c r="AS74" s="1" t="s">
        <v>28</v>
      </c>
      <c r="AU74" s="1" t="s">
        <v>546</v>
      </c>
      <c r="AV74" s="5" t="s">
        <v>32</v>
      </c>
      <c r="AW74" s="5" t="s">
        <v>32</v>
      </c>
      <c r="AX74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>&lt;img src=@img/drinkicon.png@&gt;</v>
      </c>
      <c r="BC74" s="1" t="str">
        <f t="shared" si="69"/>
        <v>&lt;img src=@img/foodicon.png@&gt;</v>
      </c>
      <c r="BD74" s="1" t="str">
        <f t="shared" si="70"/>
        <v>&lt;img src=@img/outdoor.png@&gt;&lt;img src=@img/drinkicon.png@&gt;&lt;img src=@img/foodicon.png@&gt;</v>
      </c>
      <c r="BE74" s="1" t="str">
        <f t="shared" si="71"/>
        <v>outdoor drink food med  pearl</v>
      </c>
      <c r="BF74" s="1" t="str">
        <f t="shared" si="72"/>
        <v>Pearl Street</v>
      </c>
      <c r="BG74" s="10">
        <v>40.018225999999999</v>
      </c>
      <c r="BH74" s="10">
        <v>-105.277118</v>
      </c>
      <c r="BI74" s="1" t="str">
        <f t="shared" si="73"/>
        <v>[40.018226,-105.277118],</v>
      </c>
      <c r="BK74" s="1" t="str">
        <f>IF(BJ74&gt;0,"&lt;img src=@img/kidicon.png@&gt;","")</f>
        <v/>
      </c>
    </row>
    <row r="75" spans="2:63" ht="21" customHeight="1">
      <c r="B75" s="1" t="s">
        <v>464</v>
      </c>
      <c r="C75" s="1" t="s">
        <v>402</v>
      </c>
      <c r="G75" s="8" t="s">
        <v>465</v>
      </c>
      <c r="W75" s="1" t="str">
        <f t="shared" si="74"/>
        <v/>
      </c>
      <c r="X75" s="1" t="str">
        <f t="shared" si="75"/>
        <v/>
      </c>
      <c r="Y75" s="1" t="str">
        <f t="shared" si="76"/>
        <v/>
      </c>
      <c r="Z75" s="1" t="str">
        <f t="shared" si="77"/>
        <v/>
      </c>
      <c r="AA75" s="1" t="str">
        <f t="shared" si="78"/>
        <v/>
      </c>
      <c r="AB75" s="1" t="str">
        <f t="shared" si="79"/>
        <v/>
      </c>
      <c r="AC75" s="1" t="str">
        <f t="shared" si="80"/>
        <v/>
      </c>
      <c r="AD75" s="1" t="str">
        <f t="shared" si="81"/>
        <v/>
      </c>
      <c r="AE75" s="1" t="str">
        <f t="shared" si="82"/>
        <v/>
      </c>
      <c r="AF75" s="1" t="str">
        <f t="shared" si="83"/>
        <v/>
      </c>
      <c r="AG75" s="1" t="str">
        <f t="shared" si="84"/>
        <v/>
      </c>
      <c r="AH75" s="1" t="str">
        <f t="shared" si="85"/>
        <v/>
      </c>
      <c r="AI75" s="1" t="str">
        <f t="shared" si="86"/>
        <v/>
      </c>
      <c r="AJ75" s="1" t="str">
        <f t="shared" si="87"/>
        <v/>
      </c>
      <c r="AK75" s="1" t="str">
        <f t="shared" si="88"/>
        <v/>
      </c>
      <c r="AL75" s="1" t="str">
        <f t="shared" si="89"/>
        <v/>
      </c>
      <c r="AM75" s="1" t="str">
        <f t="shared" si="90"/>
        <v/>
      </c>
      <c r="AN75" s="1" t="str">
        <f t="shared" si="91"/>
        <v/>
      </c>
      <c r="AO75" s="1" t="str">
        <f t="shared" si="92"/>
        <v/>
      </c>
      <c r="AP75" s="1" t="str">
        <f t="shared" si="93"/>
        <v/>
      </c>
      <c r="AQ75" s="1" t="str">
        <f t="shared" si="94"/>
        <v/>
      </c>
      <c r="AR75" s="20" t="s">
        <v>466</v>
      </c>
      <c r="AU75" s="1" t="s">
        <v>546</v>
      </c>
      <c r="AV75" s="5" t="s">
        <v>33</v>
      </c>
      <c r="AW75" s="5" t="s">
        <v>33</v>
      </c>
      <c r="AX75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5" s="1" t="str">
        <f t="shared" si="65"/>
        <v/>
      </c>
      <c r="AZ75" s="1" t="str">
        <f t="shared" si="66"/>
        <v/>
      </c>
      <c r="BA75" s="1" t="str">
        <f t="shared" si="67"/>
        <v/>
      </c>
      <c r="BB75" s="1" t="str">
        <f t="shared" si="68"/>
        <v/>
      </c>
      <c r="BC75" s="1" t="str">
        <f t="shared" si="69"/>
        <v/>
      </c>
      <c r="BD75" s="1" t="str">
        <f t="shared" si="70"/>
        <v/>
      </c>
      <c r="BE75" s="1" t="str">
        <f t="shared" si="71"/>
        <v>med  north</v>
      </c>
      <c r="BF75" s="1" t="str">
        <f t="shared" si="72"/>
        <v>North Boulder</v>
      </c>
      <c r="BG75" s="17">
        <v>40.03172</v>
      </c>
      <c r="BH75" s="10">
        <v>-105.25924000000001</v>
      </c>
      <c r="BI75" s="1" t="str">
        <f t="shared" si="73"/>
        <v>[40.03172,-105.25924],</v>
      </c>
    </row>
    <row r="76" spans="2:63" ht="21" customHeight="1">
      <c r="B76" s="10" t="s">
        <v>86</v>
      </c>
      <c r="C76" s="1" t="s">
        <v>185</v>
      </c>
      <c r="G76" s="6" t="s">
        <v>210</v>
      </c>
      <c r="J76" s="1">
        <v>1100</v>
      </c>
      <c r="K76" s="1">
        <v>2300</v>
      </c>
      <c r="L76" s="1">
        <v>1100</v>
      </c>
      <c r="M76" s="1">
        <v>2300</v>
      </c>
      <c r="N76" s="1">
        <v>1500</v>
      </c>
      <c r="O76" s="1">
        <v>1800</v>
      </c>
      <c r="P76" s="1">
        <v>1500</v>
      </c>
      <c r="Q76" s="1">
        <v>1800</v>
      </c>
      <c r="V76" s="10" t="s">
        <v>559</v>
      </c>
      <c r="W76" s="1" t="str">
        <f t="shared" si="74"/>
        <v/>
      </c>
      <c r="X76" s="1" t="str">
        <f t="shared" si="75"/>
        <v/>
      </c>
      <c r="Y76" s="1">
        <f t="shared" si="76"/>
        <v>11</v>
      </c>
      <c r="Z76" s="1">
        <f t="shared" si="77"/>
        <v>23</v>
      </c>
      <c r="AA76" s="1">
        <f t="shared" si="78"/>
        <v>11</v>
      </c>
      <c r="AB76" s="1">
        <f t="shared" si="79"/>
        <v>23</v>
      </c>
      <c r="AC76" s="1">
        <f t="shared" si="80"/>
        <v>15</v>
      </c>
      <c r="AD76" s="1">
        <f t="shared" si="81"/>
        <v>18</v>
      </c>
      <c r="AE76" s="1">
        <f t="shared" si="82"/>
        <v>15</v>
      </c>
      <c r="AF76" s="1">
        <f t="shared" si="83"/>
        <v>18</v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>11am-11pm</v>
      </c>
      <c r="AM76" s="1" t="str">
        <f t="shared" si="90"/>
        <v>11am-11pm</v>
      </c>
      <c r="AN76" s="1" t="str">
        <f t="shared" si="91"/>
        <v>3pm-6pm</v>
      </c>
      <c r="AO76" s="1" t="str">
        <f t="shared" si="92"/>
        <v>3pm-6pm</v>
      </c>
      <c r="AP76" s="1" t="str">
        <f t="shared" si="93"/>
        <v/>
      </c>
      <c r="AQ76" s="1" t="str">
        <f t="shared" si="94"/>
        <v/>
      </c>
      <c r="AR76" s="4" t="s">
        <v>167</v>
      </c>
      <c r="AS76" s="1" t="s">
        <v>28</v>
      </c>
      <c r="AU76" s="1" t="s">
        <v>546</v>
      </c>
      <c r="AV76" s="5" t="s">
        <v>32</v>
      </c>
      <c r="AW76" s="5" t="s">
        <v>32</v>
      </c>
      <c r="AX76" s="6" t="str">
        <f t="shared" si="64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6" s="1" t="str">
        <f t="shared" si="65"/>
        <v>&lt;img src=@img/outdoor.png@&gt;</v>
      </c>
      <c r="AZ76" s="1" t="str">
        <f t="shared" si="66"/>
        <v/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src=@img/drinkicon.png@&gt;&lt;img src=@img/foodicon.png@&gt;</v>
      </c>
      <c r="BE76" s="1" t="str">
        <f t="shared" si="71"/>
        <v>outdoor drink food med  pearl</v>
      </c>
      <c r="BF76" s="1" t="str">
        <f t="shared" si="72"/>
        <v>Pearl Street</v>
      </c>
      <c r="BG76" s="10">
        <v>40.017502999999998</v>
      </c>
      <c r="BH76" s="10">
        <v>-105.282453</v>
      </c>
      <c r="BI76" s="1" t="str">
        <f t="shared" si="73"/>
        <v>[40.017503,-105.282453],</v>
      </c>
      <c r="BK76" s="1" t="str">
        <f t="shared" ref="BK76:BK84" si="95">IF(BJ76&gt;0,"&lt;img src=@img/kidicon.png@&gt;","")</f>
        <v/>
      </c>
    </row>
    <row r="77" spans="2:63" ht="21" customHeight="1">
      <c r="B77" s="10" t="s">
        <v>232</v>
      </c>
      <c r="C77" s="1" t="s">
        <v>185</v>
      </c>
      <c r="G77" s="3" t="s">
        <v>255</v>
      </c>
      <c r="W77" s="1" t="str">
        <f t="shared" si="74"/>
        <v/>
      </c>
      <c r="X77" s="1" t="str">
        <f t="shared" si="75"/>
        <v/>
      </c>
      <c r="Y77" s="1" t="str">
        <f t="shared" si="76"/>
        <v/>
      </c>
      <c r="Z77" s="1" t="str">
        <f t="shared" si="77"/>
        <v/>
      </c>
      <c r="AA77" s="1" t="str">
        <f t="shared" si="78"/>
        <v/>
      </c>
      <c r="AB77" s="1" t="str">
        <f t="shared" si="79"/>
        <v/>
      </c>
      <c r="AC77" s="1" t="str">
        <f t="shared" si="80"/>
        <v/>
      </c>
      <c r="AD77" s="1" t="str">
        <f t="shared" si="81"/>
        <v/>
      </c>
      <c r="AE77" s="1" t="str">
        <f t="shared" si="82"/>
        <v/>
      </c>
      <c r="AF77" s="1" t="str">
        <f t="shared" si="83"/>
        <v/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/>
      </c>
      <c r="AM77" s="1" t="str">
        <f t="shared" si="90"/>
        <v/>
      </c>
      <c r="AN77" s="1" t="str">
        <f t="shared" si="91"/>
        <v/>
      </c>
      <c r="AO77" s="1" t="str">
        <f t="shared" si="92"/>
        <v/>
      </c>
      <c r="AP77" s="1" t="str">
        <f t="shared" si="93"/>
        <v/>
      </c>
      <c r="AQ77" s="1" t="str">
        <f t="shared" si="94"/>
        <v/>
      </c>
      <c r="AR77" s="4"/>
      <c r="AS77" s="1" t="s">
        <v>28</v>
      </c>
      <c r="AU77" s="1" t="s">
        <v>546</v>
      </c>
      <c r="AV77" s="5" t="s">
        <v>33</v>
      </c>
      <c r="AW77" s="5" t="s">
        <v>33</v>
      </c>
      <c r="AX77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77" s="1" t="str">
        <f t="shared" si="65"/>
        <v>&lt;img src=@img/outdoor.png@&gt;</v>
      </c>
      <c r="AZ77" s="1" t="str">
        <f t="shared" si="66"/>
        <v/>
      </c>
      <c r="BA77" s="1" t="str">
        <f t="shared" si="67"/>
        <v/>
      </c>
      <c r="BB77" s="1" t="str">
        <f t="shared" si="68"/>
        <v/>
      </c>
      <c r="BC77" s="1" t="str">
        <f t="shared" si="69"/>
        <v/>
      </c>
      <c r="BD77" s="1" t="str">
        <f t="shared" si="70"/>
        <v>&lt;img src=@img/outdoor.png@&gt;</v>
      </c>
      <c r="BE77" s="1" t="str">
        <f t="shared" si="71"/>
        <v>outdoor med  pearl</v>
      </c>
      <c r="BF77" s="1" t="str">
        <f t="shared" si="72"/>
        <v>Pearl Street</v>
      </c>
      <c r="BG77" s="10">
        <v>40.017434000000002</v>
      </c>
      <c r="BH77" s="10">
        <v>-105.28096499999999</v>
      </c>
      <c r="BI77" s="1" t="str">
        <f t="shared" si="73"/>
        <v>[40.017434,-105.280965],</v>
      </c>
      <c r="BK77" s="1" t="str">
        <f t="shared" si="95"/>
        <v/>
      </c>
    </row>
    <row r="78" spans="2:63" ht="21" customHeight="1">
      <c r="B78" s="1" t="s">
        <v>407</v>
      </c>
      <c r="C78" s="1" t="s">
        <v>403</v>
      </c>
      <c r="G78" s="1" t="s">
        <v>419</v>
      </c>
      <c r="H78" s="1">
        <v>1530</v>
      </c>
      <c r="I78" s="1">
        <v>1800</v>
      </c>
      <c r="J78" s="1">
        <v>1100</v>
      </c>
      <c r="K78" s="1">
        <v>2100</v>
      </c>
      <c r="L78" s="1">
        <v>1530</v>
      </c>
      <c r="M78" s="1">
        <v>1800</v>
      </c>
      <c r="N78" s="1">
        <v>1530</v>
      </c>
      <c r="O78" s="1">
        <v>1800</v>
      </c>
      <c r="P78" s="1">
        <v>1530</v>
      </c>
      <c r="Q78" s="1">
        <v>1800</v>
      </c>
      <c r="R78" s="1">
        <v>1530</v>
      </c>
      <c r="S78" s="1">
        <v>1800</v>
      </c>
      <c r="T78" s="1">
        <v>1530</v>
      </c>
      <c r="U78" s="1">
        <v>1800</v>
      </c>
      <c r="V78" s="1" t="s">
        <v>562</v>
      </c>
      <c r="W78" s="1">
        <f t="shared" si="74"/>
        <v>15.3</v>
      </c>
      <c r="X78" s="1">
        <f t="shared" si="75"/>
        <v>18</v>
      </c>
      <c r="Y78" s="1">
        <f t="shared" si="76"/>
        <v>11</v>
      </c>
      <c r="Z78" s="1">
        <f t="shared" si="77"/>
        <v>21</v>
      </c>
      <c r="AA78" s="1">
        <f t="shared" si="78"/>
        <v>15.3</v>
      </c>
      <c r="AB78" s="1">
        <f t="shared" si="79"/>
        <v>18</v>
      </c>
      <c r="AC78" s="1">
        <f t="shared" si="80"/>
        <v>15.3</v>
      </c>
      <c r="AD78" s="1">
        <f t="shared" si="81"/>
        <v>18</v>
      </c>
      <c r="AE78" s="1">
        <f t="shared" si="82"/>
        <v>15.3</v>
      </c>
      <c r="AF78" s="1">
        <f t="shared" si="83"/>
        <v>18</v>
      </c>
      <c r="AG78" s="1">
        <f t="shared" si="84"/>
        <v>15.3</v>
      </c>
      <c r="AH78" s="1">
        <f t="shared" si="85"/>
        <v>18</v>
      </c>
      <c r="AI78" s="1">
        <f t="shared" si="86"/>
        <v>15.3</v>
      </c>
      <c r="AJ78" s="1">
        <f t="shared" si="87"/>
        <v>18</v>
      </c>
      <c r="AK78" s="1" t="str">
        <f t="shared" si="88"/>
        <v>3.3pm-6pm</v>
      </c>
      <c r="AL78" s="1" t="str">
        <f t="shared" si="89"/>
        <v>11am-9pm</v>
      </c>
      <c r="AM78" s="1" t="str">
        <f t="shared" si="90"/>
        <v>3.3pm-6pm</v>
      </c>
      <c r="AN78" s="1" t="str">
        <f t="shared" si="91"/>
        <v>3.3pm-6pm</v>
      </c>
      <c r="AO78" s="1" t="str">
        <f t="shared" si="92"/>
        <v>3.3pm-6pm</v>
      </c>
      <c r="AP78" s="1" t="str">
        <f t="shared" si="93"/>
        <v>3.3pm-6pm</v>
      </c>
      <c r="AQ78" s="1" t="str">
        <f t="shared" si="94"/>
        <v>3.3pm-6pm</v>
      </c>
      <c r="AR78" s="1" t="s">
        <v>534</v>
      </c>
      <c r="AU78" s="1" t="s">
        <v>546</v>
      </c>
      <c r="AV78" s="5" t="s">
        <v>32</v>
      </c>
      <c r="AW78" s="5" t="s">
        <v>32</v>
      </c>
      <c r="AX78" s="6" t="str">
        <f t="shared" si="64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78" s="1" t="str">
        <f t="shared" si="65"/>
        <v/>
      </c>
      <c r="AZ78" s="1" t="str">
        <f t="shared" si="66"/>
        <v/>
      </c>
      <c r="BA78" s="1" t="str">
        <f t="shared" si="67"/>
        <v/>
      </c>
      <c r="BB78" s="1" t="str">
        <f t="shared" si="68"/>
        <v>&lt;img src=@img/drinkicon.png@&gt;</v>
      </c>
      <c r="BC78" s="1" t="str">
        <f t="shared" si="69"/>
        <v>&lt;img src=@img/foodicon.png@&gt;</v>
      </c>
      <c r="BD78" s="1" t="str">
        <f t="shared" si="70"/>
        <v>&lt;img src=@img/drinkicon.png@&gt;&lt;img src=@img/foodicon.png@&gt;</v>
      </c>
      <c r="BE78" s="1" t="str">
        <f t="shared" si="71"/>
        <v>drink food med  east</v>
      </c>
      <c r="BF78" s="1" t="str">
        <f t="shared" si="72"/>
        <v>East Boulder</v>
      </c>
      <c r="BG78" s="10">
        <v>40.013829999999999</v>
      </c>
      <c r="BH78" s="10">
        <v>-105.227514</v>
      </c>
      <c r="BI78" s="1" t="str">
        <f t="shared" si="73"/>
        <v>[40.01383,-105.227514],</v>
      </c>
      <c r="BK78" s="1" t="str">
        <f t="shared" si="95"/>
        <v/>
      </c>
    </row>
    <row r="79" spans="2:63" ht="21" customHeight="1">
      <c r="B79" s="10" t="s">
        <v>241</v>
      </c>
      <c r="C79" s="1" t="s">
        <v>185</v>
      </c>
      <c r="G79" s="3" t="s">
        <v>264</v>
      </c>
      <c r="W79" s="1" t="str">
        <f t="shared" si="74"/>
        <v/>
      </c>
      <c r="X79" s="1" t="str">
        <f t="shared" si="75"/>
        <v/>
      </c>
      <c r="Y79" s="1" t="str">
        <f t="shared" si="76"/>
        <v/>
      </c>
      <c r="Z79" s="1" t="str">
        <f t="shared" si="77"/>
        <v/>
      </c>
      <c r="AA79" s="1" t="str">
        <f t="shared" si="78"/>
        <v/>
      </c>
      <c r="AB79" s="1" t="str">
        <f t="shared" si="79"/>
        <v/>
      </c>
      <c r="AC79" s="1" t="str">
        <f t="shared" si="80"/>
        <v/>
      </c>
      <c r="AD79" s="1" t="str">
        <f t="shared" si="81"/>
        <v/>
      </c>
      <c r="AE79" s="1" t="str">
        <f t="shared" si="82"/>
        <v/>
      </c>
      <c r="AF79" s="1" t="str">
        <f t="shared" si="83"/>
        <v/>
      </c>
      <c r="AG79" s="1" t="str">
        <f t="shared" si="84"/>
        <v/>
      </c>
      <c r="AH79" s="1" t="str">
        <f t="shared" si="85"/>
        <v/>
      </c>
      <c r="AI79" s="1" t="str">
        <f t="shared" si="86"/>
        <v/>
      </c>
      <c r="AJ79" s="1" t="str">
        <f t="shared" si="87"/>
        <v/>
      </c>
      <c r="AK79" s="1" t="str">
        <f t="shared" si="88"/>
        <v/>
      </c>
      <c r="AL79" s="1" t="str">
        <f t="shared" si="89"/>
        <v/>
      </c>
      <c r="AM79" s="1" t="str">
        <f t="shared" si="90"/>
        <v/>
      </c>
      <c r="AN79" s="1" t="str">
        <f t="shared" si="91"/>
        <v/>
      </c>
      <c r="AO79" s="1" t="str">
        <f t="shared" si="92"/>
        <v/>
      </c>
      <c r="AP79" s="1" t="str">
        <f t="shared" si="93"/>
        <v/>
      </c>
      <c r="AQ79" s="1" t="str">
        <f t="shared" si="94"/>
        <v/>
      </c>
      <c r="AR79" s="4" t="s">
        <v>288</v>
      </c>
      <c r="AS79" s="1" t="s">
        <v>28</v>
      </c>
      <c r="AU79" s="1" t="s">
        <v>546</v>
      </c>
      <c r="AV79" s="5" t="s">
        <v>33</v>
      </c>
      <c r="AW79" s="5" t="s">
        <v>33</v>
      </c>
      <c r="AX79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79" s="1" t="str">
        <f t="shared" si="65"/>
        <v>&lt;img src=@img/outdoor.png@&gt;</v>
      </c>
      <c r="AZ79" s="1" t="str">
        <f t="shared" si="66"/>
        <v/>
      </c>
      <c r="BA79" s="1" t="str">
        <f t="shared" si="67"/>
        <v/>
      </c>
      <c r="BB79" s="1" t="str">
        <f t="shared" si="68"/>
        <v/>
      </c>
      <c r="BC79" s="1" t="str">
        <f t="shared" si="69"/>
        <v/>
      </c>
      <c r="BD79" s="1" t="str">
        <f t="shared" si="70"/>
        <v>&lt;img src=@img/outdoor.png@&gt;</v>
      </c>
      <c r="BE79" s="1" t="str">
        <f t="shared" si="71"/>
        <v>outdoor med  pearl</v>
      </c>
      <c r="BF79" s="1" t="str">
        <f t="shared" si="72"/>
        <v>Pearl Street</v>
      </c>
      <c r="BG79" s="10">
        <v>40.017111999999997</v>
      </c>
      <c r="BH79" s="10">
        <v>-105.284812</v>
      </c>
      <c r="BI79" s="1" t="str">
        <f t="shared" si="73"/>
        <v>[40.017112,-105.284812],</v>
      </c>
      <c r="BK79" s="1" t="str">
        <f t="shared" si="95"/>
        <v/>
      </c>
    </row>
    <row r="80" spans="2:63" ht="21" customHeight="1">
      <c r="B80" s="10" t="s">
        <v>296</v>
      </c>
      <c r="C80" s="1" t="s">
        <v>185</v>
      </c>
      <c r="G80" s="1" t="s">
        <v>271</v>
      </c>
      <c r="W80" s="1" t="str">
        <f t="shared" si="74"/>
        <v/>
      </c>
      <c r="X80" s="1" t="str">
        <f t="shared" si="75"/>
        <v/>
      </c>
      <c r="Y80" s="1" t="str">
        <f t="shared" si="76"/>
        <v/>
      </c>
      <c r="Z80" s="1" t="str">
        <f t="shared" si="77"/>
        <v/>
      </c>
      <c r="AA80" s="1" t="str">
        <f t="shared" si="78"/>
        <v/>
      </c>
      <c r="AB80" s="1" t="str">
        <f t="shared" si="79"/>
        <v/>
      </c>
      <c r="AC80" s="1" t="str">
        <f t="shared" si="80"/>
        <v/>
      </c>
      <c r="AD80" s="1" t="str">
        <f t="shared" si="81"/>
        <v/>
      </c>
      <c r="AE80" s="1" t="str">
        <f t="shared" si="82"/>
        <v/>
      </c>
      <c r="AF80" s="1" t="str">
        <f t="shared" si="83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7" t="s">
        <v>295</v>
      </c>
      <c r="AS80" s="1" t="s">
        <v>28</v>
      </c>
      <c r="AU80" s="1" t="s">
        <v>546</v>
      </c>
      <c r="AV80" s="5" t="s">
        <v>33</v>
      </c>
      <c r="AW80" s="5" t="s">
        <v>33</v>
      </c>
      <c r="AX80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/>
      </c>
      <c r="BC80" s="1" t="str">
        <f t="shared" si="69"/>
        <v/>
      </c>
      <c r="BD80" s="1" t="str">
        <f t="shared" si="70"/>
        <v>&lt;img src=@img/outdoor.png@&gt;</v>
      </c>
      <c r="BE80" s="1" t="str">
        <f t="shared" si="71"/>
        <v>outdoor med  pearl</v>
      </c>
      <c r="BF80" s="1" t="str">
        <f t="shared" si="72"/>
        <v>Pearl Street</v>
      </c>
      <c r="BG80" s="10">
        <v>40.018103000000004</v>
      </c>
      <c r="BH80" s="10">
        <v>-105.277733</v>
      </c>
      <c r="BI80" s="1" t="str">
        <f t="shared" si="73"/>
        <v>[40.018103,-105.277733],</v>
      </c>
      <c r="BK80" s="1" t="str">
        <f t="shared" si="95"/>
        <v/>
      </c>
    </row>
    <row r="81" spans="2:63" ht="21" customHeight="1">
      <c r="B81" s="10" t="s">
        <v>87</v>
      </c>
      <c r="C81" s="1" t="s">
        <v>185</v>
      </c>
      <c r="G81" s="6" t="s">
        <v>211</v>
      </c>
      <c r="H81" s="1">
        <v>1530</v>
      </c>
      <c r="I81" s="1">
        <v>1730</v>
      </c>
      <c r="J81" s="1">
        <v>1530</v>
      </c>
      <c r="K81" s="1">
        <v>1730</v>
      </c>
      <c r="L81" s="1">
        <v>1530</v>
      </c>
      <c r="M81" s="1">
        <v>1730</v>
      </c>
      <c r="N81" s="1">
        <v>1530</v>
      </c>
      <c r="O81" s="1">
        <v>1730</v>
      </c>
      <c r="P81" s="1">
        <v>1530</v>
      </c>
      <c r="Q81" s="1">
        <v>1730</v>
      </c>
      <c r="R81" s="1">
        <v>1530</v>
      </c>
      <c r="S81" s="1">
        <v>1730</v>
      </c>
      <c r="T81" s="1">
        <v>1530</v>
      </c>
      <c r="U81" s="1">
        <v>1730</v>
      </c>
      <c r="V81" s="10" t="s">
        <v>124</v>
      </c>
      <c r="W81" s="1">
        <f t="shared" si="74"/>
        <v>15.3</v>
      </c>
      <c r="X81" s="1">
        <f t="shared" si="75"/>
        <v>17.3</v>
      </c>
      <c r="Y81" s="1">
        <f t="shared" si="76"/>
        <v>15.3</v>
      </c>
      <c r="Z81" s="1">
        <f t="shared" si="77"/>
        <v>17.3</v>
      </c>
      <c r="AA81" s="1">
        <f t="shared" si="78"/>
        <v>15.3</v>
      </c>
      <c r="AB81" s="1">
        <f t="shared" si="79"/>
        <v>17.3</v>
      </c>
      <c r="AC81" s="1">
        <f t="shared" si="80"/>
        <v>15.3</v>
      </c>
      <c r="AD81" s="1">
        <f t="shared" si="81"/>
        <v>17.3</v>
      </c>
      <c r="AE81" s="1">
        <f t="shared" si="82"/>
        <v>15.3</v>
      </c>
      <c r="AF81" s="1">
        <f t="shared" si="83"/>
        <v>17.3</v>
      </c>
      <c r="AG81" s="1">
        <f t="shared" si="84"/>
        <v>15.3</v>
      </c>
      <c r="AH81" s="1">
        <f t="shared" si="85"/>
        <v>17.3</v>
      </c>
      <c r="AI81" s="1">
        <f t="shared" si="86"/>
        <v>15.3</v>
      </c>
      <c r="AJ81" s="1">
        <f t="shared" si="87"/>
        <v>17.3</v>
      </c>
      <c r="AK81" s="1" t="str">
        <f t="shared" si="88"/>
        <v>3.3pm-5.3pm</v>
      </c>
      <c r="AL81" s="1" t="str">
        <f t="shared" si="89"/>
        <v>3.3pm-5.3pm</v>
      </c>
      <c r="AM81" s="1" t="str">
        <f t="shared" si="90"/>
        <v>3.3pm-5.3pm</v>
      </c>
      <c r="AN81" s="1" t="str">
        <f t="shared" si="91"/>
        <v>3.3pm-5.3pm</v>
      </c>
      <c r="AO81" s="1" t="str">
        <f t="shared" si="92"/>
        <v>3.3pm-5.3pm</v>
      </c>
      <c r="AP81" s="1" t="str">
        <f t="shared" si="93"/>
        <v>3.3pm-5.3pm</v>
      </c>
      <c r="AQ81" s="1" t="str">
        <f t="shared" si="94"/>
        <v>3.3pm-5.3pm</v>
      </c>
      <c r="AR81" s="1" t="s">
        <v>168</v>
      </c>
      <c r="AS81" s="1" t="s">
        <v>28</v>
      </c>
      <c r="AU81" s="1" t="s">
        <v>546</v>
      </c>
      <c r="AV81" s="5" t="s">
        <v>32</v>
      </c>
      <c r="AW81" s="5" t="s">
        <v>32</v>
      </c>
      <c r="AX81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1" s="1" t="str">
        <f t="shared" si="65"/>
        <v>&lt;img src=@img/outdoor.png@&gt;</v>
      </c>
      <c r="AZ81" s="1" t="str">
        <f t="shared" si="66"/>
        <v/>
      </c>
      <c r="BA81" s="1" t="str">
        <f t="shared" si="67"/>
        <v/>
      </c>
      <c r="BB81" s="1" t="str">
        <f t="shared" si="68"/>
        <v>&lt;img src=@img/drinkicon.png@&gt;</v>
      </c>
      <c r="BC81" s="1" t="str">
        <f t="shared" si="69"/>
        <v>&lt;img src=@img/foodicon.png@&gt;</v>
      </c>
      <c r="BD81" s="1" t="str">
        <f t="shared" si="70"/>
        <v>&lt;img src=@img/outdoor.png@&gt;&lt;img src=@img/drinkicon.png@&gt;&lt;img src=@img/foodicon.png@&gt;</v>
      </c>
      <c r="BE81" s="1" t="str">
        <f t="shared" si="71"/>
        <v>outdoor drink food med  pearl</v>
      </c>
      <c r="BF81" s="1" t="str">
        <f t="shared" si="72"/>
        <v>Pearl Street</v>
      </c>
      <c r="BG81" s="10">
        <v>40.019275999999998</v>
      </c>
      <c r="BH81" s="10">
        <v>-105.27264700000001</v>
      </c>
      <c r="BI81" s="1" t="str">
        <f t="shared" si="73"/>
        <v>[40.019276,-105.272647],</v>
      </c>
      <c r="BK81" s="1" t="str">
        <f t="shared" si="95"/>
        <v/>
      </c>
    </row>
    <row r="82" spans="2:63" ht="21" customHeight="1">
      <c r="B82" s="10" t="s">
        <v>88</v>
      </c>
      <c r="C82" s="1" t="s">
        <v>185</v>
      </c>
      <c r="G82" s="6" t="s">
        <v>212</v>
      </c>
      <c r="H82" s="1">
        <v>1700</v>
      </c>
      <c r="I82" s="1">
        <v>1830</v>
      </c>
      <c r="J82" s="1">
        <v>1700</v>
      </c>
      <c r="K82" s="1">
        <v>1830</v>
      </c>
      <c r="L82" s="1">
        <v>1700</v>
      </c>
      <c r="M82" s="1">
        <v>1830</v>
      </c>
      <c r="N82" s="1">
        <v>1700</v>
      </c>
      <c r="O82" s="1">
        <v>1830</v>
      </c>
      <c r="P82" s="1">
        <v>1700</v>
      </c>
      <c r="Q82" s="1">
        <v>1830</v>
      </c>
      <c r="R82" s="1">
        <v>1700</v>
      </c>
      <c r="S82" s="1">
        <v>1830</v>
      </c>
      <c r="T82" s="1">
        <v>1700</v>
      </c>
      <c r="U82" s="1">
        <v>1830</v>
      </c>
      <c r="V82" s="10" t="s">
        <v>125</v>
      </c>
      <c r="W82" s="1">
        <f t="shared" si="74"/>
        <v>17</v>
      </c>
      <c r="X82" s="1">
        <f t="shared" si="75"/>
        <v>18.3</v>
      </c>
      <c r="Y82" s="1">
        <f t="shared" si="76"/>
        <v>17</v>
      </c>
      <c r="Z82" s="1">
        <f t="shared" si="77"/>
        <v>18.3</v>
      </c>
      <c r="AA82" s="1">
        <f t="shared" si="78"/>
        <v>17</v>
      </c>
      <c r="AB82" s="1">
        <f t="shared" si="79"/>
        <v>18.3</v>
      </c>
      <c r="AC82" s="1">
        <f t="shared" si="80"/>
        <v>17</v>
      </c>
      <c r="AD82" s="1">
        <f t="shared" si="81"/>
        <v>18.3</v>
      </c>
      <c r="AE82" s="1">
        <f t="shared" si="82"/>
        <v>17</v>
      </c>
      <c r="AF82" s="1">
        <f t="shared" si="83"/>
        <v>18.3</v>
      </c>
      <c r="AG82" s="1">
        <f t="shared" si="84"/>
        <v>17</v>
      </c>
      <c r="AH82" s="1">
        <f t="shared" si="85"/>
        <v>18.3</v>
      </c>
      <c r="AI82" s="1">
        <f t="shared" si="86"/>
        <v>17</v>
      </c>
      <c r="AJ82" s="1">
        <f t="shared" si="87"/>
        <v>18.3</v>
      </c>
      <c r="AK82" s="1" t="str">
        <f t="shared" si="88"/>
        <v>5pm-6.3pm</v>
      </c>
      <c r="AL82" s="1" t="str">
        <f t="shared" si="89"/>
        <v>5pm-6.3pm</v>
      </c>
      <c r="AM82" s="1" t="str">
        <f t="shared" si="90"/>
        <v>5pm-6.3pm</v>
      </c>
      <c r="AN82" s="1" t="str">
        <f t="shared" si="91"/>
        <v>5pm-6.3pm</v>
      </c>
      <c r="AO82" s="1" t="str">
        <f t="shared" si="92"/>
        <v>5pm-6.3pm</v>
      </c>
      <c r="AP82" s="1" t="str">
        <f t="shared" si="93"/>
        <v>5pm-6.3pm</v>
      </c>
      <c r="AQ82" s="1" t="str">
        <f t="shared" si="94"/>
        <v>5pm-6.3pm</v>
      </c>
      <c r="AR82" s="4" t="s">
        <v>169</v>
      </c>
      <c r="AS82" s="1" t="s">
        <v>28</v>
      </c>
      <c r="AU82" s="1" t="s">
        <v>546</v>
      </c>
      <c r="AV82" s="5" t="s">
        <v>32</v>
      </c>
      <c r="AW82" s="5" t="s">
        <v>32</v>
      </c>
      <c r="AX82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2" s="1" t="str">
        <f t="shared" si="65"/>
        <v>&lt;img src=@img/outdoor.png@&gt;</v>
      </c>
      <c r="AZ82" s="1" t="str">
        <f t="shared" si="66"/>
        <v/>
      </c>
      <c r="BA82" s="1" t="str">
        <f t="shared" si="67"/>
        <v/>
      </c>
      <c r="BB82" s="1" t="str">
        <f t="shared" si="68"/>
        <v>&lt;img src=@img/drinkicon.png@&gt;</v>
      </c>
      <c r="BC82" s="1" t="str">
        <f t="shared" si="69"/>
        <v>&lt;img src=@img/foodicon.png@&gt;</v>
      </c>
      <c r="BD82" s="1" t="str">
        <f t="shared" si="70"/>
        <v>&lt;img src=@img/outdoor.png@&gt;&lt;img src=@img/drinkicon.png@&gt;&lt;img src=@img/foodicon.png@&gt;</v>
      </c>
      <c r="BE82" s="1" t="str">
        <f t="shared" si="71"/>
        <v>outdoor drink food med  pearl</v>
      </c>
      <c r="BF82" s="1" t="str">
        <f t="shared" si="72"/>
        <v>Pearl Street</v>
      </c>
      <c r="BG82" s="10">
        <v>40.017795999999997</v>
      </c>
      <c r="BH82" s="10">
        <v>-105.28259799999999</v>
      </c>
      <c r="BI82" s="1" t="str">
        <f t="shared" si="73"/>
        <v>[40.017796,-105.282598],</v>
      </c>
      <c r="BK82" s="1" t="str">
        <f t="shared" si="95"/>
        <v/>
      </c>
    </row>
    <row r="83" spans="2:63" ht="21" customHeight="1">
      <c r="B83" s="10" t="s">
        <v>89</v>
      </c>
      <c r="C83" s="1" t="s">
        <v>185</v>
      </c>
      <c r="G83" s="6" t="s">
        <v>213</v>
      </c>
      <c r="H83" s="1">
        <v>1600</v>
      </c>
      <c r="I83" s="1">
        <v>1900</v>
      </c>
      <c r="J83" s="1">
        <v>1600</v>
      </c>
      <c r="K83" s="1">
        <v>1900</v>
      </c>
      <c r="L83" s="1">
        <v>1600</v>
      </c>
      <c r="M83" s="1">
        <v>1900</v>
      </c>
      <c r="N83" s="1">
        <v>1600</v>
      </c>
      <c r="O83" s="1">
        <v>1900</v>
      </c>
      <c r="P83" s="1">
        <v>1600</v>
      </c>
      <c r="Q83" s="1">
        <v>1900</v>
      </c>
      <c r="R83" s="1">
        <v>1600</v>
      </c>
      <c r="S83" s="1">
        <v>1900</v>
      </c>
      <c r="T83" s="1">
        <v>1600</v>
      </c>
      <c r="U83" s="1">
        <v>1900</v>
      </c>
      <c r="V83" s="10" t="s">
        <v>126</v>
      </c>
      <c r="W83" s="1">
        <f t="shared" si="74"/>
        <v>16</v>
      </c>
      <c r="X83" s="1">
        <f t="shared" si="75"/>
        <v>19</v>
      </c>
      <c r="Y83" s="1">
        <f t="shared" si="76"/>
        <v>16</v>
      </c>
      <c r="Z83" s="1">
        <f t="shared" si="77"/>
        <v>19</v>
      </c>
      <c r="AA83" s="1">
        <f t="shared" si="78"/>
        <v>16</v>
      </c>
      <c r="AB83" s="1">
        <f t="shared" si="79"/>
        <v>19</v>
      </c>
      <c r="AC83" s="1">
        <f t="shared" si="80"/>
        <v>16</v>
      </c>
      <c r="AD83" s="1">
        <f t="shared" si="81"/>
        <v>19</v>
      </c>
      <c r="AE83" s="1">
        <f t="shared" si="82"/>
        <v>16</v>
      </c>
      <c r="AF83" s="1">
        <f t="shared" si="83"/>
        <v>19</v>
      </c>
      <c r="AG83" s="1">
        <f t="shared" si="84"/>
        <v>16</v>
      </c>
      <c r="AH83" s="1">
        <f t="shared" si="85"/>
        <v>19</v>
      </c>
      <c r="AI83" s="1">
        <f t="shared" si="86"/>
        <v>16</v>
      </c>
      <c r="AJ83" s="1">
        <f t="shared" si="87"/>
        <v>19</v>
      </c>
      <c r="AK83" s="1" t="str">
        <f t="shared" si="88"/>
        <v>4pm-7pm</v>
      </c>
      <c r="AL83" s="1" t="str">
        <f t="shared" si="89"/>
        <v>4pm-7pm</v>
      </c>
      <c r="AM83" s="1" t="str">
        <f t="shared" si="90"/>
        <v>4pm-7pm</v>
      </c>
      <c r="AN83" s="1" t="str">
        <f t="shared" si="91"/>
        <v>4pm-7pm</v>
      </c>
      <c r="AO83" s="1" t="str">
        <f t="shared" si="92"/>
        <v>4pm-7pm</v>
      </c>
      <c r="AP83" s="1" t="str">
        <f t="shared" si="93"/>
        <v>4pm-7pm</v>
      </c>
      <c r="AQ83" s="1" t="str">
        <f t="shared" si="94"/>
        <v>4pm-7pm</v>
      </c>
      <c r="AR83" s="4" t="s">
        <v>170</v>
      </c>
      <c r="AS83" s="1" t="s">
        <v>226</v>
      </c>
      <c r="AU83" s="1" t="s">
        <v>546</v>
      </c>
      <c r="AV83" s="5" t="s">
        <v>32</v>
      </c>
      <c r="AW83" s="5" t="s">
        <v>32</v>
      </c>
      <c r="AX83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>&lt;img src=@img/drinkicon.png@&gt;</v>
      </c>
      <c r="BC83" s="1" t="str">
        <f t="shared" si="69"/>
        <v>&lt;img src=@img/foodicon.png@&gt;</v>
      </c>
      <c r="BD83" s="1" t="str">
        <f t="shared" si="70"/>
        <v>&lt;img src=@img/outdoor.png@&gt;&lt;img src=@img/drinkicon.png@&gt;&lt;img src=@img/foodicon.png@&gt;</v>
      </c>
      <c r="BE83" s="1" t="str">
        <f t="shared" si="71"/>
        <v>outdoor drink food med  pearl</v>
      </c>
      <c r="BF83" s="1" t="str">
        <f t="shared" si="72"/>
        <v>Pearl Street</v>
      </c>
      <c r="BG83" s="10">
        <v>40.017533</v>
      </c>
      <c r="BH83" s="10">
        <v>-105.282408</v>
      </c>
      <c r="BI83" s="1" t="str">
        <f t="shared" si="73"/>
        <v>[40.017533,-105.282408],</v>
      </c>
      <c r="BK83" s="1" t="str">
        <f t="shared" si="95"/>
        <v/>
      </c>
    </row>
    <row r="84" spans="2:63" ht="21" customHeight="1">
      <c r="B84" s="20" t="s">
        <v>430</v>
      </c>
      <c r="C84" s="1" t="s">
        <v>402</v>
      </c>
      <c r="G84" s="24" t="s">
        <v>431</v>
      </c>
      <c r="J84" s="1">
        <v>1600</v>
      </c>
      <c r="K84" s="1">
        <v>1800</v>
      </c>
      <c r="L84" s="1">
        <v>1600</v>
      </c>
      <c r="M84" s="1">
        <v>1800</v>
      </c>
      <c r="N84" s="1">
        <v>1600</v>
      </c>
      <c r="O84" s="1">
        <v>1800</v>
      </c>
      <c r="P84" s="1">
        <v>1600</v>
      </c>
      <c r="Q84" s="1">
        <v>1800</v>
      </c>
      <c r="R84" s="1">
        <v>1600</v>
      </c>
      <c r="S84" s="1">
        <v>1800</v>
      </c>
      <c r="V84" s="1" t="s">
        <v>563</v>
      </c>
      <c r="W84" s="1" t="str">
        <f t="shared" si="74"/>
        <v/>
      </c>
      <c r="X84" s="1" t="str">
        <f t="shared" si="75"/>
        <v/>
      </c>
      <c r="Y84" s="1">
        <f t="shared" si="76"/>
        <v>16</v>
      </c>
      <c r="Z84" s="1">
        <f t="shared" si="77"/>
        <v>18</v>
      </c>
      <c r="AA84" s="1">
        <f t="shared" si="78"/>
        <v>16</v>
      </c>
      <c r="AB84" s="1">
        <f t="shared" si="79"/>
        <v>18</v>
      </c>
      <c r="AC84" s="1">
        <f t="shared" si="80"/>
        <v>16</v>
      </c>
      <c r="AD84" s="1">
        <f t="shared" si="81"/>
        <v>18</v>
      </c>
      <c r="AE84" s="1">
        <f t="shared" si="82"/>
        <v>16</v>
      </c>
      <c r="AF84" s="1">
        <f t="shared" si="83"/>
        <v>18</v>
      </c>
      <c r="AG84" s="1">
        <f t="shared" si="84"/>
        <v>16</v>
      </c>
      <c r="AH84" s="1">
        <f t="shared" si="85"/>
        <v>18</v>
      </c>
      <c r="AI84" s="1" t="str">
        <f t="shared" si="86"/>
        <v/>
      </c>
      <c r="AJ84" s="1" t="str">
        <f t="shared" si="87"/>
        <v/>
      </c>
      <c r="AK84" s="1" t="str">
        <f t="shared" si="88"/>
        <v/>
      </c>
      <c r="AL84" s="1" t="str">
        <f t="shared" si="89"/>
        <v>4pm-6pm</v>
      </c>
      <c r="AM84" s="1" t="str">
        <f t="shared" si="90"/>
        <v>4pm-6pm</v>
      </c>
      <c r="AN84" s="1" t="str">
        <f t="shared" si="91"/>
        <v>4pm-6pm</v>
      </c>
      <c r="AO84" s="1" t="str">
        <f t="shared" si="92"/>
        <v>4pm-6pm</v>
      </c>
      <c r="AP84" s="1" t="str">
        <f t="shared" si="93"/>
        <v>4pm-6pm</v>
      </c>
      <c r="AQ84" s="1" t="str">
        <f t="shared" si="94"/>
        <v/>
      </c>
      <c r="AR84" s="7" t="s">
        <v>541</v>
      </c>
      <c r="AU84" s="1" t="s">
        <v>546</v>
      </c>
      <c r="AV84" s="5" t="s">
        <v>32</v>
      </c>
      <c r="AW84" s="5" t="s">
        <v>33</v>
      </c>
      <c r="AX84" s="6" t="str">
        <f t="shared" si="64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4" s="1" t="str">
        <f t="shared" si="65"/>
        <v/>
      </c>
      <c r="AZ84" s="1" t="str">
        <f t="shared" si="66"/>
        <v/>
      </c>
      <c r="BA84" s="1" t="str">
        <f t="shared" si="67"/>
        <v/>
      </c>
      <c r="BB84" s="1" t="str">
        <f t="shared" si="68"/>
        <v>&lt;img src=@img/drinkicon.png@&gt;</v>
      </c>
      <c r="BC84" s="1" t="str">
        <f t="shared" si="69"/>
        <v/>
      </c>
      <c r="BD84" s="1" t="str">
        <f t="shared" si="70"/>
        <v>&lt;img src=@img/drinkicon.png@&gt;</v>
      </c>
      <c r="BE84" s="1" t="str">
        <f t="shared" si="71"/>
        <v>drink med  north</v>
      </c>
      <c r="BF84" s="1" t="str">
        <f t="shared" si="72"/>
        <v>North Boulder</v>
      </c>
      <c r="BG84" s="10">
        <v>40.059449000000001</v>
      </c>
      <c r="BH84" s="10">
        <v>-105.28189</v>
      </c>
      <c r="BI84" s="1" t="str">
        <f t="shared" si="73"/>
        <v>[40.059449,-105.28189],</v>
      </c>
      <c r="BK84" s="1" t="str">
        <f t="shared" si="95"/>
        <v/>
      </c>
    </row>
    <row r="85" spans="2:63" ht="21" customHeight="1">
      <c r="B85" s="1" t="s">
        <v>461</v>
      </c>
      <c r="C85" s="1" t="s">
        <v>402</v>
      </c>
      <c r="G85" s="3" t="s">
        <v>463</v>
      </c>
      <c r="W85" s="1" t="str">
        <f t="shared" si="74"/>
        <v/>
      </c>
      <c r="X85" s="1" t="str">
        <f t="shared" si="75"/>
        <v/>
      </c>
      <c r="Y85" s="1" t="str">
        <f t="shared" si="76"/>
        <v/>
      </c>
      <c r="Z85" s="1" t="str">
        <f t="shared" si="77"/>
        <v/>
      </c>
      <c r="AA85" s="1" t="str">
        <f t="shared" si="78"/>
        <v/>
      </c>
      <c r="AB85" s="1" t="str">
        <f t="shared" si="79"/>
        <v/>
      </c>
      <c r="AC85" s="1" t="str">
        <f t="shared" si="80"/>
        <v/>
      </c>
      <c r="AD85" s="1" t="str">
        <f t="shared" si="81"/>
        <v/>
      </c>
      <c r="AE85" s="1" t="str">
        <f t="shared" si="82"/>
        <v/>
      </c>
      <c r="AF85" s="1" t="str">
        <f t="shared" si="83"/>
        <v/>
      </c>
      <c r="AG85" s="1" t="str">
        <f t="shared" si="84"/>
        <v/>
      </c>
      <c r="AH85" s="1" t="str">
        <f t="shared" si="85"/>
        <v/>
      </c>
      <c r="AI85" s="1" t="str">
        <f t="shared" si="86"/>
        <v/>
      </c>
      <c r="AJ85" s="1" t="str">
        <f t="shared" si="87"/>
        <v/>
      </c>
      <c r="AK85" s="1" t="str">
        <f t="shared" si="88"/>
        <v/>
      </c>
      <c r="AL85" s="1" t="str">
        <f t="shared" si="89"/>
        <v/>
      </c>
      <c r="AM85" s="1" t="str">
        <f t="shared" si="90"/>
        <v/>
      </c>
      <c r="AN85" s="1" t="str">
        <f t="shared" si="91"/>
        <v/>
      </c>
      <c r="AO85" s="1" t="str">
        <f t="shared" si="92"/>
        <v/>
      </c>
      <c r="AP85" s="1" t="str">
        <f t="shared" si="93"/>
        <v/>
      </c>
      <c r="AQ85" s="1" t="str">
        <f t="shared" si="94"/>
        <v/>
      </c>
      <c r="AR85" s="20" t="s">
        <v>462</v>
      </c>
      <c r="AU85" s="1" t="s">
        <v>546</v>
      </c>
      <c r="AV85" s="5" t="s">
        <v>33</v>
      </c>
      <c r="AW85" s="5" t="s">
        <v>33</v>
      </c>
      <c r="AX85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5" s="1" t="str">
        <f t="shared" si="65"/>
        <v/>
      </c>
      <c r="AZ85" s="1" t="str">
        <f t="shared" si="66"/>
        <v/>
      </c>
      <c r="BA85" s="1" t="str">
        <f t="shared" si="67"/>
        <v/>
      </c>
      <c r="BB85" s="1" t="str">
        <f t="shared" si="68"/>
        <v/>
      </c>
      <c r="BC85" s="1" t="str">
        <f t="shared" si="69"/>
        <v/>
      </c>
      <c r="BD85" s="1" t="str">
        <f t="shared" si="70"/>
        <v/>
      </c>
      <c r="BE85" s="1" t="str">
        <f t="shared" si="71"/>
        <v>med  north</v>
      </c>
      <c r="BF85" s="1" t="str">
        <f t="shared" si="72"/>
        <v>North Boulder</v>
      </c>
      <c r="BG85" s="6">
        <v>40.030050000000003</v>
      </c>
      <c r="BH85" s="10">
        <v>-105.25942000000001</v>
      </c>
      <c r="BI85" s="1" t="str">
        <f t="shared" si="73"/>
        <v>[40.03005,-105.25942],</v>
      </c>
    </row>
    <row r="86" spans="2:63" ht="21" customHeight="1">
      <c r="B86" s="10" t="s">
        <v>90</v>
      </c>
      <c r="C86" s="1" t="s">
        <v>185</v>
      </c>
      <c r="G86" s="18" t="s">
        <v>214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V86" s="16" t="s">
        <v>554</v>
      </c>
      <c r="W86" s="1" t="str">
        <f t="shared" si="74"/>
        <v/>
      </c>
      <c r="X86" s="1" t="str">
        <f t="shared" si="75"/>
        <v/>
      </c>
      <c r="Y86" s="1">
        <f t="shared" si="76"/>
        <v>15</v>
      </c>
      <c r="Z86" s="1">
        <f t="shared" si="77"/>
        <v>18</v>
      </c>
      <c r="AA86" s="1">
        <f t="shared" si="78"/>
        <v>15</v>
      </c>
      <c r="AB86" s="1">
        <f t="shared" si="79"/>
        <v>18</v>
      </c>
      <c r="AC86" s="1">
        <f t="shared" si="80"/>
        <v>15</v>
      </c>
      <c r="AD86" s="1">
        <f t="shared" si="81"/>
        <v>18</v>
      </c>
      <c r="AE86" s="1">
        <f t="shared" si="82"/>
        <v>15</v>
      </c>
      <c r="AF86" s="1">
        <f t="shared" si="83"/>
        <v>18</v>
      </c>
      <c r="AG86" s="1">
        <f t="shared" si="84"/>
        <v>15</v>
      </c>
      <c r="AH86" s="1">
        <f t="shared" si="85"/>
        <v>18</v>
      </c>
      <c r="AI86" s="1" t="str">
        <f t="shared" si="86"/>
        <v/>
      </c>
      <c r="AJ86" s="1" t="str">
        <f t="shared" si="87"/>
        <v/>
      </c>
      <c r="AK86" s="1" t="str">
        <f t="shared" si="88"/>
        <v/>
      </c>
      <c r="AL86" s="1" t="str">
        <f t="shared" si="89"/>
        <v>3pm-6pm</v>
      </c>
      <c r="AM86" s="1" t="str">
        <f t="shared" si="90"/>
        <v>3pm-6pm</v>
      </c>
      <c r="AN86" s="1" t="str">
        <f t="shared" si="91"/>
        <v>3pm-6pm</v>
      </c>
      <c r="AO86" s="1" t="str">
        <f t="shared" si="92"/>
        <v>3pm-6pm</v>
      </c>
      <c r="AP86" s="1" t="str">
        <f t="shared" si="93"/>
        <v>3pm-6pm</v>
      </c>
      <c r="AQ86" s="1" t="str">
        <f t="shared" si="94"/>
        <v/>
      </c>
      <c r="AR86" s="1" t="s">
        <v>171</v>
      </c>
      <c r="AS86" s="1" t="s">
        <v>28</v>
      </c>
      <c r="AU86" s="1" t="s">
        <v>546</v>
      </c>
      <c r="AV86" s="5" t="s">
        <v>32</v>
      </c>
      <c r="AW86" s="5" t="s">
        <v>32</v>
      </c>
      <c r="AX86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6" s="1" t="str">
        <f t="shared" si="65"/>
        <v>&lt;img src=@img/outdoor.png@&gt;</v>
      </c>
      <c r="AZ86" s="1" t="str">
        <f t="shared" si="66"/>
        <v/>
      </c>
      <c r="BA86" s="1" t="str">
        <f t="shared" si="67"/>
        <v/>
      </c>
      <c r="BB86" s="1" t="str">
        <f t="shared" si="68"/>
        <v>&lt;img src=@img/drinkicon.png@&gt;</v>
      </c>
      <c r="BC86" s="1" t="str">
        <f t="shared" si="69"/>
        <v>&lt;img src=@img/foodicon.png@&gt;</v>
      </c>
      <c r="BD86" s="1" t="str">
        <f t="shared" si="70"/>
        <v>&lt;img src=@img/outdoor.png@&gt;&lt;img src=@img/drinkicon.png@&gt;&lt;img src=@img/foodicon.png@&gt;</v>
      </c>
      <c r="BE86" s="1" t="str">
        <f t="shared" si="71"/>
        <v>outdoor drink food med  pearl</v>
      </c>
      <c r="BF86" s="1" t="str">
        <f t="shared" si="72"/>
        <v>Pearl Street</v>
      </c>
      <c r="BG86" s="10">
        <v>40.017885</v>
      </c>
      <c r="BH86" s="10">
        <v>-105.280826</v>
      </c>
      <c r="BI86" s="1" t="str">
        <f t="shared" si="73"/>
        <v>[40.017885,-105.280826],</v>
      </c>
      <c r="BK86" s="1" t="str">
        <f t="shared" ref="BK86:BK117" si="96">IF(BJ86&gt;0,"&lt;img src=@img/kidicon.png@&gt;","")</f>
        <v/>
      </c>
    </row>
    <row r="87" spans="2:63" ht="21" customHeight="1">
      <c r="B87" s="10" t="s">
        <v>334</v>
      </c>
      <c r="C87" s="1" t="s">
        <v>403</v>
      </c>
      <c r="G87" s="6" t="s">
        <v>335</v>
      </c>
      <c r="W87" s="1" t="str">
        <f t="shared" si="74"/>
        <v/>
      </c>
      <c r="X87" s="1" t="str">
        <f t="shared" si="75"/>
        <v/>
      </c>
      <c r="Y87" s="1" t="str">
        <f t="shared" si="76"/>
        <v/>
      </c>
      <c r="Z87" s="1" t="str">
        <f t="shared" si="77"/>
        <v/>
      </c>
      <c r="AA87" s="1" t="str">
        <f t="shared" si="78"/>
        <v/>
      </c>
      <c r="AB87" s="1" t="str">
        <f t="shared" si="79"/>
        <v/>
      </c>
      <c r="AC87" s="1" t="str">
        <f t="shared" si="80"/>
        <v/>
      </c>
      <c r="AD87" s="1" t="str">
        <f t="shared" si="81"/>
        <v/>
      </c>
      <c r="AE87" s="1" t="str">
        <f t="shared" si="82"/>
        <v/>
      </c>
      <c r="AF87" s="1" t="str">
        <f t="shared" si="83"/>
        <v/>
      </c>
      <c r="AG87" s="1" t="str">
        <f t="shared" si="84"/>
        <v/>
      </c>
      <c r="AH87" s="1" t="str">
        <f t="shared" si="85"/>
        <v/>
      </c>
      <c r="AI87" s="1" t="str">
        <f t="shared" si="86"/>
        <v/>
      </c>
      <c r="AJ87" s="1" t="str">
        <f t="shared" si="87"/>
        <v/>
      </c>
      <c r="AK87" s="1" t="str">
        <f t="shared" si="88"/>
        <v/>
      </c>
      <c r="AL87" s="1" t="str">
        <f t="shared" si="89"/>
        <v/>
      </c>
      <c r="AM87" s="1" t="str">
        <f t="shared" si="90"/>
        <v/>
      </c>
      <c r="AN87" s="1" t="str">
        <f t="shared" si="91"/>
        <v/>
      </c>
      <c r="AO87" s="1" t="str">
        <f t="shared" si="92"/>
        <v/>
      </c>
      <c r="AP87" s="1" t="str">
        <f t="shared" si="93"/>
        <v/>
      </c>
      <c r="AQ87" s="1" t="str">
        <f t="shared" si="94"/>
        <v/>
      </c>
      <c r="AR87" s="4" t="s">
        <v>485</v>
      </c>
      <c r="AS87" s="1" t="s">
        <v>28</v>
      </c>
      <c r="AT87" s="1" t="s">
        <v>443</v>
      </c>
      <c r="AU87" s="1" t="s">
        <v>546</v>
      </c>
      <c r="AV87" s="5" t="s">
        <v>33</v>
      </c>
      <c r="AW87" s="5" t="s">
        <v>33</v>
      </c>
      <c r="AX87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7" s="1" t="str">
        <f t="shared" si="65"/>
        <v>&lt;img src=@img/outdoor.png@&gt;</v>
      </c>
      <c r="AZ87" s="1" t="str">
        <f t="shared" si="66"/>
        <v>&lt;img src=@img/pets.png@&gt;</v>
      </c>
      <c r="BA87" s="1" t="str">
        <f t="shared" si="67"/>
        <v/>
      </c>
      <c r="BB87" s="1" t="str">
        <f t="shared" si="68"/>
        <v/>
      </c>
      <c r="BC87" s="1" t="str">
        <f t="shared" si="69"/>
        <v/>
      </c>
      <c r="BD87" s="1" t="str">
        <f t="shared" si="70"/>
        <v>&lt;img src=@img/outdoor.png@&gt;&lt;img src=@img/pets.png@&gt;</v>
      </c>
      <c r="BE87" s="1" t="str">
        <f t="shared" si="71"/>
        <v>outdoor pet med  east</v>
      </c>
      <c r="BF87" s="1" t="str">
        <f t="shared" si="72"/>
        <v>East Boulder</v>
      </c>
      <c r="BG87" s="10">
        <v>40.015762000000002</v>
      </c>
      <c r="BH87" s="10">
        <v>-105.26135499999999</v>
      </c>
      <c r="BI87" s="1" t="str">
        <f t="shared" si="73"/>
        <v>[40.015762,-105.261355],</v>
      </c>
      <c r="BK87" s="1" t="str">
        <f t="shared" si="96"/>
        <v/>
      </c>
    </row>
    <row r="88" spans="2:63" ht="21" customHeight="1">
      <c r="B88" s="10" t="s">
        <v>327</v>
      </c>
      <c r="C88" s="1" t="s">
        <v>34</v>
      </c>
      <c r="G88" s="8" t="s">
        <v>342</v>
      </c>
      <c r="H88" s="1">
        <v>1400</v>
      </c>
      <c r="I88" s="1">
        <v>1800</v>
      </c>
      <c r="J88" s="1">
        <v>1400</v>
      </c>
      <c r="K88" s="1">
        <v>1800</v>
      </c>
      <c r="L88" s="1">
        <v>1400</v>
      </c>
      <c r="M88" s="1">
        <v>1800</v>
      </c>
      <c r="N88" s="1">
        <v>1400</v>
      </c>
      <c r="O88" s="1">
        <v>1800</v>
      </c>
      <c r="P88" s="1">
        <v>1400</v>
      </c>
      <c r="Q88" s="1">
        <v>1800</v>
      </c>
      <c r="R88" s="1">
        <v>1400</v>
      </c>
      <c r="S88" s="1">
        <v>1800</v>
      </c>
      <c r="T88" s="1">
        <v>1400</v>
      </c>
      <c r="U88" s="1">
        <v>1800</v>
      </c>
      <c r="V88" s="1" t="s">
        <v>434</v>
      </c>
      <c r="W88" s="1">
        <f t="shared" si="74"/>
        <v>14</v>
      </c>
      <c r="X88" s="1">
        <f t="shared" si="75"/>
        <v>18</v>
      </c>
      <c r="Y88" s="1">
        <f t="shared" si="76"/>
        <v>14</v>
      </c>
      <c r="Z88" s="1">
        <f t="shared" si="77"/>
        <v>18</v>
      </c>
      <c r="AA88" s="1">
        <f t="shared" si="78"/>
        <v>14</v>
      </c>
      <c r="AB88" s="1">
        <f t="shared" si="79"/>
        <v>18</v>
      </c>
      <c r="AC88" s="1">
        <f t="shared" si="80"/>
        <v>14</v>
      </c>
      <c r="AD88" s="1">
        <f t="shared" si="81"/>
        <v>18</v>
      </c>
      <c r="AE88" s="1">
        <f t="shared" si="82"/>
        <v>14</v>
      </c>
      <c r="AF88" s="1">
        <f t="shared" si="83"/>
        <v>18</v>
      </c>
      <c r="AG88" s="1">
        <f t="shared" si="84"/>
        <v>14</v>
      </c>
      <c r="AH88" s="1">
        <f t="shared" si="85"/>
        <v>18</v>
      </c>
      <c r="AI88" s="1">
        <f t="shared" si="86"/>
        <v>14</v>
      </c>
      <c r="AJ88" s="1">
        <f t="shared" si="87"/>
        <v>18</v>
      </c>
      <c r="AK88" s="1" t="str">
        <f t="shared" si="88"/>
        <v>2pm-6pm</v>
      </c>
      <c r="AL88" s="1" t="str">
        <f t="shared" si="89"/>
        <v>2pm-6pm</v>
      </c>
      <c r="AM88" s="1" t="str">
        <f t="shared" si="90"/>
        <v>2pm-6pm</v>
      </c>
      <c r="AN88" s="1" t="str">
        <f t="shared" si="91"/>
        <v>2pm-6pm</v>
      </c>
      <c r="AO88" s="1" t="str">
        <f t="shared" si="92"/>
        <v>2pm-6pm</v>
      </c>
      <c r="AP88" s="1" t="str">
        <f t="shared" si="93"/>
        <v>2pm-6pm</v>
      </c>
      <c r="AQ88" s="1" t="str">
        <f t="shared" si="94"/>
        <v>2pm-6pm</v>
      </c>
      <c r="AR88" s="1" t="s">
        <v>492</v>
      </c>
      <c r="AU88" s="1" t="s">
        <v>546</v>
      </c>
      <c r="AV88" s="5" t="s">
        <v>32</v>
      </c>
      <c r="AW88" s="5" t="s">
        <v>32</v>
      </c>
      <c r="AX88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>&lt;img src=@img/drinkicon.png@&gt;</v>
      </c>
      <c r="BC88" s="1" t="str">
        <f t="shared" si="69"/>
        <v>&lt;img src=@img/foodicon.png@&gt;</v>
      </c>
      <c r="BD88" s="1" t="str">
        <f t="shared" si="70"/>
        <v>&lt;img src=@img/drinkicon.png@&gt;&lt;img src=@img/foodicon.png@&gt;</v>
      </c>
      <c r="BE88" s="1" t="str">
        <f t="shared" si="71"/>
        <v>drink food med  campus</v>
      </c>
      <c r="BF88" s="1" t="str">
        <f t="shared" si="72"/>
        <v>Near Campus</v>
      </c>
      <c r="BG88" s="10">
        <v>40.014384999999997</v>
      </c>
      <c r="BH88" s="10">
        <v>-105.263576</v>
      </c>
      <c r="BI88" s="1" t="str">
        <f t="shared" si="73"/>
        <v>[40.014385,-105.263576],</v>
      </c>
      <c r="BK88" s="1" t="str">
        <f t="shared" si="96"/>
        <v/>
      </c>
    </row>
    <row r="89" spans="2:63" ht="21" customHeight="1">
      <c r="B89" s="10" t="s">
        <v>24</v>
      </c>
      <c r="C89" s="1" t="s">
        <v>185</v>
      </c>
      <c r="G89" s="18" t="s">
        <v>215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0" t="s">
        <v>127</v>
      </c>
      <c r="W89" s="1" t="str">
        <f t="shared" si="74"/>
        <v/>
      </c>
      <c r="X89" s="1" t="str">
        <f t="shared" si="75"/>
        <v/>
      </c>
      <c r="Y89" s="1">
        <f t="shared" si="76"/>
        <v>15</v>
      </c>
      <c r="Z89" s="1">
        <f t="shared" si="77"/>
        <v>18</v>
      </c>
      <c r="AA89" s="1">
        <f t="shared" si="78"/>
        <v>15</v>
      </c>
      <c r="AB89" s="1">
        <f t="shared" si="79"/>
        <v>18</v>
      </c>
      <c r="AC89" s="1">
        <f t="shared" si="80"/>
        <v>15</v>
      </c>
      <c r="AD89" s="1">
        <f t="shared" si="81"/>
        <v>18</v>
      </c>
      <c r="AE89" s="1">
        <f t="shared" si="82"/>
        <v>15</v>
      </c>
      <c r="AF89" s="1">
        <f t="shared" si="83"/>
        <v>18</v>
      </c>
      <c r="AG89" s="1">
        <f t="shared" si="84"/>
        <v>15</v>
      </c>
      <c r="AH89" s="1">
        <f t="shared" si="85"/>
        <v>18</v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>3pm-6pm</v>
      </c>
      <c r="AM89" s="1" t="str">
        <f t="shared" si="90"/>
        <v>3pm-6pm</v>
      </c>
      <c r="AN89" s="1" t="str">
        <f t="shared" si="91"/>
        <v>3pm-6pm</v>
      </c>
      <c r="AO89" s="1" t="str">
        <f t="shared" si="92"/>
        <v>3pm-6pm</v>
      </c>
      <c r="AP89" s="1" t="str">
        <f t="shared" si="93"/>
        <v>3pm-6pm</v>
      </c>
      <c r="AQ89" s="1" t="str">
        <f t="shared" si="94"/>
        <v/>
      </c>
      <c r="AR89" s="12" t="s">
        <v>172</v>
      </c>
      <c r="AS89" s="1" t="s">
        <v>28</v>
      </c>
      <c r="AU89" s="1" t="s">
        <v>546</v>
      </c>
      <c r="AV89" s="5" t="s">
        <v>32</v>
      </c>
      <c r="AW89" s="5" t="s">
        <v>33</v>
      </c>
      <c r="AX89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89" s="1" t="str">
        <f t="shared" si="65"/>
        <v>&lt;img src=@img/outdoor.png@&gt;</v>
      </c>
      <c r="AZ89" s="1" t="str">
        <f t="shared" si="66"/>
        <v/>
      </c>
      <c r="BA89" s="1" t="str">
        <f t="shared" si="67"/>
        <v/>
      </c>
      <c r="BB89" s="1" t="str">
        <f t="shared" si="68"/>
        <v>&lt;img src=@img/drinkicon.png@&gt;</v>
      </c>
      <c r="BC89" s="1" t="str">
        <f t="shared" si="69"/>
        <v/>
      </c>
      <c r="BD89" s="1" t="str">
        <f t="shared" si="70"/>
        <v>&lt;img src=@img/outdoor.png@&gt;&lt;img src=@img/drinkicon.png@&gt;</v>
      </c>
      <c r="BE89" s="1" t="str">
        <f t="shared" si="71"/>
        <v>outdoor drink med  pearl</v>
      </c>
      <c r="BF89" s="1" t="str">
        <f t="shared" si="72"/>
        <v>Pearl Street</v>
      </c>
      <c r="BG89" s="10">
        <v>40.017014000000003</v>
      </c>
      <c r="BH89" s="10">
        <v>-105.280877</v>
      </c>
      <c r="BI89" s="1" t="str">
        <f t="shared" si="73"/>
        <v>[40.017014,-105.280877],</v>
      </c>
      <c r="BK89" s="1" t="str">
        <f t="shared" si="96"/>
        <v/>
      </c>
    </row>
    <row r="90" spans="2:63" ht="21" customHeight="1">
      <c r="B90" s="10" t="s">
        <v>242</v>
      </c>
      <c r="C90" s="1" t="s">
        <v>185</v>
      </c>
      <c r="G90" s="3" t="s">
        <v>265</v>
      </c>
      <c r="J90" s="1">
        <v>1600</v>
      </c>
      <c r="K90" s="1">
        <v>1800</v>
      </c>
      <c r="L90" s="1">
        <v>1600</v>
      </c>
      <c r="M90" s="1">
        <v>1800</v>
      </c>
      <c r="N90" s="1">
        <v>1600</v>
      </c>
      <c r="O90" s="1">
        <v>1800</v>
      </c>
      <c r="P90" s="1">
        <v>1600</v>
      </c>
      <c r="Q90" s="1">
        <v>1800</v>
      </c>
      <c r="R90" s="1">
        <v>1600</v>
      </c>
      <c r="S90" s="1">
        <v>1800</v>
      </c>
      <c r="V90" s="1" t="s">
        <v>558</v>
      </c>
      <c r="W90" s="1" t="str">
        <f t="shared" si="74"/>
        <v/>
      </c>
      <c r="X90" s="1" t="str">
        <f t="shared" si="75"/>
        <v/>
      </c>
      <c r="Y90" s="1">
        <f t="shared" si="76"/>
        <v>16</v>
      </c>
      <c r="Z90" s="1">
        <f t="shared" si="77"/>
        <v>18</v>
      </c>
      <c r="AA90" s="1">
        <f t="shared" si="78"/>
        <v>16</v>
      </c>
      <c r="AB90" s="1">
        <f t="shared" si="79"/>
        <v>18</v>
      </c>
      <c r="AC90" s="1">
        <f t="shared" si="80"/>
        <v>16</v>
      </c>
      <c r="AD90" s="1">
        <f t="shared" si="81"/>
        <v>18</v>
      </c>
      <c r="AE90" s="1">
        <f t="shared" si="82"/>
        <v>16</v>
      </c>
      <c r="AF90" s="1">
        <f t="shared" si="83"/>
        <v>18</v>
      </c>
      <c r="AG90" s="1">
        <f t="shared" si="84"/>
        <v>16</v>
      </c>
      <c r="AH90" s="1">
        <f t="shared" si="85"/>
        <v>18</v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>4pm-6pm</v>
      </c>
      <c r="AM90" s="1" t="str">
        <f t="shared" si="90"/>
        <v>4pm-6pm</v>
      </c>
      <c r="AN90" s="1" t="str">
        <f t="shared" si="91"/>
        <v>4pm-6pm</v>
      </c>
      <c r="AO90" s="1" t="str">
        <f t="shared" si="92"/>
        <v>4pm-6pm</v>
      </c>
      <c r="AP90" s="1" t="str">
        <f t="shared" si="93"/>
        <v>4pm-6pm</v>
      </c>
      <c r="AQ90" s="1" t="str">
        <f t="shared" si="94"/>
        <v/>
      </c>
      <c r="AR90" s="4" t="s">
        <v>289</v>
      </c>
      <c r="AS90" s="1" t="s">
        <v>28</v>
      </c>
      <c r="AU90" s="1" t="s">
        <v>546</v>
      </c>
      <c r="AV90" s="5" t="s">
        <v>32</v>
      </c>
      <c r="AW90" s="5" t="s">
        <v>32</v>
      </c>
      <c r="AX90" s="6" t="str">
        <f t="shared" si="64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0" s="1" t="str">
        <f t="shared" si="65"/>
        <v>&lt;img src=@img/outdoor.png@&gt;</v>
      </c>
      <c r="AZ90" s="1" t="str">
        <f t="shared" si="66"/>
        <v/>
      </c>
      <c r="BA90" s="1" t="str">
        <f t="shared" si="67"/>
        <v/>
      </c>
      <c r="BB90" s="1" t="str">
        <f t="shared" si="68"/>
        <v>&lt;img src=@img/drinkicon.png@&gt;</v>
      </c>
      <c r="BC90" s="1" t="str">
        <f t="shared" si="69"/>
        <v>&lt;img src=@img/foodicon.png@&gt;</v>
      </c>
      <c r="BD90" s="1" t="str">
        <f t="shared" si="70"/>
        <v>&lt;img src=@img/outdoor.png@&gt;&lt;img src=@img/drinkicon.png@&gt;&lt;img src=@img/foodicon.png@&gt;</v>
      </c>
      <c r="BE90" s="1" t="str">
        <f t="shared" si="71"/>
        <v>outdoor drink food med  pearl</v>
      </c>
      <c r="BF90" s="1" t="str">
        <f t="shared" si="72"/>
        <v>Pearl Street</v>
      </c>
      <c r="BG90" s="10">
        <v>40.020789000000001</v>
      </c>
      <c r="BH90" s="10">
        <v>-105.26491300000001</v>
      </c>
      <c r="BI90" s="1" t="str">
        <f t="shared" si="73"/>
        <v>[40.020789,-105.264913],</v>
      </c>
      <c r="BK90" s="1" t="str">
        <f t="shared" si="96"/>
        <v/>
      </c>
    </row>
    <row r="91" spans="2:63" ht="21" customHeight="1">
      <c r="B91" s="1" t="s">
        <v>401</v>
      </c>
      <c r="C91" s="1" t="s">
        <v>403</v>
      </c>
      <c r="G91" s="4" t="s">
        <v>415</v>
      </c>
      <c r="H91" s="1">
        <v>1500</v>
      </c>
      <c r="I91" s="1">
        <v>1800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T91" s="1">
        <v>1500</v>
      </c>
      <c r="U91" s="1">
        <v>1800</v>
      </c>
      <c r="V91" s="1" t="s">
        <v>441</v>
      </c>
      <c r="W91" s="1">
        <f t="shared" si="74"/>
        <v>15</v>
      </c>
      <c r="X91" s="1">
        <f t="shared" si="75"/>
        <v>18</v>
      </c>
      <c r="Y91" s="1">
        <f t="shared" si="76"/>
        <v>15</v>
      </c>
      <c r="Z91" s="1">
        <f t="shared" si="77"/>
        <v>18</v>
      </c>
      <c r="AA91" s="1">
        <f t="shared" si="78"/>
        <v>15</v>
      </c>
      <c r="AB91" s="1">
        <f t="shared" si="79"/>
        <v>18</v>
      </c>
      <c r="AC91" s="1">
        <f t="shared" si="80"/>
        <v>15</v>
      </c>
      <c r="AD91" s="1">
        <f t="shared" si="81"/>
        <v>18</v>
      </c>
      <c r="AE91" s="1">
        <f t="shared" si="82"/>
        <v>15</v>
      </c>
      <c r="AF91" s="1">
        <f t="shared" si="83"/>
        <v>18</v>
      </c>
      <c r="AG91" s="1">
        <f t="shared" si="84"/>
        <v>15</v>
      </c>
      <c r="AH91" s="1">
        <f t="shared" si="85"/>
        <v>18</v>
      </c>
      <c r="AI91" s="1">
        <f t="shared" si="86"/>
        <v>15</v>
      </c>
      <c r="AJ91" s="1">
        <f t="shared" si="87"/>
        <v>18</v>
      </c>
      <c r="AK91" s="1" t="str">
        <f t="shared" si="88"/>
        <v>3pm-6pm</v>
      </c>
      <c r="AL91" s="1" t="str">
        <f t="shared" si="89"/>
        <v>3pm-6pm</v>
      </c>
      <c r="AM91" s="1" t="str">
        <f t="shared" si="90"/>
        <v>3pm-6pm</v>
      </c>
      <c r="AN91" s="1" t="str">
        <f t="shared" si="91"/>
        <v>3pm-6pm</v>
      </c>
      <c r="AO91" s="1" t="str">
        <f t="shared" si="92"/>
        <v>3pm-6pm</v>
      </c>
      <c r="AP91" s="1" t="str">
        <f t="shared" si="93"/>
        <v>3pm-6pm</v>
      </c>
      <c r="AQ91" s="1" t="str">
        <f t="shared" si="94"/>
        <v>3pm-6pm</v>
      </c>
      <c r="AR91" s="4" t="s">
        <v>531</v>
      </c>
      <c r="AS91" s="1" t="s">
        <v>28</v>
      </c>
      <c r="AT91" s="1" t="s">
        <v>443</v>
      </c>
      <c r="AU91" s="1" t="s">
        <v>546</v>
      </c>
      <c r="AV91" s="5" t="s">
        <v>32</v>
      </c>
      <c r="AW91" s="5" t="s">
        <v>32</v>
      </c>
      <c r="AX91" s="6" t="str">
        <f t="shared" ref="AX91:AX122" si="97">CONCATENATE("{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'link':","""",AR91,"""",", 'pricing':","""",E91,"""",",   'phone-number': ","""",F91,"""",", 'address': ","""",G91,"""",", 'other-amenities': [","'",AS91,"','",AT91,"','",AU91,"'","]",", 'has-drink':",AV91,", 'has-food':",AW91,"},")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1" s="1" t="str">
        <f t="shared" ref="AY91:AY122" si="98">IF(AS91&gt;0,"&lt;img src=@img/outdoor.png@&gt;","")</f>
        <v>&lt;img src=@img/outdoor.png@&gt;</v>
      </c>
      <c r="AZ91" s="1" t="str">
        <f t="shared" ref="AZ91:AZ122" si="99">IF(AT91&gt;0,"&lt;img src=@img/pets.png@&gt;","")</f>
        <v>&lt;img src=@img/pets.png@&gt;</v>
      </c>
      <c r="BA91" s="1" t="str">
        <f t="shared" ref="BA91:BA122" si="100">IF(AU91="hard","&lt;img src=@img/hard.png@&gt;",IF(AU91="medium","&lt;img src=@img/medium.png@&gt;",IF(AU91="easy","&lt;img src=@img/easy.png@&gt;","")))</f>
        <v/>
      </c>
      <c r="BB91" s="1" t="str">
        <f t="shared" ref="BB91:BB122" si="101">IF(AV91="true","&lt;img src=@img/drinkicon.png@&gt;","")</f>
        <v>&lt;img src=@img/drinkicon.png@&gt;</v>
      </c>
      <c r="BC91" s="1" t="str">
        <f t="shared" ref="BC91:BC122" si="102">IF(AW91="true","&lt;img src=@img/foodicon.png@&gt;","")</f>
        <v>&lt;img src=@img/foodicon.png@&gt;</v>
      </c>
      <c r="BD91" s="1" t="str">
        <f t="shared" ref="BD91:BD122" si="103">CONCATENATE(AY91,AZ91,BA91,BB91,BC91,BK91)</f>
        <v>&lt;img src=@img/outdoor.png@&gt;&lt;img src=@img/pets.png@&gt;&lt;img src=@img/drinkicon.png@&gt;&lt;img src=@img/foodicon.png@&gt;</v>
      </c>
      <c r="BE91" s="1" t="str">
        <f t="shared" ref="BE91:BE122" si="104">CONCATENATE(IF(AS91&gt;0,"outdoor ",""),IF(AT91&gt;0,"pet ",""),IF(AV91="true","drink ",""),IF(AW91="true","food ",""),AU91," ",E91," ",C91,IF(BJ91=TRUE," kid",""))</f>
        <v>outdoor pet drink food med  east</v>
      </c>
      <c r="BF91" s="1" t="str">
        <f t="shared" ref="BF91:BF122" si="105">IF(C91="pearl","Pearl Street",IF(C91="campus","Near Campus",IF(C91="downtown","Downtown",IF(C91="north","North Boulder",IF(C91="chautauqua","Chautauqua",IF(C91="east","East Boulder",IF(C91="efoco","East FoCo",IF(C91="hill","The Hill",""))))))))</f>
        <v>East Boulder</v>
      </c>
      <c r="BG91" s="10">
        <v>40.024921999999997</v>
      </c>
      <c r="BH91" s="10">
        <v>-105.251046</v>
      </c>
      <c r="BI91" s="1" t="str">
        <f t="shared" ref="BI91:BI122" si="106">CONCATENATE("[",BG91,",",BH91,"],")</f>
        <v>[40.024922,-105.251046],</v>
      </c>
      <c r="BK91" s="1" t="str">
        <f t="shared" si="96"/>
        <v/>
      </c>
    </row>
    <row r="92" spans="2:63" ht="21" customHeight="1">
      <c r="B92" s="10" t="s">
        <v>384</v>
      </c>
      <c r="C92" s="1" t="s">
        <v>299</v>
      </c>
      <c r="G92" s="1" t="s">
        <v>365</v>
      </c>
      <c r="W92" s="1" t="str">
        <f t="shared" si="74"/>
        <v/>
      </c>
      <c r="X92" s="1" t="str">
        <f t="shared" si="75"/>
        <v/>
      </c>
      <c r="Y92" s="1" t="str">
        <f t="shared" si="76"/>
        <v/>
      </c>
      <c r="Z92" s="1" t="str">
        <f t="shared" si="77"/>
        <v/>
      </c>
      <c r="AA92" s="1" t="str">
        <f t="shared" si="78"/>
        <v/>
      </c>
      <c r="AB92" s="1" t="str">
        <f t="shared" si="79"/>
        <v/>
      </c>
      <c r="AC92" s="1" t="str">
        <f t="shared" si="80"/>
        <v/>
      </c>
      <c r="AD92" s="1" t="str">
        <f t="shared" si="81"/>
        <v/>
      </c>
      <c r="AE92" s="1" t="str">
        <f t="shared" si="82"/>
        <v/>
      </c>
      <c r="AF92" s="1" t="str">
        <f t="shared" si="83"/>
        <v/>
      </c>
      <c r="AG92" s="1" t="str">
        <f t="shared" si="84"/>
        <v/>
      </c>
      <c r="AH92" s="1" t="str">
        <f t="shared" si="85"/>
        <v/>
      </c>
      <c r="AI92" s="1" t="str">
        <f t="shared" si="86"/>
        <v/>
      </c>
      <c r="AJ92" s="1" t="str">
        <f t="shared" si="87"/>
        <v/>
      </c>
      <c r="AK92" s="1" t="str">
        <f t="shared" si="88"/>
        <v/>
      </c>
      <c r="AL92" s="1" t="str">
        <f t="shared" si="89"/>
        <v/>
      </c>
      <c r="AM92" s="1" t="str">
        <f t="shared" si="90"/>
        <v/>
      </c>
      <c r="AN92" s="1" t="str">
        <f t="shared" si="91"/>
        <v/>
      </c>
      <c r="AO92" s="1" t="str">
        <f t="shared" si="92"/>
        <v/>
      </c>
      <c r="AP92" s="1" t="str">
        <f t="shared" si="93"/>
        <v/>
      </c>
      <c r="AQ92" s="1" t="str">
        <f t="shared" si="94"/>
        <v/>
      </c>
      <c r="AR92" s="4" t="s">
        <v>514</v>
      </c>
      <c r="AU92" s="1" t="s">
        <v>546</v>
      </c>
      <c r="AV92" s="5" t="s">
        <v>33</v>
      </c>
      <c r="AW92" s="5" t="s">
        <v>33</v>
      </c>
      <c r="AX92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2" s="1" t="str">
        <f t="shared" si="98"/>
        <v/>
      </c>
      <c r="AZ92" s="1" t="str">
        <f t="shared" si="99"/>
        <v/>
      </c>
      <c r="BA92" s="1" t="str">
        <f t="shared" si="100"/>
        <v/>
      </c>
      <c r="BB92" s="1" t="str">
        <f t="shared" si="101"/>
        <v/>
      </c>
      <c r="BC92" s="1" t="str">
        <f t="shared" si="102"/>
        <v/>
      </c>
      <c r="BD92" s="1" t="str">
        <f t="shared" si="103"/>
        <v/>
      </c>
      <c r="BE92" s="1" t="str">
        <f t="shared" si="104"/>
        <v>med  hill</v>
      </c>
      <c r="BF92" s="1" t="str">
        <f t="shared" si="105"/>
        <v>The Hill</v>
      </c>
      <c r="BG92" s="10">
        <v>40.008111999999997</v>
      </c>
      <c r="BH92" s="10">
        <v>-105.275705</v>
      </c>
      <c r="BI92" s="1" t="str">
        <f t="shared" si="106"/>
        <v>[40.008112,-105.275705],</v>
      </c>
      <c r="BK92" s="1" t="str">
        <f t="shared" si="96"/>
        <v/>
      </c>
    </row>
    <row r="93" spans="2:63" ht="21" customHeight="1">
      <c r="B93" s="10" t="s">
        <v>91</v>
      </c>
      <c r="C93" s="1" t="s">
        <v>185</v>
      </c>
      <c r="G93" s="17" t="s">
        <v>216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0" t="s">
        <v>128</v>
      </c>
      <c r="W93" s="1">
        <f t="shared" si="74"/>
        <v>15</v>
      </c>
      <c r="X93" s="1">
        <f t="shared" si="75"/>
        <v>18</v>
      </c>
      <c r="Y93" s="1">
        <f t="shared" si="76"/>
        <v>15</v>
      </c>
      <c r="Z93" s="1">
        <f t="shared" si="77"/>
        <v>18</v>
      </c>
      <c r="AA93" s="1">
        <f t="shared" si="78"/>
        <v>15</v>
      </c>
      <c r="AB93" s="1">
        <f t="shared" si="79"/>
        <v>18</v>
      </c>
      <c r="AC93" s="1">
        <f t="shared" si="80"/>
        <v>15</v>
      </c>
      <c r="AD93" s="1">
        <f t="shared" si="81"/>
        <v>18</v>
      </c>
      <c r="AE93" s="1">
        <f t="shared" si="82"/>
        <v>15</v>
      </c>
      <c r="AF93" s="1">
        <f t="shared" si="83"/>
        <v>18</v>
      </c>
      <c r="AG93" s="1">
        <f t="shared" si="84"/>
        <v>15</v>
      </c>
      <c r="AH93" s="1">
        <f t="shared" si="85"/>
        <v>18</v>
      </c>
      <c r="AI93" s="1">
        <f t="shared" si="86"/>
        <v>15</v>
      </c>
      <c r="AJ93" s="1">
        <f t="shared" si="87"/>
        <v>18</v>
      </c>
      <c r="AK93" s="1" t="str">
        <f t="shared" si="88"/>
        <v>3pm-6pm</v>
      </c>
      <c r="AL93" s="1" t="str">
        <f t="shared" si="89"/>
        <v>3pm-6pm</v>
      </c>
      <c r="AM93" s="1" t="str">
        <f t="shared" si="90"/>
        <v>3pm-6pm</v>
      </c>
      <c r="AN93" s="1" t="str">
        <f t="shared" si="91"/>
        <v>3pm-6pm</v>
      </c>
      <c r="AO93" s="1" t="str">
        <f t="shared" si="92"/>
        <v>3pm-6pm</v>
      </c>
      <c r="AP93" s="1" t="str">
        <f t="shared" si="93"/>
        <v>3pm-6pm</v>
      </c>
      <c r="AQ93" s="1" t="str">
        <f t="shared" si="94"/>
        <v>3pm-6pm</v>
      </c>
      <c r="AR93" s="4" t="s">
        <v>173</v>
      </c>
      <c r="AS93" s="1" t="s">
        <v>28</v>
      </c>
      <c r="AU93" s="1" t="s">
        <v>546</v>
      </c>
      <c r="AV93" s="5" t="s">
        <v>32</v>
      </c>
      <c r="AW93" s="5" t="s">
        <v>32</v>
      </c>
      <c r="AX93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3" s="1" t="str">
        <f t="shared" si="98"/>
        <v>&lt;img src=@img/outdoor.png@&gt;</v>
      </c>
      <c r="AZ93" s="1" t="str">
        <f t="shared" si="99"/>
        <v/>
      </c>
      <c r="BA93" s="1" t="str">
        <f t="shared" si="100"/>
        <v/>
      </c>
      <c r="BB93" s="1" t="str">
        <f t="shared" si="101"/>
        <v>&lt;img src=@img/drinkicon.png@&gt;</v>
      </c>
      <c r="BC93" s="1" t="str">
        <f t="shared" si="102"/>
        <v>&lt;img src=@img/foodicon.png@&gt;</v>
      </c>
      <c r="BD93" s="1" t="str">
        <f t="shared" si="103"/>
        <v>&lt;img src=@img/outdoor.png@&gt;&lt;img src=@img/drinkicon.png@&gt;&lt;img src=@img/foodicon.png@&gt;</v>
      </c>
      <c r="BE93" s="1" t="str">
        <f t="shared" si="104"/>
        <v>outdoor drink food med  pearl</v>
      </c>
      <c r="BF93" s="1" t="str">
        <f t="shared" si="105"/>
        <v>Pearl Street</v>
      </c>
      <c r="BG93" s="10">
        <v>40.016433999999997</v>
      </c>
      <c r="BH93" s="10">
        <v>-105.27906</v>
      </c>
      <c r="BI93" s="1" t="str">
        <f t="shared" si="106"/>
        <v>[40.016434,-105.27906],</v>
      </c>
      <c r="BK93" s="1" t="str">
        <f t="shared" si="96"/>
        <v/>
      </c>
    </row>
    <row r="94" spans="2:63" ht="21" customHeight="1">
      <c r="B94" s="10" t="s">
        <v>377</v>
      </c>
      <c r="C94" s="1" t="s">
        <v>299</v>
      </c>
      <c r="G94" s="8" t="s">
        <v>357</v>
      </c>
      <c r="W94" s="1" t="str">
        <f t="shared" si="74"/>
        <v/>
      </c>
      <c r="X94" s="1" t="str">
        <f t="shared" si="75"/>
        <v/>
      </c>
      <c r="Y94" s="1" t="str">
        <f t="shared" si="76"/>
        <v/>
      </c>
      <c r="Z94" s="1" t="str">
        <f t="shared" si="77"/>
        <v/>
      </c>
      <c r="AA94" s="1" t="str">
        <f t="shared" si="78"/>
        <v/>
      </c>
      <c r="AB94" s="1" t="str">
        <f t="shared" si="79"/>
        <v/>
      </c>
      <c r="AC94" s="1" t="str">
        <f t="shared" si="80"/>
        <v/>
      </c>
      <c r="AD94" s="1" t="str">
        <f t="shared" si="81"/>
        <v/>
      </c>
      <c r="AE94" s="1" t="str">
        <f t="shared" si="82"/>
        <v/>
      </c>
      <c r="AF94" s="1" t="str">
        <f t="shared" si="83"/>
        <v/>
      </c>
      <c r="AG94" s="1" t="str">
        <f t="shared" si="84"/>
        <v/>
      </c>
      <c r="AH94" s="1" t="str">
        <f t="shared" si="85"/>
        <v/>
      </c>
      <c r="AI94" s="1" t="str">
        <f t="shared" si="86"/>
        <v/>
      </c>
      <c r="AJ94" s="1" t="str">
        <f t="shared" si="87"/>
        <v/>
      </c>
      <c r="AK94" s="1" t="str">
        <f t="shared" si="88"/>
        <v/>
      </c>
      <c r="AL94" s="1" t="str">
        <f t="shared" si="89"/>
        <v/>
      </c>
      <c r="AM94" s="1" t="str">
        <f t="shared" si="90"/>
        <v/>
      </c>
      <c r="AN94" s="1" t="str">
        <f t="shared" si="91"/>
        <v/>
      </c>
      <c r="AO94" s="1" t="str">
        <f t="shared" si="92"/>
        <v/>
      </c>
      <c r="AP94" s="1" t="str">
        <f t="shared" si="93"/>
        <v/>
      </c>
      <c r="AQ94" s="1" t="str">
        <f t="shared" si="94"/>
        <v/>
      </c>
      <c r="AR94" s="1" t="s">
        <v>507</v>
      </c>
      <c r="AU94" s="1" t="s">
        <v>546</v>
      </c>
      <c r="AV94" s="5" t="s">
        <v>33</v>
      </c>
      <c r="AW94" s="5" t="s">
        <v>33</v>
      </c>
      <c r="AX94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4" s="1" t="str">
        <f t="shared" si="98"/>
        <v/>
      </c>
      <c r="AZ94" s="1" t="str">
        <f t="shared" si="99"/>
        <v/>
      </c>
      <c r="BA94" s="1" t="str">
        <f t="shared" si="100"/>
        <v/>
      </c>
      <c r="BB94" s="1" t="str">
        <f t="shared" si="101"/>
        <v/>
      </c>
      <c r="BC94" s="1" t="str">
        <f t="shared" si="102"/>
        <v/>
      </c>
      <c r="BD94" s="1" t="str">
        <f t="shared" si="103"/>
        <v/>
      </c>
      <c r="BE94" s="1" t="str">
        <f t="shared" si="104"/>
        <v>med  hill</v>
      </c>
      <c r="BF94" s="1" t="str">
        <f t="shared" si="105"/>
        <v>The Hill</v>
      </c>
      <c r="BG94" s="10">
        <v>40.008825999999999</v>
      </c>
      <c r="BH94" s="10">
        <v>-105.276465</v>
      </c>
      <c r="BI94" s="1" t="str">
        <f t="shared" si="106"/>
        <v>[40.008826,-105.276465],</v>
      </c>
      <c r="BK94" s="1" t="str">
        <f t="shared" si="96"/>
        <v/>
      </c>
    </row>
    <row r="95" spans="2:63" ht="21" customHeight="1">
      <c r="B95" s="10" t="s">
        <v>92</v>
      </c>
      <c r="C95" s="1" t="s">
        <v>185</v>
      </c>
      <c r="G95" s="18" t="s">
        <v>217</v>
      </c>
      <c r="H95" s="1">
        <v>1500</v>
      </c>
      <c r="I95" s="1">
        <v>1700</v>
      </c>
      <c r="J95" s="1">
        <v>1500</v>
      </c>
      <c r="K95" s="1">
        <v>1700</v>
      </c>
      <c r="L95" s="1">
        <v>1500</v>
      </c>
      <c r="M95" s="1">
        <v>1700</v>
      </c>
      <c r="N95" s="1">
        <v>1500</v>
      </c>
      <c r="O95" s="1">
        <v>1700</v>
      </c>
      <c r="P95" s="1">
        <v>1500</v>
      </c>
      <c r="Q95" s="1">
        <v>1700</v>
      </c>
      <c r="R95" s="1">
        <v>1500</v>
      </c>
      <c r="S95" s="1">
        <v>1700</v>
      </c>
      <c r="T95" s="1">
        <v>1500</v>
      </c>
      <c r="U95" s="1">
        <v>1700</v>
      </c>
      <c r="V95" s="10" t="s">
        <v>129</v>
      </c>
      <c r="W95" s="1">
        <f t="shared" si="74"/>
        <v>15</v>
      </c>
      <c r="X95" s="1">
        <f t="shared" si="75"/>
        <v>17</v>
      </c>
      <c r="Y95" s="1">
        <f t="shared" si="76"/>
        <v>15</v>
      </c>
      <c r="Z95" s="1">
        <f t="shared" si="77"/>
        <v>17</v>
      </c>
      <c r="AA95" s="1">
        <f t="shared" si="78"/>
        <v>15</v>
      </c>
      <c r="AB95" s="1">
        <f t="shared" si="79"/>
        <v>17</v>
      </c>
      <c r="AC95" s="1">
        <f t="shared" si="80"/>
        <v>15</v>
      </c>
      <c r="AD95" s="1">
        <f t="shared" si="81"/>
        <v>17</v>
      </c>
      <c r="AE95" s="1">
        <f t="shared" si="82"/>
        <v>15</v>
      </c>
      <c r="AF95" s="1">
        <f t="shared" si="83"/>
        <v>17</v>
      </c>
      <c r="AG95" s="1">
        <f t="shared" si="84"/>
        <v>15</v>
      </c>
      <c r="AH95" s="1">
        <f t="shared" si="85"/>
        <v>17</v>
      </c>
      <c r="AI95" s="1">
        <f t="shared" si="86"/>
        <v>15</v>
      </c>
      <c r="AJ95" s="1">
        <f t="shared" si="87"/>
        <v>17</v>
      </c>
      <c r="AK95" s="1" t="str">
        <f t="shared" si="88"/>
        <v>3pm-5pm</v>
      </c>
      <c r="AL95" s="1" t="str">
        <f t="shared" si="89"/>
        <v>3pm-5pm</v>
      </c>
      <c r="AM95" s="1" t="str">
        <f t="shared" si="90"/>
        <v>3pm-5pm</v>
      </c>
      <c r="AN95" s="1" t="str">
        <f t="shared" si="91"/>
        <v>3pm-5pm</v>
      </c>
      <c r="AO95" s="1" t="str">
        <f t="shared" si="92"/>
        <v>3pm-5pm</v>
      </c>
      <c r="AP95" s="1" t="str">
        <f t="shared" si="93"/>
        <v>3pm-5pm</v>
      </c>
      <c r="AQ95" s="1" t="str">
        <f t="shared" si="94"/>
        <v>3pm-5pm</v>
      </c>
      <c r="AR95" s="14" t="s">
        <v>174</v>
      </c>
      <c r="AS95" s="1" t="s">
        <v>28</v>
      </c>
      <c r="AU95" s="1" t="s">
        <v>546</v>
      </c>
      <c r="AV95" s="5" t="s">
        <v>32</v>
      </c>
      <c r="AW95" s="5" t="s">
        <v>32</v>
      </c>
      <c r="AX95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5" s="1" t="str">
        <f t="shared" si="98"/>
        <v>&lt;img src=@img/outdoor.png@&gt;</v>
      </c>
      <c r="AZ95" s="1" t="str">
        <f t="shared" si="99"/>
        <v/>
      </c>
      <c r="BA95" s="1" t="str">
        <f t="shared" si="100"/>
        <v/>
      </c>
      <c r="BB95" s="1" t="str">
        <f t="shared" si="101"/>
        <v>&lt;img src=@img/drinkicon.png@&gt;</v>
      </c>
      <c r="BC95" s="1" t="str">
        <f t="shared" si="102"/>
        <v>&lt;img src=@img/foodicon.png@&gt;</v>
      </c>
      <c r="BD95" s="1" t="str">
        <f t="shared" si="103"/>
        <v>&lt;img src=@img/outdoor.png@&gt;&lt;img src=@img/drinkicon.png@&gt;&lt;img src=@img/foodicon.png@&gt;</v>
      </c>
      <c r="BE95" s="1" t="str">
        <f t="shared" si="104"/>
        <v>outdoor drink food med  pearl</v>
      </c>
      <c r="BF95" s="1" t="str">
        <f t="shared" si="105"/>
        <v>Pearl Street</v>
      </c>
      <c r="BG95" s="10">
        <v>40.017786000000001</v>
      </c>
      <c r="BH95" s="10">
        <v>-105.28156199999999</v>
      </c>
      <c r="BI95" s="1" t="str">
        <f t="shared" si="106"/>
        <v>[40.017786,-105.281562],</v>
      </c>
      <c r="BK95" s="1" t="str">
        <f t="shared" si="96"/>
        <v/>
      </c>
    </row>
    <row r="96" spans="2:63" ht="21" customHeight="1">
      <c r="B96" s="10" t="s">
        <v>391</v>
      </c>
      <c r="C96" s="1" t="s">
        <v>299</v>
      </c>
      <c r="G96" s="8" t="s">
        <v>373</v>
      </c>
      <c r="W96" s="1" t="str">
        <f t="shared" si="74"/>
        <v/>
      </c>
      <c r="X96" s="1" t="str">
        <f t="shared" si="75"/>
        <v/>
      </c>
      <c r="Y96" s="1" t="str">
        <f t="shared" si="76"/>
        <v/>
      </c>
      <c r="Z96" s="1" t="str">
        <f t="shared" si="77"/>
        <v/>
      </c>
      <c r="AA96" s="1" t="str">
        <f t="shared" si="78"/>
        <v/>
      </c>
      <c r="AB96" s="1" t="str">
        <f t="shared" si="79"/>
        <v/>
      </c>
      <c r="AC96" s="1" t="str">
        <f t="shared" si="80"/>
        <v/>
      </c>
      <c r="AD96" s="1" t="str">
        <f t="shared" si="81"/>
        <v/>
      </c>
      <c r="AE96" s="1" t="str">
        <f t="shared" si="82"/>
        <v/>
      </c>
      <c r="AF96" s="1" t="str">
        <f t="shared" si="83"/>
        <v/>
      </c>
      <c r="AG96" s="1" t="str">
        <f t="shared" si="84"/>
        <v/>
      </c>
      <c r="AH96" s="1" t="str">
        <f t="shared" si="85"/>
        <v/>
      </c>
      <c r="AI96" s="1" t="str">
        <f t="shared" si="86"/>
        <v/>
      </c>
      <c r="AJ96" s="1" t="str">
        <f t="shared" si="87"/>
        <v/>
      </c>
      <c r="AK96" s="1" t="str">
        <f t="shared" si="88"/>
        <v/>
      </c>
      <c r="AL96" s="1" t="str">
        <f t="shared" si="89"/>
        <v/>
      </c>
      <c r="AM96" s="1" t="str">
        <f t="shared" si="90"/>
        <v/>
      </c>
      <c r="AN96" s="1" t="str">
        <f t="shared" si="91"/>
        <v/>
      </c>
      <c r="AO96" s="1" t="str">
        <f t="shared" si="92"/>
        <v/>
      </c>
      <c r="AP96" s="1" t="str">
        <f t="shared" si="93"/>
        <v/>
      </c>
      <c r="AQ96" s="1" t="str">
        <f t="shared" si="94"/>
        <v/>
      </c>
      <c r="AR96" s="14" t="s">
        <v>522</v>
      </c>
      <c r="AU96" s="1" t="s">
        <v>546</v>
      </c>
      <c r="AV96" s="5" t="s">
        <v>33</v>
      </c>
      <c r="AW96" s="5" t="s">
        <v>33</v>
      </c>
      <c r="AX96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6" s="1" t="str">
        <f t="shared" si="98"/>
        <v/>
      </c>
      <c r="AZ96" s="1" t="str">
        <f t="shared" si="99"/>
        <v/>
      </c>
      <c r="BA96" s="1" t="str">
        <f t="shared" si="100"/>
        <v/>
      </c>
      <c r="BB96" s="1" t="str">
        <f t="shared" si="101"/>
        <v/>
      </c>
      <c r="BC96" s="1" t="str">
        <f t="shared" si="102"/>
        <v/>
      </c>
      <c r="BD96" s="1" t="str">
        <f t="shared" si="103"/>
        <v/>
      </c>
      <c r="BE96" s="1" t="str">
        <f t="shared" si="104"/>
        <v>med  hill</v>
      </c>
      <c r="BF96" s="1" t="str">
        <f t="shared" si="105"/>
        <v>The Hill</v>
      </c>
      <c r="BG96" s="10">
        <v>40.007510000000003</v>
      </c>
      <c r="BH96" s="10">
        <v>-105.276414</v>
      </c>
      <c r="BI96" s="1" t="str">
        <f t="shared" si="106"/>
        <v>[40.00751,-105.276414],</v>
      </c>
      <c r="BK96" s="1" t="str">
        <f t="shared" si="96"/>
        <v/>
      </c>
    </row>
    <row r="97" spans="2:64" ht="21" customHeight="1">
      <c r="B97" s="10" t="s">
        <v>93</v>
      </c>
      <c r="C97" s="1" t="s">
        <v>185</v>
      </c>
      <c r="G97" s="6" t="s">
        <v>218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0" t="s">
        <v>130</v>
      </c>
      <c r="W97" s="1">
        <f t="shared" si="74"/>
        <v>15</v>
      </c>
      <c r="X97" s="1">
        <f t="shared" si="75"/>
        <v>18</v>
      </c>
      <c r="Y97" s="1">
        <f t="shared" si="76"/>
        <v>15</v>
      </c>
      <c r="Z97" s="1">
        <f t="shared" si="77"/>
        <v>18</v>
      </c>
      <c r="AA97" s="1">
        <f t="shared" si="78"/>
        <v>15</v>
      </c>
      <c r="AB97" s="1">
        <f t="shared" si="79"/>
        <v>18</v>
      </c>
      <c r="AC97" s="1">
        <f t="shared" si="80"/>
        <v>15</v>
      </c>
      <c r="AD97" s="1">
        <f t="shared" si="81"/>
        <v>18</v>
      </c>
      <c r="AE97" s="1">
        <f t="shared" si="82"/>
        <v>15</v>
      </c>
      <c r="AF97" s="1">
        <f t="shared" si="83"/>
        <v>18</v>
      </c>
      <c r="AG97" s="1">
        <f t="shared" si="84"/>
        <v>15</v>
      </c>
      <c r="AH97" s="1">
        <f t="shared" si="85"/>
        <v>18</v>
      </c>
      <c r="AI97" s="1">
        <f t="shared" si="86"/>
        <v>15</v>
      </c>
      <c r="AJ97" s="1">
        <f t="shared" si="87"/>
        <v>18</v>
      </c>
      <c r="AK97" s="1" t="str">
        <f t="shared" si="88"/>
        <v>3pm-6pm</v>
      </c>
      <c r="AL97" s="1" t="str">
        <f t="shared" si="89"/>
        <v>3pm-6pm</v>
      </c>
      <c r="AM97" s="1" t="str">
        <f t="shared" si="90"/>
        <v>3pm-6pm</v>
      </c>
      <c r="AN97" s="1" t="str">
        <f t="shared" si="91"/>
        <v>3pm-6pm</v>
      </c>
      <c r="AO97" s="1" t="str">
        <f t="shared" si="92"/>
        <v>3pm-6pm</v>
      </c>
      <c r="AP97" s="1" t="str">
        <f t="shared" si="93"/>
        <v>3pm-6pm</v>
      </c>
      <c r="AQ97" s="1" t="str">
        <f t="shared" si="94"/>
        <v>3pm-6pm</v>
      </c>
      <c r="AR97" s="1" t="s">
        <v>175</v>
      </c>
      <c r="AS97" s="1" t="s">
        <v>28</v>
      </c>
      <c r="AU97" s="1" t="s">
        <v>546</v>
      </c>
      <c r="AV97" s="5" t="s">
        <v>32</v>
      </c>
      <c r="AW97" s="5" t="s">
        <v>32</v>
      </c>
      <c r="AX97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7" s="1" t="str">
        <f t="shared" si="98"/>
        <v>&lt;img src=@img/outdoor.png@&gt;</v>
      </c>
      <c r="AZ97" s="1" t="str">
        <f t="shared" si="99"/>
        <v/>
      </c>
      <c r="BA97" s="1" t="str">
        <f t="shared" si="100"/>
        <v/>
      </c>
      <c r="BB97" s="1" t="str">
        <f t="shared" si="101"/>
        <v>&lt;img src=@img/drinkicon.png@&gt;</v>
      </c>
      <c r="BC97" s="1" t="str">
        <f t="shared" si="102"/>
        <v>&lt;img src=@img/foodicon.png@&gt;</v>
      </c>
      <c r="BD97" s="1" t="str">
        <f t="shared" si="103"/>
        <v>&lt;img src=@img/outdoor.png@&gt;&lt;img src=@img/drinkicon.png@&gt;&lt;img src=@img/foodicon.png@&gt;</v>
      </c>
      <c r="BE97" s="1" t="str">
        <f t="shared" si="104"/>
        <v>outdoor drink food med  pearl</v>
      </c>
      <c r="BF97" s="1" t="str">
        <f t="shared" si="105"/>
        <v>Pearl Street</v>
      </c>
      <c r="BG97" s="10">
        <v>40.017975999999997</v>
      </c>
      <c r="BH97" s="10">
        <v>-105.278248</v>
      </c>
      <c r="BI97" s="1" t="str">
        <f t="shared" si="106"/>
        <v>[40.017976,-105.278248],</v>
      </c>
      <c r="BK97" s="1" t="str">
        <f t="shared" si="96"/>
        <v/>
      </c>
    </row>
    <row r="98" spans="2:64" ht="21" customHeight="1">
      <c r="B98" s="10" t="s">
        <v>94</v>
      </c>
      <c r="C98" s="1" t="s">
        <v>185</v>
      </c>
      <c r="G98" s="18" t="s">
        <v>219</v>
      </c>
      <c r="H98" s="1">
        <v>1500</v>
      </c>
      <c r="I98" s="1">
        <v>1900</v>
      </c>
      <c r="J98" s="1">
        <v>1500</v>
      </c>
      <c r="K98" s="1">
        <v>1900</v>
      </c>
      <c r="L98" s="1">
        <v>1500</v>
      </c>
      <c r="M98" s="1">
        <v>1900</v>
      </c>
      <c r="N98" s="1">
        <v>1500</v>
      </c>
      <c r="O98" s="1">
        <v>1900</v>
      </c>
      <c r="P98" s="1">
        <v>1500</v>
      </c>
      <c r="Q98" s="1">
        <v>1900</v>
      </c>
      <c r="R98" s="1">
        <v>1500</v>
      </c>
      <c r="S98" s="1">
        <v>1900</v>
      </c>
      <c r="T98" s="1">
        <v>1500</v>
      </c>
      <c r="U98" s="1">
        <v>1900</v>
      </c>
      <c r="V98" s="10" t="s">
        <v>131</v>
      </c>
      <c r="W98" s="1">
        <f t="shared" si="74"/>
        <v>15</v>
      </c>
      <c r="X98" s="1">
        <f t="shared" si="75"/>
        <v>19</v>
      </c>
      <c r="Y98" s="1">
        <f t="shared" si="76"/>
        <v>15</v>
      </c>
      <c r="Z98" s="1">
        <f t="shared" si="77"/>
        <v>19</v>
      </c>
      <c r="AA98" s="1">
        <f t="shared" si="78"/>
        <v>15</v>
      </c>
      <c r="AB98" s="1">
        <f t="shared" si="79"/>
        <v>19</v>
      </c>
      <c r="AC98" s="1">
        <f t="shared" si="80"/>
        <v>15</v>
      </c>
      <c r="AD98" s="1">
        <f t="shared" si="81"/>
        <v>19</v>
      </c>
      <c r="AE98" s="1">
        <f t="shared" si="82"/>
        <v>15</v>
      </c>
      <c r="AF98" s="1">
        <f t="shared" si="83"/>
        <v>19</v>
      </c>
      <c r="AG98" s="1">
        <f t="shared" si="84"/>
        <v>15</v>
      </c>
      <c r="AH98" s="1">
        <f t="shared" si="85"/>
        <v>19</v>
      </c>
      <c r="AI98" s="1">
        <f t="shared" si="86"/>
        <v>15</v>
      </c>
      <c r="AJ98" s="1">
        <f t="shared" si="87"/>
        <v>19</v>
      </c>
      <c r="AK98" s="1" t="str">
        <f t="shared" si="88"/>
        <v>3pm-7pm</v>
      </c>
      <c r="AL98" s="1" t="str">
        <f t="shared" si="89"/>
        <v>3pm-7pm</v>
      </c>
      <c r="AM98" s="1" t="str">
        <f t="shared" si="90"/>
        <v>3pm-7pm</v>
      </c>
      <c r="AN98" s="1" t="str">
        <f t="shared" si="91"/>
        <v>3pm-7pm</v>
      </c>
      <c r="AO98" s="1" t="str">
        <f t="shared" si="92"/>
        <v>3pm-7pm</v>
      </c>
      <c r="AP98" s="1" t="str">
        <f t="shared" si="93"/>
        <v>3pm-7pm</v>
      </c>
      <c r="AQ98" s="1" t="str">
        <f t="shared" si="94"/>
        <v>3pm-7pm</v>
      </c>
      <c r="AR98" s="7" t="s">
        <v>176</v>
      </c>
      <c r="AS98" s="1" t="s">
        <v>28</v>
      </c>
      <c r="AU98" s="1" t="s">
        <v>546</v>
      </c>
      <c r="AV98" s="5" t="s">
        <v>32</v>
      </c>
      <c r="AW98" s="5" t="s">
        <v>32</v>
      </c>
      <c r="AX98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98" s="1" t="str">
        <f t="shared" si="98"/>
        <v>&lt;img src=@img/outdoor.png@&gt;</v>
      </c>
      <c r="AZ98" s="1" t="str">
        <f t="shared" si="99"/>
        <v/>
      </c>
      <c r="BA98" s="1" t="str">
        <f t="shared" si="100"/>
        <v/>
      </c>
      <c r="BB98" s="1" t="str">
        <f t="shared" si="101"/>
        <v>&lt;img src=@img/drinkicon.png@&gt;</v>
      </c>
      <c r="BC98" s="1" t="str">
        <f t="shared" si="102"/>
        <v>&lt;img src=@img/foodicon.png@&gt;</v>
      </c>
      <c r="BD98" s="1" t="str">
        <f t="shared" si="103"/>
        <v>&lt;img src=@img/outdoor.png@&gt;&lt;img src=@img/drinkicon.png@&gt;&lt;img src=@img/foodicon.png@&gt;</v>
      </c>
      <c r="BE98" s="1" t="str">
        <f t="shared" si="104"/>
        <v>outdoor drink food med  pearl</v>
      </c>
      <c r="BF98" s="1" t="str">
        <f t="shared" si="105"/>
        <v>Pearl Street</v>
      </c>
      <c r="BG98" s="10">
        <v>40.016167000000003</v>
      </c>
      <c r="BH98" s="10">
        <v>-105.28442200000001</v>
      </c>
      <c r="BI98" s="1" t="str">
        <f t="shared" si="106"/>
        <v>[40.016167,-105.284422],</v>
      </c>
      <c r="BK98" s="1" t="str">
        <f t="shared" si="96"/>
        <v/>
      </c>
    </row>
    <row r="99" spans="2:64" ht="21" customHeight="1">
      <c r="B99" s="10" t="s">
        <v>314</v>
      </c>
      <c r="C99" s="1" t="s">
        <v>34</v>
      </c>
      <c r="G99" s="8" t="s">
        <v>355</v>
      </c>
      <c r="W99" s="1" t="str">
        <f t="shared" si="74"/>
        <v/>
      </c>
      <c r="X99" s="1" t="str">
        <f t="shared" si="75"/>
        <v/>
      </c>
      <c r="Y99" s="1" t="str">
        <f t="shared" si="76"/>
        <v/>
      </c>
      <c r="Z99" s="1" t="str">
        <f t="shared" si="77"/>
        <v/>
      </c>
      <c r="AA99" s="1" t="str">
        <f t="shared" si="78"/>
        <v/>
      </c>
      <c r="AB99" s="1" t="str">
        <f t="shared" si="79"/>
        <v/>
      </c>
      <c r="AC99" s="1" t="str">
        <f t="shared" si="80"/>
        <v/>
      </c>
      <c r="AD99" s="1" t="str">
        <f t="shared" si="81"/>
        <v/>
      </c>
      <c r="AE99" s="1" t="str">
        <f t="shared" si="82"/>
        <v/>
      </c>
      <c r="AF99" s="1" t="str">
        <f t="shared" si="83"/>
        <v/>
      </c>
      <c r="AG99" s="1" t="str">
        <f t="shared" si="84"/>
        <v/>
      </c>
      <c r="AH99" s="1" t="str">
        <f t="shared" si="85"/>
        <v/>
      </c>
      <c r="AI99" s="1" t="str">
        <f t="shared" si="86"/>
        <v/>
      </c>
      <c r="AJ99" s="1" t="str">
        <f t="shared" si="87"/>
        <v/>
      </c>
      <c r="AK99" s="1" t="str">
        <f t="shared" si="88"/>
        <v/>
      </c>
      <c r="AL99" s="1" t="str">
        <f t="shared" si="89"/>
        <v/>
      </c>
      <c r="AM99" s="1" t="str">
        <f t="shared" si="90"/>
        <v/>
      </c>
      <c r="AN99" s="1" t="str">
        <f t="shared" si="91"/>
        <v/>
      </c>
      <c r="AO99" s="1" t="str">
        <f t="shared" si="92"/>
        <v/>
      </c>
      <c r="AP99" s="1" t="str">
        <f t="shared" si="93"/>
        <v/>
      </c>
      <c r="AQ99" s="1" t="str">
        <f t="shared" si="94"/>
        <v/>
      </c>
      <c r="AR99" s="14" t="s">
        <v>505</v>
      </c>
      <c r="AU99" s="1" t="s">
        <v>546</v>
      </c>
      <c r="AV99" s="5" t="s">
        <v>33</v>
      </c>
      <c r="AW99" s="5" t="s">
        <v>33</v>
      </c>
      <c r="AX99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99" s="1" t="str">
        <f t="shared" si="98"/>
        <v/>
      </c>
      <c r="AZ99" s="1" t="str">
        <f t="shared" si="99"/>
        <v/>
      </c>
      <c r="BA99" s="1" t="str">
        <f t="shared" si="100"/>
        <v/>
      </c>
      <c r="BB99" s="1" t="str">
        <f t="shared" si="101"/>
        <v/>
      </c>
      <c r="BC99" s="1" t="str">
        <f t="shared" si="102"/>
        <v/>
      </c>
      <c r="BD99" s="1" t="str">
        <f t="shared" si="103"/>
        <v/>
      </c>
      <c r="BE99" s="1" t="str">
        <f t="shared" si="104"/>
        <v>med  campus</v>
      </c>
      <c r="BF99" s="1" t="str">
        <f t="shared" si="105"/>
        <v>Near Campus</v>
      </c>
      <c r="BG99" s="10">
        <v>40.007584999999999</v>
      </c>
      <c r="BH99" s="10">
        <v>-105.258122</v>
      </c>
      <c r="BI99" s="1" t="str">
        <f t="shared" si="106"/>
        <v>[40.007585,-105.258122],</v>
      </c>
      <c r="BK99" s="1" t="str">
        <f t="shared" si="96"/>
        <v/>
      </c>
    </row>
    <row r="100" spans="2:64" ht="21" customHeight="1">
      <c r="B100" s="10" t="s">
        <v>319</v>
      </c>
      <c r="C100" s="1" t="s">
        <v>34</v>
      </c>
      <c r="G100" s="8" t="s">
        <v>350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4" t="s">
        <v>500</v>
      </c>
      <c r="AU100" s="1" t="s">
        <v>546</v>
      </c>
      <c r="AV100" s="5" t="s">
        <v>33</v>
      </c>
      <c r="AW100" s="5" t="s">
        <v>33</v>
      </c>
      <c r="AX100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campus</v>
      </c>
      <c r="BF100" s="1" t="str">
        <f t="shared" si="105"/>
        <v>Near Campus</v>
      </c>
      <c r="BG100" s="10">
        <v>40.006940999999998</v>
      </c>
      <c r="BH100" s="10">
        <v>-105.258019</v>
      </c>
      <c r="BI100" s="1" t="str">
        <f t="shared" si="106"/>
        <v>[40.006941,-105.258019],</v>
      </c>
      <c r="BK100" s="1" t="str">
        <f t="shared" si="96"/>
        <v/>
      </c>
    </row>
    <row r="101" spans="2:64" ht="21" customHeight="1">
      <c r="B101" s="10" t="s">
        <v>324</v>
      </c>
      <c r="C101" s="1" t="s">
        <v>34</v>
      </c>
      <c r="G101" s="3" t="s">
        <v>345</v>
      </c>
      <c r="W101" s="1" t="str">
        <f t="shared" si="74"/>
        <v/>
      </c>
      <c r="X101" s="1" t="str">
        <f t="shared" si="75"/>
        <v/>
      </c>
      <c r="Y101" s="1" t="str">
        <f t="shared" si="76"/>
        <v/>
      </c>
      <c r="Z101" s="1" t="str">
        <f t="shared" si="77"/>
        <v/>
      </c>
      <c r="AA101" s="1" t="str">
        <f t="shared" si="78"/>
        <v/>
      </c>
      <c r="AB101" s="1" t="str">
        <f t="shared" si="79"/>
        <v/>
      </c>
      <c r="AC101" s="1" t="str">
        <f t="shared" si="80"/>
        <v/>
      </c>
      <c r="AD101" s="1" t="str">
        <f t="shared" si="81"/>
        <v/>
      </c>
      <c r="AE101" s="1" t="str">
        <f t="shared" si="82"/>
        <v/>
      </c>
      <c r="AF101" s="1" t="str">
        <f t="shared" si="83"/>
        <v/>
      </c>
      <c r="AG101" s="1" t="str">
        <f t="shared" si="84"/>
        <v/>
      </c>
      <c r="AH101" s="1" t="str">
        <f t="shared" si="85"/>
        <v/>
      </c>
      <c r="AI101" s="1" t="str">
        <f t="shared" si="86"/>
        <v/>
      </c>
      <c r="AJ101" s="1" t="str">
        <f t="shared" si="87"/>
        <v/>
      </c>
      <c r="AK101" s="1" t="str">
        <f t="shared" si="88"/>
        <v/>
      </c>
      <c r="AL101" s="1" t="str">
        <f t="shared" si="89"/>
        <v/>
      </c>
      <c r="AM101" s="1" t="str">
        <f t="shared" si="90"/>
        <v/>
      </c>
      <c r="AN101" s="1" t="str">
        <f t="shared" si="91"/>
        <v/>
      </c>
      <c r="AO101" s="1" t="str">
        <f t="shared" si="92"/>
        <v/>
      </c>
      <c r="AP101" s="1" t="str">
        <f t="shared" si="93"/>
        <v/>
      </c>
      <c r="AQ101" s="1" t="str">
        <f t="shared" si="94"/>
        <v/>
      </c>
      <c r="AR101" s="4" t="s">
        <v>495</v>
      </c>
      <c r="AU101" s="1" t="s">
        <v>546</v>
      </c>
      <c r="AV101" s="5" t="s">
        <v>33</v>
      </c>
      <c r="AW101" s="5" t="s">
        <v>33</v>
      </c>
      <c r="AX101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1" s="1" t="str">
        <f t="shared" si="98"/>
        <v/>
      </c>
      <c r="AZ101" s="1" t="str">
        <f t="shared" si="99"/>
        <v/>
      </c>
      <c r="BA101" s="1" t="str">
        <f t="shared" si="100"/>
        <v/>
      </c>
      <c r="BB101" s="1" t="str">
        <f t="shared" si="101"/>
        <v/>
      </c>
      <c r="BC101" s="1" t="str">
        <f t="shared" si="102"/>
        <v/>
      </c>
      <c r="BD101" s="1" t="str">
        <f t="shared" si="103"/>
        <v/>
      </c>
      <c r="BE101" s="1" t="str">
        <f t="shared" si="104"/>
        <v>med  campus</v>
      </c>
      <c r="BF101" s="1" t="str">
        <f t="shared" si="105"/>
        <v>Near Campus</v>
      </c>
      <c r="BG101" s="10">
        <v>40.014482999999998</v>
      </c>
      <c r="BH101" s="10">
        <v>-105.268871</v>
      </c>
      <c r="BI101" s="1" t="str">
        <f t="shared" si="106"/>
        <v>[40.014483,-105.268871],</v>
      </c>
      <c r="BK101" s="1" t="str">
        <f t="shared" si="96"/>
        <v/>
      </c>
    </row>
    <row r="102" spans="2:64" ht="21" customHeight="1">
      <c r="B102" s="10" t="s">
        <v>233</v>
      </c>
      <c r="C102" s="1" t="s">
        <v>185</v>
      </c>
      <c r="G102" s="3" t="s">
        <v>256</v>
      </c>
      <c r="W102" s="1" t="str">
        <f t="shared" si="74"/>
        <v/>
      </c>
      <c r="X102" s="1" t="str">
        <f t="shared" si="75"/>
        <v/>
      </c>
      <c r="Y102" s="1" t="str">
        <f t="shared" si="76"/>
        <v/>
      </c>
      <c r="Z102" s="1" t="str">
        <f t="shared" si="77"/>
        <v/>
      </c>
      <c r="AA102" s="1" t="str">
        <f t="shared" si="78"/>
        <v/>
      </c>
      <c r="AB102" s="1" t="str">
        <f t="shared" si="79"/>
        <v/>
      </c>
      <c r="AC102" s="1" t="str">
        <f t="shared" si="80"/>
        <v/>
      </c>
      <c r="AD102" s="1" t="str">
        <f t="shared" si="81"/>
        <v/>
      </c>
      <c r="AE102" s="1" t="str">
        <f t="shared" si="82"/>
        <v/>
      </c>
      <c r="AF102" s="1" t="str">
        <f t="shared" si="83"/>
        <v/>
      </c>
      <c r="AG102" s="1" t="str">
        <f t="shared" si="84"/>
        <v/>
      </c>
      <c r="AH102" s="1" t="str">
        <f t="shared" si="85"/>
        <v/>
      </c>
      <c r="AI102" s="1" t="str">
        <f t="shared" si="86"/>
        <v/>
      </c>
      <c r="AJ102" s="1" t="str">
        <f t="shared" si="87"/>
        <v/>
      </c>
      <c r="AK102" s="1" t="str">
        <f t="shared" si="88"/>
        <v/>
      </c>
      <c r="AL102" s="1" t="str">
        <f t="shared" si="89"/>
        <v/>
      </c>
      <c r="AM102" s="1" t="str">
        <f t="shared" si="90"/>
        <v/>
      </c>
      <c r="AN102" s="1" t="str">
        <f t="shared" si="91"/>
        <v/>
      </c>
      <c r="AO102" s="1" t="str">
        <f t="shared" si="92"/>
        <v/>
      </c>
      <c r="AP102" s="1" t="str">
        <f t="shared" si="93"/>
        <v/>
      </c>
      <c r="AQ102" s="1" t="str">
        <f t="shared" si="94"/>
        <v/>
      </c>
      <c r="AR102" s="4" t="s">
        <v>280</v>
      </c>
      <c r="AS102" s="1" t="s">
        <v>28</v>
      </c>
      <c r="AU102" s="1" t="s">
        <v>546</v>
      </c>
      <c r="AV102" s="5" t="s">
        <v>33</v>
      </c>
      <c r="AW102" s="5" t="s">
        <v>33</v>
      </c>
      <c r="AX102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2" s="1" t="str">
        <f t="shared" si="98"/>
        <v>&lt;img src=@img/outdoor.png@&gt;</v>
      </c>
      <c r="AZ102" s="1" t="str">
        <f t="shared" si="99"/>
        <v/>
      </c>
      <c r="BA102" s="1" t="str">
        <f t="shared" si="100"/>
        <v/>
      </c>
      <c r="BB102" s="1" t="str">
        <f t="shared" si="101"/>
        <v/>
      </c>
      <c r="BC102" s="1" t="str">
        <f t="shared" si="102"/>
        <v/>
      </c>
      <c r="BD102" s="1" t="str">
        <f t="shared" si="103"/>
        <v>&lt;img src=@img/outdoor.png@&gt;</v>
      </c>
      <c r="BE102" s="1" t="str">
        <f t="shared" si="104"/>
        <v>outdoor med  pearl</v>
      </c>
      <c r="BF102" s="1" t="str">
        <f t="shared" si="105"/>
        <v>Pearl Street</v>
      </c>
      <c r="BG102" s="10">
        <v>40.019371999999997</v>
      </c>
      <c r="BH102" s="10">
        <v>-105.274271</v>
      </c>
      <c r="BI102" s="1" t="str">
        <f t="shared" si="106"/>
        <v>[40.019372,-105.274271],</v>
      </c>
      <c r="BK102" s="1" t="str">
        <f t="shared" si="96"/>
        <v/>
      </c>
    </row>
    <row r="103" spans="2:64" ht="21" customHeight="1">
      <c r="B103" s="1" t="s">
        <v>399</v>
      </c>
      <c r="C103" s="1" t="s">
        <v>185</v>
      </c>
      <c r="G103" s="1" t="s">
        <v>413</v>
      </c>
      <c r="H103" s="1">
        <v>1600</v>
      </c>
      <c r="I103" s="1">
        <v>1800</v>
      </c>
      <c r="J103" s="1">
        <v>1600</v>
      </c>
      <c r="K103" s="1">
        <v>1800</v>
      </c>
      <c r="L103" s="1">
        <v>1600</v>
      </c>
      <c r="M103" s="1">
        <v>1800</v>
      </c>
      <c r="N103" s="1">
        <v>1600</v>
      </c>
      <c r="O103" s="1">
        <v>1800</v>
      </c>
      <c r="P103" s="1">
        <v>1600</v>
      </c>
      <c r="Q103" s="1">
        <v>1800</v>
      </c>
      <c r="R103" s="1">
        <v>1600</v>
      </c>
      <c r="S103" s="1">
        <v>1800</v>
      </c>
      <c r="T103" s="1">
        <v>1600</v>
      </c>
      <c r="U103" s="1">
        <v>1800</v>
      </c>
      <c r="V103" s="1" t="s">
        <v>440</v>
      </c>
      <c r="W103" s="1">
        <f t="shared" si="74"/>
        <v>16</v>
      </c>
      <c r="X103" s="1">
        <f t="shared" si="75"/>
        <v>18</v>
      </c>
      <c r="Y103" s="1">
        <f t="shared" si="76"/>
        <v>16</v>
      </c>
      <c r="Z103" s="1">
        <f t="shared" si="77"/>
        <v>18</v>
      </c>
      <c r="AA103" s="1">
        <f t="shared" si="78"/>
        <v>16</v>
      </c>
      <c r="AB103" s="1">
        <f t="shared" si="79"/>
        <v>18</v>
      </c>
      <c r="AC103" s="1">
        <f t="shared" si="80"/>
        <v>16</v>
      </c>
      <c r="AD103" s="1">
        <f t="shared" si="81"/>
        <v>18</v>
      </c>
      <c r="AE103" s="1">
        <f t="shared" si="82"/>
        <v>16</v>
      </c>
      <c r="AF103" s="1">
        <f t="shared" si="83"/>
        <v>18</v>
      </c>
      <c r="AG103" s="1">
        <f t="shared" si="84"/>
        <v>16</v>
      </c>
      <c r="AH103" s="1">
        <f t="shared" si="85"/>
        <v>18</v>
      </c>
      <c r="AI103" s="1">
        <f t="shared" si="86"/>
        <v>16</v>
      </c>
      <c r="AJ103" s="1">
        <f t="shared" si="87"/>
        <v>18</v>
      </c>
      <c r="AK103" s="1" t="str">
        <f t="shared" si="88"/>
        <v>4pm-6pm</v>
      </c>
      <c r="AL103" s="1" t="str">
        <f t="shared" si="89"/>
        <v>4pm-6pm</v>
      </c>
      <c r="AM103" s="1" t="str">
        <f t="shared" si="90"/>
        <v>4pm-6pm</v>
      </c>
      <c r="AN103" s="1" t="str">
        <f t="shared" si="91"/>
        <v>4pm-6pm</v>
      </c>
      <c r="AO103" s="1" t="str">
        <f t="shared" si="92"/>
        <v>4pm-6pm</v>
      </c>
      <c r="AP103" s="1" t="str">
        <f t="shared" si="93"/>
        <v>4pm-6pm</v>
      </c>
      <c r="AQ103" s="1" t="str">
        <f t="shared" si="94"/>
        <v>4pm-6pm</v>
      </c>
      <c r="AR103" s="1" t="s">
        <v>529</v>
      </c>
      <c r="AS103" s="1" t="s">
        <v>28</v>
      </c>
      <c r="AU103" s="1" t="s">
        <v>546</v>
      </c>
      <c r="AV103" s="5" t="s">
        <v>32</v>
      </c>
      <c r="AW103" s="5" t="s">
        <v>32</v>
      </c>
      <c r="AX103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3" s="1" t="str">
        <f t="shared" si="98"/>
        <v>&lt;img src=@img/outdoor.png@&gt;</v>
      </c>
      <c r="AZ103" s="1" t="str">
        <f t="shared" si="99"/>
        <v/>
      </c>
      <c r="BA103" s="1" t="str">
        <f t="shared" si="100"/>
        <v/>
      </c>
      <c r="BB103" s="1" t="str">
        <f t="shared" si="101"/>
        <v>&lt;img src=@img/drinkicon.png@&gt;</v>
      </c>
      <c r="BC103" s="1" t="str">
        <f t="shared" si="102"/>
        <v>&lt;img src=@img/foodicon.png@&gt;</v>
      </c>
      <c r="BD103" s="1" t="str">
        <f t="shared" si="103"/>
        <v>&lt;img src=@img/outdoor.png@&gt;&lt;img src=@img/drinkicon.png@&gt;&lt;img src=@img/foodicon.png@&gt;</v>
      </c>
      <c r="BE103" s="1" t="str">
        <f t="shared" si="104"/>
        <v>outdoor drink food med  pearl</v>
      </c>
      <c r="BF103" s="1" t="str">
        <f t="shared" si="105"/>
        <v>Pearl Street</v>
      </c>
      <c r="BG103" s="10">
        <v>39.984318000000002</v>
      </c>
      <c r="BH103" s="10">
        <v>-105.249369</v>
      </c>
      <c r="BI103" s="1" t="str">
        <f t="shared" si="106"/>
        <v>[39.984318,-105.249369],</v>
      </c>
      <c r="BK103" s="1" t="str">
        <f t="shared" si="96"/>
        <v/>
      </c>
    </row>
    <row r="104" spans="2:64" ht="21" customHeight="1">
      <c r="B104" s="10" t="s">
        <v>381</v>
      </c>
      <c r="C104" s="1" t="s">
        <v>299</v>
      </c>
      <c r="G104" s="8" t="s">
        <v>361</v>
      </c>
      <c r="H104" s="1">
        <v>1600</v>
      </c>
      <c r="I104" s="1">
        <v>1730</v>
      </c>
      <c r="J104" s="1">
        <v>1100</v>
      </c>
      <c r="K104" s="1">
        <v>1730</v>
      </c>
      <c r="L104" s="1">
        <v>1100</v>
      </c>
      <c r="M104" s="1">
        <v>1730</v>
      </c>
      <c r="N104" s="1">
        <v>1100</v>
      </c>
      <c r="O104" s="1">
        <v>1730</v>
      </c>
      <c r="P104" s="1">
        <v>1100</v>
      </c>
      <c r="Q104" s="1">
        <v>1730</v>
      </c>
      <c r="R104" s="1">
        <v>1100</v>
      </c>
      <c r="S104" s="1">
        <v>1730</v>
      </c>
      <c r="T104" s="1">
        <v>1100</v>
      </c>
      <c r="U104" s="1">
        <v>1730</v>
      </c>
      <c r="V104" s="1" t="s">
        <v>436</v>
      </c>
      <c r="W104" s="1">
        <f t="shared" si="74"/>
        <v>16</v>
      </c>
      <c r="X104" s="1">
        <f t="shared" si="75"/>
        <v>17.3</v>
      </c>
      <c r="Y104" s="1">
        <f t="shared" si="76"/>
        <v>11</v>
      </c>
      <c r="Z104" s="1">
        <f t="shared" si="77"/>
        <v>17.3</v>
      </c>
      <c r="AA104" s="1">
        <f t="shared" si="78"/>
        <v>11</v>
      </c>
      <c r="AB104" s="1">
        <f t="shared" si="79"/>
        <v>17.3</v>
      </c>
      <c r="AC104" s="1">
        <f t="shared" si="80"/>
        <v>11</v>
      </c>
      <c r="AD104" s="1">
        <f t="shared" si="81"/>
        <v>17.3</v>
      </c>
      <c r="AE104" s="1">
        <f t="shared" si="82"/>
        <v>11</v>
      </c>
      <c r="AF104" s="1">
        <f t="shared" si="83"/>
        <v>17.3</v>
      </c>
      <c r="AG104" s="1">
        <f t="shared" si="84"/>
        <v>11</v>
      </c>
      <c r="AH104" s="1">
        <f t="shared" si="85"/>
        <v>17.3</v>
      </c>
      <c r="AI104" s="1">
        <f t="shared" si="86"/>
        <v>11</v>
      </c>
      <c r="AJ104" s="1">
        <f t="shared" si="87"/>
        <v>17.3</v>
      </c>
      <c r="AK104" s="1" t="str">
        <f t="shared" si="88"/>
        <v>4pm-5.3pm</v>
      </c>
      <c r="AL104" s="1" t="str">
        <f t="shared" si="89"/>
        <v>11am-5.3pm</v>
      </c>
      <c r="AM104" s="1" t="str">
        <f t="shared" si="90"/>
        <v>11am-5.3pm</v>
      </c>
      <c r="AN104" s="1" t="str">
        <f t="shared" si="91"/>
        <v>11am-5.3pm</v>
      </c>
      <c r="AO104" s="1" t="str">
        <f t="shared" si="92"/>
        <v>11am-5.3pm</v>
      </c>
      <c r="AP104" s="1" t="str">
        <f t="shared" si="93"/>
        <v>11am-5.3pm</v>
      </c>
      <c r="AQ104" s="1" t="str">
        <f t="shared" si="94"/>
        <v>11am-5.3pm</v>
      </c>
      <c r="AR104" s="4" t="s">
        <v>511</v>
      </c>
      <c r="AU104" s="1" t="s">
        <v>546</v>
      </c>
      <c r="AV104" s="5" t="s">
        <v>32</v>
      </c>
      <c r="AW104" s="5" t="s">
        <v>32</v>
      </c>
      <c r="AX104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4" s="1" t="str">
        <f t="shared" si="98"/>
        <v/>
      </c>
      <c r="AZ104" s="1" t="str">
        <f t="shared" si="99"/>
        <v/>
      </c>
      <c r="BA104" s="1" t="str">
        <f t="shared" si="100"/>
        <v/>
      </c>
      <c r="BB104" s="1" t="str">
        <f t="shared" si="101"/>
        <v>&lt;img src=@img/drinkicon.png@&gt;</v>
      </c>
      <c r="BC104" s="1" t="str">
        <f t="shared" si="102"/>
        <v>&lt;img src=@img/foodicon.png@&gt;</v>
      </c>
      <c r="BD104" s="1" t="str">
        <f t="shared" si="103"/>
        <v>&lt;img src=@img/drinkicon.png@&gt;&lt;img src=@img/foodicon.png@&gt;</v>
      </c>
      <c r="BE104" s="1" t="str">
        <f t="shared" si="104"/>
        <v>drink food med  hill</v>
      </c>
      <c r="BF104" s="1" t="str">
        <f t="shared" si="105"/>
        <v>The Hill</v>
      </c>
      <c r="BG104" s="10">
        <v>40.00853</v>
      </c>
      <c r="BH104" s="10">
        <v>-105.27667700000001</v>
      </c>
      <c r="BI104" s="1" t="str">
        <f t="shared" si="106"/>
        <v>[40.00853,-105.276677],</v>
      </c>
      <c r="BK104" s="1" t="str">
        <f t="shared" si="96"/>
        <v/>
      </c>
    </row>
    <row r="105" spans="2:64" ht="21" customHeight="1">
      <c r="B105" s="10" t="s">
        <v>95</v>
      </c>
      <c r="C105" s="1" t="s">
        <v>185</v>
      </c>
      <c r="G105" s="6" t="s">
        <v>220</v>
      </c>
      <c r="J105" s="1">
        <v>1700</v>
      </c>
      <c r="K105" s="1">
        <v>1830</v>
      </c>
      <c r="L105" s="1">
        <v>1700</v>
      </c>
      <c r="M105" s="1">
        <v>1830</v>
      </c>
      <c r="N105" s="1">
        <v>1700</v>
      </c>
      <c r="O105" s="1">
        <v>1830</v>
      </c>
      <c r="P105" s="1">
        <v>1700</v>
      </c>
      <c r="Q105" s="1">
        <v>1830</v>
      </c>
      <c r="R105" s="1">
        <v>1700</v>
      </c>
      <c r="S105" s="1">
        <v>1830</v>
      </c>
      <c r="T105" s="1">
        <v>1700</v>
      </c>
      <c r="U105" s="1">
        <v>1830</v>
      </c>
      <c r="V105" s="10" t="s">
        <v>132</v>
      </c>
      <c r="W105" s="1" t="str">
        <f t="shared" si="74"/>
        <v/>
      </c>
      <c r="X105" s="1" t="str">
        <f t="shared" si="75"/>
        <v/>
      </c>
      <c r="Y105" s="1">
        <f t="shared" si="76"/>
        <v>17</v>
      </c>
      <c r="Z105" s="1">
        <f t="shared" si="77"/>
        <v>18.3</v>
      </c>
      <c r="AA105" s="1">
        <f t="shared" si="78"/>
        <v>17</v>
      </c>
      <c r="AB105" s="1">
        <f t="shared" si="79"/>
        <v>18.3</v>
      </c>
      <c r="AC105" s="1">
        <f t="shared" si="80"/>
        <v>17</v>
      </c>
      <c r="AD105" s="1">
        <f t="shared" si="81"/>
        <v>18.3</v>
      </c>
      <c r="AE105" s="1">
        <f t="shared" si="82"/>
        <v>17</v>
      </c>
      <c r="AF105" s="1">
        <f t="shared" si="83"/>
        <v>18.3</v>
      </c>
      <c r="AG105" s="1">
        <f t="shared" si="84"/>
        <v>17</v>
      </c>
      <c r="AH105" s="1">
        <f t="shared" si="85"/>
        <v>18.3</v>
      </c>
      <c r="AI105" s="1">
        <f t="shared" si="86"/>
        <v>17</v>
      </c>
      <c r="AJ105" s="1">
        <f t="shared" si="87"/>
        <v>18.3</v>
      </c>
      <c r="AK105" s="1" t="str">
        <f t="shared" si="88"/>
        <v/>
      </c>
      <c r="AL105" s="1" t="str">
        <f t="shared" si="89"/>
        <v>5pm-6.3pm</v>
      </c>
      <c r="AM105" s="1" t="str">
        <f t="shared" si="90"/>
        <v>5pm-6.3pm</v>
      </c>
      <c r="AN105" s="1" t="str">
        <f t="shared" si="91"/>
        <v>5pm-6.3pm</v>
      </c>
      <c r="AO105" s="1" t="str">
        <f t="shared" si="92"/>
        <v>5pm-6.3pm</v>
      </c>
      <c r="AP105" s="1" t="str">
        <f t="shared" si="93"/>
        <v>5pm-6.3pm</v>
      </c>
      <c r="AQ105" s="1" t="str">
        <f t="shared" si="94"/>
        <v>5pm-6.3pm</v>
      </c>
      <c r="AR105" s="7" t="s">
        <v>177</v>
      </c>
      <c r="AS105" s="1" t="s">
        <v>226</v>
      </c>
      <c r="AU105" s="1" t="s">
        <v>546</v>
      </c>
      <c r="AV105" s="5" t="s">
        <v>32</v>
      </c>
      <c r="AW105" s="5" t="s">
        <v>32</v>
      </c>
      <c r="AX105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5" s="1" t="str">
        <f t="shared" si="98"/>
        <v>&lt;img src=@img/outdoor.png@&gt;</v>
      </c>
      <c r="AZ105" s="1" t="str">
        <f t="shared" si="99"/>
        <v/>
      </c>
      <c r="BA105" s="1" t="str">
        <f t="shared" si="100"/>
        <v/>
      </c>
      <c r="BB105" s="1" t="str">
        <f t="shared" si="101"/>
        <v>&lt;img src=@img/drinkicon.png@&gt;</v>
      </c>
      <c r="BC105" s="1" t="str">
        <f t="shared" si="102"/>
        <v>&lt;img src=@img/foodicon.png@&gt;</v>
      </c>
      <c r="BD105" s="1" t="str">
        <f t="shared" si="103"/>
        <v>&lt;img src=@img/outdoor.png@&gt;&lt;img src=@img/drinkicon.png@&gt;&lt;img src=@img/foodicon.png@&gt;</v>
      </c>
      <c r="BE105" s="1" t="str">
        <f t="shared" si="104"/>
        <v>outdoor drink food med  pearl</v>
      </c>
      <c r="BF105" s="1" t="str">
        <f t="shared" si="105"/>
        <v>Pearl Street</v>
      </c>
      <c r="BG105" s="10">
        <v>40.019264999999997</v>
      </c>
      <c r="BH105" s="10">
        <v>-105.279872</v>
      </c>
      <c r="BI105" s="1" t="str">
        <f t="shared" si="106"/>
        <v>[40.019265,-105.279872],</v>
      </c>
      <c r="BK105" s="1" t="str">
        <f t="shared" si="96"/>
        <v/>
      </c>
    </row>
    <row r="106" spans="2:64" ht="21" customHeight="1">
      <c r="B106" s="10" t="s">
        <v>248</v>
      </c>
      <c r="C106" s="1" t="s">
        <v>185</v>
      </c>
      <c r="G106" s="8" t="s">
        <v>272</v>
      </c>
      <c r="V106" s="6"/>
      <c r="W106" s="1" t="str">
        <f t="shared" si="74"/>
        <v/>
      </c>
      <c r="X106" s="1" t="str">
        <f t="shared" si="75"/>
        <v/>
      </c>
      <c r="Y106" s="1" t="str">
        <f t="shared" si="76"/>
        <v/>
      </c>
      <c r="Z106" s="1" t="str">
        <f t="shared" si="77"/>
        <v/>
      </c>
      <c r="AA106" s="1" t="str">
        <f t="shared" si="78"/>
        <v/>
      </c>
      <c r="AB106" s="1" t="str">
        <f t="shared" si="79"/>
        <v/>
      </c>
      <c r="AC106" s="1" t="str">
        <f t="shared" si="80"/>
        <v/>
      </c>
      <c r="AD106" s="1" t="str">
        <f t="shared" si="81"/>
        <v/>
      </c>
      <c r="AE106" s="1" t="str">
        <f t="shared" si="82"/>
        <v/>
      </c>
      <c r="AF106" s="1" t="str">
        <f t="shared" si="83"/>
        <v/>
      </c>
      <c r="AG106" s="1" t="str">
        <f t="shared" si="84"/>
        <v/>
      </c>
      <c r="AH106" s="1" t="str">
        <f t="shared" si="85"/>
        <v/>
      </c>
      <c r="AI106" s="1" t="str">
        <f t="shared" si="86"/>
        <v/>
      </c>
      <c r="AJ106" s="1" t="str">
        <f t="shared" si="87"/>
        <v/>
      </c>
      <c r="AK106" s="1" t="str">
        <f t="shared" si="88"/>
        <v/>
      </c>
      <c r="AL106" s="1" t="str">
        <f t="shared" si="89"/>
        <v/>
      </c>
      <c r="AM106" s="1" t="str">
        <f t="shared" si="90"/>
        <v/>
      </c>
      <c r="AN106" s="1" t="str">
        <f t="shared" si="91"/>
        <v/>
      </c>
      <c r="AO106" s="1" t="str">
        <f t="shared" si="92"/>
        <v/>
      </c>
      <c r="AP106" s="1" t="str">
        <f t="shared" si="93"/>
        <v/>
      </c>
      <c r="AQ106" s="1" t="str">
        <f t="shared" si="94"/>
        <v/>
      </c>
      <c r="AR106" s="14" t="s">
        <v>297</v>
      </c>
      <c r="AU106" s="1" t="s">
        <v>546</v>
      </c>
      <c r="AV106" s="5" t="s">
        <v>33</v>
      </c>
      <c r="AW106" s="5" t="s">
        <v>33</v>
      </c>
      <c r="AX106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6" s="1" t="str">
        <f t="shared" si="98"/>
        <v/>
      </c>
      <c r="AZ106" s="1" t="str">
        <f t="shared" si="99"/>
        <v/>
      </c>
      <c r="BA106" s="1" t="str">
        <f t="shared" si="100"/>
        <v/>
      </c>
      <c r="BB106" s="1" t="str">
        <f t="shared" si="101"/>
        <v/>
      </c>
      <c r="BC106" s="1" t="str">
        <f t="shared" si="102"/>
        <v/>
      </c>
      <c r="BD106" s="1" t="str">
        <f t="shared" si="103"/>
        <v/>
      </c>
      <c r="BE106" s="1" t="str">
        <f t="shared" si="104"/>
        <v>med  pearl</v>
      </c>
      <c r="BF106" s="1" t="str">
        <f t="shared" si="105"/>
        <v>Pearl Street</v>
      </c>
      <c r="BG106" s="10">
        <v>40.018093999999998</v>
      </c>
      <c r="BH106" s="10">
        <v>-105.276999</v>
      </c>
      <c r="BI106" s="1" t="str">
        <f t="shared" si="106"/>
        <v>[40.018094,-105.276999],</v>
      </c>
      <c r="BK106" s="1" t="str">
        <f t="shared" si="96"/>
        <v/>
      </c>
    </row>
    <row r="107" spans="2:64" ht="21" customHeight="1">
      <c r="B107" s="10" t="s">
        <v>96</v>
      </c>
      <c r="C107" s="1" t="s">
        <v>185</v>
      </c>
      <c r="G107" s="18" t="s">
        <v>221</v>
      </c>
      <c r="H107" s="1">
        <v>1400</v>
      </c>
      <c r="I107" s="1">
        <v>1800</v>
      </c>
      <c r="J107" s="1">
        <v>1400</v>
      </c>
      <c r="K107" s="1">
        <v>1800</v>
      </c>
      <c r="L107" s="1">
        <v>1400</v>
      </c>
      <c r="M107" s="1">
        <v>1800</v>
      </c>
      <c r="N107" s="1">
        <v>1400</v>
      </c>
      <c r="O107" s="1">
        <v>1800</v>
      </c>
      <c r="P107" s="1">
        <v>1400</v>
      </c>
      <c r="Q107" s="1">
        <v>1800</v>
      </c>
      <c r="R107" s="1">
        <v>1400</v>
      </c>
      <c r="S107" s="1">
        <v>1800</v>
      </c>
      <c r="T107" s="1">
        <v>1400</v>
      </c>
      <c r="U107" s="1">
        <v>1800</v>
      </c>
      <c r="V107" s="10" t="s">
        <v>133</v>
      </c>
      <c r="W107" s="1">
        <f t="shared" si="74"/>
        <v>14</v>
      </c>
      <c r="X107" s="1">
        <f t="shared" si="75"/>
        <v>18</v>
      </c>
      <c r="Y107" s="1">
        <f t="shared" si="76"/>
        <v>14</v>
      </c>
      <c r="Z107" s="1">
        <f t="shared" si="77"/>
        <v>18</v>
      </c>
      <c r="AA107" s="1">
        <f t="shared" si="78"/>
        <v>14</v>
      </c>
      <c r="AB107" s="1">
        <f t="shared" si="79"/>
        <v>18</v>
      </c>
      <c r="AC107" s="1">
        <f t="shared" si="80"/>
        <v>14</v>
      </c>
      <c r="AD107" s="1">
        <f t="shared" si="81"/>
        <v>18</v>
      </c>
      <c r="AE107" s="1">
        <f t="shared" si="82"/>
        <v>14</v>
      </c>
      <c r="AF107" s="1">
        <f t="shared" si="83"/>
        <v>18</v>
      </c>
      <c r="AG107" s="1">
        <f t="shared" si="84"/>
        <v>14</v>
      </c>
      <c r="AH107" s="1">
        <f t="shared" si="85"/>
        <v>18</v>
      </c>
      <c r="AI107" s="1">
        <f t="shared" si="86"/>
        <v>14</v>
      </c>
      <c r="AJ107" s="1">
        <f t="shared" si="87"/>
        <v>18</v>
      </c>
      <c r="AK107" s="1" t="str">
        <f t="shared" si="88"/>
        <v>2pm-6pm</v>
      </c>
      <c r="AL107" s="1" t="str">
        <f t="shared" si="89"/>
        <v>2pm-6pm</v>
      </c>
      <c r="AM107" s="1" t="str">
        <f t="shared" si="90"/>
        <v>2pm-6pm</v>
      </c>
      <c r="AN107" s="1" t="str">
        <f t="shared" si="91"/>
        <v>2pm-6pm</v>
      </c>
      <c r="AO107" s="1" t="str">
        <f t="shared" si="92"/>
        <v>2pm-6pm</v>
      </c>
      <c r="AP107" s="1" t="str">
        <f t="shared" si="93"/>
        <v>2pm-6pm</v>
      </c>
      <c r="AQ107" s="1" t="str">
        <f t="shared" si="94"/>
        <v>2pm-6pm</v>
      </c>
      <c r="AR107" s="14" t="s">
        <v>178</v>
      </c>
      <c r="AS107" s="1" t="s">
        <v>28</v>
      </c>
      <c r="AU107" s="1" t="s">
        <v>546</v>
      </c>
      <c r="AV107" s="5" t="s">
        <v>32</v>
      </c>
      <c r="AW107" s="5" t="s">
        <v>32</v>
      </c>
      <c r="AX107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07" s="1" t="str">
        <f t="shared" si="98"/>
        <v>&lt;img src=@img/outdoor.png@&gt;</v>
      </c>
      <c r="AZ107" s="1" t="str">
        <f t="shared" si="99"/>
        <v/>
      </c>
      <c r="BA107" s="1" t="str">
        <f t="shared" si="100"/>
        <v/>
      </c>
      <c r="BB107" s="1" t="str">
        <f t="shared" si="101"/>
        <v>&lt;img src=@img/drinkicon.png@&gt;</v>
      </c>
      <c r="BC107" s="1" t="str">
        <f t="shared" si="102"/>
        <v>&lt;img src=@img/foodicon.png@&gt;</v>
      </c>
      <c r="BD107" s="1" t="str">
        <f t="shared" si="103"/>
        <v>&lt;img src=@img/outdoor.png@&gt;&lt;img src=@img/drinkicon.png@&gt;&lt;img src=@img/foodicon.png@&gt;</v>
      </c>
      <c r="BE107" s="1" t="str">
        <f t="shared" si="104"/>
        <v>outdoor drink food med  pearl</v>
      </c>
      <c r="BF107" s="1" t="str">
        <f t="shared" si="105"/>
        <v>Pearl Street</v>
      </c>
      <c r="BG107" s="10">
        <v>40.016984999999998</v>
      </c>
      <c r="BH107" s="10">
        <v>-105.28007700000001</v>
      </c>
      <c r="BI107" s="1" t="str">
        <f t="shared" si="106"/>
        <v>[40.016985,-105.280077],</v>
      </c>
      <c r="BK107" s="1" t="str">
        <f t="shared" si="96"/>
        <v/>
      </c>
    </row>
    <row r="108" spans="2:64" ht="21" customHeight="1">
      <c r="B108" s="10" t="s">
        <v>97</v>
      </c>
      <c r="C108" s="1" t="s">
        <v>185</v>
      </c>
      <c r="G108" s="17" t="s">
        <v>207</v>
      </c>
      <c r="J108" s="1">
        <v>1600</v>
      </c>
      <c r="K108" s="1">
        <v>2200</v>
      </c>
      <c r="L108" s="1">
        <v>1600</v>
      </c>
      <c r="M108" s="1">
        <v>1800</v>
      </c>
      <c r="N108" s="1">
        <v>1600</v>
      </c>
      <c r="O108" s="1">
        <v>1800</v>
      </c>
      <c r="P108" s="1">
        <v>1600</v>
      </c>
      <c r="Q108" s="1">
        <v>1800</v>
      </c>
      <c r="R108" s="1">
        <v>1130</v>
      </c>
      <c r="S108" s="1">
        <v>1800</v>
      </c>
      <c r="T108" s="1">
        <v>1130</v>
      </c>
      <c r="U108" s="1">
        <v>1800</v>
      </c>
      <c r="V108" s="10" t="s">
        <v>134</v>
      </c>
      <c r="W108" s="1" t="str">
        <f t="shared" si="74"/>
        <v/>
      </c>
      <c r="X108" s="1" t="str">
        <f t="shared" si="75"/>
        <v/>
      </c>
      <c r="Y108" s="1">
        <f t="shared" si="76"/>
        <v>16</v>
      </c>
      <c r="Z108" s="1">
        <f t="shared" si="77"/>
        <v>22</v>
      </c>
      <c r="AA108" s="1">
        <f t="shared" si="78"/>
        <v>16</v>
      </c>
      <c r="AB108" s="1">
        <f t="shared" si="79"/>
        <v>18</v>
      </c>
      <c r="AC108" s="1">
        <f t="shared" si="80"/>
        <v>16</v>
      </c>
      <c r="AD108" s="1">
        <f t="shared" si="81"/>
        <v>18</v>
      </c>
      <c r="AE108" s="1">
        <f t="shared" si="82"/>
        <v>16</v>
      </c>
      <c r="AF108" s="1">
        <f t="shared" si="83"/>
        <v>18</v>
      </c>
      <c r="AG108" s="1">
        <f t="shared" si="84"/>
        <v>11.3</v>
      </c>
      <c r="AH108" s="1">
        <f t="shared" si="85"/>
        <v>18</v>
      </c>
      <c r="AI108" s="1">
        <f t="shared" si="86"/>
        <v>11.3</v>
      </c>
      <c r="AJ108" s="1">
        <f t="shared" si="87"/>
        <v>18</v>
      </c>
      <c r="AK108" s="1" t="str">
        <f t="shared" si="88"/>
        <v/>
      </c>
      <c r="AL108" s="1" t="str">
        <f t="shared" si="89"/>
        <v>4pm-10pm</v>
      </c>
      <c r="AM108" s="1" t="str">
        <f t="shared" si="90"/>
        <v>4pm-6pm</v>
      </c>
      <c r="AN108" s="1" t="str">
        <f t="shared" si="91"/>
        <v>4pm-6pm</v>
      </c>
      <c r="AO108" s="1" t="str">
        <f t="shared" si="92"/>
        <v>4pm-6pm</v>
      </c>
      <c r="AP108" s="1" t="str">
        <f t="shared" si="93"/>
        <v>11.3am-6pm</v>
      </c>
      <c r="AQ108" s="1" t="str">
        <f t="shared" si="94"/>
        <v>11.3am-6pm</v>
      </c>
      <c r="AR108" s="7" t="s">
        <v>179</v>
      </c>
      <c r="AS108" s="1" t="s">
        <v>28</v>
      </c>
      <c r="AU108" s="1" t="s">
        <v>546</v>
      </c>
      <c r="AV108" s="5" t="s">
        <v>32</v>
      </c>
      <c r="AW108" s="5" t="s">
        <v>32</v>
      </c>
      <c r="AX108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08" s="1" t="str">
        <f t="shared" si="98"/>
        <v>&lt;img src=@img/outdoor.png@&gt;</v>
      </c>
      <c r="AZ108" s="1" t="str">
        <f t="shared" si="99"/>
        <v/>
      </c>
      <c r="BA108" s="1" t="str">
        <f t="shared" si="100"/>
        <v/>
      </c>
      <c r="BB108" s="1" t="str">
        <f t="shared" si="101"/>
        <v>&lt;img src=@img/drinkicon.png@&gt;</v>
      </c>
      <c r="BC108" s="1" t="str">
        <f t="shared" si="102"/>
        <v>&lt;img src=@img/foodicon.png@&gt;</v>
      </c>
      <c r="BD108" s="1" t="str">
        <f t="shared" si="103"/>
        <v>&lt;img src=@img/outdoor.png@&gt;&lt;img src=@img/drinkicon.png@&gt;&lt;img src=@img/foodicon.png@&gt;</v>
      </c>
      <c r="BE108" s="1" t="str">
        <f t="shared" si="104"/>
        <v>outdoor drink food med  pearl</v>
      </c>
      <c r="BF108" s="1" t="str">
        <f t="shared" si="105"/>
        <v>Pearl Street</v>
      </c>
      <c r="BG108" s="10">
        <v>40.017774000000003</v>
      </c>
      <c r="BH108" s="10">
        <v>-105.28192900000001</v>
      </c>
      <c r="BI108" s="1" t="str">
        <f t="shared" si="106"/>
        <v>[40.017774,-105.281929],</v>
      </c>
      <c r="BK108" s="1" t="str">
        <f t="shared" si="96"/>
        <v/>
      </c>
    </row>
    <row r="109" spans="2:64" ht="21" customHeight="1">
      <c r="B109" s="10" t="s">
        <v>98</v>
      </c>
      <c r="C109" s="1" t="s">
        <v>185</v>
      </c>
      <c r="G109" s="17" t="s">
        <v>222</v>
      </c>
      <c r="H109" s="1">
        <v>1500</v>
      </c>
      <c r="I109" s="1">
        <v>1800</v>
      </c>
      <c r="J109" s="1">
        <v>1500</v>
      </c>
      <c r="K109" s="1">
        <v>1800</v>
      </c>
      <c r="L109" s="1">
        <v>1500</v>
      </c>
      <c r="M109" s="1">
        <v>1800</v>
      </c>
      <c r="N109" s="1">
        <v>1500</v>
      </c>
      <c r="O109" s="1">
        <v>1800</v>
      </c>
      <c r="P109" s="1">
        <v>1500</v>
      </c>
      <c r="Q109" s="1">
        <v>1800</v>
      </c>
      <c r="R109" s="1">
        <v>1500</v>
      </c>
      <c r="S109" s="1">
        <v>1800</v>
      </c>
      <c r="T109" s="1">
        <v>1500</v>
      </c>
      <c r="U109" s="1">
        <v>1800</v>
      </c>
      <c r="V109" s="10" t="s">
        <v>135</v>
      </c>
      <c r="W109" s="1">
        <f t="shared" si="74"/>
        <v>15</v>
      </c>
      <c r="X109" s="1">
        <f t="shared" si="75"/>
        <v>18</v>
      </c>
      <c r="Y109" s="1">
        <f t="shared" si="76"/>
        <v>15</v>
      </c>
      <c r="Z109" s="1">
        <f t="shared" si="77"/>
        <v>18</v>
      </c>
      <c r="AA109" s="1">
        <f t="shared" si="78"/>
        <v>15</v>
      </c>
      <c r="AB109" s="1">
        <f t="shared" si="79"/>
        <v>18</v>
      </c>
      <c r="AC109" s="1">
        <f t="shared" si="80"/>
        <v>15</v>
      </c>
      <c r="AD109" s="1">
        <f t="shared" si="81"/>
        <v>18</v>
      </c>
      <c r="AE109" s="1">
        <f t="shared" si="82"/>
        <v>15</v>
      </c>
      <c r="AF109" s="1">
        <f t="shared" si="83"/>
        <v>18</v>
      </c>
      <c r="AG109" s="1">
        <f t="shared" si="84"/>
        <v>15</v>
      </c>
      <c r="AH109" s="1">
        <f t="shared" si="85"/>
        <v>18</v>
      </c>
      <c r="AI109" s="1">
        <f t="shared" si="86"/>
        <v>15</v>
      </c>
      <c r="AJ109" s="1">
        <f t="shared" si="87"/>
        <v>18</v>
      </c>
      <c r="AK109" s="1" t="str">
        <f t="shared" si="88"/>
        <v>3pm-6pm</v>
      </c>
      <c r="AL109" s="1" t="str">
        <f t="shared" si="89"/>
        <v>3pm-6pm</v>
      </c>
      <c r="AM109" s="1" t="str">
        <f t="shared" si="90"/>
        <v>3pm-6pm</v>
      </c>
      <c r="AN109" s="1" t="str">
        <f t="shared" si="91"/>
        <v>3pm-6pm</v>
      </c>
      <c r="AO109" s="1" t="str">
        <f t="shared" si="92"/>
        <v>3pm-6pm</v>
      </c>
      <c r="AP109" s="1" t="str">
        <f t="shared" si="93"/>
        <v>3pm-6pm</v>
      </c>
      <c r="AQ109" s="1" t="str">
        <f t="shared" si="94"/>
        <v>3pm-6pm</v>
      </c>
      <c r="AR109" s="7" t="s">
        <v>180</v>
      </c>
      <c r="AS109" s="1" t="s">
        <v>28</v>
      </c>
      <c r="AT109" s="1" t="s">
        <v>443</v>
      </c>
      <c r="AU109" s="1" t="s">
        <v>546</v>
      </c>
      <c r="AV109" s="5" t="s">
        <v>32</v>
      </c>
      <c r="AW109" s="5" t="s">
        <v>32</v>
      </c>
      <c r="AX109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09" s="1" t="str">
        <f t="shared" si="98"/>
        <v>&lt;img src=@img/outdoor.png@&gt;</v>
      </c>
      <c r="AZ109" s="1" t="str">
        <f t="shared" si="99"/>
        <v>&lt;img src=@img/pets.png@&gt;</v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src=@img/pets.png@&gt;&lt;img src=@img/drinkicon.png@&gt;&lt;img src=@img/foodicon.png@&gt;</v>
      </c>
      <c r="BE109" s="1" t="str">
        <f t="shared" si="104"/>
        <v>outdoor pet drink food med  pearl</v>
      </c>
      <c r="BF109" s="1" t="str">
        <f t="shared" si="105"/>
        <v>Pearl Street</v>
      </c>
      <c r="BG109" s="10">
        <v>40.019523999999997</v>
      </c>
      <c r="BH109" s="10">
        <v>-105.273292</v>
      </c>
      <c r="BI109" s="1" t="str">
        <f t="shared" si="106"/>
        <v>[40.019524,-105.273292],</v>
      </c>
      <c r="BK109" s="1" t="str">
        <f t="shared" si="96"/>
        <v/>
      </c>
    </row>
    <row r="110" spans="2:64" ht="21" customHeight="1">
      <c r="B110" s="10" t="s">
        <v>387</v>
      </c>
      <c r="C110" s="1" t="s">
        <v>299</v>
      </c>
      <c r="G110" s="3" t="s">
        <v>368</v>
      </c>
      <c r="W110" s="1" t="str">
        <f t="shared" si="74"/>
        <v/>
      </c>
      <c r="X110" s="1" t="str">
        <f t="shared" si="75"/>
        <v/>
      </c>
      <c r="Y110" s="1" t="str">
        <f t="shared" si="76"/>
        <v/>
      </c>
      <c r="Z110" s="1" t="str">
        <f t="shared" si="77"/>
        <v/>
      </c>
      <c r="AA110" s="1" t="str">
        <f t="shared" si="78"/>
        <v/>
      </c>
      <c r="AB110" s="1" t="str">
        <f t="shared" si="79"/>
        <v/>
      </c>
      <c r="AC110" s="1" t="str">
        <f t="shared" si="80"/>
        <v/>
      </c>
      <c r="AD110" s="1" t="str">
        <f t="shared" si="81"/>
        <v/>
      </c>
      <c r="AE110" s="1" t="str">
        <f t="shared" si="82"/>
        <v/>
      </c>
      <c r="AF110" s="1" t="str">
        <f t="shared" si="83"/>
        <v/>
      </c>
      <c r="AG110" s="1" t="str">
        <f t="shared" si="84"/>
        <v/>
      </c>
      <c r="AH110" s="1" t="str">
        <f t="shared" si="85"/>
        <v/>
      </c>
      <c r="AI110" s="1" t="str">
        <f t="shared" si="86"/>
        <v/>
      </c>
      <c r="AJ110" s="1" t="str">
        <f t="shared" si="87"/>
        <v/>
      </c>
      <c r="AK110" s="1" t="str">
        <f t="shared" si="88"/>
        <v/>
      </c>
      <c r="AL110" s="1" t="str">
        <f t="shared" si="89"/>
        <v/>
      </c>
      <c r="AM110" s="1" t="str">
        <f t="shared" si="90"/>
        <v/>
      </c>
      <c r="AN110" s="1" t="str">
        <f t="shared" si="91"/>
        <v/>
      </c>
      <c r="AO110" s="1" t="str">
        <f t="shared" si="92"/>
        <v/>
      </c>
      <c r="AP110" s="1" t="str">
        <f t="shared" si="93"/>
        <v/>
      </c>
      <c r="AQ110" s="1" t="str">
        <f t="shared" si="94"/>
        <v/>
      </c>
      <c r="AR110" s="7" t="s">
        <v>517</v>
      </c>
      <c r="AU110" s="1" t="s">
        <v>546</v>
      </c>
      <c r="AV110" s="5" t="s">
        <v>33</v>
      </c>
      <c r="AW110" s="5" t="s">
        <v>33</v>
      </c>
      <c r="AX110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0" s="1" t="str">
        <f t="shared" si="98"/>
        <v/>
      </c>
      <c r="AZ110" s="1" t="str">
        <f t="shared" si="99"/>
        <v/>
      </c>
      <c r="BA110" s="1" t="str">
        <f t="shared" si="100"/>
        <v/>
      </c>
      <c r="BB110" s="1" t="str">
        <f t="shared" si="101"/>
        <v/>
      </c>
      <c r="BC110" s="1" t="str">
        <f t="shared" si="102"/>
        <v/>
      </c>
      <c r="BD110" s="1" t="str">
        <f t="shared" si="103"/>
        <v/>
      </c>
      <c r="BE110" s="1" t="str">
        <f t="shared" si="104"/>
        <v>med  hill</v>
      </c>
      <c r="BF110" s="1" t="str">
        <f t="shared" si="105"/>
        <v>The Hill</v>
      </c>
      <c r="BG110" s="10">
        <v>40.007741000000003</v>
      </c>
      <c r="BH110" s="10">
        <v>-105.275408</v>
      </c>
      <c r="BI110" s="1" t="str">
        <f t="shared" si="106"/>
        <v>[40.007741,-105.275408],</v>
      </c>
      <c r="BK110" s="1" t="str">
        <f t="shared" si="96"/>
        <v/>
      </c>
    </row>
    <row r="111" spans="2:64" ht="21" customHeight="1">
      <c r="B111" s="10" t="s">
        <v>65</v>
      </c>
      <c r="C111" s="1" t="s">
        <v>185</v>
      </c>
      <c r="G111" s="6" t="s">
        <v>188</v>
      </c>
      <c r="H111" s="1">
        <v>2100</v>
      </c>
      <c r="I111" s="1">
        <v>2400</v>
      </c>
      <c r="J111" s="1">
        <v>1500</v>
      </c>
      <c r="K111" s="1">
        <v>1800</v>
      </c>
      <c r="L111" s="1">
        <v>1500</v>
      </c>
      <c r="M111" s="1">
        <v>1800</v>
      </c>
      <c r="N111" s="1">
        <v>1500</v>
      </c>
      <c r="O111" s="1">
        <v>1800</v>
      </c>
      <c r="P111" s="1">
        <v>1500</v>
      </c>
      <c r="Q111" s="1">
        <v>1800</v>
      </c>
      <c r="R111" s="1">
        <v>1500</v>
      </c>
      <c r="S111" s="1">
        <v>1800</v>
      </c>
      <c r="T111" s="1">
        <v>1500</v>
      </c>
      <c r="U111" s="1">
        <v>1800</v>
      </c>
      <c r="V111" s="10" t="s">
        <v>104</v>
      </c>
      <c r="W111" s="1">
        <f t="shared" si="74"/>
        <v>21</v>
      </c>
      <c r="X111" s="1">
        <f t="shared" si="75"/>
        <v>24</v>
      </c>
      <c r="Y111" s="1">
        <f t="shared" si="76"/>
        <v>15</v>
      </c>
      <c r="Z111" s="1">
        <f t="shared" si="77"/>
        <v>18</v>
      </c>
      <c r="AA111" s="1">
        <f t="shared" si="78"/>
        <v>15</v>
      </c>
      <c r="AB111" s="1">
        <f t="shared" si="79"/>
        <v>18</v>
      </c>
      <c r="AC111" s="1">
        <f t="shared" si="80"/>
        <v>15</v>
      </c>
      <c r="AD111" s="1">
        <f t="shared" si="81"/>
        <v>18</v>
      </c>
      <c r="AE111" s="1">
        <f t="shared" si="82"/>
        <v>15</v>
      </c>
      <c r="AF111" s="1">
        <f t="shared" si="83"/>
        <v>18</v>
      </c>
      <c r="AG111" s="1">
        <f t="shared" si="84"/>
        <v>15</v>
      </c>
      <c r="AH111" s="1">
        <f t="shared" si="85"/>
        <v>18</v>
      </c>
      <c r="AI111" s="1">
        <f t="shared" si="86"/>
        <v>15</v>
      </c>
      <c r="AJ111" s="1">
        <f t="shared" si="87"/>
        <v>18</v>
      </c>
      <c r="AK111" s="1" t="str">
        <f t="shared" si="88"/>
        <v>9pm-12am</v>
      </c>
      <c r="AL111" s="1" t="str">
        <f t="shared" si="89"/>
        <v>3pm-6pm</v>
      </c>
      <c r="AM111" s="1" t="str">
        <f t="shared" si="90"/>
        <v>3pm-6pm</v>
      </c>
      <c r="AN111" s="1" t="str">
        <f t="shared" si="91"/>
        <v>3pm-6pm</v>
      </c>
      <c r="AO111" s="1" t="str">
        <f t="shared" si="92"/>
        <v>3pm-6pm</v>
      </c>
      <c r="AP111" s="1" t="str">
        <f t="shared" si="93"/>
        <v>3pm-6pm</v>
      </c>
      <c r="AQ111" s="1" t="str">
        <f t="shared" si="94"/>
        <v>3pm-6pm</v>
      </c>
      <c r="AR111" s="1" t="s">
        <v>142</v>
      </c>
      <c r="AS111" s="1" t="s">
        <v>226</v>
      </c>
      <c r="AU111" s="1" t="s">
        <v>546</v>
      </c>
      <c r="AV111" s="5" t="s">
        <v>32</v>
      </c>
      <c r="AW111" s="5" t="s">
        <v>32</v>
      </c>
      <c r="AX111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src=@img/foodicon.png@&gt;&lt;img src=@img/kidicon.png@&gt;</v>
      </c>
      <c r="BE111" s="1" t="str">
        <f t="shared" si="104"/>
        <v>outdoor drink food med  pearl kid</v>
      </c>
      <c r="BF111" s="1" t="str">
        <f t="shared" si="105"/>
        <v>Pearl Street</v>
      </c>
      <c r="BG111" s="10">
        <v>40.016553000000002</v>
      </c>
      <c r="BH111" s="10">
        <v>-105.282411</v>
      </c>
      <c r="BI111" s="1" t="str">
        <f t="shared" si="106"/>
        <v>[40.016553,-105.282411],</v>
      </c>
      <c r="BJ111" s="5" t="b">
        <v>1</v>
      </c>
      <c r="BK111" s="1" t="str">
        <f t="shared" si="96"/>
        <v>&lt;img src=@img/kidicon.png@&gt;</v>
      </c>
      <c r="BL111" s="1" t="s">
        <v>448</v>
      </c>
    </row>
    <row r="112" spans="2:64" ht="21" customHeight="1">
      <c r="B112" s="10" t="s">
        <v>236</v>
      </c>
      <c r="C112" s="1" t="s">
        <v>185</v>
      </c>
      <c r="G112" s="8" t="s">
        <v>259</v>
      </c>
      <c r="W112" s="1" t="str">
        <f t="shared" si="74"/>
        <v/>
      </c>
      <c r="X112" s="1" t="str">
        <f t="shared" si="75"/>
        <v/>
      </c>
      <c r="Y112" s="1" t="str">
        <f t="shared" si="76"/>
        <v/>
      </c>
      <c r="Z112" s="1" t="str">
        <f t="shared" si="77"/>
        <v/>
      </c>
      <c r="AA112" s="1" t="str">
        <f t="shared" si="78"/>
        <v/>
      </c>
      <c r="AB112" s="1" t="str">
        <f t="shared" si="79"/>
        <v/>
      </c>
      <c r="AC112" s="1" t="str">
        <f t="shared" si="80"/>
        <v/>
      </c>
      <c r="AD112" s="1" t="str">
        <f t="shared" si="81"/>
        <v/>
      </c>
      <c r="AE112" s="1" t="str">
        <f t="shared" si="82"/>
        <v/>
      </c>
      <c r="AF112" s="1" t="str">
        <f t="shared" si="83"/>
        <v/>
      </c>
      <c r="AG112" s="1" t="str">
        <f t="shared" si="84"/>
        <v/>
      </c>
      <c r="AH112" s="1" t="str">
        <f t="shared" si="85"/>
        <v/>
      </c>
      <c r="AI112" s="1" t="str">
        <f t="shared" si="86"/>
        <v/>
      </c>
      <c r="AJ112" s="1" t="str">
        <f t="shared" si="87"/>
        <v/>
      </c>
      <c r="AK112" s="1" t="str">
        <f t="shared" si="88"/>
        <v/>
      </c>
      <c r="AL112" s="1" t="str">
        <f t="shared" si="89"/>
        <v/>
      </c>
      <c r="AM112" s="1" t="str">
        <f t="shared" si="90"/>
        <v/>
      </c>
      <c r="AN112" s="1" t="str">
        <f t="shared" si="91"/>
        <v/>
      </c>
      <c r="AO112" s="1" t="str">
        <f t="shared" si="92"/>
        <v/>
      </c>
      <c r="AP112" s="1" t="str">
        <f t="shared" si="93"/>
        <v/>
      </c>
      <c r="AQ112" s="1" t="str">
        <f t="shared" si="94"/>
        <v/>
      </c>
      <c r="AR112" s="4" t="s">
        <v>283</v>
      </c>
      <c r="AS112" s="1" t="s">
        <v>28</v>
      </c>
      <c r="AU112" s="1" t="s">
        <v>546</v>
      </c>
      <c r="AV112" s="5" t="s">
        <v>33</v>
      </c>
      <c r="AW112" s="5" t="s">
        <v>33</v>
      </c>
      <c r="AX112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2" s="1" t="str">
        <f t="shared" si="98"/>
        <v>&lt;img src=@img/outdoor.png@&gt;</v>
      </c>
      <c r="AZ112" s="1" t="str">
        <f t="shared" si="99"/>
        <v/>
      </c>
      <c r="BA112" s="1" t="str">
        <f t="shared" si="100"/>
        <v/>
      </c>
      <c r="BB112" s="1" t="str">
        <f t="shared" si="101"/>
        <v/>
      </c>
      <c r="BC112" s="1" t="str">
        <f t="shared" si="102"/>
        <v/>
      </c>
      <c r="BD112" s="1" t="str">
        <f t="shared" si="103"/>
        <v>&lt;img src=@img/outdoor.png@&gt;</v>
      </c>
      <c r="BE112" s="1" t="str">
        <f t="shared" si="104"/>
        <v>outdoor med  pearl</v>
      </c>
      <c r="BF112" s="1" t="str">
        <f t="shared" si="105"/>
        <v>Pearl Street</v>
      </c>
      <c r="BG112" s="10">
        <v>40.016190999999999</v>
      </c>
      <c r="BH112" s="10">
        <v>-105.28424</v>
      </c>
      <c r="BI112" s="1" t="str">
        <f t="shared" si="106"/>
        <v>[40.016191,-105.28424],</v>
      </c>
      <c r="BK112" s="1" t="str">
        <f t="shared" si="96"/>
        <v/>
      </c>
    </row>
    <row r="113" spans="2:64" ht="21" customHeight="1">
      <c r="B113" s="10" t="s">
        <v>70</v>
      </c>
      <c r="C113" s="1" t="s">
        <v>185</v>
      </c>
      <c r="G113" s="17" t="s">
        <v>193</v>
      </c>
      <c r="J113" s="1">
        <v>1600</v>
      </c>
      <c r="K113" s="1">
        <v>1800</v>
      </c>
      <c r="L113" s="1">
        <v>1600</v>
      </c>
      <c r="M113" s="1">
        <v>1800</v>
      </c>
      <c r="N113" s="1">
        <v>1600</v>
      </c>
      <c r="O113" s="1">
        <v>1800</v>
      </c>
      <c r="P113" s="1">
        <v>1600</v>
      </c>
      <c r="Q113" s="1">
        <v>1800</v>
      </c>
      <c r="R113" s="1">
        <v>1600</v>
      </c>
      <c r="S113" s="1">
        <v>1800</v>
      </c>
      <c r="V113" s="10" t="s">
        <v>109</v>
      </c>
      <c r="W113" s="1" t="str">
        <f t="shared" si="74"/>
        <v/>
      </c>
      <c r="X113" s="1" t="str">
        <f t="shared" si="75"/>
        <v/>
      </c>
      <c r="Y113" s="1">
        <f t="shared" si="76"/>
        <v>16</v>
      </c>
      <c r="Z113" s="1">
        <f t="shared" si="77"/>
        <v>18</v>
      </c>
      <c r="AA113" s="1">
        <f t="shared" si="78"/>
        <v>16</v>
      </c>
      <c r="AB113" s="1">
        <f t="shared" si="79"/>
        <v>18</v>
      </c>
      <c r="AC113" s="1">
        <f t="shared" si="80"/>
        <v>16</v>
      </c>
      <c r="AD113" s="1">
        <f t="shared" si="81"/>
        <v>18</v>
      </c>
      <c r="AE113" s="1">
        <f t="shared" si="82"/>
        <v>16</v>
      </c>
      <c r="AF113" s="1">
        <f t="shared" si="83"/>
        <v>18</v>
      </c>
      <c r="AG113" s="1">
        <f t="shared" si="84"/>
        <v>16</v>
      </c>
      <c r="AH113" s="1">
        <f t="shared" si="85"/>
        <v>18</v>
      </c>
      <c r="AI113" s="1" t="str">
        <f t="shared" si="86"/>
        <v/>
      </c>
      <c r="AJ113" s="1" t="str">
        <f t="shared" si="87"/>
        <v/>
      </c>
      <c r="AK113" s="1" t="str">
        <f t="shared" si="88"/>
        <v/>
      </c>
      <c r="AL113" s="1" t="str">
        <f t="shared" si="89"/>
        <v>4pm-6pm</v>
      </c>
      <c r="AM113" s="1" t="str">
        <f t="shared" si="90"/>
        <v>4pm-6pm</v>
      </c>
      <c r="AN113" s="1" t="str">
        <f t="shared" si="91"/>
        <v>4pm-6pm</v>
      </c>
      <c r="AO113" s="1" t="str">
        <f t="shared" si="92"/>
        <v>4pm-6pm</v>
      </c>
      <c r="AP113" s="1" t="str">
        <f t="shared" si="93"/>
        <v>4pm-6pm</v>
      </c>
      <c r="AQ113" s="1" t="str">
        <f t="shared" si="94"/>
        <v/>
      </c>
      <c r="AR113" s="4" t="s">
        <v>147</v>
      </c>
      <c r="AS113" s="1" t="s">
        <v>28</v>
      </c>
      <c r="AU113" s="1" t="s">
        <v>546</v>
      </c>
      <c r="AV113" s="5" t="s">
        <v>32</v>
      </c>
      <c r="AW113" s="5" t="s">
        <v>32</v>
      </c>
      <c r="AX113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3" s="1" t="str">
        <f t="shared" si="98"/>
        <v>&lt;img src=@img/outdoor.png@&gt;</v>
      </c>
      <c r="AZ113" s="1" t="str">
        <f t="shared" si="99"/>
        <v/>
      </c>
      <c r="BA113" s="1" t="str">
        <f t="shared" si="100"/>
        <v/>
      </c>
      <c r="BB113" s="1" t="str">
        <f t="shared" si="101"/>
        <v>&lt;img src=@img/drinkicon.png@&gt;</v>
      </c>
      <c r="BC113" s="1" t="str">
        <f t="shared" si="102"/>
        <v>&lt;img src=@img/foodicon.png@&gt;</v>
      </c>
      <c r="BD113" s="1" t="str">
        <f t="shared" si="103"/>
        <v>&lt;img src=@img/outdoor.png@&gt;&lt;img src=@img/drinkicon.png@&gt;&lt;img src=@img/foodicon.png@&gt;</v>
      </c>
      <c r="BE113" s="1" t="str">
        <f t="shared" si="104"/>
        <v>outdoor drink food med  pearl</v>
      </c>
      <c r="BF113" s="1" t="str">
        <f t="shared" si="105"/>
        <v>Pearl Street</v>
      </c>
      <c r="BG113" s="10">
        <v>40.018610000000002</v>
      </c>
      <c r="BH113" s="10">
        <v>-105.277233</v>
      </c>
      <c r="BI113" s="1" t="str">
        <f t="shared" si="106"/>
        <v>[40.01861,-105.277233],</v>
      </c>
      <c r="BK113" s="1" t="str">
        <f t="shared" si="96"/>
        <v/>
      </c>
    </row>
    <row r="114" spans="2:64" ht="21" customHeight="1">
      <c r="B114" s="10" t="s">
        <v>383</v>
      </c>
      <c r="C114" s="1" t="s">
        <v>299</v>
      </c>
      <c r="G114" s="1" t="s">
        <v>364</v>
      </c>
      <c r="H114" s="1">
        <v>1500</v>
      </c>
      <c r="I114" s="1">
        <v>1800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25" t="s">
        <v>438</v>
      </c>
      <c r="W114" s="1">
        <f t="shared" si="74"/>
        <v>15</v>
      </c>
      <c r="X114" s="1">
        <f t="shared" si="75"/>
        <v>18</v>
      </c>
      <c r="Y114" s="1">
        <f t="shared" si="76"/>
        <v>15</v>
      </c>
      <c r="Z114" s="1">
        <f t="shared" si="77"/>
        <v>18</v>
      </c>
      <c r="AA114" s="1">
        <f t="shared" si="78"/>
        <v>15</v>
      </c>
      <c r="AB114" s="1">
        <f t="shared" si="79"/>
        <v>18</v>
      </c>
      <c r="AC114" s="1">
        <f t="shared" si="80"/>
        <v>15</v>
      </c>
      <c r="AD114" s="1">
        <f t="shared" si="81"/>
        <v>18</v>
      </c>
      <c r="AE114" s="1">
        <f t="shared" si="82"/>
        <v>15</v>
      </c>
      <c r="AF114" s="1">
        <f t="shared" si="83"/>
        <v>18</v>
      </c>
      <c r="AG114" s="1">
        <f t="shared" si="84"/>
        <v>15</v>
      </c>
      <c r="AH114" s="1">
        <f t="shared" si="85"/>
        <v>18</v>
      </c>
      <c r="AI114" s="1">
        <f t="shared" si="86"/>
        <v>15</v>
      </c>
      <c r="AJ114" s="1">
        <f t="shared" si="87"/>
        <v>18</v>
      </c>
      <c r="AK114" s="1" t="str">
        <f t="shared" si="88"/>
        <v>3pm-6pm</v>
      </c>
      <c r="AL114" s="1" t="str">
        <f t="shared" si="89"/>
        <v>3pm-6pm</v>
      </c>
      <c r="AM114" s="1" t="str">
        <f t="shared" si="90"/>
        <v>3pm-6pm</v>
      </c>
      <c r="AN114" s="1" t="str">
        <f t="shared" si="91"/>
        <v>3pm-6pm</v>
      </c>
      <c r="AO114" s="1" t="str">
        <f t="shared" si="92"/>
        <v>3pm-6pm</v>
      </c>
      <c r="AP114" s="1" t="str">
        <f t="shared" si="93"/>
        <v>3pm-6pm</v>
      </c>
      <c r="AQ114" s="1" t="str">
        <f t="shared" si="94"/>
        <v>3pm-6pm</v>
      </c>
      <c r="AR114" s="4" t="s">
        <v>513</v>
      </c>
      <c r="AU114" s="1" t="s">
        <v>546</v>
      </c>
      <c r="AV114" s="5" t="s">
        <v>32</v>
      </c>
      <c r="AW114" s="5" t="s">
        <v>32</v>
      </c>
      <c r="AX114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4" s="1" t="str">
        <f t="shared" si="98"/>
        <v/>
      </c>
      <c r="AZ114" s="1" t="str">
        <f t="shared" si="99"/>
        <v/>
      </c>
      <c r="BA114" s="1" t="str">
        <f t="shared" si="100"/>
        <v/>
      </c>
      <c r="BB114" s="1" t="str">
        <f t="shared" si="101"/>
        <v>&lt;img src=@img/drinkicon.png@&gt;</v>
      </c>
      <c r="BC114" s="1" t="str">
        <f t="shared" si="102"/>
        <v>&lt;img src=@img/foodicon.png@&gt;</v>
      </c>
      <c r="BD114" s="1" t="str">
        <f t="shared" si="103"/>
        <v>&lt;img src=@img/drinkicon.png@&gt;&lt;img src=@img/foodicon.png@&gt;</v>
      </c>
      <c r="BE114" s="1" t="str">
        <f t="shared" si="104"/>
        <v>drink food med  hill</v>
      </c>
      <c r="BF114" s="1" t="str">
        <f t="shared" si="105"/>
        <v>The Hill</v>
      </c>
      <c r="BG114" s="10">
        <v>40.007427</v>
      </c>
      <c r="BH114" s="10">
        <v>-105.27603999999999</v>
      </c>
      <c r="BI114" s="1" t="str">
        <f t="shared" si="106"/>
        <v>[40.007427,-105.27604],</v>
      </c>
      <c r="BK114" s="1" t="str">
        <f t="shared" si="96"/>
        <v/>
      </c>
    </row>
    <row r="115" spans="2:64" ht="21" customHeight="1">
      <c r="B115" s="10" t="s">
        <v>71</v>
      </c>
      <c r="C115" s="1" t="s">
        <v>185</v>
      </c>
      <c r="G115" s="17" t="s">
        <v>194</v>
      </c>
      <c r="H115" s="1">
        <v>1500</v>
      </c>
      <c r="I115" s="1">
        <v>1800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110</v>
      </c>
      <c r="W115" s="1">
        <f t="shared" si="74"/>
        <v>15</v>
      </c>
      <c r="X115" s="1">
        <f t="shared" si="75"/>
        <v>18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3pm-6pm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4" t="s">
        <v>148</v>
      </c>
      <c r="AS115" s="1" t="s">
        <v>28</v>
      </c>
      <c r="AU115" s="1" t="s">
        <v>546</v>
      </c>
      <c r="AV115" s="5" t="s">
        <v>32</v>
      </c>
      <c r="AW115" s="5" t="s">
        <v>32</v>
      </c>
      <c r="AX115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5" s="1" t="str">
        <f t="shared" si="98"/>
        <v>&lt;img src=@img/outdoor.png@&gt;</v>
      </c>
      <c r="AZ115" s="1" t="str">
        <f t="shared" si="99"/>
        <v/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src=@img/outdoor.png@&gt;&lt;img src=@img/drinkicon.png@&gt;&lt;img src=@img/foodicon.png@&gt;</v>
      </c>
      <c r="BE115" s="1" t="str">
        <f t="shared" si="104"/>
        <v>outdoor drink food med  pearl</v>
      </c>
      <c r="BF115" s="1" t="str">
        <f t="shared" si="105"/>
        <v>Pearl Street</v>
      </c>
      <c r="BG115" s="10">
        <v>40.019404000000002</v>
      </c>
      <c r="BH115" s="10">
        <v>-105.279415</v>
      </c>
      <c r="BI115" s="1" t="str">
        <f t="shared" si="106"/>
        <v>[40.019404,-105.279415],</v>
      </c>
      <c r="BK115" s="1" t="str">
        <f t="shared" si="96"/>
        <v/>
      </c>
    </row>
    <row r="116" spans="2:64" ht="21" customHeight="1">
      <c r="B116" s="10" t="s">
        <v>244</v>
      </c>
      <c r="C116" s="1" t="s">
        <v>185</v>
      </c>
      <c r="G116" s="1" t="s">
        <v>267</v>
      </c>
      <c r="W116" s="1" t="str">
        <f t="shared" si="74"/>
        <v/>
      </c>
      <c r="X116" s="1" t="str">
        <f t="shared" si="75"/>
        <v/>
      </c>
      <c r="Y116" s="1" t="str">
        <f t="shared" si="76"/>
        <v/>
      </c>
      <c r="Z116" s="1" t="str">
        <f t="shared" si="77"/>
        <v/>
      </c>
      <c r="AA116" s="1" t="str">
        <f t="shared" si="78"/>
        <v/>
      </c>
      <c r="AB116" s="1" t="str">
        <f t="shared" si="79"/>
        <v/>
      </c>
      <c r="AC116" s="1" t="str">
        <f t="shared" si="80"/>
        <v/>
      </c>
      <c r="AD116" s="1" t="str">
        <f t="shared" si="81"/>
        <v/>
      </c>
      <c r="AE116" s="1" t="str">
        <f t="shared" si="82"/>
        <v/>
      </c>
      <c r="AF116" s="1" t="str">
        <f t="shared" si="83"/>
        <v/>
      </c>
      <c r="AG116" s="1" t="str">
        <f t="shared" si="84"/>
        <v/>
      </c>
      <c r="AH116" s="1" t="str">
        <f t="shared" si="85"/>
        <v/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/>
      </c>
      <c r="AM116" s="1" t="str">
        <f t="shared" si="90"/>
        <v/>
      </c>
      <c r="AN116" s="1" t="str">
        <f t="shared" si="91"/>
        <v/>
      </c>
      <c r="AO116" s="1" t="str">
        <f t="shared" si="92"/>
        <v/>
      </c>
      <c r="AP116" s="1" t="str">
        <f t="shared" si="93"/>
        <v/>
      </c>
      <c r="AQ116" s="1" t="str">
        <f t="shared" si="94"/>
        <v/>
      </c>
      <c r="AR116" s="4" t="s">
        <v>291</v>
      </c>
      <c r="AS116" s="1" t="s">
        <v>28</v>
      </c>
      <c r="AU116" s="1" t="s">
        <v>546</v>
      </c>
      <c r="AV116" s="5" t="s">
        <v>33</v>
      </c>
      <c r="AW116" s="5" t="s">
        <v>33</v>
      </c>
      <c r="AX116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6" s="1" t="str">
        <f t="shared" si="98"/>
        <v>&lt;img src=@img/outdoor.png@&gt;</v>
      </c>
      <c r="AZ116" s="1" t="str">
        <f t="shared" si="99"/>
        <v/>
      </c>
      <c r="BA116" s="1" t="str">
        <f t="shared" si="100"/>
        <v/>
      </c>
      <c r="BB116" s="1" t="str">
        <f t="shared" si="101"/>
        <v/>
      </c>
      <c r="BC116" s="1" t="str">
        <f t="shared" si="102"/>
        <v/>
      </c>
      <c r="BD116" s="1" t="str">
        <f t="shared" si="103"/>
        <v>&lt;img src=@img/outdoor.png@&gt;</v>
      </c>
      <c r="BE116" s="1" t="str">
        <f t="shared" si="104"/>
        <v>outdoor med  pearl</v>
      </c>
      <c r="BF116" s="1" t="str">
        <f t="shared" si="105"/>
        <v>Pearl Street</v>
      </c>
      <c r="BG116" s="10">
        <v>40.019083000000002</v>
      </c>
      <c r="BH116" s="10">
        <v>-105.27539</v>
      </c>
      <c r="BI116" s="1" t="str">
        <f t="shared" si="106"/>
        <v>[40.019083,-105.27539],</v>
      </c>
      <c r="BK116" s="1" t="str">
        <f t="shared" si="96"/>
        <v/>
      </c>
    </row>
    <row r="117" spans="2:64" ht="21" customHeight="1">
      <c r="B117" s="10" t="s">
        <v>27</v>
      </c>
      <c r="C117" s="1" t="s">
        <v>185</v>
      </c>
      <c r="G117" s="17" t="s">
        <v>202</v>
      </c>
      <c r="H117" s="1">
        <v>1400</v>
      </c>
      <c r="I117" s="1">
        <v>1700</v>
      </c>
      <c r="J117" s="1">
        <v>1400</v>
      </c>
      <c r="K117" s="1">
        <v>1700</v>
      </c>
      <c r="L117" s="1">
        <v>1400</v>
      </c>
      <c r="M117" s="1">
        <v>1700</v>
      </c>
      <c r="N117" s="1">
        <v>1400</v>
      </c>
      <c r="O117" s="1">
        <v>1700</v>
      </c>
      <c r="P117" s="1">
        <v>1400</v>
      </c>
      <c r="Q117" s="1">
        <v>1700</v>
      </c>
      <c r="R117" s="1">
        <v>1400</v>
      </c>
      <c r="S117" s="1">
        <v>1700</v>
      </c>
      <c r="T117" s="1">
        <v>1400</v>
      </c>
      <c r="U117" s="1">
        <v>1700</v>
      </c>
      <c r="V117" s="10" t="s">
        <v>117</v>
      </c>
      <c r="W117" s="1">
        <f t="shared" si="74"/>
        <v>14</v>
      </c>
      <c r="X117" s="1">
        <f t="shared" si="75"/>
        <v>17</v>
      </c>
      <c r="Y117" s="1">
        <f t="shared" si="76"/>
        <v>14</v>
      </c>
      <c r="Z117" s="1">
        <f t="shared" si="77"/>
        <v>17</v>
      </c>
      <c r="AA117" s="1">
        <f t="shared" si="78"/>
        <v>14</v>
      </c>
      <c r="AB117" s="1">
        <f t="shared" si="79"/>
        <v>17</v>
      </c>
      <c r="AC117" s="1">
        <f t="shared" si="80"/>
        <v>14</v>
      </c>
      <c r="AD117" s="1">
        <f t="shared" si="81"/>
        <v>17</v>
      </c>
      <c r="AE117" s="1">
        <f t="shared" si="82"/>
        <v>14</v>
      </c>
      <c r="AF117" s="1">
        <f t="shared" si="83"/>
        <v>17</v>
      </c>
      <c r="AG117" s="1">
        <f t="shared" si="84"/>
        <v>14</v>
      </c>
      <c r="AH117" s="1">
        <f t="shared" si="85"/>
        <v>17</v>
      </c>
      <c r="AI117" s="1">
        <f t="shared" si="86"/>
        <v>14</v>
      </c>
      <c r="AJ117" s="1">
        <f t="shared" si="87"/>
        <v>17</v>
      </c>
      <c r="AK117" s="1" t="str">
        <f t="shared" si="88"/>
        <v>2pm-5pm</v>
      </c>
      <c r="AL117" s="1" t="str">
        <f t="shared" si="89"/>
        <v>2pm-5pm</v>
      </c>
      <c r="AM117" s="1" t="str">
        <f t="shared" si="90"/>
        <v>2pm-5pm</v>
      </c>
      <c r="AN117" s="1" t="str">
        <f t="shared" si="91"/>
        <v>2pm-5pm</v>
      </c>
      <c r="AO117" s="1" t="str">
        <f t="shared" si="92"/>
        <v>2pm-5pm</v>
      </c>
      <c r="AP117" s="1" t="str">
        <f t="shared" si="93"/>
        <v>2pm-5pm</v>
      </c>
      <c r="AQ117" s="1" t="str">
        <f t="shared" si="94"/>
        <v>2pm-5pm</v>
      </c>
      <c r="AR117" s="7" t="s">
        <v>157</v>
      </c>
      <c r="AS117" s="1" t="s">
        <v>28</v>
      </c>
      <c r="AT117" s="1" t="s">
        <v>443</v>
      </c>
      <c r="AU117" s="1" t="s">
        <v>546</v>
      </c>
      <c r="AV117" s="5" t="s">
        <v>32</v>
      </c>
      <c r="AW117" s="5" t="s">
        <v>32</v>
      </c>
      <c r="AX117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17" s="1" t="str">
        <f t="shared" si="98"/>
        <v>&lt;img src=@img/outdoor.png@&gt;</v>
      </c>
      <c r="AZ117" s="1" t="str">
        <f t="shared" si="99"/>
        <v>&lt;img src=@img/pets.png@&gt;</v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src=@img/outdoor.png@&gt;&lt;img src=@img/pets.png@&gt;&lt;img src=@img/drinkicon.png@&gt;&lt;img src=@img/foodicon.png@&gt;</v>
      </c>
      <c r="BE117" s="1" t="str">
        <f t="shared" si="104"/>
        <v>outdoor pet drink food med  pearl</v>
      </c>
      <c r="BF117" s="1" t="str">
        <f t="shared" si="105"/>
        <v>Pearl Street</v>
      </c>
      <c r="BG117" s="10">
        <v>40.017814999999999</v>
      </c>
      <c r="BH117" s="10">
        <v>-105.281769</v>
      </c>
      <c r="BI117" s="1" t="str">
        <f t="shared" si="106"/>
        <v>[40.017815,-105.281769],</v>
      </c>
      <c r="BK117" s="1" t="str">
        <f t="shared" si="96"/>
        <v/>
      </c>
    </row>
    <row r="118" spans="2:64" ht="21" customHeight="1">
      <c r="B118" s="10" t="s">
        <v>81</v>
      </c>
      <c r="C118" s="1" t="s">
        <v>185</v>
      </c>
      <c r="G118" s="18" t="s">
        <v>205</v>
      </c>
      <c r="H118" s="1">
        <v>1500</v>
      </c>
      <c r="I118" s="1">
        <v>1830</v>
      </c>
      <c r="J118" s="1">
        <v>1500</v>
      </c>
      <c r="K118" s="1">
        <v>1830</v>
      </c>
      <c r="L118" s="1">
        <v>1500</v>
      </c>
      <c r="M118" s="1">
        <v>1830</v>
      </c>
      <c r="N118" s="1">
        <v>1500</v>
      </c>
      <c r="O118" s="1">
        <v>1830</v>
      </c>
      <c r="P118" s="1">
        <v>1500</v>
      </c>
      <c r="Q118" s="1">
        <v>1830</v>
      </c>
      <c r="R118" s="1">
        <v>1500</v>
      </c>
      <c r="S118" s="1">
        <v>1830</v>
      </c>
      <c r="T118" s="1">
        <v>1500</v>
      </c>
      <c r="U118" s="1">
        <v>1830</v>
      </c>
      <c r="V118" s="10" t="s">
        <v>564</v>
      </c>
      <c r="W118" s="1">
        <f t="shared" si="74"/>
        <v>15</v>
      </c>
      <c r="X118" s="1">
        <f t="shared" si="75"/>
        <v>18.3</v>
      </c>
      <c r="Y118" s="1">
        <f t="shared" si="76"/>
        <v>15</v>
      </c>
      <c r="Z118" s="1">
        <f t="shared" si="77"/>
        <v>18.3</v>
      </c>
      <c r="AA118" s="1">
        <f t="shared" si="78"/>
        <v>15</v>
      </c>
      <c r="AB118" s="1">
        <f t="shared" si="79"/>
        <v>18.3</v>
      </c>
      <c r="AC118" s="1">
        <f t="shared" si="80"/>
        <v>15</v>
      </c>
      <c r="AD118" s="1">
        <f t="shared" si="81"/>
        <v>18.3</v>
      </c>
      <c r="AE118" s="1">
        <f t="shared" si="82"/>
        <v>15</v>
      </c>
      <c r="AF118" s="1">
        <f t="shared" si="83"/>
        <v>18.3</v>
      </c>
      <c r="AG118" s="1">
        <f t="shared" si="84"/>
        <v>15</v>
      </c>
      <c r="AH118" s="1">
        <f t="shared" si="85"/>
        <v>18.3</v>
      </c>
      <c r="AI118" s="1">
        <f t="shared" si="86"/>
        <v>15</v>
      </c>
      <c r="AJ118" s="1">
        <f t="shared" si="87"/>
        <v>18.3</v>
      </c>
      <c r="AK118" s="1" t="str">
        <f t="shared" si="88"/>
        <v>3pm-6.3pm</v>
      </c>
      <c r="AL118" s="1" t="str">
        <f t="shared" si="89"/>
        <v>3pm-6.3pm</v>
      </c>
      <c r="AM118" s="1" t="str">
        <f t="shared" si="90"/>
        <v>3pm-6.3pm</v>
      </c>
      <c r="AN118" s="1" t="str">
        <f t="shared" si="91"/>
        <v>3pm-6.3pm</v>
      </c>
      <c r="AO118" s="1" t="str">
        <f t="shared" si="92"/>
        <v>3pm-6.3pm</v>
      </c>
      <c r="AP118" s="1" t="str">
        <f t="shared" si="93"/>
        <v>3pm-6.3pm</v>
      </c>
      <c r="AQ118" s="1" t="str">
        <f t="shared" si="94"/>
        <v>3pm-6.3pm</v>
      </c>
      <c r="AR118" s="4" t="s">
        <v>163</v>
      </c>
      <c r="AS118" s="1" t="s">
        <v>28</v>
      </c>
      <c r="AU118" s="1" t="s">
        <v>546</v>
      </c>
      <c r="AV118" s="5" t="s">
        <v>32</v>
      </c>
      <c r="AW118" s="5" t="s">
        <v>32</v>
      </c>
      <c r="AX118" s="6" t="str">
        <f t="shared" si="97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18" s="1" t="str">
        <f t="shared" si="98"/>
        <v>&lt;img src=@img/outdoor.png@&gt;</v>
      </c>
      <c r="AZ118" s="1" t="str">
        <f t="shared" si="99"/>
        <v/>
      </c>
      <c r="BA118" s="1" t="str">
        <f t="shared" si="100"/>
        <v/>
      </c>
      <c r="BB118" s="1" t="str">
        <f t="shared" si="101"/>
        <v>&lt;img src=@img/drinkicon.png@&gt;</v>
      </c>
      <c r="BC118" s="1" t="str">
        <f t="shared" si="102"/>
        <v>&lt;img src=@img/foodicon.png@&gt;</v>
      </c>
      <c r="BD118" s="1" t="str">
        <f t="shared" si="103"/>
        <v>&lt;img src=@img/outdoor.png@&gt;&lt;img src=@img/drinkicon.png@&gt;&lt;img src=@img/foodicon.png@&gt;</v>
      </c>
      <c r="BE118" s="1" t="str">
        <f t="shared" si="104"/>
        <v>outdoor drink food med  pearl</v>
      </c>
      <c r="BF118" s="1" t="str">
        <f t="shared" si="105"/>
        <v>Pearl Street</v>
      </c>
      <c r="BG118" s="10">
        <v>40.016188</v>
      </c>
      <c r="BH118" s="10">
        <v>-105.28179299999999</v>
      </c>
      <c r="BI118" s="1" t="str">
        <f t="shared" si="106"/>
        <v>[40.016188,-105.281793],</v>
      </c>
      <c r="BK118" s="1" t="str">
        <f t="shared" ref="BK118:BK143" si="107">IF(BJ118&gt;0,"&lt;img src=@img/kidicon.png@&gt;","")</f>
        <v/>
      </c>
    </row>
    <row r="119" spans="2:64" ht="21" customHeight="1">
      <c r="B119" s="20" t="s">
        <v>453</v>
      </c>
      <c r="C119" s="1" t="s">
        <v>402</v>
      </c>
      <c r="G119" s="24" t="s">
        <v>427</v>
      </c>
      <c r="W119" s="1" t="str">
        <f t="shared" si="74"/>
        <v/>
      </c>
      <c r="X119" s="1" t="str">
        <f t="shared" si="75"/>
        <v/>
      </c>
      <c r="Y119" s="1" t="str">
        <f t="shared" si="76"/>
        <v/>
      </c>
      <c r="Z119" s="1" t="str">
        <f t="shared" si="77"/>
        <v/>
      </c>
      <c r="AA119" s="1" t="str">
        <f t="shared" si="78"/>
        <v/>
      </c>
      <c r="AB119" s="1" t="str">
        <f t="shared" si="79"/>
        <v/>
      </c>
      <c r="AC119" s="1" t="str">
        <f t="shared" si="80"/>
        <v/>
      </c>
      <c r="AD119" s="1" t="str">
        <f t="shared" si="81"/>
        <v/>
      </c>
      <c r="AE119" s="1" t="str">
        <f t="shared" si="82"/>
        <v/>
      </c>
      <c r="AF119" s="1" t="str">
        <f t="shared" si="83"/>
        <v/>
      </c>
      <c r="AG119" s="1" t="str">
        <f t="shared" si="84"/>
        <v/>
      </c>
      <c r="AH119" s="1" t="str">
        <f t="shared" si="85"/>
        <v/>
      </c>
      <c r="AI119" s="1" t="str">
        <f t="shared" si="86"/>
        <v/>
      </c>
      <c r="AJ119" s="1" t="str">
        <f t="shared" si="87"/>
        <v/>
      </c>
      <c r="AK119" s="1" t="str">
        <f t="shared" si="88"/>
        <v/>
      </c>
      <c r="AL119" s="1" t="str">
        <f t="shared" si="89"/>
        <v/>
      </c>
      <c r="AM119" s="1" t="str">
        <f t="shared" si="90"/>
        <v/>
      </c>
      <c r="AN119" s="1" t="str">
        <f t="shared" si="91"/>
        <v/>
      </c>
      <c r="AO119" s="1" t="str">
        <f t="shared" si="92"/>
        <v/>
      </c>
      <c r="AP119" s="1" t="str">
        <f t="shared" si="93"/>
        <v/>
      </c>
      <c r="AQ119" s="1" t="str">
        <f t="shared" si="94"/>
        <v/>
      </c>
      <c r="AR119" s="4"/>
      <c r="AT119" s="1" t="s">
        <v>443</v>
      </c>
      <c r="AU119" s="1" t="s">
        <v>546</v>
      </c>
      <c r="AV119" s="5" t="s">
        <v>33</v>
      </c>
      <c r="AW119" s="5" t="s">
        <v>33</v>
      </c>
      <c r="AX119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19" s="1" t="str">
        <f t="shared" si="98"/>
        <v/>
      </c>
      <c r="AZ119" s="1" t="str">
        <f t="shared" si="99"/>
        <v>&lt;img src=@img/pets.png@&gt;</v>
      </c>
      <c r="BA119" s="1" t="str">
        <f t="shared" si="100"/>
        <v/>
      </c>
      <c r="BB119" s="1" t="str">
        <f t="shared" si="101"/>
        <v/>
      </c>
      <c r="BC119" s="1" t="str">
        <f t="shared" si="102"/>
        <v/>
      </c>
      <c r="BD119" s="1" t="str">
        <f t="shared" si="103"/>
        <v>&lt;img src=@img/pets.png@&gt;</v>
      </c>
      <c r="BE119" s="1" t="str">
        <f t="shared" si="104"/>
        <v>pet med  north</v>
      </c>
      <c r="BF119" s="1" t="str">
        <f t="shared" si="105"/>
        <v>North Boulder</v>
      </c>
      <c r="BG119" s="10">
        <v>40.057577000000002</v>
      </c>
      <c r="BH119" s="10">
        <v>-105.281848</v>
      </c>
      <c r="BI119" s="1" t="str">
        <f t="shared" si="106"/>
        <v>[40.057577,-105.281848],</v>
      </c>
      <c r="BK119" s="1" t="str">
        <f t="shared" si="107"/>
        <v/>
      </c>
    </row>
    <row r="120" spans="2:64" ht="21" customHeight="1">
      <c r="B120" s="10" t="s">
        <v>385</v>
      </c>
      <c r="C120" s="1" t="s">
        <v>299</v>
      </c>
      <c r="G120" s="1" t="s">
        <v>366</v>
      </c>
      <c r="W120" s="1" t="str">
        <f t="shared" si="74"/>
        <v/>
      </c>
      <c r="X120" s="1" t="str">
        <f t="shared" si="75"/>
        <v/>
      </c>
      <c r="Y120" s="1" t="str">
        <f t="shared" si="76"/>
        <v/>
      </c>
      <c r="Z120" s="1" t="str">
        <f t="shared" si="77"/>
        <v/>
      </c>
      <c r="AA120" s="1" t="str">
        <f t="shared" si="78"/>
        <v/>
      </c>
      <c r="AB120" s="1" t="str">
        <f t="shared" si="79"/>
        <v/>
      </c>
      <c r="AC120" s="1" t="str">
        <f t="shared" si="80"/>
        <v/>
      </c>
      <c r="AD120" s="1" t="str">
        <f t="shared" si="81"/>
        <v/>
      </c>
      <c r="AE120" s="1" t="str">
        <f t="shared" si="82"/>
        <v/>
      </c>
      <c r="AF120" s="1" t="str">
        <f t="shared" si="83"/>
        <v/>
      </c>
      <c r="AG120" s="1" t="str">
        <f t="shared" si="84"/>
        <v/>
      </c>
      <c r="AH120" s="1" t="str">
        <f t="shared" si="85"/>
        <v/>
      </c>
      <c r="AI120" s="1" t="str">
        <f t="shared" si="86"/>
        <v/>
      </c>
      <c r="AJ120" s="1" t="str">
        <f t="shared" si="87"/>
        <v/>
      </c>
      <c r="AK120" s="1" t="str">
        <f t="shared" si="88"/>
        <v/>
      </c>
      <c r="AL120" s="1" t="str">
        <f t="shared" si="89"/>
        <v/>
      </c>
      <c r="AM120" s="1" t="str">
        <f t="shared" si="90"/>
        <v/>
      </c>
      <c r="AN120" s="1" t="str">
        <f t="shared" si="91"/>
        <v/>
      </c>
      <c r="AO120" s="1" t="str">
        <f t="shared" si="92"/>
        <v/>
      </c>
      <c r="AP120" s="1" t="str">
        <f t="shared" si="93"/>
        <v/>
      </c>
      <c r="AQ120" s="1" t="str">
        <f t="shared" si="94"/>
        <v/>
      </c>
      <c r="AR120" s="4" t="s">
        <v>515</v>
      </c>
      <c r="AU120" s="1" t="s">
        <v>546</v>
      </c>
      <c r="AV120" s="5" t="s">
        <v>33</v>
      </c>
      <c r="AW120" s="5" t="s">
        <v>33</v>
      </c>
      <c r="AX120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0" s="1" t="str">
        <f t="shared" si="98"/>
        <v/>
      </c>
      <c r="AZ120" s="1" t="str">
        <f t="shared" si="99"/>
        <v/>
      </c>
      <c r="BA120" s="1" t="str">
        <f t="shared" si="100"/>
        <v/>
      </c>
      <c r="BB120" s="1" t="str">
        <f t="shared" si="101"/>
        <v/>
      </c>
      <c r="BC120" s="1" t="str">
        <f t="shared" si="102"/>
        <v/>
      </c>
      <c r="BD120" s="1" t="str">
        <f t="shared" si="103"/>
        <v/>
      </c>
      <c r="BE120" s="1" t="str">
        <f t="shared" si="104"/>
        <v>med  hill</v>
      </c>
      <c r="BF120" s="1" t="str">
        <f t="shared" si="105"/>
        <v>The Hill</v>
      </c>
      <c r="BG120" s="10">
        <v>40.007489</v>
      </c>
      <c r="BH120" s="10">
        <v>-105.276421</v>
      </c>
      <c r="BI120" s="1" t="str">
        <f t="shared" si="106"/>
        <v>[40.007489,-105.276421],</v>
      </c>
      <c r="BK120" s="1" t="str">
        <f t="shared" si="107"/>
        <v/>
      </c>
    </row>
    <row r="121" spans="2:64" ht="21" customHeight="1">
      <c r="B121" s="1" t="s">
        <v>298</v>
      </c>
      <c r="C121" s="1" t="s">
        <v>299</v>
      </c>
      <c r="G121" s="19" t="s">
        <v>300</v>
      </c>
      <c r="H121" s="1">
        <v>1100</v>
      </c>
      <c r="I121" s="1">
        <v>2400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V121" s="1" t="s">
        <v>302</v>
      </c>
      <c r="W121" s="1">
        <f t="shared" si="74"/>
        <v>11</v>
      </c>
      <c r="X121" s="1">
        <f t="shared" si="75"/>
        <v>24</v>
      </c>
      <c r="Y121" s="1">
        <f t="shared" si="76"/>
        <v>15</v>
      </c>
      <c r="Z121" s="1">
        <f t="shared" si="77"/>
        <v>18</v>
      </c>
      <c r="AA121" s="1">
        <f t="shared" si="78"/>
        <v>15</v>
      </c>
      <c r="AB121" s="1">
        <f t="shared" si="79"/>
        <v>18</v>
      </c>
      <c r="AC121" s="1">
        <f t="shared" si="80"/>
        <v>15</v>
      </c>
      <c r="AD121" s="1">
        <f t="shared" si="81"/>
        <v>18</v>
      </c>
      <c r="AE121" s="1">
        <f t="shared" si="82"/>
        <v>15</v>
      </c>
      <c r="AF121" s="1">
        <f t="shared" si="83"/>
        <v>18</v>
      </c>
      <c r="AG121" s="1">
        <f t="shared" si="84"/>
        <v>15</v>
      </c>
      <c r="AH121" s="1">
        <f t="shared" si="85"/>
        <v>18</v>
      </c>
      <c r="AI121" s="1" t="str">
        <f t="shared" si="86"/>
        <v/>
      </c>
      <c r="AJ121" s="1" t="str">
        <f t="shared" si="87"/>
        <v/>
      </c>
      <c r="AK121" s="1" t="str">
        <f t="shared" si="88"/>
        <v>11am-12am</v>
      </c>
      <c r="AL121" s="1" t="str">
        <f t="shared" si="89"/>
        <v>3pm-6pm</v>
      </c>
      <c r="AM121" s="1" t="str">
        <f t="shared" si="90"/>
        <v>3pm-6pm</v>
      </c>
      <c r="AN121" s="1" t="str">
        <f t="shared" si="91"/>
        <v>3pm-6pm</v>
      </c>
      <c r="AO121" s="1" t="str">
        <f t="shared" si="92"/>
        <v>3pm-6pm</v>
      </c>
      <c r="AP121" s="1" t="str">
        <f t="shared" si="93"/>
        <v>3pm-6pm</v>
      </c>
      <c r="AQ121" s="1" t="str">
        <f t="shared" si="94"/>
        <v/>
      </c>
      <c r="AR121" s="20" t="s">
        <v>301</v>
      </c>
      <c r="AS121" s="1" t="s">
        <v>28</v>
      </c>
      <c r="AU121" s="1" t="s">
        <v>546</v>
      </c>
      <c r="AV121" s="5" t="s">
        <v>32</v>
      </c>
      <c r="AW121" s="5" t="s">
        <v>32</v>
      </c>
      <c r="AX121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1" s="1" t="str">
        <f t="shared" si="98"/>
        <v>&lt;img src=@img/outdoor.png@&gt;</v>
      </c>
      <c r="AZ121" s="1" t="str">
        <f t="shared" si="99"/>
        <v/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src=@img/drinkicon.png@&gt;&lt;img src=@img/foodicon.png@&gt;</v>
      </c>
      <c r="BE121" s="1" t="str">
        <f t="shared" si="104"/>
        <v>outdoor drink food med  hill</v>
      </c>
      <c r="BF121" s="1" t="str">
        <f t="shared" si="105"/>
        <v>The Hill</v>
      </c>
      <c r="BG121" s="10">
        <v>40.008581</v>
      </c>
      <c r="BH121" s="10">
        <v>-105.276405</v>
      </c>
      <c r="BI121" s="1" t="str">
        <f t="shared" si="106"/>
        <v>[40.008581,-105.276405],</v>
      </c>
      <c r="BK121" s="1" t="str">
        <f t="shared" si="107"/>
        <v/>
      </c>
    </row>
    <row r="122" spans="2:64" ht="21" customHeight="1">
      <c r="B122" s="1" t="s">
        <v>449</v>
      </c>
      <c r="C122" s="1" t="s">
        <v>403</v>
      </c>
      <c r="G122" s="15" t="s">
        <v>452</v>
      </c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1" t="s">
        <v>545</v>
      </c>
      <c r="AU122" s="1" t="s">
        <v>546</v>
      </c>
      <c r="AV122" s="5" t="s">
        <v>33</v>
      </c>
      <c r="AW122" s="5" t="s">
        <v>33</v>
      </c>
      <c r="AX122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2" s="1" t="str">
        <f t="shared" si="98"/>
        <v/>
      </c>
      <c r="AZ122" s="1" t="str">
        <f t="shared" si="99"/>
        <v/>
      </c>
      <c r="BA122" s="1" t="str">
        <f t="shared" si="100"/>
        <v/>
      </c>
      <c r="BB122" s="1" t="str">
        <f t="shared" si="101"/>
        <v/>
      </c>
      <c r="BC122" s="1" t="str">
        <f t="shared" si="102"/>
        <v/>
      </c>
      <c r="BD122" s="1" t="str">
        <f t="shared" si="103"/>
        <v>&lt;img src=@img/kidicon.png@&gt;</v>
      </c>
      <c r="BE122" s="1" t="str">
        <f t="shared" si="104"/>
        <v>med  east kid</v>
      </c>
      <c r="BF122" s="1" t="str">
        <f t="shared" si="105"/>
        <v>East Boulder</v>
      </c>
      <c r="BG122" s="6">
        <v>40.0002225</v>
      </c>
      <c r="BH122" s="10">
        <v>-105.2614786</v>
      </c>
      <c r="BI122" s="1" t="str">
        <f t="shared" si="106"/>
        <v>[40.0002225,-105.2614786],</v>
      </c>
      <c r="BJ122" s="5" t="b">
        <v>1</v>
      </c>
      <c r="BK122" s="1" t="str">
        <f t="shared" si="107"/>
        <v>&lt;img src=@img/kidicon.png@&gt;</v>
      </c>
      <c r="BL122" s="26" t="s">
        <v>450</v>
      </c>
    </row>
    <row r="123" spans="2:64" ht="21" customHeight="1">
      <c r="B123" s="10" t="s">
        <v>234</v>
      </c>
      <c r="C123" s="1" t="s">
        <v>185</v>
      </c>
      <c r="G123" s="1" t="s">
        <v>257</v>
      </c>
      <c r="W123" s="1" t="str">
        <f t="shared" si="74"/>
        <v/>
      </c>
      <c r="X123" s="1" t="str">
        <f t="shared" si="75"/>
        <v/>
      </c>
      <c r="Y123" s="1" t="str">
        <f t="shared" si="76"/>
        <v/>
      </c>
      <c r="Z123" s="1" t="str">
        <f t="shared" si="77"/>
        <v/>
      </c>
      <c r="AA123" s="1" t="str">
        <f t="shared" si="78"/>
        <v/>
      </c>
      <c r="AB123" s="1" t="str">
        <f t="shared" si="79"/>
        <v/>
      </c>
      <c r="AC123" s="1" t="str">
        <f t="shared" si="80"/>
        <v/>
      </c>
      <c r="AD123" s="1" t="str">
        <f t="shared" si="81"/>
        <v/>
      </c>
      <c r="AE123" s="1" t="str">
        <f t="shared" si="82"/>
        <v/>
      </c>
      <c r="AF123" s="1" t="str">
        <f t="shared" si="83"/>
        <v/>
      </c>
      <c r="AG123" s="1" t="str">
        <f t="shared" si="84"/>
        <v/>
      </c>
      <c r="AH123" s="1" t="str">
        <f t="shared" si="85"/>
        <v/>
      </c>
      <c r="AI123" s="1" t="str">
        <f t="shared" si="86"/>
        <v/>
      </c>
      <c r="AJ123" s="1" t="str">
        <f t="shared" si="87"/>
        <v/>
      </c>
      <c r="AK123" s="1" t="str">
        <f t="shared" si="88"/>
        <v/>
      </c>
      <c r="AL123" s="1" t="str">
        <f t="shared" si="89"/>
        <v/>
      </c>
      <c r="AM123" s="1" t="str">
        <f t="shared" si="90"/>
        <v/>
      </c>
      <c r="AN123" s="1" t="str">
        <f t="shared" si="91"/>
        <v/>
      </c>
      <c r="AO123" s="1" t="str">
        <f t="shared" si="92"/>
        <v/>
      </c>
      <c r="AP123" s="1" t="str">
        <f t="shared" si="93"/>
        <v/>
      </c>
      <c r="AQ123" s="1" t="str">
        <f t="shared" si="94"/>
        <v/>
      </c>
      <c r="AR123" s="1" t="s">
        <v>281</v>
      </c>
      <c r="AS123" s="1" t="s">
        <v>28</v>
      </c>
      <c r="AU123" s="1" t="s">
        <v>546</v>
      </c>
      <c r="AV123" s="5" t="s">
        <v>33</v>
      </c>
      <c r="AW123" s="5" t="s">
        <v>33</v>
      </c>
      <c r="AX123" s="6" t="str">
        <f t="shared" ref="AX123:AX143" si="108"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3" s="1" t="str">
        <f t="shared" ref="AY123:AY143" si="109">IF(AS123&gt;0,"&lt;img src=@img/outdoor.png@&gt;","")</f>
        <v>&lt;img src=@img/outdoor.png@&gt;</v>
      </c>
      <c r="AZ123" s="1" t="str">
        <f t="shared" ref="AZ123:AZ143" si="110">IF(AT123&gt;0,"&lt;img src=@img/pets.png@&gt;","")</f>
        <v/>
      </c>
      <c r="BA123" s="1" t="str">
        <f t="shared" ref="BA123:BA143" si="111">IF(AU123="hard","&lt;img src=@img/hard.png@&gt;",IF(AU123="medium","&lt;img src=@img/medium.png@&gt;",IF(AU123="easy","&lt;img src=@img/easy.png@&gt;","")))</f>
        <v/>
      </c>
      <c r="BB123" s="1" t="str">
        <f t="shared" ref="BB123:BB143" si="112">IF(AV123="true","&lt;img src=@img/drinkicon.png@&gt;","")</f>
        <v/>
      </c>
      <c r="BC123" s="1" t="str">
        <f t="shared" ref="BC123:BC143" si="113">IF(AW123="true","&lt;img src=@img/foodicon.png@&gt;","")</f>
        <v/>
      </c>
      <c r="BD123" s="1" t="str">
        <f t="shared" ref="BD123:BD143" si="114">CONCATENATE(AY123,AZ123,BA123,BB123,BC123,BK123)</f>
        <v>&lt;img src=@img/outdoor.png@&gt;</v>
      </c>
      <c r="BE123" s="1" t="str">
        <f t="shared" ref="BE123:BE143" si="115">CONCATENATE(IF(AS123&gt;0,"outdoor ",""),IF(AT123&gt;0,"pet ",""),IF(AV123="true","drink ",""),IF(AW123="true","food ",""),AU123," ",E123," ",C123,IF(BJ123=TRUE," kid",""))</f>
        <v>outdoor med  pearl</v>
      </c>
      <c r="BF123" s="1" t="str">
        <f t="shared" ref="BF123:BF143" si="116">IF(C123="pearl","Pearl Street",IF(C123="campus","Near Campus",IF(C123="downtown","Downtown",IF(C123="north","North Boulder",IF(C123="chautauqua","Chautauqua",IF(C123="east","East Boulder",IF(C123="efoco","East FoCo",IF(C123="hill","The Hill",""))))))))</f>
        <v>Pearl Street</v>
      </c>
      <c r="BG123" s="10">
        <v>40.018563999999998</v>
      </c>
      <c r="BH123" s="10">
        <v>-105.280008</v>
      </c>
      <c r="BI123" s="1" t="str">
        <f t="shared" ref="BI123:BI143" si="117">CONCATENATE("[",BG123,",",BH123,"],")</f>
        <v>[40.018564,-105.280008],</v>
      </c>
      <c r="BK123" s="1" t="str">
        <f t="shared" si="107"/>
        <v/>
      </c>
    </row>
    <row r="124" spans="2:64" ht="21" customHeight="1">
      <c r="B124" s="10" t="s">
        <v>321</v>
      </c>
      <c r="C124" s="1" t="s">
        <v>34</v>
      </c>
      <c r="G124" s="3" t="s">
        <v>348</v>
      </c>
      <c r="H124" s="1">
        <v>1700</v>
      </c>
      <c r="I124" s="1">
        <v>1900</v>
      </c>
      <c r="J124" s="1">
        <v>1700</v>
      </c>
      <c r="K124" s="1">
        <v>1900</v>
      </c>
      <c r="L124" s="1">
        <v>1700</v>
      </c>
      <c r="M124" s="1">
        <v>1900</v>
      </c>
      <c r="N124" s="1">
        <v>1700</v>
      </c>
      <c r="O124" s="1">
        <v>1900</v>
      </c>
      <c r="P124" s="1">
        <v>1700</v>
      </c>
      <c r="Q124" s="1">
        <v>1900</v>
      </c>
      <c r="R124" s="1">
        <v>1700</v>
      </c>
      <c r="S124" s="1">
        <v>1900</v>
      </c>
      <c r="T124" s="1">
        <v>1700</v>
      </c>
      <c r="U124" s="1">
        <v>1900</v>
      </c>
      <c r="W124" s="1">
        <f t="shared" ref="W124:W143" si="118">IF(H124&gt;0,H124/100,"")</f>
        <v>17</v>
      </c>
      <c r="X124" s="1">
        <f t="shared" ref="X124:X143" si="119">IF(I124&gt;0,I124/100,"")</f>
        <v>19</v>
      </c>
      <c r="Y124" s="1">
        <f t="shared" ref="Y124:Y143" si="120">IF(J124&gt;0,J124/100,"")</f>
        <v>17</v>
      </c>
      <c r="Z124" s="1">
        <f t="shared" ref="Z124:Z143" si="121">IF(K124&gt;0,K124/100,"")</f>
        <v>19</v>
      </c>
      <c r="AA124" s="1">
        <f t="shared" ref="AA124:AA143" si="122">IF(L124&gt;0,L124/100,"")</f>
        <v>17</v>
      </c>
      <c r="AB124" s="1">
        <f t="shared" ref="AB124:AB143" si="123">IF(M124&gt;0,M124/100,"")</f>
        <v>19</v>
      </c>
      <c r="AC124" s="1">
        <f t="shared" ref="AC124:AC143" si="124">IF(N124&gt;0,N124/100,"")</f>
        <v>17</v>
      </c>
      <c r="AD124" s="1">
        <f t="shared" ref="AD124:AD143" si="125">IF(O124&gt;0,O124/100,"")</f>
        <v>19</v>
      </c>
      <c r="AE124" s="1">
        <f t="shared" ref="AE124:AE143" si="126">IF(P124&gt;0,P124/100,"")</f>
        <v>17</v>
      </c>
      <c r="AF124" s="1">
        <f t="shared" ref="AF124:AF143" si="127">IF(Q124&gt;0,Q124/100,"")</f>
        <v>19</v>
      </c>
      <c r="AG124" s="1">
        <f t="shared" ref="AG124:AG143" si="128">IF(R124&gt;0,R124/100,"")</f>
        <v>17</v>
      </c>
      <c r="AH124" s="1">
        <f t="shared" ref="AH124:AH143" si="129">IF(S124&gt;0,S124/100,"")</f>
        <v>19</v>
      </c>
      <c r="AI124" s="1">
        <f t="shared" ref="AI124:AI143" si="130">IF(T124&gt;0,T124/100,"")</f>
        <v>17</v>
      </c>
      <c r="AJ124" s="1">
        <f t="shared" ref="AJ124:AJ143" si="131">IF(U124&gt;0,U124/100,"")</f>
        <v>19</v>
      </c>
      <c r="AK124" s="1" t="str">
        <f t="shared" ref="AK124:AK143" si="132">IF(H124&gt;0,CONCATENATE(IF(W124&lt;=12,W124,W124-12),IF(OR(W124&lt;12,W124=24),"am","pm"),"-",IF(X124&lt;=12,X124,X124-12),IF(OR(X124&lt;12,X124=24),"am","pm")),"")</f>
        <v>5pm-7pm</v>
      </c>
      <c r="AL124" s="1" t="str">
        <f t="shared" ref="AL124:AL143" si="133">IF(J124&gt;0,CONCATENATE(IF(Y124&lt;=12,Y124,Y124-12),IF(OR(Y124&lt;12,Y124=24),"am","pm"),"-",IF(Z124&lt;=12,Z124,Z124-12),IF(OR(Z124&lt;12,Z124=24),"am","pm")),"")</f>
        <v>5pm-7pm</v>
      </c>
      <c r="AM124" s="1" t="str">
        <f t="shared" ref="AM124:AM143" si="134">IF(L124&gt;0,CONCATENATE(IF(AA124&lt;=12,AA124,AA124-12),IF(OR(AA124&lt;12,AA124=24),"am","pm"),"-",IF(AB124&lt;=12,AB124,AB124-12),IF(OR(AB124&lt;12,AB124=24),"am","pm")),"")</f>
        <v>5pm-7pm</v>
      </c>
      <c r="AN124" s="1" t="str">
        <f t="shared" ref="AN124:AN143" si="135">IF(N124&gt;0,CONCATENATE(IF(AC124&lt;=12,AC124,AC124-12),IF(OR(AC124&lt;12,AC124=24),"am","pm"),"-",IF(AD124&lt;=12,AD124,AD124-12),IF(OR(AD124&lt;12,AD124=24),"am","pm")),"")</f>
        <v>5pm-7pm</v>
      </c>
      <c r="AO124" s="1" t="str">
        <f t="shared" ref="AO124:AO143" si="136">IF(O124&gt;0,CONCATENATE(IF(AE124&lt;=12,AE124,AE124-12),IF(OR(AE124&lt;12,AE124=24),"am","pm"),"-",IF(AF124&lt;=12,AF124,AF124-12),IF(OR(AF124&lt;12,AF124=24),"am","pm")),"")</f>
        <v>5pm-7pm</v>
      </c>
      <c r="AP124" s="1" t="str">
        <f t="shared" ref="AP124:AP143" si="137">IF(R124&gt;0,CONCATENATE(IF(AG124&lt;=12,AG124,AG124-12),IF(OR(AG124&lt;12,AG124=24),"am","pm"),"-",IF(AH124&lt;=12,AH124,AH124-12),IF(OR(AH124&lt;12,AH124=24),"am","pm")),"")</f>
        <v>5pm-7pm</v>
      </c>
      <c r="AQ124" s="1" t="str">
        <f t="shared" ref="AQ124:AQ143" si="138">IF(T124&gt;0,CONCATENATE(IF(AI124&lt;=12,AI124,AI124-12),IF(OR(AI124&lt;12,AI124=24),"am","pm"),"-",IF(AJ124&lt;=12,AJ124,AJ124-12),IF(OR(AJ124&lt;12,AJ124=24),"am","pm")),"")</f>
        <v>5pm-7pm</v>
      </c>
      <c r="AR124" s="4" t="s">
        <v>498</v>
      </c>
      <c r="AU124" s="1" t="s">
        <v>546</v>
      </c>
      <c r="AV124" s="5" t="s">
        <v>33</v>
      </c>
      <c r="AW124" s="5" t="s">
        <v>33</v>
      </c>
      <c r="AX124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4" s="1" t="str">
        <f t="shared" si="109"/>
        <v/>
      </c>
      <c r="AZ124" s="1" t="str">
        <f t="shared" si="110"/>
        <v/>
      </c>
      <c r="BA124" s="1" t="str">
        <f t="shared" si="111"/>
        <v/>
      </c>
      <c r="BB124" s="1" t="str">
        <f t="shared" si="112"/>
        <v/>
      </c>
      <c r="BC124" s="1" t="str">
        <f t="shared" si="113"/>
        <v/>
      </c>
      <c r="BD124" s="1" t="str">
        <f t="shared" si="114"/>
        <v/>
      </c>
      <c r="BE124" s="1" t="str">
        <f t="shared" si="115"/>
        <v>med  campus</v>
      </c>
      <c r="BF124" s="1" t="str">
        <f t="shared" si="116"/>
        <v>Near Campus</v>
      </c>
      <c r="BG124" s="10">
        <v>40.012053999999999</v>
      </c>
      <c r="BH124" s="10">
        <v>-105.260694</v>
      </c>
      <c r="BI124" s="1" t="str">
        <f t="shared" si="117"/>
        <v>[40.012054,-105.260694],</v>
      </c>
      <c r="BK124" s="1" t="str">
        <f t="shared" si="107"/>
        <v/>
      </c>
    </row>
    <row r="125" spans="2:64" ht="21" customHeight="1">
      <c r="B125" s="10" t="s">
        <v>315</v>
      </c>
      <c r="C125" s="1" t="s">
        <v>34</v>
      </c>
      <c r="G125" s="8" t="s">
        <v>354</v>
      </c>
      <c r="W125" s="1" t="str">
        <f t="shared" si="118"/>
        <v/>
      </c>
      <c r="X125" s="1" t="str">
        <f t="shared" si="119"/>
        <v/>
      </c>
      <c r="Y125" s="1" t="str">
        <f t="shared" si="120"/>
        <v/>
      </c>
      <c r="Z125" s="1" t="str">
        <f t="shared" si="121"/>
        <v/>
      </c>
      <c r="AA125" s="1" t="str">
        <f t="shared" si="122"/>
        <v/>
      </c>
      <c r="AB125" s="1" t="str">
        <f t="shared" si="123"/>
        <v/>
      </c>
      <c r="AC125" s="1" t="str">
        <f t="shared" si="124"/>
        <v/>
      </c>
      <c r="AD125" s="1" t="str">
        <f t="shared" si="125"/>
        <v/>
      </c>
      <c r="AE125" s="1" t="str">
        <f t="shared" si="126"/>
        <v/>
      </c>
      <c r="AF125" s="1" t="str">
        <f t="shared" si="127"/>
        <v/>
      </c>
      <c r="AG125" s="1" t="str">
        <f t="shared" si="128"/>
        <v/>
      </c>
      <c r="AH125" s="1" t="str">
        <f t="shared" si="129"/>
        <v/>
      </c>
      <c r="AI125" s="1" t="str">
        <f t="shared" si="130"/>
        <v/>
      </c>
      <c r="AJ125" s="1" t="str">
        <f t="shared" si="131"/>
        <v/>
      </c>
      <c r="AK125" s="1" t="str">
        <f t="shared" si="132"/>
        <v/>
      </c>
      <c r="AL125" s="1" t="str">
        <f t="shared" si="133"/>
        <v/>
      </c>
      <c r="AM125" s="1" t="str">
        <f t="shared" si="134"/>
        <v/>
      </c>
      <c r="AN125" s="1" t="str">
        <f t="shared" si="135"/>
        <v/>
      </c>
      <c r="AO125" s="1" t="str">
        <f t="shared" si="136"/>
        <v/>
      </c>
      <c r="AP125" s="1" t="str">
        <f t="shared" si="137"/>
        <v/>
      </c>
      <c r="AQ125" s="1" t="str">
        <f t="shared" si="138"/>
        <v/>
      </c>
      <c r="AR125" s="4" t="s">
        <v>504</v>
      </c>
      <c r="AT125" s="1" t="s">
        <v>443</v>
      </c>
      <c r="AU125" s="1" t="s">
        <v>546</v>
      </c>
      <c r="AV125" s="5" t="s">
        <v>33</v>
      </c>
      <c r="AW125" s="5" t="s">
        <v>33</v>
      </c>
      <c r="AX125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5" s="1" t="str">
        <f t="shared" si="109"/>
        <v/>
      </c>
      <c r="AZ125" s="1" t="str">
        <f t="shared" si="110"/>
        <v>&lt;img src=@img/pets.png@&gt;</v>
      </c>
      <c r="BA125" s="1" t="str">
        <f t="shared" si="111"/>
        <v/>
      </c>
      <c r="BB125" s="1" t="str">
        <f t="shared" si="112"/>
        <v/>
      </c>
      <c r="BC125" s="1" t="str">
        <f t="shared" si="113"/>
        <v/>
      </c>
      <c r="BD125" s="1" t="str">
        <f t="shared" si="114"/>
        <v>&lt;img src=@img/pets.png@&gt;</v>
      </c>
      <c r="BE125" s="1" t="str">
        <f t="shared" si="115"/>
        <v>pet med  campus</v>
      </c>
      <c r="BF125" s="1" t="str">
        <f t="shared" si="116"/>
        <v>Near Campus</v>
      </c>
      <c r="BG125" s="10">
        <v>40.014879999999998</v>
      </c>
      <c r="BH125" s="10">
        <v>-105.263391</v>
      </c>
      <c r="BI125" s="1" t="str">
        <f t="shared" si="117"/>
        <v>[40.01488,-105.263391],</v>
      </c>
      <c r="BK125" s="1" t="str">
        <f t="shared" si="107"/>
        <v/>
      </c>
    </row>
    <row r="126" spans="2:64" ht="21" customHeight="1">
      <c r="B126" s="10" t="s">
        <v>325</v>
      </c>
      <c r="C126" s="1" t="s">
        <v>34</v>
      </c>
      <c r="G126" s="3" t="s">
        <v>344</v>
      </c>
      <c r="W126" s="1" t="str">
        <f t="shared" si="118"/>
        <v/>
      </c>
      <c r="X126" s="1" t="str">
        <f t="shared" si="119"/>
        <v/>
      </c>
      <c r="Y126" s="1" t="str">
        <f t="shared" si="120"/>
        <v/>
      </c>
      <c r="Z126" s="1" t="str">
        <f t="shared" si="121"/>
        <v/>
      </c>
      <c r="AA126" s="1" t="str">
        <f t="shared" si="122"/>
        <v/>
      </c>
      <c r="AB126" s="1" t="str">
        <f t="shared" si="123"/>
        <v/>
      </c>
      <c r="AC126" s="1" t="str">
        <f t="shared" si="124"/>
        <v/>
      </c>
      <c r="AD126" s="1" t="str">
        <f t="shared" si="125"/>
        <v/>
      </c>
      <c r="AE126" s="1" t="str">
        <f t="shared" si="126"/>
        <v/>
      </c>
      <c r="AF126" s="1" t="str">
        <f t="shared" si="127"/>
        <v/>
      </c>
      <c r="AG126" s="1" t="str">
        <f t="shared" si="128"/>
        <v/>
      </c>
      <c r="AH126" s="1" t="str">
        <f t="shared" si="129"/>
        <v/>
      </c>
      <c r="AI126" s="1" t="str">
        <f t="shared" si="130"/>
        <v/>
      </c>
      <c r="AJ126" s="1" t="str">
        <f t="shared" si="131"/>
        <v/>
      </c>
      <c r="AK126" s="1" t="str">
        <f t="shared" si="132"/>
        <v/>
      </c>
      <c r="AL126" s="1" t="str">
        <f t="shared" si="133"/>
        <v/>
      </c>
      <c r="AM126" s="1" t="str">
        <f t="shared" si="134"/>
        <v/>
      </c>
      <c r="AN126" s="1" t="str">
        <f t="shared" si="135"/>
        <v/>
      </c>
      <c r="AO126" s="1" t="str">
        <f t="shared" si="136"/>
        <v/>
      </c>
      <c r="AP126" s="1" t="str">
        <f t="shared" si="137"/>
        <v/>
      </c>
      <c r="AQ126" s="1" t="str">
        <f t="shared" si="138"/>
        <v/>
      </c>
      <c r="AR126" s="1" t="s">
        <v>494</v>
      </c>
      <c r="AU126" s="1" t="s">
        <v>546</v>
      </c>
      <c r="AV126" s="5" t="s">
        <v>33</v>
      </c>
      <c r="AW126" s="5" t="s">
        <v>33</v>
      </c>
      <c r="AX126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6" s="1" t="str">
        <f t="shared" si="109"/>
        <v/>
      </c>
      <c r="AZ126" s="1" t="str">
        <f t="shared" si="110"/>
        <v/>
      </c>
      <c r="BA126" s="1" t="str">
        <f t="shared" si="111"/>
        <v/>
      </c>
      <c r="BB126" s="1" t="str">
        <f t="shared" si="112"/>
        <v/>
      </c>
      <c r="BC126" s="1" t="str">
        <f t="shared" si="113"/>
        <v/>
      </c>
      <c r="BD126" s="1" t="str">
        <f t="shared" si="114"/>
        <v/>
      </c>
      <c r="BE126" s="1" t="str">
        <f t="shared" si="115"/>
        <v>med  campus</v>
      </c>
      <c r="BF126" s="1" t="str">
        <f t="shared" si="116"/>
        <v>Near Campus</v>
      </c>
      <c r="BG126" s="10">
        <v>40.014054000000002</v>
      </c>
      <c r="BH126" s="10">
        <v>-105.262699</v>
      </c>
      <c r="BI126" s="1" t="str">
        <f t="shared" si="117"/>
        <v>[40.014054,-105.262699],</v>
      </c>
      <c r="BK126" s="1" t="str">
        <f t="shared" si="107"/>
        <v/>
      </c>
    </row>
    <row r="127" spans="2:64" ht="21" customHeight="1">
      <c r="B127" s="10" t="s">
        <v>393</v>
      </c>
      <c r="C127" s="1" t="s">
        <v>299</v>
      </c>
      <c r="G127" s="3" t="s">
        <v>375</v>
      </c>
      <c r="W127" s="1" t="str">
        <f t="shared" si="118"/>
        <v/>
      </c>
      <c r="X127" s="1" t="str">
        <f t="shared" si="119"/>
        <v/>
      </c>
      <c r="Y127" s="1" t="str">
        <f t="shared" si="120"/>
        <v/>
      </c>
      <c r="Z127" s="1" t="str">
        <f t="shared" si="121"/>
        <v/>
      </c>
      <c r="AA127" s="1" t="str">
        <f t="shared" si="122"/>
        <v/>
      </c>
      <c r="AB127" s="1" t="str">
        <f t="shared" si="123"/>
        <v/>
      </c>
      <c r="AC127" s="1" t="str">
        <f t="shared" si="124"/>
        <v/>
      </c>
      <c r="AD127" s="1" t="str">
        <f t="shared" si="125"/>
        <v/>
      </c>
      <c r="AE127" s="1" t="str">
        <f t="shared" si="126"/>
        <v/>
      </c>
      <c r="AF127" s="1" t="str">
        <f t="shared" si="127"/>
        <v/>
      </c>
      <c r="AG127" s="1" t="str">
        <f t="shared" si="128"/>
        <v/>
      </c>
      <c r="AH127" s="1" t="str">
        <f t="shared" si="129"/>
        <v/>
      </c>
      <c r="AI127" s="1" t="str">
        <f t="shared" si="130"/>
        <v/>
      </c>
      <c r="AJ127" s="1" t="str">
        <f t="shared" si="131"/>
        <v/>
      </c>
      <c r="AK127" s="1" t="str">
        <f t="shared" si="132"/>
        <v/>
      </c>
      <c r="AL127" s="1" t="str">
        <f t="shared" si="133"/>
        <v/>
      </c>
      <c r="AM127" s="1" t="str">
        <f t="shared" si="134"/>
        <v/>
      </c>
      <c r="AN127" s="1" t="str">
        <f t="shared" si="135"/>
        <v/>
      </c>
      <c r="AO127" s="1" t="str">
        <f t="shared" si="136"/>
        <v/>
      </c>
      <c r="AP127" s="1" t="str">
        <f t="shared" si="137"/>
        <v/>
      </c>
      <c r="AQ127" s="1" t="str">
        <f t="shared" si="138"/>
        <v/>
      </c>
      <c r="AR127" s="4" t="s">
        <v>524</v>
      </c>
      <c r="AU127" s="1" t="s">
        <v>546</v>
      </c>
      <c r="AV127" s="5" t="s">
        <v>33</v>
      </c>
      <c r="AW127" s="5" t="s">
        <v>33</v>
      </c>
      <c r="AX127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27" s="1" t="str">
        <f t="shared" si="109"/>
        <v/>
      </c>
      <c r="AZ127" s="1" t="str">
        <f t="shared" si="110"/>
        <v/>
      </c>
      <c r="BA127" s="1" t="str">
        <f t="shared" si="111"/>
        <v/>
      </c>
      <c r="BB127" s="1" t="str">
        <f t="shared" si="112"/>
        <v/>
      </c>
      <c r="BC127" s="1" t="str">
        <f t="shared" si="113"/>
        <v/>
      </c>
      <c r="BD127" s="1" t="str">
        <f t="shared" si="114"/>
        <v/>
      </c>
      <c r="BE127" s="1" t="str">
        <f t="shared" si="115"/>
        <v>med  hill</v>
      </c>
      <c r="BF127" s="1" t="str">
        <f t="shared" si="116"/>
        <v>The Hill</v>
      </c>
      <c r="BG127" s="10">
        <v>40.009735999999997</v>
      </c>
      <c r="BH127" s="10">
        <v>-105.27682799999999</v>
      </c>
      <c r="BI127" s="1" t="str">
        <f t="shared" si="117"/>
        <v>[40.009736,-105.276828],</v>
      </c>
      <c r="BK127" s="1" t="str">
        <f t="shared" si="107"/>
        <v/>
      </c>
    </row>
    <row r="128" spans="2:64" ht="21" customHeight="1">
      <c r="B128" s="21" t="s">
        <v>303</v>
      </c>
      <c r="C128" s="1" t="s">
        <v>34</v>
      </c>
      <c r="G128" s="19" t="s">
        <v>306</v>
      </c>
      <c r="J128" s="1">
        <v>1100</v>
      </c>
      <c r="K128" s="1">
        <v>2200</v>
      </c>
      <c r="L128" s="1">
        <v>1100</v>
      </c>
      <c r="M128" s="1">
        <v>2200</v>
      </c>
      <c r="N128" s="1">
        <v>1600</v>
      </c>
      <c r="O128" s="1">
        <v>1800</v>
      </c>
      <c r="P128" s="1">
        <v>1600</v>
      </c>
      <c r="Q128" s="1">
        <v>1800</v>
      </c>
      <c r="R128" s="1">
        <v>1600</v>
      </c>
      <c r="S128" s="1">
        <v>1800</v>
      </c>
      <c r="V128" s="6" t="s">
        <v>304</v>
      </c>
      <c r="W128" s="1" t="str">
        <f t="shared" si="118"/>
        <v/>
      </c>
      <c r="X128" s="1" t="str">
        <f t="shared" si="119"/>
        <v/>
      </c>
      <c r="Y128" s="1">
        <f t="shared" si="120"/>
        <v>11</v>
      </c>
      <c r="Z128" s="1">
        <f t="shared" si="121"/>
        <v>22</v>
      </c>
      <c r="AA128" s="1">
        <f t="shared" si="122"/>
        <v>11</v>
      </c>
      <c r="AB128" s="1">
        <f t="shared" si="123"/>
        <v>22</v>
      </c>
      <c r="AC128" s="1">
        <f t="shared" si="124"/>
        <v>16</v>
      </c>
      <c r="AD128" s="1">
        <f t="shared" si="125"/>
        <v>18</v>
      </c>
      <c r="AE128" s="1">
        <f t="shared" si="126"/>
        <v>16</v>
      </c>
      <c r="AF128" s="1">
        <f t="shared" si="127"/>
        <v>18</v>
      </c>
      <c r="AG128" s="1">
        <f t="shared" si="128"/>
        <v>16</v>
      </c>
      <c r="AH128" s="1">
        <f t="shared" si="129"/>
        <v>18</v>
      </c>
      <c r="AI128" s="1" t="str">
        <f t="shared" si="130"/>
        <v/>
      </c>
      <c r="AJ128" s="1" t="str">
        <f t="shared" si="131"/>
        <v/>
      </c>
      <c r="AK128" s="1" t="str">
        <f t="shared" si="132"/>
        <v/>
      </c>
      <c r="AL128" s="1" t="str">
        <f t="shared" si="133"/>
        <v>11am-10pm</v>
      </c>
      <c r="AM128" s="1" t="str">
        <f t="shared" si="134"/>
        <v>11am-10pm</v>
      </c>
      <c r="AN128" s="1" t="str">
        <f t="shared" si="135"/>
        <v>4pm-6pm</v>
      </c>
      <c r="AO128" s="1" t="str">
        <f t="shared" si="136"/>
        <v>4pm-6pm</v>
      </c>
      <c r="AP128" s="1" t="str">
        <f t="shared" si="137"/>
        <v>4pm-6pm</v>
      </c>
      <c r="AQ128" s="1" t="str">
        <f t="shared" si="138"/>
        <v/>
      </c>
      <c r="AR128" s="20" t="s">
        <v>305</v>
      </c>
      <c r="AU128" s="1" t="s">
        <v>546</v>
      </c>
      <c r="AV128" s="5" t="s">
        <v>32</v>
      </c>
      <c r="AW128" s="5" t="s">
        <v>32</v>
      </c>
      <c r="AX128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28" s="1" t="str">
        <f t="shared" si="109"/>
        <v/>
      </c>
      <c r="AZ128" s="1" t="str">
        <f t="shared" si="110"/>
        <v/>
      </c>
      <c r="BA128" s="1" t="str">
        <f t="shared" si="111"/>
        <v/>
      </c>
      <c r="BB128" s="1" t="str">
        <f t="shared" si="112"/>
        <v>&lt;img src=@img/drinkicon.png@&gt;</v>
      </c>
      <c r="BC128" s="1" t="str">
        <f t="shared" si="113"/>
        <v>&lt;img src=@img/foodicon.png@&gt;</v>
      </c>
      <c r="BD128" s="1" t="str">
        <f t="shared" si="114"/>
        <v>&lt;img src=@img/drinkicon.png@&gt;&lt;img src=@img/foodicon.png@&gt;</v>
      </c>
      <c r="BE128" s="1" t="str">
        <f t="shared" si="115"/>
        <v>drink food med  campus</v>
      </c>
      <c r="BF128" s="1" t="str">
        <f t="shared" si="116"/>
        <v>Near Campus</v>
      </c>
      <c r="BG128" s="10">
        <v>40.020826</v>
      </c>
      <c r="BH128" s="10">
        <v>-105.251023</v>
      </c>
      <c r="BI128" s="1" t="str">
        <f t="shared" si="117"/>
        <v>[40.020826,-105.251023],</v>
      </c>
      <c r="BK128" s="1" t="str">
        <f t="shared" si="107"/>
        <v/>
      </c>
    </row>
    <row r="129" spans="2:63" ht="21" customHeight="1">
      <c r="B129" s="1" t="s">
        <v>444</v>
      </c>
      <c r="C129" s="1" t="s">
        <v>402</v>
      </c>
      <c r="G129" s="15" t="s">
        <v>451</v>
      </c>
      <c r="W129" s="1" t="str">
        <f t="shared" si="118"/>
        <v/>
      </c>
      <c r="X129" s="1" t="str">
        <f t="shared" si="119"/>
        <v/>
      </c>
      <c r="Y129" s="1" t="str">
        <f t="shared" si="120"/>
        <v/>
      </c>
      <c r="Z129" s="1" t="str">
        <f t="shared" si="121"/>
        <v/>
      </c>
      <c r="AA129" s="1" t="str">
        <f t="shared" si="122"/>
        <v/>
      </c>
      <c r="AB129" s="1" t="str">
        <f t="shared" si="123"/>
        <v/>
      </c>
      <c r="AC129" s="1" t="str">
        <f t="shared" si="124"/>
        <v/>
      </c>
      <c r="AD129" s="1" t="str">
        <f t="shared" si="125"/>
        <v/>
      </c>
      <c r="AE129" s="1" t="str">
        <f t="shared" si="126"/>
        <v/>
      </c>
      <c r="AF129" s="1" t="str">
        <f t="shared" si="127"/>
        <v/>
      </c>
      <c r="AG129" s="1" t="str">
        <f t="shared" si="128"/>
        <v/>
      </c>
      <c r="AH129" s="1" t="str">
        <f t="shared" si="129"/>
        <v/>
      </c>
      <c r="AI129" s="1" t="str">
        <f t="shared" si="130"/>
        <v/>
      </c>
      <c r="AJ129" s="1" t="str">
        <f t="shared" si="131"/>
        <v/>
      </c>
      <c r="AK129" s="1" t="str">
        <f t="shared" si="132"/>
        <v/>
      </c>
      <c r="AL129" s="1" t="str">
        <f t="shared" si="133"/>
        <v/>
      </c>
      <c r="AM129" s="1" t="str">
        <f t="shared" si="134"/>
        <v/>
      </c>
      <c r="AN129" s="1" t="str">
        <f t="shared" si="135"/>
        <v/>
      </c>
      <c r="AO129" s="1" t="str">
        <f t="shared" si="136"/>
        <v/>
      </c>
      <c r="AP129" s="1" t="str">
        <f t="shared" si="137"/>
        <v/>
      </c>
      <c r="AQ129" s="1" t="str">
        <f t="shared" si="138"/>
        <v/>
      </c>
      <c r="AR129" s="1" t="s">
        <v>544</v>
      </c>
      <c r="AT129" s="1" t="s">
        <v>443</v>
      </c>
      <c r="AU129" s="1" t="s">
        <v>546</v>
      </c>
      <c r="AV129" s="5" t="s">
        <v>33</v>
      </c>
      <c r="AW129" s="5" t="s">
        <v>33</v>
      </c>
      <c r="AX129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29" s="1" t="str">
        <f t="shared" si="109"/>
        <v/>
      </c>
      <c r="AZ129" s="1" t="str">
        <f t="shared" si="110"/>
        <v>&lt;img src=@img/pets.png@&gt;</v>
      </c>
      <c r="BA129" s="1" t="str">
        <f t="shared" si="111"/>
        <v/>
      </c>
      <c r="BB129" s="1" t="str">
        <f t="shared" si="112"/>
        <v/>
      </c>
      <c r="BC129" s="1" t="str">
        <f t="shared" si="113"/>
        <v/>
      </c>
      <c r="BD129" s="1" t="str">
        <f t="shared" si="114"/>
        <v>&lt;img src=@img/pets.png@&gt;</v>
      </c>
      <c r="BE129" s="1" t="str">
        <f t="shared" si="115"/>
        <v>pet med  north</v>
      </c>
      <c r="BF129" s="1" t="str">
        <f t="shared" si="116"/>
        <v>North Boulder</v>
      </c>
      <c r="BG129" s="17">
        <v>40.062620000000003</v>
      </c>
      <c r="BH129" s="10">
        <v>-105.27876000000001</v>
      </c>
      <c r="BI129" s="1" t="str">
        <f t="shared" si="117"/>
        <v>[40.06262,-105.27876],</v>
      </c>
      <c r="BK129" s="1" t="str">
        <f t="shared" si="107"/>
        <v/>
      </c>
    </row>
    <row r="130" spans="2:63" ht="21" customHeight="1">
      <c r="B130" s="10" t="s">
        <v>99</v>
      </c>
      <c r="C130" s="1" t="s">
        <v>185</v>
      </c>
      <c r="G130" s="17" t="s">
        <v>202</v>
      </c>
      <c r="H130" s="1">
        <v>1730</v>
      </c>
      <c r="I130" s="1">
        <v>1830</v>
      </c>
      <c r="J130" s="1">
        <v>1730</v>
      </c>
      <c r="K130" s="1">
        <v>1830</v>
      </c>
      <c r="L130" s="1">
        <v>1730</v>
      </c>
      <c r="M130" s="1">
        <v>1830</v>
      </c>
      <c r="N130" s="1">
        <v>1730</v>
      </c>
      <c r="O130" s="1">
        <v>1830</v>
      </c>
      <c r="P130" s="1">
        <v>1730</v>
      </c>
      <c r="Q130" s="1">
        <v>1830</v>
      </c>
      <c r="R130" s="1">
        <v>1730</v>
      </c>
      <c r="S130" s="1">
        <v>1830</v>
      </c>
      <c r="T130" s="1">
        <v>1730</v>
      </c>
      <c r="U130" s="1">
        <v>1830</v>
      </c>
      <c r="V130" s="10" t="s">
        <v>136</v>
      </c>
      <c r="W130" s="1">
        <f t="shared" si="118"/>
        <v>17.3</v>
      </c>
      <c r="X130" s="1">
        <f t="shared" si="119"/>
        <v>18.3</v>
      </c>
      <c r="Y130" s="1">
        <f t="shared" si="120"/>
        <v>17.3</v>
      </c>
      <c r="Z130" s="1">
        <f t="shared" si="121"/>
        <v>18.3</v>
      </c>
      <c r="AA130" s="1">
        <f t="shared" si="122"/>
        <v>17.3</v>
      </c>
      <c r="AB130" s="1">
        <f t="shared" si="123"/>
        <v>18.3</v>
      </c>
      <c r="AC130" s="1">
        <f t="shared" si="124"/>
        <v>17.3</v>
      </c>
      <c r="AD130" s="1">
        <f t="shared" si="125"/>
        <v>18.3</v>
      </c>
      <c r="AE130" s="1">
        <f t="shared" si="126"/>
        <v>17.3</v>
      </c>
      <c r="AF130" s="1">
        <f t="shared" si="127"/>
        <v>18.3</v>
      </c>
      <c r="AG130" s="1">
        <f t="shared" si="128"/>
        <v>17.3</v>
      </c>
      <c r="AH130" s="1">
        <f t="shared" si="129"/>
        <v>18.3</v>
      </c>
      <c r="AI130" s="1">
        <f t="shared" si="130"/>
        <v>17.3</v>
      </c>
      <c r="AJ130" s="1">
        <f t="shared" si="131"/>
        <v>18.3</v>
      </c>
      <c r="AK130" s="1" t="str">
        <f t="shared" si="132"/>
        <v>5.3pm-6.3pm</v>
      </c>
      <c r="AL130" s="1" t="str">
        <f t="shared" si="133"/>
        <v>5.3pm-6.3pm</v>
      </c>
      <c r="AM130" s="1" t="str">
        <f t="shared" si="134"/>
        <v>5.3pm-6.3pm</v>
      </c>
      <c r="AN130" s="1" t="str">
        <f t="shared" si="135"/>
        <v>5.3pm-6.3pm</v>
      </c>
      <c r="AO130" s="1" t="str">
        <f t="shared" si="136"/>
        <v>5.3pm-6.3pm</v>
      </c>
      <c r="AP130" s="1" t="str">
        <f t="shared" si="137"/>
        <v>5.3pm-6.3pm</v>
      </c>
      <c r="AQ130" s="1" t="str">
        <f t="shared" si="138"/>
        <v>5.3pm-6.3pm</v>
      </c>
      <c r="AR130" s="4" t="s">
        <v>181</v>
      </c>
      <c r="AS130" s="1" t="s">
        <v>226</v>
      </c>
      <c r="AU130" s="1" t="s">
        <v>546</v>
      </c>
      <c r="AV130" s="5" t="s">
        <v>32</v>
      </c>
      <c r="AW130" s="5" t="s">
        <v>32</v>
      </c>
      <c r="AX130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0" s="1" t="str">
        <f t="shared" si="109"/>
        <v>&lt;img src=@img/outdoor.png@&gt;</v>
      </c>
      <c r="AZ130" s="1" t="str">
        <f t="shared" si="110"/>
        <v/>
      </c>
      <c r="BA130" s="1" t="str">
        <f t="shared" si="111"/>
        <v/>
      </c>
      <c r="BB130" s="1" t="str">
        <f t="shared" si="112"/>
        <v>&lt;img src=@img/drinkicon.png@&gt;</v>
      </c>
      <c r="BC130" s="1" t="str">
        <f t="shared" si="113"/>
        <v>&lt;img src=@img/foodicon.png@&gt;</v>
      </c>
      <c r="BD130" s="1" t="str">
        <f t="shared" si="114"/>
        <v>&lt;img src=@img/outdoor.png@&gt;&lt;img src=@img/drinkicon.png@&gt;&lt;img src=@img/foodicon.png@&gt;</v>
      </c>
      <c r="BE130" s="1" t="str">
        <f t="shared" si="115"/>
        <v>outdoor drink food med  pearl</v>
      </c>
      <c r="BF130" s="1" t="str">
        <f t="shared" si="116"/>
        <v>Pearl Street</v>
      </c>
      <c r="BG130" s="10">
        <v>40.017814999999999</v>
      </c>
      <c r="BH130" s="10">
        <v>-105.281769</v>
      </c>
      <c r="BI130" s="1" t="str">
        <f t="shared" si="117"/>
        <v>[40.017815,-105.281769],</v>
      </c>
      <c r="BK130" s="1" t="str">
        <f t="shared" si="107"/>
        <v/>
      </c>
    </row>
    <row r="131" spans="2:63" ht="21" customHeight="1">
      <c r="B131" s="1" t="s">
        <v>398</v>
      </c>
      <c r="C131" s="1" t="s">
        <v>185</v>
      </c>
      <c r="G131" s="1" t="s">
        <v>412</v>
      </c>
      <c r="H131" s="1">
        <v>1500</v>
      </c>
      <c r="I131" s="1">
        <v>1830</v>
      </c>
      <c r="J131" s="1">
        <v>1500</v>
      </c>
      <c r="K131" s="1">
        <v>1830</v>
      </c>
      <c r="L131" s="1">
        <v>1500</v>
      </c>
      <c r="M131" s="1">
        <v>1830</v>
      </c>
      <c r="N131" s="1">
        <v>1500</v>
      </c>
      <c r="O131" s="1">
        <v>1830</v>
      </c>
      <c r="P131" s="1">
        <v>1500</v>
      </c>
      <c r="Q131" s="1">
        <v>1830</v>
      </c>
      <c r="R131" s="1">
        <v>1500</v>
      </c>
      <c r="S131" s="1">
        <v>1830</v>
      </c>
      <c r="T131" s="1">
        <v>1500</v>
      </c>
      <c r="U131" s="1">
        <v>1830</v>
      </c>
      <c r="V131" s="1" t="s">
        <v>440</v>
      </c>
      <c r="W131" s="1">
        <f t="shared" si="118"/>
        <v>15</v>
      </c>
      <c r="X131" s="1">
        <f t="shared" si="119"/>
        <v>18.3</v>
      </c>
      <c r="Y131" s="1">
        <f t="shared" si="120"/>
        <v>15</v>
      </c>
      <c r="Z131" s="1">
        <f t="shared" si="121"/>
        <v>18.3</v>
      </c>
      <c r="AA131" s="1">
        <f t="shared" si="122"/>
        <v>15</v>
      </c>
      <c r="AB131" s="1">
        <f t="shared" si="123"/>
        <v>18.3</v>
      </c>
      <c r="AC131" s="1">
        <f t="shared" si="124"/>
        <v>15</v>
      </c>
      <c r="AD131" s="1">
        <f t="shared" si="125"/>
        <v>18.3</v>
      </c>
      <c r="AE131" s="1">
        <f t="shared" si="126"/>
        <v>15</v>
      </c>
      <c r="AF131" s="1">
        <f t="shared" si="127"/>
        <v>18.3</v>
      </c>
      <c r="AG131" s="1">
        <f t="shared" si="128"/>
        <v>15</v>
      </c>
      <c r="AH131" s="1">
        <f t="shared" si="129"/>
        <v>18.3</v>
      </c>
      <c r="AI131" s="1">
        <f t="shared" si="130"/>
        <v>15</v>
      </c>
      <c r="AJ131" s="1">
        <f t="shared" si="131"/>
        <v>18.3</v>
      </c>
      <c r="AK131" s="1" t="str">
        <f t="shared" si="132"/>
        <v>3pm-6.3pm</v>
      </c>
      <c r="AL131" s="1" t="str">
        <f t="shared" si="133"/>
        <v>3pm-6.3pm</v>
      </c>
      <c r="AM131" s="1" t="str">
        <f t="shared" si="134"/>
        <v>3pm-6.3pm</v>
      </c>
      <c r="AN131" s="1" t="str">
        <f t="shared" si="135"/>
        <v>3pm-6.3pm</v>
      </c>
      <c r="AO131" s="1" t="str">
        <f t="shared" si="136"/>
        <v>3pm-6.3pm</v>
      </c>
      <c r="AP131" s="1" t="str">
        <f t="shared" si="137"/>
        <v>3pm-6.3pm</v>
      </c>
      <c r="AQ131" s="1" t="str">
        <f t="shared" si="138"/>
        <v>3pm-6.3pm</v>
      </c>
      <c r="AR131" s="7" t="s">
        <v>528</v>
      </c>
      <c r="AU131" s="1" t="s">
        <v>546</v>
      </c>
      <c r="AV131" s="5" t="s">
        <v>32</v>
      </c>
      <c r="AW131" s="5" t="s">
        <v>32</v>
      </c>
      <c r="AX131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1" s="1" t="str">
        <f t="shared" si="109"/>
        <v/>
      </c>
      <c r="AZ131" s="1" t="str">
        <f t="shared" si="110"/>
        <v/>
      </c>
      <c r="BA131" s="1" t="str">
        <f t="shared" si="111"/>
        <v/>
      </c>
      <c r="BB131" s="1" t="str">
        <f t="shared" si="112"/>
        <v>&lt;img src=@img/drinkicon.png@&gt;</v>
      </c>
      <c r="BC131" s="1" t="str">
        <f t="shared" si="113"/>
        <v>&lt;img src=@img/foodicon.png@&gt;</v>
      </c>
      <c r="BD131" s="1" t="str">
        <f t="shared" si="114"/>
        <v>&lt;img src=@img/drinkicon.png@&gt;&lt;img src=@img/foodicon.png@&gt;</v>
      </c>
      <c r="BE131" s="1" t="str">
        <f t="shared" si="115"/>
        <v>drink food med  pearl</v>
      </c>
      <c r="BF131" s="1" t="str">
        <f t="shared" si="116"/>
        <v>Pearl Street</v>
      </c>
      <c r="BG131" s="10">
        <v>40.017355999999999</v>
      </c>
      <c r="BH131" s="10">
        <v>-105.28354899999999</v>
      </c>
      <c r="BI131" s="1" t="str">
        <f t="shared" si="117"/>
        <v>[40.017356,-105.283549],</v>
      </c>
      <c r="BK131" s="1" t="str">
        <f t="shared" si="107"/>
        <v/>
      </c>
    </row>
    <row r="132" spans="2:63" ht="21" customHeight="1">
      <c r="B132" s="10" t="s">
        <v>331</v>
      </c>
      <c r="C132" s="1" t="s">
        <v>403</v>
      </c>
      <c r="G132" s="1" t="s">
        <v>338</v>
      </c>
      <c r="W132" s="1" t="str">
        <f t="shared" si="118"/>
        <v/>
      </c>
      <c r="X132" s="1" t="str">
        <f t="shared" si="119"/>
        <v/>
      </c>
      <c r="Y132" s="1" t="str">
        <f t="shared" si="120"/>
        <v/>
      </c>
      <c r="Z132" s="1" t="str">
        <f t="shared" si="121"/>
        <v/>
      </c>
      <c r="AA132" s="1" t="str">
        <f t="shared" si="122"/>
        <v/>
      </c>
      <c r="AB132" s="1" t="str">
        <f t="shared" si="123"/>
        <v/>
      </c>
      <c r="AC132" s="1" t="str">
        <f t="shared" si="124"/>
        <v/>
      </c>
      <c r="AD132" s="1" t="str">
        <f t="shared" si="125"/>
        <v/>
      </c>
      <c r="AE132" s="1" t="str">
        <f t="shared" si="126"/>
        <v/>
      </c>
      <c r="AF132" s="1" t="str">
        <f t="shared" si="127"/>
        <v/>
      </c>
      <c r="AG132" s="1" t="str">
        <f t="shared" si="128"/>
        <v/>
      </c>
      <c r="AH132" s="1" t="str">
        <f t="shared" si="129"/>
        <v/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/>
      </c>
      <c r="AM132" s="1" t="str">
        <f t="shared" si="134"/>
        <v/>
      </c>
      <c r="AN132" s="1" t="str">
        <f t="shared" si="135"/>
        <v/>
      </c>
      <c r="AO132" s="1" t="str">
        <f t="shared" si="136"/>
        <v/>
      </c>
      <c r="AP132" s="1" t="str">
        <f t="shared" si="137"/>
        <v/>
      </c>
      <c r="AQ132" s="1" t="str">
        <f t="shared" si="138"/>
        <v/>
      </c>
      <c r="AR132" s="4" t="s">
        <v>487</v>
      </c>
      <c r="AU132" s="1" t="s">
        <v>546</v>
      </c>
      <c r="AV132" s="5" t="s">
        <v>33</v>
      </c>
      <c r="AW132" s="5" t="s">
        <v>33</v>
      </c>
      <c r="AX132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/>
      </c>
      <c r="BC132" s="1" t="str">
        <f t="shared" si="113"/>
        <v/>
      </c>
      <c r="BD132" s="1" t="str">
        <f t="shared" si="114"/>
        <v/>
      </c>
      <c r="BE132" s="1" t="str">
        <f t="shared" si="115"/>
        <v>med  east</v>
      </c>
      <c r="BF132" s="1" t="str">
        <f t="shared" si="116"/>
        <v>East Boulder</v>
      </c>
      <c r="BG132" s="10">
        <v>40.015588000000001</v>
      </c>
      <c r="BH132" s="10">
        <v>-105.263474</v>
      </c>
      <c r="BI132" s="1" t="str">
        <f t="shared" si="117"/>
        <v>[40.015588,-105.263474],</v>
      </c>
      <c r="BK132" s="1" t="str">
        <f t="shared" si="107"/>
        <v/>
      </c>
    </row>
    <row r="133" spans="2:63" ht="21" customHeight="1">
      <c r="B133" s="1" t="s">
        <v>404</v>
      </c>
      <c r="C133" s="1" t="s">
        <v>403</v>
      </c>
      <c r="G133" s="1" t="s">
        <v>416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4"/>
      <c r="AU133" s="1" t="s">
        <v>546</v>
      </c>
      <c r="AV133" s="5" t="s">
        <v>33</v>
      </c>
      <c r="AW133" s="5" t="s">
        <v>33</v>
      </c>
      <c r="AX133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3" s="1" t="str">
        <f t="shared" si="109"/>
        <v/>
      </c>
      <c r="AZ133" s="1" t="str">
        <f t="shared" si="110"/>
        <v/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/>
      </c>
      <c r="BE133" s="1" t="str">
        <f t="shared" si="115"/>
        <v>med  east</v>
      </c>
      <c r="BF133" s="1" t="str">
        <f t="shared" si="116"/>
        <v>East Boulder</v>
      </c>
      <c r="BG133" s="10">
        <v>40.015236999999999</v>
      </c>
      <c r="BH133" s="10">
        <v>-105.25325100000001</v>
      </c>
      <c r="BI133" s="1" t="str">
        <f t="shared" si="117"/>
        <v>[40.015237,-105.253251],</v>
      </c>
      <c r="BK133" s="1" t="str">
        <f t="shared" si="107"/>
        <v/>
      </c>
    </row>
    <row r="134" spans="2:63" ht="21" customHeight="1">
      <c r="B134" s="1" t="s">
        <v>445</v>
      </c>
      <c r="C134" s="1" t="s">
        <v>273</v>
      </c>
      <c r="G134" s="28" t="s">
        <v>483</v>
      </c>
      <c r="W134" s="1" t="str">
        <f t="shared" si="118"/>
        <v/>
      </c>
      <c r="X134" s="1" t="str">
        <f t="shared" si="119"/>
        <v/>
      </c>
      <c r="Y134" s="1" t="str">
        <f t="shared" si="120"/>
        <v/>
      </c>
      <c r="Z134" s="1" t="str">
        <f t="shared" si="121"/>
        <v/>
      </c>
      <c r="AA134" s="1" t="str">
        <f t="shared" si="122"/>
        <v/>
      </c>
      <c r="AB134" s="1" t="str">
        <f t="shared" si="123"/>
        <v/>
      </c>
      <c r="AC134" s="1" t="str">
        <f t="shared" si="124"/>
        <v/>
      </c>
      <c r="AD134" s="1" t="str">
        <f t="shared" si="125"/>
        <v/>
      </c>
      <c r="AE134" s="1" t="str">
        <f t="shared" si="126"/>
        <v/>
      </c>
      <c r="AF134" s="1" t="str">
        <f t="shared" si="127"/>
        <v/>
      </c>
      <c r="AG134" s="1" t="str">
        <f t="shared" si="128"/>
        <v/>
      </c>
      <c r="AH134" s="1" t="str">
        <f t="shared" si="129"/>
        <v/>
      </c>
      <c r="AI134" s="1" t="str">
        <f t="shared" si="130"/>
        <v/>
      </c>
      <c r="AJ134" s="1" t="str">
        <f t="shared" si="131"/>
        <v/>
      </c>
      <c r="AK134" s="1" t="str">
        <f t="shared" si="132"/>
        <v/>
      </c>
      <c r="AL134" s="1" t="str">
        <f t="shared" si="133"/>
        <v/>
      </c>
      <c r="AM134" s="1" t="str">
        <f t="shared" si="134"/>
        <v/>
      </c>
      <c r="AN134" s="1" t="str">
        <f t="shared" si="135"/>
        <v/>
      </c>
      <c r="AO134" s="1" t="str">
        <f t="shared" si="136"/>
        <v/>
      </c>
      <c r="AP134" s="1" t="str">
        <f t="shared" si="137"/>
        <v/>
      </c>
      <c r="AQ134" s="1" t="str">
        <f t="shared" si="138"/>
        <v/>
      </c>
      <c r="AR134" s="1" t="s">
        <v>543</v>
      </c>
      <c r="AT134" s="1" t="s">
        <v>443</v>
      </c>
      <c r="AU134" s="1" t="s">
        <v>546</v>
      </c>
      <c r="AV134" s="5" t="s">
        <v>33</v>
      </c>
      <c r="AW134" s="5" t="s">
        <v>33</v>
      </c>
      <c r="AX134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4" s="1" t="str">
        <f t="shared" si="109"/>
        <v/>
      </c>
      <c r="AZ134" s="1" t="str">
        <f t="shared" si="110"/>
        <v>&lt;img src=@img/pets.png@&gt;</v>
      </c>
      <c r="BA134" s="1" t="str">
        <f t="shared" si="111"/>
        <v/>
      </c>
      <c r="BB134" s="1" t="str">
        <f t="shared" si="112"/>
        <v/>
      </c>
      <c r="BC134" s="1" t="str">
        <f t="shared" si="113"/>
        <v/>
      </c>
      <c r="BD134" s="1" t="str">
        <f t="shared" si="114"/>
        <v>&lt;img src=@img/pets.png@&gt;</v>
      </c>
      <c r="BE134" s="1" t="str">
        <f t="shared" si="115"/>
        <v>pet med  downtown</v>
      </c>
      <c r="BF134" s="1" t="str">
        <f t="shared" si="116"/>
        <v>Downtown</v>
      </c>
      <c r="BG134" s="6">
        <v>39.978768299999999</v>
      </c>
      <c r="BH134" s="10">
        <v>-105.1400762</v>
      </c>
      <c r="BI134" s="1" t="str">
        <f t="shared" si="117"/>
        <v>[39.9787683,-105.1400762],</v>
      </c>
      <c r="BK134" s="1" t="str">
        <f t="shared" si="107"/>
        <v/>
      </c>
    </row>
    <row r="135" spans="2:63" ht="21" customHeight="1">
      <c r="B135" s="20" t="s">
        <v>432</v>
      </c>
      <c r="C135" s="1" t="s">
        <v>402</v>
      </c>
      <c r="G135" s="24" t="s">
        <v>433</v>
      </c>
      <c r="W135" s="1" t="str">
        <f t="shared" si="118"/>
        <v/>
      </c>
      <c r="X135" s="1" t="str">
        <f t="shared" si="119"/>
        <v/>
      </c>
      <c r="Y135" s="1" t="str">
        <f t="shared" si="120"/>
        <v/>
      </c>
      <c r="Z135" s="1" t="str">
        <f t="shared" si="121"/>
        <v/>
      </c>
      <c r="AA135" s="1" t="str">
        <f t="shared" si="122"/>
        <v/>
      </c>
      <c r="AB135" s="1" t="str">
        <f t="shared" si="123"/>
        <v/>
      </c>
      <c r="AC135" s="1" t="str">
        <f t="shared" si="124"/>
        <v/>
      </c>
      <c r="AD135" s="1" t="str">
        <f t="shared" si="125"/>
        <v/>
      </c>
      <c r="AE135" s="1" t="str">
        <f t="shared" si="126"/>
        <v/>
      </c>
      <c r="AF135" s="1" t="str">
        <f t="shared" si="127"/>
        <v/>
      </c>
      <c r="AG135" s="1" t="str">
        <f t="shared" si="128"/>
        <v/>
      </c>
      <c r="AH135" s="1" t="str">
        <f t="shared" si="129"/>
        <v/>
      </c>
      <c r="AI135" s="1" t="str">
        <f t="shared" si="130"/>
        <v/>
      </c>
      <c r="AJ135" s="1" t="str">
        <f t="shared" si="131"/>
        <v/>
      </c>
      <c r="AK135" s="1" t="str">
        <f t="shared" si="132"/>
        <v/>
      </c>
      <c r="AL135" s="1" t="str">
        <f t="shared" si="133"/>
        <v/>
      </c>
      <c r="AM135" s="1" t="str">
        <f t="shared" si="134"/>
        <v/>
      </c>
      <c r="AN135" s="1" t="str">
        <f t="shared" si="135"/>
        <v/>
      </c>
      <c r="AO135" s="1" t="str">
        <f t="shared" si="136"/>
        <v/>
      </c>
      <c r="AP135" s="1" t="str">
        <f t="shared" si="137"/>
        <v/>
      </c>
      <c r="AQ135" s="1" t="str">
        <f t="shared" si="138"/>
        <v/>
      </c>
      <c r="AR135" s="14" t="s">
        <v>542</v>
      </c>
      <c r="AU135" s="1" t="s">
        <v>546</v>
      </c>
      <c r="AV135" s="5" t="s">
        <v>33</v>
      </c>
      <c r="AW135" s="5" t="s">
        <v>33</v>
      </c>
      <c r="AX135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5" s="1" t="str">
        <f t="shared" si="109"/>
        <v/>
      </c>
      <c r="AZ135" s="1" t="str">
        <f t="shared" si="110"/>
        <v/>
      </c>
      <c r="BA135" s="1" t="str">
        <f t="shared" si="111"/>
        <v/>
      </c>
      <c r="BB135" s="1" t="str">
        <f t="shared" si="112"/>
        <v/>
      </c>
      <c r="BC135" s="1" t="str">
        <f t="shared" si="113"/>
        <v/>
      </c>
      <c r="BD135" s="1" t="str">
        <f t="shared" si="114"/>
        <v/>
      </c>
      <c r="BE135" s="1" t="str">
        <f t="shared" si="115"/>
        <v>med  north</v>
      </c>
      <c r="BF135" s="1" t="str">
        <f t="shared" si="116"/>
        <v>North Boulder</v>
      </c>
      <c r="BG135" s="10">
        <v>40.063921999999998</v>
      </c>
      <c r="BH135" s="10">
        <v>-105.28242400000001</v>
      </c>
      <c r="BI135" s="1" t="str">
        <f t="shared" si="117"/>
        <v>[40.063922,-105.282424],</v>
      </c>
      <c r="BK135" s="1" t="str">
        <f t="shared" si="107"/>
        <v/>
      </c>
    </row>
    <row r="136" spans="2:63" ht="21" customHeight="1">
      <c r="B136" s="10" t="s">
        <v>100</v>
      </c>
      <c r="C136" s="1" t="s">
        <v>185</v>
      </c>
      <c r="G136" s="6" t="s">
        <v>223</v>
      </c>
      <c r="J136" s="1">
        <v>1500</v>
      </c>
      <c r="K136" s="1">
        <v>1800</v>
      </c>
      <c r="L136" s="1">
        <v>1500</v>
      </c>
      <c r="M136" s="1">
        <v>1800</v>
      </c>
      <c r="N136" s="1">
        <v>1500</v>
      </c>
      <c r="O136" s="1">
        <v>1800</v>
      </c>
      <c r="P136" s="1">
        <v>1500</v>
      </c>
      <c r="Q136" s="1">
        <v>1800</v>
      </c>
      <c r="R136" s="1">
        <v>1500</v>
      </c>
      <c r="S136" s="1">
        <v>1800</v>
      </c>
      <c r="T136" s="1">
        <v>2100</v>
      </c>
      <c r="U136" s="1">
        <v>2400</v>
      </c>
      <c r="V136" s="10" t="s">
        <v>137</v>
      </c>
      <c r="W136" s="1" t="str">
        <f t="shared" si="118"/>
        <v/>
      </c>
      <c r="X136" s="1" t="str">
        <f t="shared" si="119"/>
        <v/>
      </c>
      <c r="Y136" s="1">
        <f t="shared" si="120"/>
        <v>15</v>
      </c>
      <c r="Z136" s="1">
        <f t="shared" si="121"/>
        <v>18</v>
      </c>
      <c r="AA136" s="1">
        <f t="shared" si="122"/>
        <v>15</v>
      </c>
      <c r="AB136" s="1">
        <f t="shared" si="123"/>
        <v>18</v>
      </c>
      <c r="AC136" s="1">
        <f t="shared" si="124"/>
        <v>15</v>
      </c>
      <c r="AD136" s="1">
        <f t="shared" si="125"/>
        <v>18</v>
      </c>
      <c r="AE136" s="1">
        <f t="shared" si="126"/>
        <v>15</v>
      </c>
      <c r="AF136" s="1">
        <f t="shared" si="127"/>
        <v>18</v>
      </c>
      <c r="AG136" s="1">
        <f t="shared" si="128"/>
        <v>15</v>
      </c>
      <c r="AH136" s="1">
        <f t="shared" si="129"/>
        <v>18</v>
      </c>
      <c r="AI136" s="1">
        <f t="shared" si="130"/>
        <v>21</v>
      </c>
      <c r="AJ136" s="1">
        <f t="shared" si="131"/>
        <v>24</v>
      </c>
      <c r="AK136" s="1" t="str">
        <f t="shared" si="132"/>
        <v/>
      </c>
      <c r="AL136" s="1" t="str">
        <f t="shared" si="133"/>
        <v>3pm-6pm</v>
      </c>
      <c r="AM136" s="1" t="str">
        <f t="shared" si="134"/>
        <v>3pm-6pm</v>
      </c>
      <c r="AN136" s="1" t="str">
        <f t="shared" si="135"/>
        <v>3pm-6pm</v>
      </c>
      <c r="AO136" s="1" t="str">
        <f t="shared" si="136"/>
        <v>3pm-6pm</v>
      </c>
      <c r="AP136" s="1" t="str">
        <f t="shared" si="137"/>
        <v>3pm-6pm</v>
      </c>
      <c r="AQ136" s="1" t="str">
        <f t="shared" si="138"/>
        <v>9pm-12am</v>
      </c>
      <c r="AR136" s="4" t="s">
        <v>182</v>
      </c>
      <c r="AS136" s="1" t="s">
        <v>28</v>
      </c>
      <c r="AU136" s="1" t="s">
        <v>546</v>
      </c>
      <c r="AV136" s="5" t="s">
        <v>32</v>
      </c>
      <c r="AW136" s="5" t="s">
        <v>32</v>
      </c>
      <c r="AX136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6" s="1" t="str">
        <f t="shared" si="109"/>
        <v>&lt;img src=@img/outdoor.png@&gt;</v>
      </c>
      <c r="AZ136" s="1" t="str">
        <f t="shared" si="110"/>
        <v/>
      </c>
      <c r="BA136" s="1" t="str">
        <f t="shared" si="111"/>
        <v/>
      </c>
      <c r="BB136" s="1" t="str">
        <f t="shared" si="112"/>
        <v>&lt;img src=@img/drinkicon.png@&gt;</v>
      </c>
      <c r="BC136" s="1" t="str">
        <f t="shared" si="113"/>
        <v>&lt;img src=@img/foodicon.png@&gt;</v>
      </c>
      <c r="BD136" s="1" t="str">
        <f t="shared" si="114"/>
        <v>&lt;img src=@img/outdoor.png@&gt;&lt;img src=@img/drinkicon.png@&gt;&lt;img src=@img/foodicon.png@&gt;</v>
      </c>
      <c r="BE136" s="1" t="str">
        <f t="shared" si="115"/>
        <v>outdoor drink food med  pearl</v>
      </c>
      <c r="BF136" s="1" t="str">
        <f t="shared" si="116"/>
        <v>Pearl Street</v>
      </c>
      <c r="BG136" s="10">
        <v>40.017000000000003</v>
      </c>
      <c r="BH136" s="10">
        <v>-105.28324499999999</v>
      </c>
      <c r="BI136" s="1" t="str">
        <f t="shared" si="117"/>
        <v>[40.017,-105.283245],</v>
      </c>
      <c r="BK136" s="1" t="str">
        <f t="shared" si="107"/>
        <v/>
      </c>
    </row>
    <row r="137" spans="2:63" ht="21" customHeight="1">
      <c r="B137" s="10" t="s">
        <v>101</v>
      </c>
      <c r="C137" s="1" t="s">
        <v>185</v>
      </c>
      <c r="G137" s="17" t="s">
        <v>224</v>
      </c>
      <c r="J137" s="1">
        <v>1500</v>
      </c>
      <c r="K137" s="1">
        <v>1800</v>
      </c>
      <c r="L137" s="1">
        <v>1500</v>
      </c>
      <c r="M137" s="1">
        <v>1800</v>
      </c>
      <c r="N137" s="1">
        <v>1500</v>
      </c>
      <c r="O137" s="1">
        <v>1800</v>
      </c>
      <c r="P137" s="1">
        <v>1500</v>
      </c>
      <c r="Q137" s="1">
        <v>1800</v>
      </c>
      <c r="R137" s="1">
        <v>1500</v>
      </c>
      <c r="S137" s="1">
        <v>1800</v>
      </c>
      <c r="V137" s="10" t="s">
        <v>138</v>
      </c>
      <c r="W137" s="1" t="str">
        <f t="shared" si="118"/>
        <v/>
      </c>
      <c r="X137" s="1" t="str">
        <f t="shared" si="119"/>
        <v/>
      </c>
      <c r="Y137" s="1">
        <f t="shared" si="120"/>
        <v>15</v>
      </c>
      <c r="Z137" s="1">
        <f t="shared" si="121"/>
        <v>18</v>
      </c>
      <c r="AA137" s="1">
        <f t="shared" si="122"/>
        <v>15</v>
      </c>
      <c r="AB137" s="1">
        <f t="shared" si="123"/>
        <v>18</v>
      </c>
      <c r="AC137" s="1">
        <f t="shared" si="124"/>
        <v>15</v>
      </c>
      <c r="AD137" s="1">
        <f t="shared" si="125"/>
        <v>18</v>
      </c>
      <c r="AE137" s="1">
        <f t="shared" si="126"/>
        <v>15</v>
      </c>
      <c r="AF137" s="1">
        <f t="shared" si="127"/>
        <v>18</v>
      </c>
      <c r="AG137" s="1">
        <f t="shared" si="128"/>
        <v>15</v>
      </c>
      <c r="AH137" s="1">
        <f t="shared" si="129"/>
        <v>18</v>
      </c>
      <c r="AI137" s="1" t="str">
        <f t="shared" si="130"/>
        <v/>
      </c>
      <c r="AJ137" s="1" t="str">
        <f t="shared" si="131"/>
        <v/>
      </c>
      <c r="AK137" s="1" t="str">
        <f t="shared" si="132"/>
        <v/>
      </c>
      <c r="AL137" s="1" t="str">
        <f t="shared" si="133"/>
        <v>3pm-6pm</v>
      </c>
      <c r="AM137" s="1" t="str">
        <f t="shared" si="134"/>
        <v>3pm-6pm</v>
      </c>
      <c r="AN137" s="1" t="str">
        <f t="shared" si="135"/>
        <v>3pm-6pm</v>
      </c>
      <c r="AO137" s="1" t="str">
        <f t="shared" si="136"/>
        <v>3pm-6pm</v>
      </c>
      <c r="AP137" s="1" t="str">
        <f t="shared" si="137"/>
        <v>3pm-6pm</v>
      </c>
      <c r="AQ137" s="1" t="str">
        <f t="shared" si="138"/>
        <v/>
      </c>
      <c r="AR137" s="1" t="s">
        <v>183</v>
      </c>
      <c r="AS137" s="1" t="s">
        <v>28</v>
      </c>
      <c r="AU137" s="1" t="s">
        <v>546</v>
      </c>
      <c r="AV137" s="5" t="s">
        <v>32</v>
      </c>
      <c r="AW137" s="5" t="s">
        <v>32</v>
      </c>
      <c r="AX137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37" s="1" t="str">
        <f t="shared" si="109"/>
        <v>&lt;img src=@img/outdoor.png@&gt;</v>
      </c>
      <c r="AZ137" s="1" t="str">
        <f t="shared" si="110"/>
        <v/>
      </c>
      <c r="BA137" s="1" t="str">
        <f t="shared" si="111"/>
        <v/>
      </c>
      <c r="BB137" s="1" t="str">
        <f t="shared" si="112"/>
        <v>&lt;img src=@img/drinkicon.png@&gt;</v>
      </c>
      <c r="BC137" s="1" t="str">
        <f t="shared" si="113"/>
        <v>&lt;img src=@img/foodicon.png@&gt;</v>
      </c>
      <c r="BD137" s="1" t="str">
        <f t="shared" si="114"/>
        <v>&lt;img src=@img/outdoor.png@&gt;&lt;img src=@img/drinkicon.png@&gt;&lt;img src=@img/foodicon.png@&gt;</v>
      </c>
      <c r="BE137" s="1" t="str">
        <f t="shared" si="115"/>
        <v>outdoor drink food med  pearl</v>
      </c>
      <c r="BF137" s="1" t="str">
        <f t="shared" si="116"/>
        <v>Pearl Street</v>
      </c>
      <c r="BG137" s="10">
        <v>40.018034999999998</v>
      </c>
      <c r="BH137" s="10">
        <v>-105.280717</v>
      </c>
      <c r="BI137" s="1" t="str">
        <f t="shared" si="117"/>
        <v>[40.018035,-105.280717],</v>
      </c>
      <c r="BK137" s="1" t="str">
        <f t="shared" si="107"/>
        <v/>
      </c>
    </row>
    <row r="138" spans="2:63" ht="21" customHeight="1">
      <c r="B138" s="10" t="s">
        <v>102</v>
      </c>
      <c r="C138" s="1" t="s">
        <v>185</v>
      </c>
      <c r="G138" s="6" t="s">
        <v>225</v>
      </c>
      <c r="H138" s="1">
        <v>1500</v>
      </c>
      <c r="I138" s="1">
        <v>1700</v>
      </c>
      <c r="J138" s="1">
        <v>1500</v>
      </c>
      <c r="K138" s="1">
        <v>1700</v>
      </c>
      <c r="L138" s="1">
        <v>1500</v>
      </c>
      <c r="M138" s="1">
        <v>1700</v>
      </c>
      <c r="N138" s="1">
        <v>1500</v>
      </c>
      <c r="O138" s="1">
        <v>1700</v>
      </c>
      <c r="P138" s="1">
        <v>1500</v>
      </c>
      <c r="Q138" s="1">
        <v>1700</v>
      </c>
      <c r="R138" s="1">
        <v>1500</v>
      </c>
      <c r="S138" s="1">
        <v>1700</v>
      </c>
      <c r="T138" s="1">
        <v>1500</v>
      </c>
      <c r="U138" s="1">
        <v>1700</v>
      </c>
      <c r="V138" s="10" t="s">
        <v>139</v>
      </c>
      <c r="W138" s="1">
        <f t="shared" si="118"/>
        <v>15</v>
      </c>
      <c r="X138" s="1">
        <f t="shared" si="119"/>
        <v>17</v>
      </c>
      <c r="Y138" s="1">
        <f t="shared" si="120"/>
        <v>15</v>
      </c>
      <c r="Z138" s="1">
        <f t="shared" si="121"/>
        <v>17</v>
      </c>
      <c r="AA138" s="1">
        <f t="shared" si="122"/>
        <v>15</v>
      </c>
      <c r="AB138" s="1">
        <f t="shared" si="123"/>
        <v>17</v>
      </c>
      <c r="AC138" s="1">
        <f t="shared" si="124"/>
        <v>15</v>
      </c>
      <c r="AD138" s="1">
        <f t="shared" si="125"/>
        <v>17</v>
      </c>
      <c r="AE138" s="1">
        <f t="shared" si="126"/>
        <v>15</v>
      </c>
      <c r="AF138" s="1">
        <f t="shared" si="127"/>
        <v>17</v>
      </c>
      <c r="AG138" s="1">
        <f t="shared" si="128"/>
        <v>15</v>
      </c>
      <c r="AH138" s="1">
        <f t="shared" si="129"/>
        <v>17</v>
      </c>
      <c r="AI138" s="1">
        <f t="shared" si="130"/>
        <v>15</v>
      </c>
      <c r="AJ138" s="1">
        <f t="shared" si="131"/>
        <v>17</v>
      </c>
      <c r="AK138" s="1" t="str">
        <f t="shared" si="132"/>
        <v>3pm-5pm</v>
      </c>
      <c r="AL138" s="1" t="str">
        <f t="shared" si="133"/>
        <v>3pm-5pm</v>
      </c>
      <c r="AM138" s="1" t="str">
        <f t="shared" si="134"/>
        <v>3pm-5pm</v>
      </c>
      <c r="AN138" s="1" t="str">
        <f t="shared" si="135"/>
        <v>3pm-5pm</v>
      </c>
      <c r="AO138" s="1" t="str">
        <f t="shared" si="136"/>
        <v>3pm-5pm</v>
      </c>
      <c r="AP138" s="1" t="str">
        <f t="shared" si="137"/>
        <v>3pm-5pm</v>
      </c>
      <c r="AQ138" s="1" t="str">
        <f t="shared" si="138"/>
        <v>3pm-5pm</v>
      </c>
      <c r="AR138" s="4" t="s">
        <v>184</v>
      </c>
      <c r="AS138" s="1" t="s">
        <v>28</v>
      </c>
      <c r="AT138" s="1" t="s">
        <v>443</v>
      </c>
      <c r="AU138" s="1" t="s">
        <v>546</v>
      </c>
      <c r="AV138" s="5" t="s">
        <v>32</v>
      </c>
      <c r="AW138" s="5" t="s">
        <v>32</v>
      </c>
      <c r="AX138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38" s="1" t="str">
        <f t="shared" si="109"/>
        <v>&lt;img src=@img/outdoor.png@&gt;</v>
      </c>
      <c r="AZ138" s="1" t="str">
        <f t="shared" si="110"/>
        <v>&lt;img src=@img/pets.png@&gt;</v>
      </c>
      <c r="BA138" s="1" t="str">
        <f t="shared" si="111"/>
        <v/>
      </c>
      <c r="BB138" s="1" t="str">
        <f t="shared" si="112"/>
        <v>&lt;img src=@img/drinkicon.png@&gt;</v>
      </c>
      <c r="BC138" s="1" t="str">
        <f t="shared" si="113"/>
        <v>&lt;img src=@img/foodicon.png@&gt;</v>
      </c>
      <c r="BD138" s="1" t="str">
        <f t="shared" si="114"/>
        <v>&lt;img src=@img/outdoor.png@&gt;&lt;img src=@img/pets.png@&gt;&lt;img src=@img/drinkicon.png@&gt;&lt;img src=@img/foodicon.png@&gt;</v>
      </c>
      <c r="BE138" s="1" t="str">
        <f t="shared" si="115"/>
        <v>outdoor pet drink food med  pearl</v>
      </c>
      <c r="BF138" s="1" t="str">
        <f t="shared" si="116"/>
        <v>Pearl Street</v>
      </c>
      <c r="BG138" s="10">
        <v>40.017709000000004</v>
      </c>
      <c r="BH138" s="10">
        <v>-105.28163499999999</v>
      </c>
      <c r="BI138" s="1" t="str">
        <f t="shared" si="117"/>
        <v>[40.017709,-105.281635],</v>
      </c>
      <c r="BK138" s="1" t="str">
        <f t="shared" si="107"/>
        <v/>
      </c>
    </row>
    <row r="139" spans="2:63" ht="21" customHeight="1">
      <c r="B139" s="10" t="s">
        <v>318</v>
      </c>
      <c r="C139" s="1" t="s">
        <v>34</v>
      </c>
      <c r="G139" s="8" t="s">
        <v>351</v>
      </c>
      <c r="W139" s="1" t="str">
        <f t="shared" si="118"/>
        <v/>
      </c>
      <c r="X139" s="1" t="str">
        <f t="shared" si="119"/>
        <v/>
      </c>
      <c r="Y139" s="1" t="str">
        <f t="shared" si="120"/>
        <v/>
      </c>
      <c r="Z139" s="1" t="str">
        <f t="shared" si="121"/>
        <v/>
      </c>
      <c r="AA139" s="1" t="str">
        <f t="shared" si="122"/>
        <v/>
      </c>
      <c r="AB139" s="1" t="str">
        <f t="shared" si="123"/>
        <v/>
      </c>
      <c r="AC139" s="1" t="str">
        <f t="shared" si="124"/>
        <v/>
      </c>
      <c r="AD139" s="1" t="str">
        <f t="shared" si="125"/>
        <v/>
      </c>
      <c r="AE139" s="1" t="str">
        <f t="shared" si="126"/>
        <v/>
      </c>
      <c r="AF139" s="1" t="str">
        <f t="shared" si="127"/>
        <v/>
      </c>
      <c r="AG139" s="1" t="str">
        <f t="shared" si="128"/>
        <v/>
      </c>
      <c r="AH139" s="1" t="str">
        <f t="shared" si="129"/>
        <v/>
      </c>
      <c r="AI139" s="1" t="str">
        <f t="shared" si="130"/>
        <v/>
      </c>
      <c r="AJ139" s="1" t="str">
        <f t="shared" si="131"/>
        <v/>
      </c>
      <c r="AK139" s="1" t="str">
        <f t="shared" si="132"/>
        <v/>
      </c>
      <c r="AL139" s="1" t="str">
        <f t="shared" si="133"/>
        <v/>
      </c>
      <c r="AM139" s="1" t="str">
        <f t="shared" si="134"/>
        <v/>
      </c>
      <c r="AN139" s="1" t="str">
        <f t="shared" si="135"/>
        <v/>
      </c>
      <c r="AO139" s="1" t="str">
        <f t="shared" si="136"/>
        <v/>
      </c>
      <c r="AP139" s="1" t="str">
        <f t="shared" si="137"/>
        <v/>
      </c>
      <c r="AQ139" s="1" t="str">
        <f t="shared" si="138"/>
        <v/>
      </c>
      <c r="AR139" s="1" t="s">
        <v>501</v>
      </c>
      <c r="AU139" s="1" t="s">
        <v>546</v>
      </c>
      <c r="AV139" s="5" t="s">
        <v>33</v>
      </c>
      <c r="AW139" s="5" t="s">
        <v>33</v>
      </c>
      <c r="AX139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39" s="1" t="str">
        <f t="shared" si="109"/>
        <v/>
      </c>
      <c r="AZ139" s="1" t="str">
        <f t="shared" si="110"/>
        <v/>
      </c>
      <c r="BA139" s="1" t="str">
        <f t="shared" si="111"/>
        <v/>
      </c>
      <c r="BB139" s="1" t="str">
        <f t="shared" si="112"/>
        <v/>
      </c>
      <c r="BC139" s="1" t="str">
        <f t="shared" si="113"/>
        <v/>
      </c>
      <c r="BD139" s="1" t="str">
        <f t="shared" si="114"/>
        <v/>
      </c>
      <c r="BE139" s="1" t="str">
        <f t="shared" si="115"/>
        <v>med  campus</v>
      </c>
      <c r="BF139" s="1" t="str">
        <f t="shared" si="116"/>
        <v>Near Campus</v>
      </c>
      <c r="BG139" s="10">
        <v>40.014812999999997</v>
      </c>
      <c r="BH139" s="10">
        <v>-105.262709</v>
      </c>
      <c r="BI139" s="1" t="str">
        <f t="shared" si="117"/>
        <v>[40.014813,-105.262709],</v>
      </c>
      <c r="BK139" s="1" t="str">
        <f t="shared" si="107"/>
        <v/>
      </c>
    </row>
    <row r="140" spans="2:63" ht="21" customHeight="1">
      <c r="B140" s="10" t="s">
        <v>392</v>
      </c>
      <c r="C140" s="1" t="s">
        <v>299</v>
      </c>
      <c r="G140" s="8" t="s">
        <v>374</v>
      </c>
      <c r="W140" s="1" t="str">
        <f t="shared" si="118"/>
        <v/>
      </c>
      <c r="X140" s="1" t="str">
        <f t="shared" si="119"/>
        <v/>
      </c>
      <c r="Y140" s="1" t="str">
        <f t="shared" si="120"/>
        <v/>
      </c>
      <c r="Z140" s="1" t="str">
        <f t="shared" si="121"/>
        <v/>
      </c>
      <c r="AA140" s="1" t="str">
        <f t="shared" si="122"/>
        <v/>
      </c>
      <c r="AB140" s="1" t="str">
        <f t="shared" si="123"/>
        <v/>
      </c>
      <c r="AC140" s="1" t="str">
        <f t="shared" si="124"/>
        <v/>
      </c>
      <c r="AD140" s="1" t="str">
        <f t="shared" si="125"/>
        <v/>
      </c>
      <c r="AE140" s="1" t="str">
        <f t="shared" si="126"/>
        <v/>
      </c>
      <c r="AF140" s="1" t="str">
        <f t="shared" si="127"/>
        <v/>
      </c>
      <c r="AG140" s="1" t="str">
        <f t="shared" si="128"/>
        <v/>
      </c>
      <c r="AH140" s="1" t="str">
        <f t="shared" si="129"/>
        <v/>
      </c>
      <c r="AI140" s="1" t="str">
        <f t="shared" si="130"/>
        <v/>
      </c>
      <c r="AJ140" s="1" t="str">
        <f t="shared" si="131"/>
        <v/>
      </c>
      <c r="AK140" s="1" t="str">
        <f t="shared" si="132"/>
        <v/>
      </c>
      <c r="AL140" s="1" t="str">
        <f t="shared" si="133"/>
        <v/>
      </c>
      <c r="AM140" s="1" t="str">
        <f t="shared" si="134"/>
        <v/>
      </c>
      <c r="AN140" s="1" t="str">
        <f t="shared" si="135"/>
        <v/>
      </c>
      <c r="AO140" s="1" t="str">
        <f t="shared" si="136"/>
        <v/>
      </c>
      <c r="AP140" s="1" t="str">
        <f t="shared" si="137"/>
        <v/>
      </c>
      <c r="AQ140" s="1" t="str">
        <f t="shared" si="138"/>
        <v/>
      </c>
      <c r="AR140" s="14" t="s">
        <v>523</v>
      </c>
      <c r="AU140" s="1" t="s">
        <v>546</v>
      </c>
      <c r="AV140" s="5" t="s">
        <v>33</v>
      </c>
      <c r="AW140" s="5" t="s">
        <v>33</v>
      </c>
      <c r="AX140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0" s="1" t="str">
        <f t="shared" si="109"/>
        <v/>
      </c>
      <c r="AZ140" s="1" t="str">
        <f t="shared" si="110"/>
        <v/>
      </c>
      <c r="BA140" s="1" t="str">
        <f t="shared" si="111"/>
        <v/>
      </c>
      <c r="BB140" s="1" t="str">
        <f t="shared" si="112"/>
        <v/>
      </c>
      <c r="BC140" s="1" t="str">
        <f t="shared" si="113"/>
        <v/>
      </c>
      <c r="BD140" s="1" t="str">
        <f t="shared" si="114"/>
        <v/>
      </c>
      <c r="BE140" s="1" t="str">
        <f t="shared" si="115"/>
        <v>med  hill</v>
      </c>
      <c r="BF140" s="1" t="str">
        <f t="shared" si="116"/>
        <v>The Hill</v>
      </c>
      <c r="BG140" s="10">
        <v>40.007581000000002</v>
      </c>
      <c r="BH140" s="10">
        <v>-105.265942</v>
      </c>
      <c r="BI140" s="1" t="str">
        <f t="shared" si="117"/>
        <v>[40.007581,-105.265942],</v>
      </c>
      <c r="BK140" s="1" t="str">
        <f t="shared" si="107"/>
        <v/>
      </c>
    </row>
    <row r="141" spans="2:63" ht="21" customHeight="1">
      <c r="B141" s="10" t="s">
        <v>389</v>
      </c>
      <c r="C141" s="1" t="s">
        <v>299</v>
      </c>
      <c r="G141" s="3" t="s">
        <v>371</v>
      </c>
      <c r="W141" s="1" t="str">
        <f t="shared" si="118"/>
        <v/>
      </c>
      <c r="X141" s="1" t="str">
        <f t="shared" si="119"/>
        <v/>
      </c>
      <c r="Y141" s="1" t="str">
        <f t="shared" si="120"/>
        <v/>
      </c>
      <c r="Z141" s="1" t="str">
        <f t="shared" si="121"/>
        <v/>
      </c>
      <c r="AA141" s="1" t="str">
        <f t="shared" si="122"/>
        <v/>
      </c>
      <c r="AB141" s="1" t="str">
        <f t="shared" si="123"/>
        <v/>
      </c>
      <c r="AC141" s="1" t="str">
        <f t="shared" si="124"/>
        <v/>
      </c>
      <c r="AD141" s="1" t="str">
        <f t="shared" si="125"/>
        <v/>
      </c>
      <c r="AE141" s="1" t="str">
        <f t="shared" si="126"/>
        <v/>
      </c>
      <c r="AF141" s="1" t="str">
        <f t="shared" si="127"/>
        <v/>
      </c>
      <c r="AG141" s="1" t="str">
        <f t="shared" si="128"/>
        <v/>
      </c>
      <c r="AH141" s="1" t="str">
        <f t="shared" si="129"/>
        <v/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/>
      </c>
      <c r="AM141" s="1" t="str">
        <f t="shared" si="134"/>
        <v/>
      </c>
      <c r="AN141" s="1" t="str">
        <f t="shared" si="135"/>
        <v/>
      </c>
      <c r="AO141" s="1" t="str">
        <f t="shared" si="136"/>
        <v/>
      </c>
      <c r="AP141" s="1" t="str">
        <f t="shared" si="137"/>
        <v/>
      </c>
      <c r="AQ141" s="1" t="str">
        <f t="shared" si="138"/>
        <v/>
      </c>
      <c r="AR141" s="7" t="s">
        <v>520</v>
      </c>
      <c r="AU141" s="1" t="s">
        <v>546</v>
      </c>
      <c r="AV141" s="5" t="s">
        <v>33</v>
      </c>
      <c r="AW141" s="5" t="s">
        <v>33</v>
      </c>
      <c r="AX141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1" s="1" t="str">
        <f t="shared" si="109"/>
        <v/>
      </c>
      <c r="AZ141" s="1" t="str">
        <f t="shared" si="110"/>
        <v/>
      </c>
      <c r="BA141" s="1" t="str">
        <f t="shared" si="111"/>
        <v/>
      </c>
      <c r="BB141" s="1" t="str">
        <f t="shared" si="112"/>
        <v/>
      </c>
      <c r="BC141" s="1" t="str">
        <f t="shared" si="113"/>
        <v/>
      </c>
      <c r="BD141" s="1" t="str">
        <f t="shared" si="114"/>
        <v/>
      </c>
      <c r="BE141" s="1" t="str">
        <f t="shared" si="115"/>
        <v>med  hill</v>
      </c>
      <c r="BF141" s="1" t="str">
        <f t="shared" si="116"/>
        <v>The Hill</v>
      </c>
      <c r="BG141" s="10">
        <v>40.009763</v>
      </c>
      <c r="BH141" s="10">
        <v>-105.276668</v>
      </c>
      <c r="BI141" s="1" t="str">
        <f t="shared" si="117"/>
        <v>[40.009763,-105.276668],</v>
      </c>
      <c r="BK141" s="1" t="str">
        <f t="shared" si="107"/>
        <v/>
      </c>
    </row>
    <row r="142" spans="2:63" ht="21" customHeight="1">
      <c r="B142" s="10" t="s">
        <v>235</v>
      </c>
      <c r="C142" s="1" t="s">
        <v>185</v>
      </c>
      <c r="G142" s="1" t="s">
        <v>258</v>
      </c>
      <c r="W142" s="1" t="str">
        <f t="shared" si="118"/>
        <v/>
      </c>
      <c r="X142" s="1" t="str">
        <f t="shared" si="119"/>
        <v/>
      </c>
      <c r="Y142" s="1" t="str">
        <f t="shared" si="120"/>
        <v/>
      </c>
      <c r="Z142" s="1" t="str">
        <f t="shared" si="121"/>
        <v/>
      </c>
      <c r="AA142" s="1" t="str">
        <f t="shared" si="122"/>
        <v/>
      </c>
      <c r="AB142" s="1" t="str">
        <f t="shared" si="123"/>
        <v/>
      </c>
      <c r="AC142" s="1" t="str">
        <f t="shared" si="124"/>
        <v/>
      </c>
      <c r="AD142" s="1" t="str">
        <f t="shared" si="125"/>
        <v/>
      </c>
      <c r="AE142" s="1" t="str">
        <f t="shared" si="126"/>
        <v/>
      </c>
      <c r="AF142" s="1" t="str">
        <f t="shared" si="127"/>
        <v/>
      </c>
      <c r="AG142" s="1" t="str">
        <f t="shared" si="128"/>
        <v/>
      </c>
      <c r="AH142" s="1" t="str">
        <f t="shared" si="129"/>
        <v/>
      </c>
      <c r="AI142" s="1" t="str">
        <f t="shared" si="130"/>
        <v/>
      </c>
      <c r="AJ142" s="1" t="str">
        <f t="shared" si="131"/>
        <v/>
      </c>
      <c r="AK142" s="1" t="str">
        <f t="shared" si="132"/>
        <v/>
      </c>
      <c r="AL142" s="1" t="str">
        <f t="shared" si="133"/>
        <v/>
      </c>
      <c r="AM142" s="1" t="str">
        <f t="shared" si="134"/>
        <v/>
      </c>
      <c r="AN142" s="1" t="str">
        <f t="shared" si="135"/>
        <v/>
      </c>
      <c r="AO142" s="1" t="str">
        <f t="shared" si="136"/>
        <v/>
      </c>
      <c r="AP142" s="1" t="str">
        <f t="shared" si="137"/>
        <v/>
      </c>
      <c r="AQ142" s="1" t="str">
        <f t="shared" si="138"/>
        <v/>
      </c>
      <c r="AR142" s="4" t="s">
        <v>282</v>
      </c>
      <c r="AS142" s="1" t="s">
        <v>28</v>
      </c>
      <c r="AU142" s="1" t="s">
        <v>546</v>
      </c>
      <c r="AV142" s="5" t="s">
        <v>33</v>
      </c>
      <c r="AW142" s="5" t="s">
        <v>33</v>
      </c>
      <c r="AX142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2" s="1" t="str">
        <f t="shared" si="109"/>
        <v>&lt;img src=@img/outdoor.png@&gt;</v>
      </c>
      <c r="AZ142" s="1" t="str">
        <f t="shared" si="110"/>
        <v/>
      </c>
      <c r="BA142" s="1" t="str">
        <f t="shared" si="111"/>
        <v/>
      </c>
      <c r="BB142" s="1" t="str">
        <f t="shared" si="112"/>
        <v/>
      </c>
      <c r="BC142" s="1" t="str">
        <f t="shared" si="113"/>
        <v/>
      </c>
      <c r="BD142" s="1" t="str">
        <f t="shared" si="114"/>
        <v>&lt;img src=@img/outdoor.png@&gt;</v>
      </c>
      <c r="BE142" s="1" t="str">
        <f t="shared" si="115"/>
        <v>outdoor med  pearl</v>
      </c>
      <c r="BF142" s="1" t="str">
        <f t="shared" si="116"/>
        <v>Pearl Street</v>
      </c>
      <c r="BG142" s="10">
        <v>40.017612</v>
      </c>
      <c r="BH142" s="10">
        <v>-105.28255299999999</v>
      </c>
      <c r="BI142" s="1" t="str">
        <f t="shared" si="117"/>
        <v>[40.017612,-105.282553],</v>
      </c>
      <c r="BK142" s="1" t="str">
        <f t="shared" si="107"/>
        <v/>
      </c>
    </row>
    <row r="143" spans="2:63" ht="21" customHeight="1">
      <c r="B143" s="21" t="s">
        <v>309</v>
      </c>
      <c r="C143" s="1" t="s">
        <v>34</v>
      </c>
      <c r="G143" s="19" t="s">
        <v>312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1500</v>
      </c>
      <c r="U143" s="1">
        <v>1800</v>
      </c>
      <c r="V143" s="6" t="s">
        <v>311</v>
      </c>
      <c r="W143" s="1" t="str">
        <f t="shared" si="118"/>
        <v/>
      </c>
      <c r="X143" s="1" t="str">
        <f t="shared" si="119"/>
        <v/>
      </c>
      <c r="Y143" s="1">
        <f t="shared" si="120"/>
        <v>15</v>
      </c>
      <c r="Z143" s="1">
        <f t="shared" si="121"/>
        <v>18</v>
      </c>
      <c r="AA143" s="1">
        <f t="shared" si="122"/>
        <v>15</v>
      </c>
      <c r="AB143" s="1">
        <f t="shared" si="123"/>
        <v>18</v>
      </c>
      <c r="AC143" s="1">
        <f t="shared" si="124"/>
        <v>15</v>
      </c>
      <c r="AD143" s="1">
        <f t="shared" si="125"/>
        <v>18</v>
      </c>
      <c r="AE143" s="1">
        <f t="shared" si="126"/>
        <v>15</v>
      </c>
      <c r="AF143" s="1">
        <f t="shared" si="127"/>
        <v>18</v>
      </c>
      <c r="AG143" s="1">
        <f t="shared" si="128"/>
        <v>15</v>
      </c>
      <c r="AH143" s="1">
        <f t="shared" si="129"/>
        <v>18</v>
      </c>
      <c r="AI143" s="1">
        <f t="shared" si="130"/>
        <v>15</v>
      </c>
      <c r="AJ143" s="1">
        <f t="shared" si="131"/>
        <v>18</v>
      </c>
      <c r="AK143" s="1" t="str">
        <f t="shared" si="132"/>
        <v/>
      </c>
      <c r="AL143" s="1" t="str">
        <f t="shared" si="133"/>
        <v>3pm-6pm</v>
      </c>
      <c r="AM143" s="1" t="str">
        <f t="shared" si="134"/>
        <v>3pm-6pm</v>
      </c>
      <c r="AN143" s="1" t="str">
        <f t="shared" si="135"/>
        <v>3pm-6pm</v>
      </c>
      <c r="AO143" s="1" t="str">
        <f t="shared" si="136"/>
        <v>3pm-6pm</v>
      </c>
      <c r="AP143" s="1" t="str">
        <f t="shared" si="137"/>
        <v>3pm-6pm</v>
      </c>
      <c r="AQ143" s="1" t="str">
        <f t="shared" si="138"/>
        <v>3pm-6pm</v>
      </c>
      <c r="AR143" s="1" t="s">
        <v>310</v>
      </c>
      <c r="AS143" s="1" t="s">
        <v>28</v>
      </c>
      <c r="AU143" s="1" t="s">
        <v>546</v>
      </c>
      <c r="AV143" s="5" t="s">
        <v>32</v>
      </c>
      <c r="AW143" s="5" t="s">
        <v>32</v>
      </c>
      <c r="AX143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3" s="1" t="str">
        <f t="shared" si="109"/>
        <v>&lt;img src=@img/outdoor.png@&gt;</v>
      </c>
      <c r="AZ143" s="1" t="str">
        <f t="shared" si="110"/>
        <v/>
      </c>
      <c r="BA143" s="1" t="str">
        <f t="shared" si="111"/>
        <v/>
      </c>
      <c r="BB143" s="1" t="str">
        <f t="shared" si="112"/>
        <v>&lt;img src=@img/drinkicon.png@&gt;</v>
      </c>
      <c r="BC143" s="1" t="str">
        <f t="shared" si="113"/>
        <v>&lt;img src=@img/foodicon.png@&gt;</v>
      </c>
      <c r="BD143" s="1" t="str">
        <f t="shared" si="114"/>
        <v>&lt;img src=@img/outdoor.png@&gt;&lt;img src=@img/drinkicon.png@&gt;&lt;img src=@img/foodicon.png@&gt;</v>
      </c>
      <c r="BE143" s="1" t="str">
        <f t="shared" si="115"/>
        <v>outdoor drink food med  campus</v>
      </c>
      <c r="BF143" s="1" t="str">
        <f t="shared" si="116"/>
        <v>Near Campus</v>
      </c>
      <c r="BG143" s="10">
        <v>40.015734000000002</v>
      </c>
      <c r="BH143" s="10">
        <v>-105.261343</v>
      </c>
      <c r="BI143" s="1" t="str">
        <f t="shared" si="117"/>
        <v>[40.015734,-105.261343],</v>
      </c>
      <c r="BK143" s="1" t="str">
        <f t="shared" si="107"/>
        <v/>
      </c>
    </row>
  </sheetData>
  <autoFilter ref="C1:C143"/>
  <sortState ref="B2:BL181">
    <sortCondition ref="B2:B181"/>
  </sortState>
  <hyperlinks>
    <hyperlink ref="AR54" r:id="rId1"/>
    <hyperlink ref="AR62" r:id="rId2"/>
    <hyperlink ref="AR136" r:id="rId3"/>
    <hyperlink ref="AR121" r:id="rId4" display="http://www.thesink.com/?utm_source=Local&amp;utm_medium=Organic&amp;utm_campaign=GMB"/>
    <hyperlink ref="AR128" r:id="rId5" display="http://twistedpinebrewing.com/"/>
    <hyperlink ref="B119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4" r:id="rId8" display="https://www.tripadvisor.com/Restaurant_Review-g33324-d381528-Reviews-Proto_s_Pizza-Boulder_Colorado.html"/>
    <hyperlink ref="B135" r:id="rId9" display="https://www.tripadvisor.com/Restaurant_Review-g33324-d3959417-Reviews-Wapos-Boulder_Colorado.html"/>
    <hyperlink ref="G134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5" r:id="rId11" display="https://www.yelp.com/biz_redir?url=https%3A%2F%2Ftherayback.com&amp;website_link_type=website&amp;src_bizid=HqOLGrWt4g4Bu5aHorS_kQ&amp;cachebuster=1547658974&amp;s=2af9c4125d11969953ce6e95df553abfcb80783897e27d3aa311365add123040"/>
    <hyperlink ref="AR75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2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472</v>
      </c>
      <c r="C1" s="10" t="s">
        <v>473</v>
      </c>
      <c r="D1" s="10" t="s">
        <v>474</v>
      </c>
      <c r="E1" s="10" t="s">
        <v>475</v>
      </c>
      <c r="F1" t="s">
        <v>476</v>
      </c>
      <c r="G1" t="s">
        <v>477</v>
      </c>
      <c r="H1" t="s">
        <v>478</v>
      </c>
    </row>
    <row r="2" spans="2:8">
      <c r="B2" s="17">
        <v>40.036504999999998</v>
      </c>
      <c r="C2" s="10">
        <v>-105.26014499999999</v>
      </c>
      <c r="D2" s="10" t="s">
        <v>459</v>
      </c>
      <c r="E2" s="10" t="s">
        <v>479</v>
      </c>
      <c r="G2" t="s">
        <v>455</v>
      </c>
      <c r="H2" t="s">
        <v>456</v>
      </c>
    </row>
    <row r="3" spans="2:8">
      <c r="B3" s="6">
        <v>40.030050000000003</v>
      </c>
      <c r="C3" s="10">
        <v>-105.25942000000001</v>
      </c>
      <c r="D3" s="10" t="s">
        <v>463</v>
      </c>
      <c r="E3" s="10" t="s">
        <v>480</v>
      </c>
      <c r="G3" t="s">
        <v>455</v>
      </c>
      <c r="H3" t="s">
        <v>456</v>
      </c>
    </row>
    <row r="4" spans="2:8">
      <c r="B4" s="17">
        <v>40.03172</v>
      </c>
      <c r="C4" s="10">
        <v>-105.25924000000001</v>
      </c>
      <c r="D4" s="10" t="s">
        <v>465</v>
      </c>
      <c r="E4" s="10" t="s">
        <v>481</v>
      </c>
      <c r="G4" t="s">
        <v>455</v>
      </c>
      <c r="H4" t="s">
        <v>456</v>
      </c>
    </row>
    <row r="5" spans="2:8">
      <c r="B5" s="17">
        <v>40.071910000000003</v>
      </c>
      <c r="C5" s="10">
        <v>-105.20641999999999</v>
      </c>
      <c r="D5" s="10" t="s">
        <v>469</v>
      </c>
      <c r="E5" s="10" t="s">
        <v>482</v>
      </c>
      <c r="G5" t="s">
        <v>455</v>
      </c>
      <c r="H5" t="s">
        <v>456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2019-01-25T14:25:33Z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