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4" i="1" l="1"/>
  <c r="X74" i="1"/>
  <c r="Y74" i="1"/>
  <c r="Z74" i="1"/>
  <c r="AA74" i="1"/>
  <c r="AM74" i="1" s="1"/>
  <c r="AB74" i="1"/>
  <c r="AC74" i="1"/>
  <c r="AD74" i="1"/>
  <c r="AE74" i="1"/>
  <c r="AF74" i="1"/>
  <c r="AG74" i="1"/>
  <c r="AH74" i="1"/>
  <c r="AI74" i="1"/>
  <c r="AJ74" i="1"/>
  <c r="AL74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35" i="1"/>
  <c r="X35" i="1"/>
  <c r="Y35" i="1"/>
  <c r="Z35" i="1"/>
  <c r="AA35" i="1"/>
  <c r="AM35" i="1" s="1"/>
  <c r="AB35" i="1"/>
  <c r="AC35" i="1"/>
  <c r="AD35" i="1"/>
  <c r="AE35" i="1"/>
  <c r="AO35" i="1" s="1"/>
  <c r="AF35" i="1"/>
  <c r="AG35" i="1"/>
  <c r="AH35" i="1"/>
  <c r="AI35" i="1"/>
  <c r="AJ35" i="1"/>
  <c r="AX74" i="1"/>
  <c r="AY74" i="1"/>
  <c r="AZ74" i="1"/>
  <c r="BA74" i="1"/>
  <c r="BB74" i="1"/>
  <c r="BC74" i="1"/>
  <c r="BE74" i="1"/>
  <c r="AX92" i="1"/>
  <c r="AY92" i="1"/>
  <c r="AZ92" i="1"/>
  <c r="BA92" i="1"/>
  <c r="BB92" i="1"/>
  <c r="BC92" i="1"/>
  <c r="BE92" i="1"/>
  <c r="AX80" i="1"/>
  <c r="AY80" i="1"/>
  <c r="AZ80" i="1"/>
  <c r="BA80" i="1"/>
  <c r="BB80" i="1"/>
  <c r="BC80" i="1"/>
  <c r="BE80" i="1"/>
  <c r="AX35" i="1"/>
  <c r="AY35" i="1"/>
  <c r="AZ35" i="1"/>
  <c r="BA35" i="1"/>
  <c r="BB35" i="1"/>
  <c r="BC35" i="1"/>
  <c r="BE35" i="1"/>
  <c r="BI74" i="1"/>
  <c r="BI92" i="1"/>
  <c r="BI80" i="1"/>
  <c r="BI35" i="1"/>
  <c r="BF35" i="1"/>
  <c r="BF80" i="1"/>
  <c r="BF92" i="1"/>
  <c r="BF74" i="1"/>
  <c r="AX56" i="1"/>
  <c r="AQ74" i="1" l="1"/>
  <c r="AK74" i="1"/>
  <c r="AQ35" i="1"/>
  <c r="AK35" i="1"/>
  <c r="AO74" i="1"/>
  <c r="BD92" i="1"/>
  <c r="AP35" i="1"/>
  <c r="BD74" i="1"/>
  <c r="AL35" i="1"/>
  <c r="AP74" i="1"/>
  <c r="BD80" i="1"/>
  <c r="BD35" i="1"/>
  <c r="AN74" i="1"/>
  <c r="AN35" i="1"/>
  <c r="BF10" i="1"/>
  <c r="BF118" i="1"/>
  <c r="BF16" i="1"/>
  <c r="BF19" i="1"/>
  <c r="BF22" i="1"/>
  <c r="BF28" i="1"/>
  <c r="BF120" i="1"/>
  <c r="BF122" i="1"/>
  <c r="BF36" i="1"/>
  <c r="BF43" i="1"/>
  <c r="BF49" i="1"/>
  <c r="BF50" i="1"/>
  <c r="BF55" i="1"/>
  <c r="BF56" i="1"/>
  <c r="BF57" i="1"/>
  <c r="BF124" i="1"/>
  <c r="BF63" i="1"/>
  <c r="BF66" i="1"/>
  <c r="BF67" i="1"/>
  <c r="BF72" i="1"/>
  <c r="BF125" i="1"/>
  <c r="BF73" i="1"/>
  <c r="BF77" i="1"/>
  <c r="BF78" i="1"/>
  <c r="BF79" i="1"/>
  <c r="BF81" i="1"/>
  <c r="BF86" i="1"/>
  <c r="BF87" i="1"/>
  <c r="BF88" i="1"/>
  <c r="BF93" i="1"/>
  <c r="BF96" i="1"/>
  <c r="BF100" i="1"/>
  <c r="BF102" i="1"/>
  <c r="BF104" i="1"/>
  <c r="BF105" i="1"/>
  <c r="BF112" i="1"/>
  <c r="BF114" i="1"/>
  <c r="BF115" i="1"/>
  <c r="BF116" i="1"/>
  <c r="BF137" i="1"/>
  <c r="BF143" i="1"/>
  <c r="BF144" i="1"/>
  <c r="BF145" i="1"/>
  <c r="BF6" i="1"/>
  <c r="BF23" i="1"/>
  <c r="BF30" i="1"/>
  <c r="BF33" i="1"/>
  <c r="BF59" i="1"/>
  <c r="BF68" i="1"/>
  <c r="BF82" i="1"/>
  <c r="BF109" i="1"/>
  <c r="BF130" i="1"/>
  <c r="BF149" i="1"/>
  <c r="BF119" i="1"/>
  <c r="BF20" i="1"/>
  <c r="BF37" i="1"/>
  <c r="BF44" i="1"/>
  <c r="BF75" i="1"/>
  <c r="BF84" i="1"/>
  <c r="BF97" i="1"/>
  <c r="BF9" i="1"/>
  <c r="BF123" i="1"/>
  <c r="BF40" i="1"/>
  <c r="BF46" i="1"/>
  <c r="BF54" i="1"/>
  <c r="BF62" i="1"/>
  <c r="BF85" i="1"/>
  <c r="BF113" i="1"/>
  <c r="BF128" i="1"/>
  <c r="BF135" i="1"/>
  <c r="BF18" i="1"/>
  <c r="BF150" i="1"/>
  <c r="BF94" i="1"/>
  <c r="BF25" i="1"/>
  <c r="BF34" i="1"/>
  <c r="BF139" i="1"/>
  <c r="BF45" i="1"/>
  <c r="BF61" i="1"/>
  <c r="BF48" i="1"/>
  <c r="BF58" i="1"/>
  <c r="BF95" i="1"/>
  <c r="BF4" i="1"/>
  <c r="BF133" i="1"/>
  <c r="BF108" i="1"/>
  <c r="BF76" i="1"/>
  <c r="BF13" i="1"/>
  <c r="BF131" i="1"/>
  <c r="BF65" i="1"/>
  <c r="BF107" i="1"/>
  <c r="BF146" i="1"/>
  <c r="BF27" i="1"/>
  <c r="BF7" i="1"/>
  <c r="BF132" i="1"/>
  <c r="BF106" i="1"/>
  <c r="BF42" i="1"/>
  <c r="BF101" i="1"/>
  <c r="BF26" i="1"/>
  <c r="BF52" i="1"/>
  <c r="BF53" i="1"/>
  <c r="BF111" i="1"/>
  <c r="BF5" i="1"/>
  <c r="BF89" i="1"/>
  <c r="BF41" i="1"/>
  <c r="BF51" i="1"/>
  <c r="BF121" i="1"/>
  <c r="BF99" i="1"/>
  <c r="BF127" i="1"/>
  <c r="BF17" i="1"/>
  <c r="BF117" i="1"/>
  <c r="BF29" i="1"/>
  <c r="BF69" i="1"/>
  <c r="BF148" i="1"/>
  <c r="BF38" i="1"/>
  <c r="BF3" i="1"/>
  <c r="BF103" i="1"/>
  <c r="BF147" i="1"/>
  <c r="BF134" i="1"/>
  <c r="BF21" i="1"/>
  <c r="BF14" i="1"/>
  <c r="BF11" i="1"/>
  <c r="BF15" i="1"/>
  <c r="BF138" i="1"/>
  <c r="BF110" i="1"/>
  <c r="BF39" i="1"/>
  <c r="BF98" i="1"/>
  <c r="BF140" i="1"/>
  <c r="BF2" i="1"/>
  <c r="BF24" i="1"/>
  <c r="BF83" i="1"/>
  <c r="BF64" i="1"/>
  <c r="BF47" i="1"/>
  <c r="BF70" i="1"/>
  <c r="BF31" i="1"/>
  <c r="BF60" i="1"/>
  <c r="BF91" i="1"/>
  <c r="BF71" i="1"/>
  <c r="BF126" i="1"/>
  <c r="BF12" i="1"/>
  <c r="BF90" i="1"/>
  <c r="BF32" i="1"/>
  <c r="BF142" i="1"/>
  <c r="BF141" i="1"/>
  <c r="BF136" i="1"/>
  <c r="BF129" i="1"/>
  <c r="BF8" i="1"/>
  <c r="BK71" i="1" l="1"/>
  <c r="BK126" i="1"/>
  <c r="BK12" i="1"/>
  <c r="BK90" i="1"/>
  <c r="BK32" i="1"/>
  <c r="BK142" i="1"/>
  <c r="BK141" i="1"/>
  <c r="BK136" i="1"/>
  <c r="BK129" i="1"/>
  <c r="BK118" i="1"/>
  <c r="BK16" i="1"/>
  <c r="BK19" i="1"/>
  <c r="BK22" i="1"/>
  <c r="BK28" i="1"/>
  <c r="BK120" i="1"/>
  <c r="BK122" i="1"/>
  <c r="BK36" i="1"/>
  <c r="BK43" i="1"/>
  <c r="BK49" i="1"/>
  <c r="BK50" i="1"/>
  <c r="BK55" i="1"/>
  <c r="BK56" i="1"/>
  <c r="BK57" i="1"/>
  <c r="BK124" i="1"/>
  <c r="BK63" i="1"/>
  <c r="BK66" i="1"/>
  <c r="BK67" i="1"/>
  <c r="BK72" i="1"/>
  <c r="BK125" i="1"/>
  <c r="BK73" i="1"/>
  <c r="BK77" i="1"/>
  <c r="BK78" i="1"/>
  <c r="BK79" i="1"/>
  <c r="BK81" i="1"/>
  <c r="BK86" i="1"/>
  <c r="BK87" i="1"/>
  <c r="BK88" i="1"/>
  <c r="BK93" i="1"/>
  <c r="BK96" i="1"/>
  <c r="BK100" i="1"/>
  <c r="BK102" i="1"/>
  <c r="BK104" i="1"/>
  <c r="BK105" i="1"/>
  <c r="BK112" i="1"/>
  <c r="BK114" i="1"/>
  <c r="BK115" i="1"/>
  <c r="BK116" i="1"/>
  <c r="BK137" i="1"/>
  <c r="BK143" i="1"/>
  <c r="BK144" i="1"/>
  <c r="BK145" i="1"/>
  <c r="BK6" i="1"/>
  <c r="BK23" i="1"/>
  <c r="BK30" i="1"/>
  <c r="BK33" i="1"/>
  <c r="BK59" i="1"/>
  <c r="BK68" i="1"/>
  <c r="BK82" i="1"/>
  <c r="BK109" i="1"/>
  <c r="BK130" i="1"/>
  <c r="BK149" i="1"/>
  <c r="BK119" i="1"/>
  <c r="BK20" i="1"/>
  <c r="BK37" i="1"/>
  <c r="BK44" i="1"/>
  <c r="BK75" i="1"/>
  <c r="BK84" i="1"/>
  <c r="BK97" i="1"/>
  <c r="BK9" i="1"/>
  <c r="BK123" i="1"/>
  <c r="BK40" i="1"/>
  <c r="BK46" i="1"/>
  <c r="BK54" i="1"/>
  <c r="BK62" i="1"/>
  <c r="BK85" i="1"/>
  <c r="BK113" i="1"/>
  <c r="BK128" i="1"/>
  <c r="BK135" i="1"/>
  <c r="BK18" i="1"/>
  <c r="BK150" i="1"/>
  <c r="BK94" i="1"/>
  <c r="BK25" i="1"/>
  <c r="BK34" i="1"/>
  <c r="BK139" i="1"/>
  <c r="BK45" i="1"/>
  <c r="BK61" i="1"/>
  <c r="BK48" i="1"/>
  <c r="BK58" i="1"/>
  <c r="BK95" i="1"/>
  <c r="BK4" i="1"/>
  <c r="BK133" i="1"/>
  <c r="BK108" i="1"/>
  <c r="BK76" i="1"/>
  <c r="BK13" i="1"/>
  <c r="BK131" i="1"/>
  <c r="BK65" i="1"/>
  <c r="BK107" i="1"/>
  <c r="BK146" i="1"/>
  <c r="BK27" i="1"/>
  <c r="BK7" i="1"/>
  <c r="BK132" i="1"/>
  <c r="BK106" i="1"/>
  <c r="BK42" i="1"/>
  <c r="BK101" i="1"/>
  <c r="BK26" i="1"/>
  <c r="BK52" i="1"/>
  <c r="BK53" i="1"/>
  <c r="BK111" i="1"/>
  <c r="BK5" i="1"/>
  <c r="BK89" i="1"/>
  <c r="BK41" i="1"/>
  <c r="BK51" i="1"/>
  <c r="BK121" i="1"/>
  <c r="BK99" i="1"/>
  <c r="BK127" i="1"/>
  <c r="BK17" i="1"/>
  <c r="BK117" i="1"/>
  <c r="BK29" i="1"/>
  <c r="BK69" i="1"/>
  <c r="BK148" i="1"/>
  <c r="BK38" i="1"/>
  <c r="BK3" i="1"/>
  <c r="BK103" i="1"/>
  <c r="BK147" i="1"/>
  <c r="BK134" i="1"/>
  <c r="BK21" i="1"/>
  <c r="BK14" i="1"/>
  <c r="BK11" i="1"/>
  <c r="BK15" i="1"/>
  <c r="BK138" i="1"/>
  <c r="BK110" i="1"/>
  <c r="BK39" i="1"/>
  <c r="BK98" i="1"/>
  <c r="BK140" i="1"/>
  <c r="BK2" i="1"/>
  <c r="BK24" i="1"/>
  <c r="BK83" i="1"/>
  <c r="BK64" i="1"/>
  <c r="BK47" i="1"/>
  <c r="BK70" i="1"/>
  <c r="BK31" i="1"/>
  <c r="BK60" i="1"/>
  <c r="BK91" i="1"/>
  <c r="AX94" i="1" l="1"/>
  <c r="AX25" i="1"/>
  <c r="AX34" i="1"/>
  <c r="AX139" i="1"/>
  <c r="AX45" i="1"/>
  <c r="AX61" i="1"/>
  <c r="AX48" i="1"/>
  <c r="AX58" i="1"/>
  <c r="AX95" i="1"/>
  <c r="AX4" i="1"/>
  <c r="AX133" i="1"/>
  <c r="AX108" i="1"/>
  <c r="AX76" i="1"/>
  <c r="AX13" i="1"/>
  <c r="AX131" i="1"/>
  <c r="AX65" i="1"/>
  <c r="AX107" i="1"/>
  <c r="AX146" i="1"/>
  <c r="AX27" i="1"/>
  <c r="AX7" i="1"/>
  <c r="AX132" i="1"/>
  <c r="AX106" i="1"/>
  <c r="AX42" i="1"/>
  <c r="BE8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 l="1"/>
  <c r="BI40" i="1"/>
  <c r="BI31" i="1"/>
  <c r="BI3" i="1"/>
  <c r="AX40" i="1"/>
  <c r="AY40" i="1"/>
  <c r="AZ40" i="1"/>
  <c r="BA40" i="1"/>
  <c r="BB40" i="1"/>
  <c r="BC40" i="1"/>
  <c r="BE40" i="1"/>
  <c r="AX31" i="1"/>
  <c r="AY31" i="1"/>
  <c r="AZ31" i="1"/>
  <c r="BA31" i="1"/>
  <c r="BB31" i="1"/>
  <c r="BC31" i="1"/>
  <c r="BE31" i="1"/>
  <c r="AX3" i="1"/>
  <c r="AY3" i="1"/>
  <c r="AZ3" i="1"/>
  <c r="BA3" i="1"/>
  <c r="BB3" i="1"/>
  <c r="BC3" i="1"/>
  <c r="BE3" i="1"/>
  <c r="W40" i="1"/>
  <c r="X40" i="1"/>
  <c r="Y40" i="1"/>
  <c r="Z40" i="1"/>
  <c r="AA40" i="1"/>
  <c r="AB40" i="1"/>
  <c r="AC40" i="1"/>
  <c r="AD40" i="1"/>
  <c r="AG40" i="1"/>
  <c r="AH40" i="1"/>
  <c r="AI40" i="1"/>
  <c r="AJ40" i="1"/>
  <c r="AK40" i="1"/>
  <c r="AL40" i="1"/>
  <c r="AM40" i="1"/>
  <c r="AN40" i="1"/>
  <c r="AO40" i="1"/>
  <c r="AP40" i="1"/>
  <c r="AQ40" i="1"/>
  <c r="W31" i="1"/>
  <c r="X31" i="1"/>
  <c r="Y31" i="1"/>
  <c r="Z31" i="1"/>
  <c r="AA31" i="1"/>
  <c r="AB31" i="1"/>
  <c r="AC31" i="1"/>
  <c r="AD31" i="1"/>
  <c r="AG31" i="1"/>
  <c r="AH31" i="1"/>
  <c r="AI31" i="1"/>
  <c r="AJ31" i="1"/>
  <c r="AK31" i="1"/>
  <c r="AL31" i="1"/>
  <c r="AM31" i="1"/>
  <c r="AN31" i="1"/>
  <c r="AO31" i="1"/>
  <c r="AP31" i="1"/>
  <c r="AQ31" i="1"/>
  <c r="W3" i="1"/>
  <c r="X3" i="1"/>
  <c r="Y3" i="1"/>
  <c r="Z3" i="1"/>
  <c r="AA3" i="1"/>
  <c r="AB3" i="1"/>
  <c r="AC3" i="1"/>
  <c r="AD3" i="1"/>
  <c r="AG3" i="1"/>
  <c r="AH3" i="1"/>
  <c r="AI3" i="1"/>
  <c r="AJ3" i="1"/>
  <c r="AK3" i="1"/>
  <c r="AL3" i="1"/>
  <c r="AM3" i="1"/>
  <c r="AN3" i="1"/>
  <c r="AO3" i="1"/>
  <c r="AP3" i="1"/>
  <c r="AQ3" i="1"/>
  <c r="BD3" i="1" l="1"/>
  <c r="BD31" i="1"/>
  <c r="BD40" i="1"/>
  <c r="BI110" i="1"/>
  <c r="BB110" i="1"/>
  <c r="BC110" i="1"/>
  <c r="BE110" i="1"/>
  <c r="AX110" i="1"/>
  <c r="AY110" i="1"/>
  <c r="AZ110" i="1"/>
  <c r="BA110" i="1"/>
  <c r="W110" i="1"/>
  <c r="X110" i="1"/>
  <c r="Y110" i="1"/>
  <c r="Z110" i="1"/>
  <c r="AA110" i="1"/>
  <c r="AM110" i="1" s="1"/>
  <c r="AB110" i="1"/>
  <c r="AC110" i="1"/>
  <c r="AD110" i="1"/>
  <c r="AE110" i="1"/>
  <c r="AF110" i="1"/>
  <c r="AG110" i="1"/>
  <c r="AH110" i="1"/>
  <c r="AI110" i="1"/>
  <c r="AQ110" i="1" s="1"/>
  <c r="AJ110" i="1"/>
  <c r="AO110" i="1" l="1"/>
  <c r="AN110" i="1"/>
  <c r="AK110" i="1"/>
  <c r="BD110" i="1"/>
  <c r="AL110" i="1"/>
  <c r="AP110" i="1"/>
  <c r="AY135" i="1"/>
  <c r="AZ135" i="1"/>
  <c r="BA135" i="1"/>
  <c r="BB135" i="1"/>
  <c r="BC135" i="1"/>
  <c r="BE135" i="1"/>
  <c r="BD135" i="1" l="1"/>
  <c r="BI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X135" i="1"/>
  <c r="BI116" i="1"/>
  <c r="AY116" i="1"/>
  <c r="AZ116" i="1"/>
  <c r="BA116" i="1"/>
  <c r="BB116" i="1"/>
  <c r="BC116" i="1"/>
  <c r="BE116" i="1"/>
  <c r="AX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L135" i="1" l="1"/>
  <c r="AQ135" i="1"/>
  <c r="AM135" i="1"/>
  <c r="AK135" i="1"/>
  <c r="AO116" i="1"/>
  <c r="AK116" i="1"/>
  <c r="AQ116" i="1"/>
  <c r="AO135" i="1"/>
  <c r="AP135" i="1"/>
  <c r="AN135" i="1"/>
  <c r="AP116" i="1"/>
  <c r="AN116" i="1"/>
  <c r="AL116" i="1"/>
  <c r="AM116" i="1"/>
  <c r="BD116" i="1"/>
  <c r="BI50" i="1"/>
  <c r="AX50" i="1"/>
  <c r="AY50" i="1"/>
  <c r="AZ50" i="1"/>
  <c r="BA50" i="1"/>
  <c r="BB50" i="1"/>
  <c r="BC50" i="1"/>
  <c r="BE50" i="1"/>
  <c r="W50" i="1"/>
  <c r="X50" i="1"/>
  <c r="Y50" i="1"/>
  <c r="Z50" i="1"/>
  <c r="AA50" i="1"/>
  <c r="AB50" i="1"/>
  <c r="AC50" i="1"/>
  <c r="AD50" i="1"/>
  <c r="AE50" i="1"/>
  <c r="AF50" i="1"/>
  <c r="AO50" i="1" s="1"/>
  <c r="AG50" i="1"/>
  <c r="AH50" i="1"/>
  <c r="AI50" i="1"/>
  <c r="AJ50" i="1"/>
  <c r="BI76" i="1"/>
  <c r="AY76" i="1"/>
  <c r="AZ76" i="1"/>
  <c r="BA76" i="1"/>
  <c r="BB76" i="1"/>
  <c r="BC76" i="1"/>
  <c r="BE76" i="1"/>
  <c r="AM50" i="1" l="1"/>
  <c r="AK50" i="1"/>
  <c r="AN50" i="1"/>
  <c r="BD76" i="1"/>
  <c r="AP50" i="1"/>
  <c r="AL50" i="1"/>
  <c r="AQ50" i="1"/>
  <c r="BD50" i="1"/>
  <c r="BI10" i="1" l="1"/>
  <c r="BI118" i="1"/>
  <c r="BI16" i="1"/>
  <c r="BI19" i="1"/>
  <c r="BI22" i="1"/>
  <c r="BI28" i="1"/>
  <c r="BI120" i="1"/>
  <c r="BI122" i="1"/>
  <c r="BI36" i="1"/>
  <c r="BI43" i="1"/>
  <c r="BI49" i="1"/>
  <c r="BI55" i="1"/>
  <c r="BI56" i="1"/>
  <c r="BI57" i="1"/>
  <c r="BI124" i="1"/>
  <c r="BI63" i="1"/>
  <c r="BI66" i="1"/>
  <c r="BI67" i="1"/>
  <c r="BI72" i="1"/>
  <c r="BI125" i="1"/>
  <c r="BI73" i="1"/>
  <c r="BI77" i="1"/>
  <c r="BI78" i="1"/>
  <c r="BI79" i="1"/>
  <c r="BI81" i="1"/>
  <c r="BI86" i="1"/>
  <c r="BI87" i="1"/>
  <c r="BI88" i="1"/>
  <c r="BI93" i="1"/>
  <c r="BI96" i="1"/>
  <c r="BI100" i="1"/>
  <c r="BI102" i="1"/>
  <c r="BI104" i="1"/>
  <c r="BI105" i="1"/>
  <c r="BI112" i="1"/>
  <c r="BI114" i="1"/>
  <c r="BI115" i="1"/>
  <c r="BI137" i="1"/>
  <c r="BI143" i="1"/>
  <c r="BI144" i="1"/>
  <c r="BI145" i="1"/>
  <c r="BI6" i="1"/>
  <c r="BI23" i="1"/>
  <c r="BI30" i="1"/>
  <c r="BI33" i="1"/>
  <c r="BI59" i="1"/>
  <c r="BI68" i="1"/>
  <c r="BI82" i="1"/>
  <c r="BI109" i="1"/>
  <c r="BI130" i="1"/>
  <c r="BI149" i="1"/>
  <c r="BI119" i="1"/>
  <c r="BI20" i="1"/>
  <c r="BI37" i="1"/>
  <c r="BI44" i="1"/>
  <c r="BI75" i="1"/>
  <c r="BI84" i="1"/>
  <c r="BI97" i="1"/>
  <c r="BI9" i="1"/>
  <c r="BI123" i="1"/>
  <c r="BI46" i="1"/>
  <c r="BI54" i="1"/>
  <c r="BI62" i="1"/>
  <c r="BI85" i="1"/>
  <c r="BI113" i="1"/>
  <c r="BI128" i="1"/>
  <c r="BI18" i="1"/>
  <c r="BI150" i="1"/>
  <c r="BI94" i="1"/>
  <c r="BI25" i="1"/>
  <c r="BI34" i="1"/>
  <c r="BI139" i="1"/>
  <c r="BI45" i="1"/>
  <c r="BI61" i="1"/>
  <c r="BI48" i="1"/>
  <c r="BI58" i="1"/>
  <c r="BI95" i="1"/>
  <c r="BI4" i="1"/>
  <c r="BI133" i="1"/>
  <c r="BI108" i="1"/>
  <c r="BI13" i="1"/>
  <c r="BI131" i="1"/>
  <c r="BI65" i="1"/>
  <c r="BI107" i="1"/>
  <c r="BI146" i="1"/>
  <c r="BI27" i="1"/>
  <c r="BI7" i="1"/>
  <c r="BI132" i="1"/>
  <c r="BI106" i="1"/>
  <c r="BI42" i="1"/>
  <c r="BI101" i="1"/>
  <c r="BI26" i="1"/>
  <c r="BI52" i="1"/>
  <c r="BI53" i="1"/>
  <c r="BI111" i="1"/>
  <c r="BI5" i="1"/>
  <c r="BI89" i="1"/>
  <c r="BI41" i="1"/>
  <c r="BI51" i="1"/>
  <c r="BI121" i="1"/>
  <c r="BI99" i="1"/>
  <c r="BI127" i="1"/>
  <c r="BI17" i="1"/>
  <c r="BI117" i="1"/>
  <c r="BI29" i="1"/>
  <c r="BI69" i="1"/>
  <c r="BI148" i="1"/>
  <c r="BI38" i="1"/>
  <c r="BI103" i="1"/>
  <c r="BI147" i="1"/>
  <c r="BI134" i="1"/>
  <c r="BI21" i="1"/>
  <c r="BI14" i="1"/>
  <c r="BI11" i="1"/>
  <c r="BI15" i="1"/>
  <c r="BI138" i="1"/>
  <c r="BI39" i="1"/>
  <c r="BI98" i="1"/>
  <c r="BI140" i="1"/>
  <c r="BI2" i="1"/>
  <c r="BI24" i="1"/>
  <c r="BI83" i="1"/>
  <c r="BI64" i="1"/>
  <c r="BI47" i="1"/>
  <c r="BI70" i="1"/>
  <c r="BI60" i="1"/>
  <c r="BI91" i="1"/>
  <c r="BI71" i="1"/>
  <c r="BI126" i="1"/>
  <c r="BI12" i="1"/>
  <c r="BI90" i="1"/>
  <c r="BI32" i="1"/>
  <c r="BI142" i="1"/>
  <c r="BI141" i="1"/>
  <c r="BI136" i="1"/>
  <c r="BI129" i="1"/>
  <c r="AX10" i="1"/>
  <c r="AY10" i="1"/>
  <c r="AZ10" i="1"/>
  <c r="BA10" i="1"/>
  <c r="BB10" i="1"/>
  <c r="BC10" i="1"/>
  <c r="BE10" i="1"/>
  <c r="AX118" i="1"/>
  <c r="AY118" i="1"/>
  <c r="AZ118" i="1"/>
  <c r="BA118" i="1"/>
  <c r="BB118" i="1"/>
  <c r="BC118" i="1"/>
  <c r="BE118" i="1"/>
  <c r="AX16" i="1"/>
  <c r="AY16" i="1"/>
  <c r="AZ16" i="1"/>
  <c r="BA16" i="1"/>
  <c r="BB16" i="1"/>
  <c r="BC16" i="1"/>
  <c r="BE16" i="1"/>
  <c r="AX19" i="1"/>
  <c r="AY19" i="1"/>
  <c r="AZ19" i="1"/>
  <c r="BA19" i="1"/>
  <c r="BB19" i="1"/>
  <c r="BC19" i="1"/>
  <c r="BE19" i="1"/>
  <c r="AX22" i="1"/>
  <c r="AY22" i="1"/>
  <c r="AZ22" i="1"/>
  <c r="BA22" i="1"/>
  <c r="BB22" i="1"/>
  <c r="BC22" i="1"/>
  <c r="BE22" i="1"/>
  <c r="AX28" i="1"/>
  <c r="AY28" i="1"/>
  <c r="AZ28" i="1"/>
  <c r="BA28" i="1"/>
  <c r="BB28" i="1"/>
  <c r="BC28" i="1"/>
  <c r="BE28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49" i="1"/>
  <c r="AY49" i="1"/>
  <c r="AZ49" i="1"/>
  <c r="BA49" i="1"/>
  <c r="BB49" i="1"/>
  <c r="BC49" i="1"/>
  <c r="BE49" i="1"/>
  <c r="AX55" i="1"/>
  <c r="AY55" i="1"/>
  <c r="AZ55" i="1"/>
  <c r="BA55" i="1"/>
  <c r="BB55" i="1"/>
  <c r="BC55" i="1"/>
  <c r="BE55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124" i="1"/>
  <c r="AY124" i="1"/>
  <c r="AZ124" i="1"/>
  <c r="BA124" i="1"/>
  <c r="BB124" i="1"/>
  <c r="BC124" i="1"/>
  <c r="BE124" i="1"/>
  <c r="AX63" i="1"/>
  <c r="AY63" i="1"/>
  <c r="AZ63" i="1"/>
  <c r="BA63" i="1"/>
  <c r="BB63" i="1"/>
  <c r="BC63" i="1"/>
  <c r="BE63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72" i="1"/>
  <c r="AY72" i="1"/>
  <c r="AZ72" i="1"/>
  <c r="BA72" i="1"/>
  <c r="BB72" i="1"/>
  <c r="BC72" i="1"/>
  <c r="BE72" i="1"/>
  <c r="AX125" i="1"/>
  <c r="AY125" i="1"/>
  <c r="AZ125" i="1"/>
  <c r="BA125" i="1"/>
  <c r="BB125" i="1"/>
  <c r="BC125" i="1"/>
  <c r="BE125" i="1"/>
  <c r="AX73" i="1"/>
  <c r="AY73" i="1"/>
  <c r="AZ73" i="1"/>
  <c r="BA73" i="1"/>
  <c r="BB73" i="1"/>
  <c r="BC73" i="1"/>
  <c r="BE73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1" i="1"/>
  <c r="AY81" i="1"/>
  <c r="AZ81" i="1"/>
  <c r="BA81" i="1"/>
  <c r="BB81" i="1"/>
  <c r="BC81" i="1"/>
  <c r="BE81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93" i="1"/>
  <c r="AY93" i="1"/>
  <c r="AZ93" i="1"/>
  <c r="BA93" i="1"/>
  <c r="BB93" i="1"/>
  <c r="BC93" i="1"/>
  <c r="BE93" i="1"/>
  <c r="AX96" i="1"/>
  <c r="AY96" i="1"/>
  <c r="AZ96" i="1"/>
  <c r="BA96" i="1"/>
  <c r="BB96" i="1"/>
  <c r="BC96" i="1"/>
  <c r="BE96" i="1"/>
  <c r="AX100" i="1"/>
  <c r="AY100" i="1"/>
  <c r="AZ100" i="1"/>
  <c r="BA100" i="1"/>
  <c r="BB100" i="1"/>
  <c r="BC100" i="1"/>
  <c r="BE100" i="1"/>
  <c r="AX102" i="1"/>
  <c r="AY102" i="1"/>
  <c r="AZ102" i="1"/>
  <c r="BA102" i="1"/>
  <c r="BB102" i="1"/>
  <c r="BC102" i="1"/>
  <c r="BE102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12" i="1"/>
  <c r="AY112" i="1"/>
  <c r="AZ112" i="1"/>
  <c r="BA112" i="1"/>
  <c r="BB112" i="1"/>
  <c r="BC112" i="1"/>
  <c r="BE112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37" i="1"/>
  <c r="AY137" i="1"/>
  <c r="AZ137" i="1"/>
  <c r="BA137" i="1"/>
  <c r="BB137" i="1"/>
  <c r="BC137" i="1"/>
  <c r="BE137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6" i="1"/>
  <c r="AY6" i="1"/>
  <c r="AZ6" i="1"/>
  <c r="BA6" i="1"/>
  <c r="BB6" i="1"/>
  <c r="BC6" i="1"/>
  <c r="BE6" i="1"/>
  <c r="AX23" i="1"/>
  <c r="AY23" i="1"/>
  <c r="AZ23" i="1"/>
  <c r="BA23" i="1"/>
  <c r="BB23" i="1"/>
  <c r="BC23" i="1"/>
  <c r="BE23" i="1"/>
  <c r="AX30" i="1"/>
  <c r="AY30" i="1"/>
  <c r="AZ30" i="1"/>
  <c r="BA30" i="1"/>
  <c r="BB30" i="1"/>
  <c r="BC30" i="1"/>
  <c r="BE30" i="1"/>
  <c r="AX33" i="1"/>
  <c r="AY33" i="1"/>
  <c r="AZ33" i="1"/>
  <c r="BA33" i="1"/>
  <c r="BB33" i="1"/>
  <c r="BC33" i="1"/>
  <c r="BE33" i="1"/>
  <c r="AX59" i="1"/>
  <c r="AY59" i="1"/>
  <c r="AZ59" i="1"/>
  <c r="BA59" i="1"/>
  <c r="BB59" i="1"/>
  <c r="BC59" i="1"/>
  <c r="BE59" i="1"/>
  <c r="AX68" i="1"/>
  <c r="AY68" i="1"/>
  <c r="AZ68" i="1"/>
  <c r="BA68" i="1"/>
  <c r="BB68" i="1"/>
  <c r="BC68" i="1"/>
  <c r="BE68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30" i="1"/>
  <c r="AY130" i="1"/>
  <c r="AZ130" i="1"/>
  <c r="BA130" i="1"/>
  <c r="BB130" i="1"/>
  <c r="BC130" i="1"/>
  <c r="BE130" i="1"/>
  <c r="AX149" i="1"/>
  <c r="AY149" i="1"/>
  <c r="AZ149" i="1"/>
  <c r="BA149" i="1"/>
  <c r="BB149" i="1"/>
  <c r="BC149" i="1"/>
  <c r="BE149" i="1"/>
  <c r="AX119" i="1"/>
  <c r="AY119" i="1"/>
  <c r="AZ119" i="1"/>
  <c r="BA119" i="1"/>
  <c r="BB119" i="1"/>
  <c r="BC119" i="1"/>
  <c r="BE119" i="1"/>
  <c r="AX20" i="1"/>
  <c r="AY20" i="1"/>
  <c r="AZ20" i="1"/>
  <c r="BA20" i="1"/>
  <c r="BB20" i="1"/>
  <c r="BC20" i="1"/>
  <c r="BE20" i="1"/>
  <c r="AX37" i="1"/>
  <c r="AY37" i="1"/>
  <c r="AZ37" i="1"/>
  <c r="BA37" i="1"/>
  <c r="BB37" i="1"/>
  <c r="BC37" i="1"/>
  <c r="BE37" i="1"/>
  <c r="AX44" i="1"/>
  <c r="AY44" i="1"/>
  <c r="AZ44" i="1"/>
  <c r="BA44" i="1"/>
  <c r="BB44" i="1"/>
  <c r="BC44" i="1"/>
  <c r="BE44" i="1"/>
  <c r="AX75" i="1"/>
  <c r="AY75" i="1"/>
  <c r="AZ75" i="1"/>
  <c r="BA75" i="1"/>
  <c r="BB75" i="1"/>
  <c r="BC75" i="1"/>
  <c r="BE75" i="1"/>
  <c r="AX84" i="1"/>
  <c r="AY84" i="1"/>
  <c r="AZ84" i="1"/>
  <c r="BA84" i="1"/>
  <c r="BB84" i="1"/>
  <c r="BC84" i="1"/>
  <c r="BE84" i="1"/>
  <c r="AX97" i="1"/>
  <c r="AY97" i="1"/>
  <c r="AZ97" i="1"/>
  <c r="BA97" i="1"/>
  <c r="BB97" i="1"/>
  <c r="BC97" i="1"/>
  <c r="BE97" i="1"/>
  <c r="AX9" i="1"/>
  <c r="AY9" i="1"/>
  <c r="AZ9" i="1"/>
  <c r="BA9" i="1"/>
  <c r="BB9" i="1"/>
  <c r="BC9" i="1"/>
  <c r="BE9" i="1"/>
  <c r="AX123" i="1"/>
  <c r="AY123" i="1"/>
  <c r="AZ123" i="1"/>
  <c r="BA123" i="1"/>
  <c r="BB123" i="1"/>
  <c r="BC123" i="1"/>
  <c r="BE12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62" i="1"/>
  <c r="AY62" i="1"/>
  <c r="AZ62" i="1"/>
  <c r="BA62" i="1"/>
  <c r="BB62" i="1"/>
  <c r="BC62" i="1"/>
  <c r="BE62" i="1"/>
  <c r="AX85" i="1"/>
  <c r="AY85" i="1"/>
  <c r="AZ85" i="1"/>
  <c r="BA85" i="1"/>
  <c r="BB85" i="1"/>
  <c r="BC85" i="1"/>
  <c r="BE85" i="1"/>
  <c r="AX113" i="1"/>
  <c r="AY113" i="1"/>
  <c r="AZ113" i="1"/>
  <c r="BA113" i="1"/>
  <c r="BB113" i="1"/>
  <c r="BC113" i="1"/>
  <c r="BE113" i="1"/>
  <c r="AX128" i="1"/>
  <c r="AY128" i="1"/>
  <c r="AZ128" i="1"/>
  <c r="BA128" i="1"/>
  <c r="BB128" i="1"/>
  <c r="BC128" i="1"/>
  <c r="BE128" i="1"/>
  <c r="AX18" i="1"/>
  <c r="AY18" i="1"/>
  <c r="AZ18" i="1"/>
  <c r="BA18" i="1"/>
  <c r="BB18" i="1"/>
  <c r="BC18" i="1"/>
  <c r="BE18" i="1"/>
  <c r="AX150" i="1"/>
  <c r="AY150" i="1"/>
  <c r="AZ150" i="1"/>
  <c r="BA150" i="1"/>
  <c r="BB150" i="1"/>
  <c r="BC150" i="1"/>
  <c r="BE150" i="1"/>
  <c r="AY94" i="1"/>
  <c r="AZ94" i="1"/>
  <c r="BA94" i="1"/>
  <c r="BB94" i="1"/>
  <c r="BC94" i="1"/>
  <c r="BE94" i="1"/>
  <c r="AY25" i="1"/>
  <c r="AZ25" i="1"/>
  <c r="BA25" i="1"/>
  <c r="BB25" i="1"/>
  <c r="BC25" i="1"/>
  <c r="BE25" i="1"/>
  <c r="AY34" i="1"/>
  <c r="AZ34" i="1"/>
  <c r="BA34" i="1"/>
  <c r="BB34" i="1"/>
  <c r="BC34" i="1"/>
  <c r="BE34" i="1"/>
  <c r="AY139" i="1"/>
  <c r="AZ139" i="1"/>
  <c r="BA139" i="1"/>
  <c r="BB139" i="1"/>
  <c r="BC139" i="1"/>
  <c r="BE139" i="1"/>
  <c r="AY45" i="1"/>
  <c r="AZ45" i="1"/>
  <c r="BA45" i="1"/>
  <c r="BB45" i="1"/>
  <c r="BC45" i="1"/>
  <c r="BE45" i="1"/>
  <c r="AY61" i="1"/>
  <c r="AZ61" i="1"/>
  <c r="BA61" i="1"/>
  <c r="BB61" i="1"/>
  <c r="BC61" i="1"/>
  <c r="BE61" i="1"/>
  <c r="AY48" i="1"/>
  <c r="AZ48" i="1"/>
  <c r="BA48" i="1"/>
  <c r="BB48" i="1"/>
  <c r="BC48" i="1"/>
  <c r="BE48" i="1"/>
  <c r="AY58" i="1"/>
  <c r="AZ58" i="1"/>
  <c r="BA58" i="1"/>
  <c r="BB58" i="1"/>
  <c r="BC58" i="1"/>
  <c r="BE58" i="1"/>
  <c r="AY95" i="1"/>
  <c r="AZ95" i="1"/>
  <c r="BA95" i="1"/>
  <c r="BB95" i="1"/>
  <c r="BC95" i="1"/>
  <c r="BE95" i="1"/>
  <c r="AY4" i="1"/>
  <c r="AZ4" i="1"/>
  <c r="BA4" i="1"/>
  <c r="BB4" i="1"/>
  <c r="BC4" i="1"/>
  <c r="BE4" i="1"/>
  <c r="AY133" i="1"/>
  <c r="AZ133" i="1"/>
  <c r="BA133" i="1"/>
  <c r="BB133" i="1"/>
  <c r="BC133" i="1"/>
  <c r="BE133" i="1"/>
  <c r="AY108" i="1"/>
  <c r="AZ108" i="1"/>
  <c r="BA108" i="1"/>
  <c r="BB108" i="1"/>
  <c r="BC108" i="1"/>
  <c r="BE108" i="1"/>
  <c r="AY13" i="1"/>
  <c r="AZ13" i="1"/>
  <c r="BA13" i="1"/>
  <c r="BB13" i="1"/>
  <c r="BC13" i="1"/>
  <c r="BE13" i="1"/>
  <c r="AY131" i="1"/>
  <c r="AZ131" i="1"/>
  <c r="BA131" i="1"/>
  <c r="BB131" i="1"/>
  <c r="BC131" i="1"/>
  <c r="BE131" i="1"/>
  <c r="AY65" i="1"/>
  <c r="AZ65" i="1"/>
  <c r="BA65" i="1"/>
  <c r="BB65" i="1"/>
  <c r="BC65" i="1"/>
  <c r="BE65" i="1"/>
  <c r="AY107" i="1"/>
  <c r="AZ107" i="1"/>
  <c r="BA107" i="1"/>
  <c r="BB107" i="1"/>
  <c r="BC107" i="1"/>
  <c r="BE107" i="1"/>
  <c r="AY146" i="1"/>
  <c r="AZ146" i="1"/>
  <c r="BA146" i="1"/>
  <c r="BB146" i="1"/>
  <c r="BC146" i="1"/>
  <c r="BE146" i="1"/>
  <c r="AY27" i="1"/>
  <c r="AZ27" i="1"/>
  <c r="BA27" i="1"/>
  <c r="BB27" i="1"/>
  <c r="BC27" i="1"/>
  <c r="BE27" i="1"/>
  <c r="AY7" i="1"/>
  <c r="AZ7" i="1"/>
  <c r="BA7" i="1"/>
  <c r="BB7" i="1"/>
  <c r="BC7" i="1"/>
  <c r="BE7" i="1"/>
  <c r="AY132" i="1"/>
  <c r="AZ132" i="1"/>
  <c r="BA132" i="1"/>
  <c r="BB132" i="1"/>
  <c r="BC132" i="1"/>
  <c r="BE132" i="1"/>
  <c r="AY106" i="1"/>
  <c r="AZ106" i="1"/>
  <c r="BA106" i="1"/>
  <c r="BB106" i="1"/>
  <c r="BC106" i="1"/>
  <c r="BE106" i="1"/>
  <c r="AY42" i="1"/>
  <c r="AZ42" i="1"/>
  <c r="BA42" i="1"/>
  <c r="BB42" i="1"/>
  <c r="BC42" i="1"/>
  <c r="BE42" i="1"/>
  <c r="AX101" i="1"/>
  <c r="AY101" i="1"/>
  <c r="AZ101" i="1"/>
  <c r="BA101" i="1"/>
  <c r="BB101" i="1"/>
  <c r="BC101" i="1"/>
  <c r="BE101" i="1"/>
  <c r="AX26" i="1"/>
  <c r="AY26" i="1"/>
  <c r="AZ26" i="1"/>
  <c r="BA26" i="1"/>
  <c r="BB26" i="1"/>
  <c r="BC26" i="1"/>
  <c r="BE26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111" i="1"/>
  <c r="AY111" i="1"/>
  <c r="AZ111" i="1"/>
  <c r="BA111" i="1"/>
  <c r="BB111" i="1"/>
  <c r="BC111" i="1"/>
  <c r="BE111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41" i="1"/>
  <c r="AY41" i="1"/>
  <c r="AZ41" i="1"/>
  <c r="BA41" i="1"/>
  <c r="BB41" i="1"/>
  <c r="BC41" i="1"/>
  <c r="BE41" i="1"/>
  <c r="AX51" i="1"/>
  <c r="AY51" i="1"/>
  <c r="AZ51" i="1"/>
  <c r="BA51" i="1"/>
  <c r="BB51" i="1"/>
  <c r="BC51" i="1"/>
  <c r="BE51" i="1"/>
  <c r="AX121" i="1"/>
  <c r="AY121" i="1"/>
  <c r="AZ121" i="1"/>
  <c r="BA121" i="1"/>
  <c r="BB121" i="1"/>
  <c r="BC121" i="1"/>
  <c r="BE121" i="1"/>
  <c r="AX99" i="1"/>
  <c r="AY99" i="1"/>
  <c r="AZ99" i="1"/>
  <c r="BA99" i="1"/>
  <c r="BB99" i="1"/>
  <c r="BC99" i="1"/>
  <c r="BE99" i="1"/>
  <c r="AX127" i="1"/>
  <c r="AY127" i="1"/>
  <c r="AZ127" i="1"/>
  <c r="BA127" i="1"/>
  <c r="BB127" i="1"/>
  <c r="BC127" i="1"/>
  <c r="BE127" i="1"/>
  <c r="AX17" i="1"/>
  <c r="AY17" i="1"/>
  <c r="AZ17" i="1"/>
  <c r="BA17" i="1"/>
  <c r="BB17" i="1"/>
  <c r="BC17" i="1"/>
  <c r="BE17" i="1"/>
  <c r="AX117" i="1"/>
  <c r="AY117" i="1"/>
  <c r="AZ117" i="1"/>
  <c r="BA117" i="1"/>
  <c r="BB117" i="1"/>
  <c r="BC117" i="1"/>
  <c r="BE117" i="1"/>
  <c r="AX29" i="1"/>
  <c r="AY29" i="1"/>
  <c r="AZ29" i="1"/>
  <c r="BA29" i="1"/>
  <c r="BB29" i="1"/>
  <c r="BC29" i="1"/>
  <c r="BE29" i="1"/>
  <c r="AX69" i="1"/>
  <c r="AY69" i="1"/>
  <c r="AZ69" i="1"/>
  <c r="BA69" i="1"/>
  <c r="BB69" i="1"/>
  <c r="BC69" i="1"/>
  <c r="BE69" i="1"/>
  <c r="AX148" i="1"/>
  <c r="AY148" i="1"/>
  <c r="AZ148" i="1"/>
  <c r="BA148" i="1"/>
  <c r="BB148" i="1"/>
  <c r="BC148" i="1"/>
  <c r="BE148" i="1"/>
  <c r="AX38" i="1"/>
  <c r="AY38" i="1"/>
  <c r="AZ38" i="1"/>
  <c r="BA38" i="1"/>
  <c r="BB38" i="1"/>
  <c r="BC38" i="1"/>
  <c r="BE38" i="1"/>
  <c r="AX103" i="1"/>
  <c r="AY103" i="1"/>
  <c r="AZ103" i="1"/>
  <c r="BA103" i="1"/>
  <c r="BB103" i="1"/>
  <c r="BC103" i="1"/>
  <c r="BE103" i="1"/>
  <c r="AX147" i="1"/>
  <c r="AY147" i="1"/>
  <c r="AZ147" i="1"/>
  <c r="BA147" i="1"/>
  <c r="BB147" i="1"/>
  <c r="BC147" i="1"/>
  <c r="BE147" i="1"/>
  <c r="AX134" i="1"/>
  <c r="AY134" i="1"/>
  <c r="AZ134" i="1"/>
  <c r="BA134" i="1"/>
  <c r="BB134" i="1"/>
  <c r="BC134" i="1"/>
  <c r="BE134" i="1"/>
  <c r="AX21" i="1"/>
  <c r="AY21" i="1"/>
  <c r="AZ21" i="1"/>
  <c r="BA21" i="1"/>
  <c r="BB21" i="1"/>
  <c r="BC21" i="1"/>
  <c r="BE21" i="1"/>
  <c r="AX14" i="1"/>
  <c r="AY14" i="1"/>
  <c r="AZ14" i="1"/>
  <c r="BA14" i="1"/>
  <c r="BB14" i="1"/>
  <c r="BC14" i="1"/>
  <c r="BE14" i="1"/>
  <c r="AX11" i="1"/>
  <c r="AY11" i="1"/>
  <c r="AZ11" i="1"/>
  <c r="BA11" i="1"/>
  <c r="BB11" i="1"/>
  <c r="BC11" i="1"/>
  <c r="BE11" i="1"/>
  <c r="AX15" i="1"/>
  <c r="AY15" i="1"/>
  <c r="AZ15" i="1"/>
  <c r="BA15" i="1"/>
  <c r="BB15" i="1"/>
  <c r="BC15" i="1"/>
  <c r="BE15" i="1"/>
  <c r="AX138" i="1"/>
  <c r="AY138" i="1"/>
  <c r="AZ138" i="1"/>
  <c r="BA138" i="1"/>
  <c r="BB138" i="1"/>
  <c r="BC138" i="1"/>
  <c r="BE138" i="1"/>
  <c r="AX39" i="1"/>
  <c r="AY39" i="1"/>
  <c r="AZ39" i="1"/>
  <c r="BA39" i="1"/>
  <c r="BB39" i="1"/>
  <c r="BC39" i="1"/>
  <c r="BE39" i="1"/>
  <c r="AX98" i="1"/>
  <c r="AY98" i="1"/>
  <c r="AZ98" i="1"/>
  <c r="BA98" i="1"/>
  <c r="BB98" i="1"/>
  <c r="BC98" i="1"/>
  <c r="BE98" i="1"/>
  <c r="AX140" i="1"/>
  <c r="AY140" i="1"/>
  <c r="AZ140" i="1"/>
  <c r="BA140" i="1"/>
  <c r="BB140" i="1"/>
  <c r="BC140" i="1"/>
  <c r="BE140" i="1"/>
  <c r="AX2" i="1"/>
  <c r="AY2" i="1"/>
  <c r="AZ2" i="1"/>
  <c r="BA2" i="1"/>
  <c r="BB2" i="1"/>
  <c r="BC2" i="1"/>
  <c r="BE2" i="1"/>
  <c r="AX24" i="1"/>
  <c r="AY24" i="1"/>
  <c r="AZ24" i="1"/>
  <c r="BA24" i="1"/>
  <c r="BB24" i="1"/>
  <c r="BC24" i="1"/>
  <c r="BE24" i="1"/>
  <c r="AX83" i="1"/>
  <c r="AY83" i="1"/>
  <c r="AZ83" i="1"/>
  <c r="BA83" i="1"/>
  <c r="BB83" i="1"/>
  <c r="BC83" i="1"/>
  <c r="BE83" i="1"/>
  <c r="AX64" i="1"/>
  <c r="AY64" i="1"/>
  <c r="AZ64" i="1"/>
  <c r="BA64" i="1"/>
  <c r="BB64" i="1"/>
  <c r="BC64" i="1"/>
  <c r="BE64" i="1"/>
  <c r="AX47" i="1"/>
  <c r="AY47" i="1"/>
  <c r="AZ47" i="1"/>
  <c r="BA47" i="1"/>
  <c r="BB47" i="1"/>
  <c r="BC47" i="1"/>
  <c r="BE47" i="1"/>
  <c r="AX70" i="1"/>
  <c r="AY70" i="1"/>
  <c r="AZ70" i="1"/>
  <c r="BA70" i="1"/>
  <c r="BB70" i="1"/>
  <c r="BC70" i="1"/>
  <c r="BE70" i="1"/>
  <c r="AX60" i="1"/>
  <c r="AY60" i="1"/>
  <c r="AZ60" i="1"/>
  <c r="BA60" i="1"/>
  <c r="BB60" i="1"/>
  <c r="BC60" i="1"/>
  <c r="BE60" i="1"/>
  <c r="AX91" i="1"/>
  <c r="AY91" i="1"/>
  <c r="AZ91" i="1"/>
  <c r="BA91" i="1"/>
  <c r="BB91" i="1"/>
  <c r="BC91" i="1"/>
  <c r="BE91" i="1"/>
  <c r="AX71" i="1"/>
  <c r="AY71" i="1"/>
  <c r="AZ71" i="1"/>
  <c r="BA71" i="1"/>
  <c r="BB71" i="1"/>
  <c r="BC71" i="1"/>
  <c r="BE71" i="1"/>
  <c r="AX126" i="1"/>
  <c r="AY126" i="1"/>
  <c r="AZ126" i="1"/>
  <c r="BA126" i="1"/>
  <c r="BB126" i="1"/>
  <c r="BC126" i="1"/>
  <c r="BE126" i="1"/>
  <c r="AX12" i="1"/>
  <c r="AY12" i="1"/>
  <c r="AZ12" i="1"/>
  <c r="BA12" i="1"/>
  <c r="BB12" i="1"/>
  <c r="BC12" i="1"/>
  <c r="BE12" i="1"/>
  <c r="AX90" i="1"/>
  <c r="AY90" i="1"/>
  <c r="AZ90" i="1"/>
  <c r="BA90" i="1"/>
  <c r="BB90" i="1"/>
  <c r="BC90" i="1"/>
  <c r="BE90" i="1"/>
  <c r="AX32" i="1"/>
  <c r="AY32" i="1"/>
  <c r="AZ32" i="1"/>
  <c r="BA32" i="1"/>
  <c r="BB32" i="1"/>
  <c r="BC32" i="1"/>
  <c r="BE32" i="1"/>
  <c r="AX142" i="1"/>
  <c r="AY142" i="1"/>
  <c r="AZ142" i="1"/>
  <c r="BA142" i="1"/>
  <c r="BB142" i="1"/>
  <c r="BC142" i="1"/>
  <c r="BE142" i="1"/>
  <c r="AX141" i="1"/>
  <c r="AY141" i="1"/>
  <c r="AZ141" i="1"/>
  <c r="BA141" i="1"/>
  <c r="BB141" i="1"/>
  <c r="BC141" i="1"/>
  <c r="BE141" i="1"/>
  <c r="AX136" i="1"/>
  <c r="AY136" i="1"/>
  <c r="AZ136" i="1"/>
  <c r="BA136" i="1"/>
  <c r="BB136" i="1"/>
  <c r="BC136" i="1"/>
  <c r="BE136" i="1"/>
  <c r="AX129" i="1"/>
  <c r="AY129" i="1"/>
  <c r="AZ129" i="1"/>
  <c r="BA129" i="1"/>
  <c r="BB129" i="1"/>
  <c r="BC129" i="1"/>
  <c r="BE12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Q43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Q73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Q93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Q96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Q23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P68" i="1"/>
  <c r="AQ68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Q1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Q123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M54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Q12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P94" i="1"/>
  <c r="AQ9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Q14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Q7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Q12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Q39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Q9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Q12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L138" i="1" l="1"/>
  <c r="AK98" i="1"/>
  <c r="AM39" i="1"/>
  <c r="AN138" i="1"/>
  <c r="AN15" i="1"/>
  <c r="AN13" i="1"/>
  <c r="AP19" i="1"/>
  <c r="AO26" i="1"/>
  <c r="AQ13" i="1"/>
  <c r="AQ15" i="1"/>
  <c r="AK15" i="1"/>
  <c r="AO138" i="1"/>
  <c r="AM26" i="1"/>
  <c r="AL39" i="1"/>
  <c r="AK26" i="1"/>
  <c r="AM150" i="1"/>
  <c r="AP128" i="1"/>
  <c r="AN66" i="1"/>
  <c r="AO19" i="1"/>
  <c r="AL118" i="1"/>
  <c r="AM15" i="1"/>
  <c r="AP39" i="1"/>
  <c r="AL15" i="1"/>
  <c r="AL13" i="1"/>
  <c r="AL137" i="1"/>
  <c r="AO39" i="1"/>
  <c r="AQ138" i="1"/>
  <c r="AK138" i="1"/>
  <c r="AN39" i="1"/>
  <c r="AP138" i="1"/>
  <c r="AQ131" i="1"/>
  <c r="AK131" i="1"/>
  <c r="AP131" i="1"/>
  <c r="AP15" i="1"/>
  <c r="AO15" i="1"/>
  <c r="AM138" i="1"/>
  <c r="AL26" i="1"/>
  <c r="AN131" i="1"/>
  <c r="AN7" i="1"/>
  <c r="AO13" i="1"/>
  <c r="AK43" i="1"/>
  <c r="AL131" i="1"/>
  <c r="AP26" i="1"/>
  <c r="AP7" i="1"/>
  <c r="AO131" i="1"/>
  <c r="AP150" i="1"/>
  <c r="AM128" i="1"/>
  <c r="AM114" i="1"/>
  <c r="AO7" i="1"/>
  <c r="AK13" i="1"/>
  <c r="AO96" i="1"/>
  <c r="AL88" i="1"/>
  <c r="AQ26" i="1"/>
  <c r="AP13" i="1"/>
  <c r="AM7" i="1"/>
  <c r="AM131" i="1"/>
  <c r="AP102" i="1"/>
  <c r="AL7" i="1"/>
  <c r="AN26" i="1"/>
  <c r="AM13" i="1"/>
  <c r="AO43" i="1"/>
  <c r="AP36" i="1"/>
  <c r="AL93" i="1"/>
  <c r="AN87" i="1"/>
  <c r="AO86" i="1"/>
  <c r="AP81" i="1"/>
  <c r="AM78" i="1"/>
  <c r="AM66" i="1"/>
  <c r="AN43" i="1"/>
  <c r="AO81" i="1"/>
  <c r="AL78" i="1"/>
  <c r="AL49" i="1"/>
  <c r="AQ88" i="1"/>
  <c r="AN81" i="1"/>
  <c r="AQ87" i="1"/>
  <c r="AK87" i="1"/>
  <c r="AM81" i="1"/>
  <c r="AN79" i="1"/>
  <c r="AP66" i="1"/>
  <c r="AN55" i="1"/>
  <c r="AP49" i="1"/>
  <c r="AM93" i="1"/>
  <c r="AM137" i="1"/>
  <c r="AM79" i="1"/>
  <c r="AQ19" i="1"/>
  <c r="AM16" i="1"/>
  <c r="AN118" i="1"/>
  <c r="AL150" i="1"/>
  <c r="AO128" i="1"/>
  <c r="AO114" i="1"/>
  <c r="AO87" i="1"/>
  <c r="AP96" i="1"/>
  <c r="AM88" i="1"/>
  <c r="AQ137" i="1"/>
  <c r="AK137" i="1"/>
  <c r="AL87" i="1"/>
  <c r="AL77" i="1"/>
  <c r="AP88" i="1"/>
  <c r="AO16" i="1"/>
  <c r="AP118" i="1"/>
  <c r="AM143" i="1"/>
  <c r="AL57" i="1"/>
  <c r="AL36" i="1"/>
  <c r="AP22" i="1"/>
  <c r="AO93" i="1"/>
  <c r="AQ150" i="1"/>
  <c r="AN128" i="1"/>
  <c r="AM145" i="1"/>
  <c r="AN102" i="1"/>
  <c r="AL96" i="1"/>
  <c r="AL86" i="1"/>
  <c r="AQ66" i="1"/>
  <c r="AK66" i="1"/>
  <c r="AN57" i="1"/>
  <c r="AQ49" i="1"/>
  <c r="AM43" i="1"/>
  <c r="AM36" i="1"/>
  <c r="AN114" i="1"/>
  <c r="AM102" i="1"/>
  <c r="AP87" i="1"/>
  <c r="AN16" i="1"/>
  <c r="AP114" i="1"/>
  <c r="AO150" i="1"/>
  <c r="AL128" i="1"/>
  <c r="AQ145" i="1"/>
  <c r="AP137" i="1"/>
  <c r="AQ115" i="1"/>
  <c r="AL102" i="1"/>
  <c r="AL81" i="1"/>
  <c r="AO78" i="1"/>
  <c r="AO66" i="1"/>
  <c r="AM55" i="1"/>
  <c r="AO49" i="1"/>
  <c r="AN150" i="1"/>
  <c r="AP145" i="1"/>
  <c r="AL114" i="1"/>
  <c r="AQ102" i="1"/>
  <c r="AQ81" i="1"/>
  <c r="AK81" i="1"/>
  <c r="AN78" i="1"/>
  <c r="AN49" i="1"/>
  <c r="AP43" i="1"/>
  <c r="AO22" i="1"/>
  <c r="AP16" i="1"/>
  <c r="AN96" i="1"/>
  <c r="AP55" i="1"/>
  <c r="AQ118" i="1"/>
  <c r="AQ114" i="1"/>
  <c r="AK114" i="1"/>
  <c r="AM96" i="1"/>
  <c r="AK88" i="1"/>
  <c r="AM87" i="1"/>
  <c r="AQ67" i="1"/>
  <c r="AM22" i="1"/>
  <c r="AK128" i="1"/>
  <c r="AN143" i="1"/>
  <c r="AP93" i="1"/>
  <c r="AP86" i="1"/>
  <c r="AO57" i="1"/>
  <c r="AQ55" i="1"/>
  <c r="AK55" i="1"/>
  <c r="AM49" i="1"/>
  <c r="AQ36" i="1"/>
  <c r="AK36" i="1"/>
  <c r="AP115" i="1"/>
  <c r="AL143" i="1"/>
  <c r="AO115" i="1"/>
  <c r="AN93" i="1"/>
  <c r="AN86" i="1"/>
  <c r="AL79" i="1"/>
  <c r="AO77" i="1"/>
  <c r="AM57" i="1"/>
  <c r="AO55" i="1"/>
  <c r="AO36" i="1"/>
  <c r="AN22" i="1"/>
  <c r="AO118" i="1"/>
  <c r="AQ143" i="1"/>
  <c r="AN115" i="1"/>
  <c r="AM86" i="1"/>
  <c r="AQ79" i="1"/>
  <c r="AN77" i="1"/>
  <c r="AN36" i="1"/>
  <c r="AL145" i="1"/>
  <c r="AP143" i="1"/>
  <c r="AM115" i="1"/>
  <c r="AQ112" i="1"/>
  <c r="AQ100" i="1"/>
  <c r="AK100" i="1"/>
  <c r="AO88" i="1"/>
  <c r="AP79" i="1"/>
  <c r="AM77" i="1"/>
  <c r="AK67" i="1"/>
  <c r="AQ57" i="1"/>
  <c r="AK57" i="1"/>
  <c r="AL22" i="1"/>
  <c r="AN19" i="1"/>
  <c r="AM118" i="1"/>
  <c r="AO143" i="1"/>
  <c r="AL115" i="1"/>
  <c r="AO102" i="1"/>
  <c r="AN88" i="1"/>
  <c r="AQ86" i="1"/>
  <c r="AK86" i="1"/>
  <c r="AO79" i="1"/>
  <c r="AL66" i="1"/>
  <c r="AP57" i="1"/>
  <c r="AL55" i="1"/>
  <c r="AQ22" i="1"/>
  <c r="AK22" i="1"/>
  <c r="AM19" i="1"/>
  <c r="BD118" i="1"/>
  <c r="AK102" i="1"/>
  <c r="AK77" i="1"/>
  <c r="AL19" i="1"/>
  <c r="AK118" i="1"/>
  <c r="AL43" i="1"/>
  <c r="AL16" i="1"/>
  <c r="AK56" i="1"/>
  <c r="AK19" i="1"/>
  <c r="AO101" i="1"/>
  <c r="AL54" i="1"/>
  <c r="AM100" i="1"/>
  <c r="AN54" i="1"/>
  <c r="AK113" i="1"/>
  <c r="AL95" i="1"/>
  <c r="AQ140" i="1"/>
  <c r="AK140" i="1"/>
  <c r="AN95" i="1"/>
  <c r="AN23" i="1"/>
  <c r="AN107" i="1"/>
  <c r="AM33" i="1"/>
  <c r="AP12" i="1"/>
  <c r="AM101" i="1"/>
  <c r="AL10" i="1"/>
  <c r="AQ95" i="1"/>
  <c r="AM123" i="1"/>
  <c r="AP144" i="1"/>
  <c r="AL12" i="1"/>
  <c r="AQ70" i="1"/>
  <c r="AK70" i="1"/>
  <c r="AP101" i="1"/>
  <c r="AN84" i="1"/>
  <c r="AO91" i="1"/>
  <c r="AP21" i="1"/>
  <c r="AN21" i="1"/>
  <c r="AO134" i="1"/>
  <c r="AK103" i="1"/>
  <c r="AK48" i="1"/>
  <c r="AO139" i="1"/>
  <c r="AP18" i="1"/>
  <c r="AL18" i="1"/>
  <c r="AP113" i="1"/>
  <c r="AN113" i="1"/>
  <c r="AN101" i="1"/>
  <c r="AQ54" i="1"/>
  <c r="AL84" i="1"/>
  <c r="AQ134" i="1"/>
  <c r="AP147" i="1"/>
  <c r="AN147" i="1"/>
  <c r="AO103" i="1"/>
  <c r="AN18" i="1"/>
  <c r="AL113" i="1"/>
  <c r="AQ101" i="1"/>
  <c r="AL65" i="1"/>
  <c r="AM9" i="1"/>
  <c r="AM23" i="1"/>
  <c r="AM144" i="1"/>
  <c r="AN123" i="1"/>
  <c r="AN119" i="1"/>
  <c r="AN91" i="1"/>
  <c r="AK21" i="1"/>
  <c r="AO147" i="1"/>
  <c r="AP103" i="1"/>
  <c r="AN48" i="1"/>
  <c r="AL48" i="1"/>
  <c r="AP139" i="1"/>
  <c r="AL139" i="1"/>
  <c r="AO18" i="1"/>
  <c r="AQ113" i="1"/>
  <c r="AO113" i="1"/>
  <c r="AM113" i="1"/>
  <c r="AP67" i="1"/>
  <c r="AN67" i="1"/>
  <c r="AL67" i="1"/>
  <c r="AK133" i="1"/>
  <c r="AL119" i="1"/>
  <c r="AP10" i="1"/>
  <c r="AN10" i="1"/>
  <c r="AO21" i="1"/>
  <c r="AN134" i="1"/>
  <c r="AL103" i="1"/>
  <c r="AN65" i="1"/>
  <c r="AQ65" i="1"/>
  <c r="AK65" i="1"/>
  <c r="AN133" i="1"/>
  <c r="AL133" i="1"/>
  <c r="AK4" i="1"/>
  <c r="AP130" i="1"/>
  <c r="AL130" i="1"/>
  <c r="AK68" i="1"/>
  <c r="AP100" i="1"/>
  <c r="AN100" i="1"/>
  <c r="AQ10" i="1"/>
  <c r="AO10" i="1"/>
  <c r="AM10" i="1"/>
  <c r="AL71" i="1"/>
  <c r="AO111" i="1"/>
  <c r="AN27" i="1"/>
  <c r="AQ107" i="1"/>
  <c r="AK145" i="1"/>
  <c r="AN112" i="1"/>
  <c r="AO105" i="1"/>
  <c r="AP104" i="1"/>
  <c r="AL72" i="1"/>
  <c r="AN63" i="1"/>
  <c r="AO124" i="1"/>
  <c r="AQ120" i="1"/>
  <c r="AK120" i="1"/>
  <c r="AP126" i="1"/>
  <c r="AK41" i="1"/>
  <c r="AN111" i="1"/>
  <c r="AN124" i="1"/>
  <c r="AK28" i="1"/>
  <c r="AO127" i="1"/>
  <c r="AP41" i="1"/>
  <c r="AL132" i="1"/>
  <c r="AL27" i="1"/>
  <c r="AM146" i="1"/>
  <c r="AO107" i="1"/>
  <c r="AP4" i="1"/>
  <c r="AL112" i="1"/>
  <c r="AP72" i="1"/>
  <c r="AK136" i="1"/>
  <c r="AN126" i="1"/>
  <c r="AM98" i="1"/>
  <c r="AN127" i="1"/>
  <c r="AN51" i="1"/>
  <c r="AQ132" i="1"/>
  <c r="AM94" i="1"/>
  <c r="AL105" i="1"/>
  <c r="AQ63" i="1"/>
  <c r="AK63" i="1"/>
  <c r="AM122" i="1"/>
  <c r="AP136" i="1"/>
  <c r="AN71" i="1"/>
  <c r="AM51" i="1"/>
  <c r="AQ111" i="1"/>
  <c r="AP132" i="1"/>
  <c r="AL94" i="1"/>
  <c r="AL104" i="1"/>
  <c r="AL122" i="1"/>
  <c r="AL126" i="1"/>
  <c r="AQ98" i="1"/>
  <c r="AQ121" i="1"/>
  <c r="AK121" i="1"/>
  <c r="AK94" i="1"/>
  <c r="AQ104" i="1"/>
  <c r="AK104" i="1"/>
  <c r="AP124" i="1"/>
  <c r="AP56" i="1"/>
  <c r="AM28" i="1"/>
  <c r="AQ136" i="1"/>
  <c r="AM12" i="1"/>
  <c r="AM21" i="1"/>
  <c r="AQ147" i="1"/>
  <c r="AK147" i="1"/>
  <c r="AK51" i="1"/>
  <c r="AL41" i="1"/>
  <c r="AP146" i="1"/>
  <c r="AP65" i="1"/>
  <c r="AM139" i="1"/>
  <c r="AM18" i="1"/>
  <c r="AN9" i="1"/>
  <c r="AP20" i="1"/>
  <c r="AM130" i="1"/>
  <c r="AL68" i="1"/>
  <c r="AQ33" i="1"/>
  <c r="AL23" i="1"/>
  <c r="AL100" i="1"/>
  <c r="AO73" i="1"/>
  <c r="AQ72" i="1"/>
  <c r="AK72" i="1"/>
  <c r="AQ122" i="1"/>
  <c r="AK122" i="1"/>
  <c r="BD106" i="1"/>
  <c r="BD147" i="1"/>
  <c r="AM126" i="1"/>
  <c r="AL91" i="1"/>
  <c r="AL70" i="1"/>
  <c r="AP140" i="1"/>
  <c r="AO121" i="1"/>
  <c r="AP51" i="1"/>
  <c r="AQ41" i="1"/>
  <c r="AM111" i="1"/>
  <c r="AN132" i="1"/>
  <c r="AO146" i="1"/>
  <c r="AO65" i="1"/>
  <c r="AM4" i="1"/>
  <c r="AL123" i="1"/>
  <c r="AP33" i="1"/>
  <c r="AL6" i="1"/>
  <c r="AL144" i="1"/>
  <c r="AN137" i="1"/>
  <c r="AL28" i="1"/>
  <c r="BD58" i="1"/>
  <c r="BD102" i="1"/>
  <c r="BD36" i="1"/>
  <c r="AO140" i="1"/>
  <c r="AN121" i="1"/>
  <c r="AO51" i="1"/>
  <c r="AL111" i="1"/>
  <c r="AM132" i="1"/>
  <c r="AL4" i="1"/>
  <c r="AQ18" i="1"/>
  <c r="AQ130" i="1"/>
  <c r="AN145" i="1"/>
  <c r="AM105" i="1"/>
  <c r="AN104" i="1"/>
  <c r="AM73" i="1"/>
  <c r="AO72" i="1"/>
  <c r="AL63" i="1"/>
  <c r="AN56" i="1"/>
  <c r="AP120" i="1"/>
  <c r="BD107" i="1"/>
  <c r="BD77" i="1"/>
  <c r="AN136" i="1"/>
  <c r="AN140" i="1"/>
  <c r="AL98" i="1"/>
  <c r="AM134" i="1"/>
  <c r="AQ27" i="1"/>
  <c r="AK27" i="1"/>
  <c r="AQ4" i="1"/>
  <c r="AM95" i="1"/>
  <c r="AP123" i="1"/>
  <c r="AQ9" i="1"/>
  <c r="AK9" i="1"/>
  <c r="AP119" i="1"/>
  <c r="AO68" i="1"/>
  <c r="AN33" i="1"/>
  <c r="AM104" i="1"/>
  <c r="AL73" i="1"/>
  <c r="AM56" i="1"/>
  <c r="AN122" i="1"/>
  <c r="AO120" i="1"/>
  <c r="BD142" i="1"/>
  <c r="BD83" i="1"/>
  <c r="BD17" i="1"/>
  <c r="BD26" i="1"/>
  <c r="BD68" i="1"/>
  <c r="BD114" i="1"/>
  <c r="AM136" i="1"/>
  <c r="AQ71" i="1"/>
  <c r="AK71" i="1"/>
  <c r="AL134" i="1"/>
  <c r="AN103" i="1"/>
  <c r="AN41" i="1"/>
  <c r="AO94" i="1"/>
  <c r="AO123" i="1"/>
  <c r="AP9" i="1"/>
  <c r="AL20" i="1"/>
  <c r="AO130" i="1"/>
  <c r="AN68" i="1"/>
  <c r="AO144" i="1"/>
  <c r="AQ124" i="1"/>
  <c r="AK124" i="1"/>
  <c r="AN120" i="1"/>
  <c r="AO28" i="1"/>
  <c r="AK10" i="1"/>
  <c r="BD37" i="1"/>
  <c r="BD93" i="1"/>
  <c r="AL136" i="1"/>
  <c r="AN12" i="1"/>
  <c r="AN70" i="1"/>
  <c r="AP98" i="1"/>
  <c r="AM103" i="1"/>
  <c r="AM41" i="1"/>
  <c r="AK146" i="1"/>
  <c r="AL107" i="1"/>
  <c r="AN94" i="1"/>
  <c r="AO9" i="1"/>
  <c r="AN130" i="1"/>
  <c r="AM68" i="1"/>
  <c r="AN6" i="1"/>
  <c r="AN144" i="1"/>
  <c r="AP73" i="1"/>
  <c r="AN28" i="1"/>
  <c r="BD41" i="1"/>
  <c r="AO136" i="1"/>
  <c r="AK12" i="1"/>
  <c r="AO71" i="1"/>
  <c r="AO70" i="1"/>
  <c r="AM140" i="1"/>
  <c r="AL21" i="1"/>
  <c r="AM147" i="1"/>
  <c r="AM127" i="1"/>
  <c r="AM121" i="1"/>
  <c r="AK132" i="1"/>
  <c r="AO133" i="1"/>
  <c r="AO48" i="1"/>
  <c r="AL9" i="1"/>
  <c r="AQ84" i="1"/>
  <c r="AK84" i="1"/>
  <c r="AN20" i="1"/>
  <c r="AO6" i="1"/>
  <c r="AO104" i="1"/>
  <c r="AN72" i="1"/>
  <c r="AM124" i="1"/>
  <c r="AO56" i="1"/>
  <c r="AM120" i="1"/>
  <c r="AP28" i="1"/>
  <c r="BD86" i="1"/>
  <c r="AQ21" i="1"/>
  <c r="AK134" i="1"/>
  <c r="AK107" i="1"/>
  <c r="AM20" i="1"/>
  <c r="AM72" i="1"/>
  <c r="BD103" i="1"/>
  <c r="BD111" i="1"/>
  <c r="BD7" i="1"/>
  <c r="BD113" i="1"/>
  <c r="BD130" i="1"/>
  <c r="AQ126" i="1"/>
  <c r="AK126" i="1"/>
  <c r="AM71" i="1"/>
  <c r="AM91" i="1"/>
  <c r="AM70" i="1"/>
  <c r="AL140" i="1"/>
  <c r="AP134" i="1"/>
  <c r="AL147" i="1"/>
  <c r="AL127" i="1"/>
  <c r="AL121" i="1"/>
  <c r="AN146" i="1"/>
  <c r="AP107" i="1"/>
  <c r="AM133" i="1"/>
  <c r="AM48" i="1"/>
  <c r="AQ139" i="1"/>
  <c r="AK139" i="1"/>
  <c r="AP84" i="1"/>
  <c r="AO119" i="1"/>
  <c r="AK130" i="1"/>
  <c r="AM6" i="1"/>
  <c r="AP112" i="1"/>
  <c r="AQ105" i="1"/>
  <c r="AK105" i="1"/>
  <c r="AQ77" i="1"/>
  <c r="AN73" i="1"/>
  <c r="AO67" i="1"/>
  <c r="AP63" i="1"/>
  <c r="AL124" i="1"/>
  <c r="AP122" i="1"/>
  <c r="AL120" i="1"/>
  <c r="BD42" i="1"/>
  <c r="BD57" i="1"/>
  <c r="AO12" i="1"/>
  <c r="AO132" i="1"/>
  <c r="AP27" i="1"/>
  <c r="AO4" i="1"/>
  <c r="AK95" i="1"/>
  <c r="AK54" i="1"/>
  <c r="AO84" i="1"/>
  <c r="AQ20" i="1"/>
  <c r="AK20" i="1"/>
  <c r="AO33" i="1"/>
  <c r="AO100" i="1"/>
  <c r="AP77" i="1"/>
  <c r="BD129" i="1"/>
  <c r="BD15" i="1"/>
  <c r="AK91" i="1"/>
  <c r="AO137" i="1"/>
  <c r="AO112" i="1"/>
  <c r="AP105" i="1"/>
  <c r="AO63" i="1"/>
  <c r="AO122" i="1"/>
  <c r="BD59" i="1"/>
  <c r="BD96" i="1"/>
  <c r="AP127" i="1"/>
  <c r="AP121" i="1"/>
  <c r="AL51" i="1"/>
  <c r="AO41" i="1"/>
  <c r="AO27" i="1"/>
  <c r="AL146" i="1"/>
  <c r="AM65" i="1"/>
  <c r="AQ133" i="1"/>
  <c r="AN4" i="1"/>
  <c r="AP95" i="1"/>
  <c r="AQ48" i="1"/>
  <c r="AP54" i="1"/>
  <c r="AM119" i="1"/>
  <c r="AP23" i="1"/>
  <c r="AQ6" i="1"/>
  <c r="AK6" i="1"/>
  <c r="AO145" i="1"/>
  <c r="AQ78" i="1"/>
  <c r="AM67" i="1"/>
  <c r="BD53" i="1"/>
  <c r="AO126" i="1"/>
  <c r="AP91" i="1"/>
  <c r="AO98" i="1"/>
  <c r="AQ103" i="1"/>
  <c r="AQ51" i="1"/>
  <c r="AK111" i="1"/>
  <c r="AM84" i="1"/>
  <c r="AP71" i="1"/>
  <c r="AP70" i="1"/>
  <c r="AN98" i="1"/>
  <c r="AP111" i="1"/>
  <c r="AM27" i="1"/>
  <c r="AM107" i="1"/>
  <c r="AP133" i="1"/>
  <c r="AO95" i="1"/>
  <c r="AP48" i="1"/>
  <c r="AN139" i="1"/>
  <c r="AO54" i="1"/>
  <c r="AO20" i="1"/>
  <c r="AO23" i="1"/>
  <c r="AP6" i="1"/>
  <c r="AM112" i="1"/>
  <c r="AN105" i="1"/>
  <c r="AP78" i="1"/>
  <c r="AM63" i="1"/>
  <c r="AQ28" i="1"/>
  <c r="BD95" i="1"/>
  <c r="BD150" i="1"/>
  <c r="BD70" i="1"/>
  <c r="BD39" i="1"/>
  <c r="BD29" i="1"/>
  <c r="BD65" i="1" l="1"/>
  <c r="AX8" i="1"/>
  <c r="BK10" i="1" l="1"/>
  <c r="BD10" i="1" s="1"/>
  <c r="BD16" i="1"/>
  <c r="BD19" i="1"/>
  <c r="BD22" i="1"/>
  <c r="BD28" i="1"/>
  <c r="BD120" i="1"/>
  <c r="BD122" i="1"/>
  <c r="BD43" i="1"/>
  <c r="BD49" i="1"/>
  <c r="BD55" i="1"/>
  <c r="BD56" i="1"/>
  <c r="BD124" i="1"/>
  <c r="BD63" i="1"/>
  <c r="BD66" i="1"/>
  <c r="BD67" i="1"/>
  <c r="BD72" i="1"/>
  <c r="BD125" i="1"/>
  <c r="BD73" i="1"/>
  <c r="BD78" i="1"/>
  <c r="BD79" i="1"/>
  <c r="BD81" i="1"/>
  <c r="BD87" i="1"/>
  <c r="BD88" i="1"/>
  <c r="BD100" i="1"/>
  <c r="BD104" i="1"/>
  <c r="BD105" i="1"/>
  <c r="BD112" i="1"/>
  <c r="BD115" i="1"/>
  <c r="BD137" i="1"/>
  <c r="BD143" i="1"/>
  <c r="BD144" i="1"/>
  <c r="BD145" i="1"/>
  <c r="BD6" i="1"/>
  <c r="BD23" i="1"/>
  <c r="BD30" i="1"/>
  <c r="BD33" i="1"/>
  <c r="BD82" i="1"/>
  <c r="BD109" i="1"/>
  <c r="BD149" i="1"/>
  <c r="BD119" i="1"/>
  <c r="BD20" i="1"/>
  <c r="BD44" i="1"/>
  <c r="BD75" i="1"/>
  <c r="BD84" i="1"/>
  <c r="BD97" i="1"/>
  <c r="BD9" i="1"/>
  <c r="BD123" i="1"/>
  <c r="BD46" i="1"/>
  <c r="BD54" i="1"/>
  <c r="BD62" i="1"/>
  <c r="BD85" i="1"/>
  <c r="BD128" i="1"/>
  <c r="BD18" i="1"/>
  <c r="BD94" i="1"/>
  <c r="BD25" i="1"/>
  <c r="BD34" i="1"/>
  <c r="BD139" i="1"/>
  <c r="BD45" i="1"/>
  <c r="BD61" i="1"/>
  <c r="BD48" i="1"/>
  <c r="BD4" i="1"/>
  <c r="BD133" i="1"/>
  <c r="BD108" i="1"/>
  <c r="BD13" i="1"/>
  <c r="BD131" i="1"/>
  <c r="BD146" i="1"/>
  <c r="BD27" i="1"/>
  <c r="BD132" i="1"/>
  <c r="BD101" i="1"/>
  <c r="BD52" i="1"/>
  <c r="BD5" i="1"/>
  <c r="BD89" i="1"/>
  <c r="BD51" i="1"/>
  <c r="BD121" i="1"/>
  <c r="BD99" i="1"/>
  <c r="BD127" i="1"/>
  <c r="BD117" i="1"/>
  <c r="BD69" i="1"/>
  <c r="BD148" i="1"/>
  <c r="BD38" i="1"/>
  <c r="BD134" i="1"/>
  <c r="BD21" i="1"/>
  <c r="BD14" i="1"/>
  <c r="BD11" i="1"/>
  <c r="BD138" i="1"/>
  <c r="BD98" i="1"/>
  <c r="BD140" i="1"/>
  <c r="BD2" i="1"/>
  <c r="BD24" i="1"/>
  <c r="BD64" i="1"/>
  <c r="BD47" i="1"/>
  <c r="BD60" i="1"/>
  <c r="BD91" i="1"/>
  <c r="BD71" i="1"/>
  <c r="BD126" i="1"/>
  <c r="BD12" i="1"/>
  <c r="BD90" i="1"/>
  <c r="BD32" i="1"/>
  <c r="BD141" i="1"/>
  <c r="BD136" i="1"/>
  <c r="W8" i="1" l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L8" i="1" l="1"/>
  <c r="AN8" i="1"/>
  <c r="AP8" i="1"/>
  <c r="AO8" i="1"/>
  <c r="AQ8" i="1"/>
  <c r="AM8" i="1"/>
  <c r="AK8" i="1"/>
  <c r="AY8" i="1"/>
  <c r="AZ8" i="1"/>
  <c r="BA8" i="1"/>
  <c r="BB8" i="1"/>
  <c r="BC8" i="1"/>
  <c r="BI8" i="1"/>
  <c r="BK8" i="1"/>
  <c r="BD8" i="1" l="1"/>
</calcChain>
</file>

<file path=xl/sharedStrings.xml><?xml version="1.0" encoding="utf-8"?>
<sst xmlns="http://schemas.openxmlformats.org/spreadsheetml/2006/main" count="1318" uniqueCount="574">
  <si>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</si>
  <si>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</si>
  <si>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</si>
  <si>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</si>
  <si>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</si>
  <si>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</si>
  <si>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</si>
  <si>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</si>
  <si>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</si>
  <si>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</si>
  <si>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</si>
  <si>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</si>
  <si>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</si>
  <si>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</si>
  <si>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</si>
  <si>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</si>
  <si>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</si>
  <si>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</si>
  <si>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</si>
  <si>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</si>
  <si>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</si>
  <si>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</si>
  <si>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</si>
  <si>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</si>
  <si>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</si>
  <si>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</si>
  <si>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</si>
  <si>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</si>
  <si>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</si>
  <si>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</si>
  <si>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</si>
  <si>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</si>
  <si>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</si>
  <si>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</si>
  <si>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</si>
  <si>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</si>
  <si>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</si>
  <si>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</si>
  <si>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</si>
  <si>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</si>
  <si>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</si>
  <si>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</si>
  <si>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</si>
  <si>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</si>
  <si>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</si>
  <si>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</si>
  <si>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</si>
  <si>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</si>
  <si>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</si>
  <si>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</si>
  <si>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</si>
  <si>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</si>
  <si>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</si>
  <si>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</si>
  <si>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</si>
  <si>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</si>
  <si>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</si>
  <si>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</si>
  <si>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</si>
  <si>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</si>
  <si>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</si>
  <si>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</si>
  <si>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</si>
  <si>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</si>
  <si>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</si>
  <si>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</si>
  <si>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</si>
  <si>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</si>
  <si>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</si>
  <si>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</si>
  <si>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</si>
  <si>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</si>
  <si>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</si>
  <si>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</si>
  <si>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</si>
  <si>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</si>
  <si>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</si>
  <si>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</si>
  <si>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</si>
  <si>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</si>
  <si>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</si>
  <si>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</si>
  <si>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</si>
  <si>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</si>
  <si>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</si>
  <si>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</si>
  <si>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</si>
  <si>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</si>
  <si>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</si>
  <si>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</si>
  <si>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</si>
  <si>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</si>
  <si>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</si>
  <si>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</si>
  <si>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</si>
  <si>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</si>
  <si>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</si>
  <si>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</si>
  <si>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</si>
  <si>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</si>
  <si>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</si>
  <si>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</si>
  <si>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</si>
  <si>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3 - 6pm &lt;br&gt; Food: $3.5 Affogato &amp; Gelato &lt;br&gt; Drinks: $3 Carlsberg Beer, $5 Coffee Cocktails, 
$3 Wells, $1 off Wine, $5 Shottino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</si>
  <si>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</si>
  <si>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</si>
  <si>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</si>
  <si>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</si>
  <si>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</si>
  <si>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</si>
  <si>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</si>
  <si>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</si>
  <si>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</si>
  <si>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</si>
  <si>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</si>
  <si>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</si>
  <si>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</si>
  <si>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</si>
  <si>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</si>
  <si>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</si>
  <si>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</si>
  <si>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</si>
  <si>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</si>
  <si>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</si>
  <si>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</si>
  <si>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</si>
  <si>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</si>
  <si>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</si>
  <si>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</si>
  <si>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</si>
  <si>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</si>
  <si>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Monday-Friday, 3 - 6pm &lt;br&gt; Food: $3 - $7 small plates menu &lt;br&gt; Drinks: $2 off Draft Beers, $6 cocktails and 33% off the wine list
*On Mondays and Tuesdays, select bottles of wine are $30 from 3 pm until close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</si>
  <si>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</si>
  <si>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</si>
  <si>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</si>
  <si>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</si>
  <si>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</si>
  <si>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</si>
  <si>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</si>
  <si>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</si>
  <si>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</si>
  <si>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</si>
  <si>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</si>
  <si>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</si>
  <si>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</si>
  <si>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</si>
  <si>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</si>
  <si>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</si>
  <si>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</si>
  <si>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</si>
  <si>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</si>
  <si>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</si>
  <si>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</si>
  <si>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</si>
  <si>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</si>
  <si>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</si>
  <si>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</si>
  <si>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</si>
  <si>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</si>
  <si>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</si>
  <si>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</si>
  <si>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</si>
  <si>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</si>
  <si>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</si>
  <si>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</si>
  <si>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</si>
  <si>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</si>
  <si>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</si>
  <si>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</si>
  <si>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</si>
  <si>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</si>
  <si>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</si>
  <si>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</si>
  <si>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</si>
  <si>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</si>
  <si>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</si>
  <si>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</si>
  <si>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</si>
  <si>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</si>
  <si>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</si>
  <si>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</si>
  <si>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</si>
  <si>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</si>
  <si>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</si>
  <si>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</si>
  <si>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</si>
  <si>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</si>
  <si>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</si>
  <si>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</si>
  <si>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</si>
  <si>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</si>
  <si>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</si>
  <si>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</si>
  <si>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</si>
  <si>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</si>
  <si>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</si>
  <si>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</si>
  <si>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</si>
  <si>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</si>
  <si>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</si>
  <si>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</si>
  <si>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</si>
  <si>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</si>
  <si>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</si>
  <si>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</si>
  <si>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</si>
  <si>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</si>
  <si>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</si>
  <si>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</si>
  <si>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</si>
  <si>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</si>
  <si>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</si>
  <si>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</si>
  <si>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</si>
  <si>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</si>
  <si>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</si>
  <si>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</si>
  <si>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</si>
  <si>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</si>
  <si>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</si>
  <si>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</si>
  <si>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</si>
  <si>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</si>
  <si>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</si>
  <si>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</si>
  <si>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</si>
  <si>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</si>
  <si>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</si>
  <si>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</si>
  <si>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</si>
  <si>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</si>
  <si>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</si>
  <si>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</si>
  <si>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Alfalfa's</t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</si>
  <si>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</si>
  <si>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</si>
  <si>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</si>
  <si>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</si>
  <si>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</si>
  <si>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</si>
  <si>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</si>
  <si>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</si>
  <si>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</si>
  <si>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</si>
  <si>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</si>
  <si>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</si>
  <si>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</si>
  <si>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</si>
  <si>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</si>
  <si>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</si>
  <si>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</si>
  <si>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</si>
  <si>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</si>
  <si>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</si>
  <si>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</si>
  <si>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</si>
  <si>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</si>
  <si>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</si>
  <si>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</si>
  <si>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</si>
  <si>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</si>
  <si>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</si>
  <si>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</si>
  <si>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</si>
  <si>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</si>
  <si>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</si>
  <si>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</si>
  <si>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</si>
  <si>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</si>
  <si>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</si>
  <si>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</si>
  <si>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</si>
  <si>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</si>
  <si>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</si>
  <si>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</si>
  <si>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</si>
  <si>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</si>
  <si>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</si>
  <si>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</si>
  <si>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</si>
  <si>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</si>
  <si>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</si>
  <si>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</si>
  <si>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</si>
  <si>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</si>
  <si>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</si>
  <si>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</si>
  <si>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</si>
  <si>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</si>
  <si>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</si>
  <si>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</si>
  <si>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</si>
  <si>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</si>
  <si>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</si>
  <si>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</si>
  <si>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</si>
  <si>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</si>
  <si>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</si>
  <si>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</si>
  <si>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</si>
  <si>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</si>
  <si>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</si>
  <si>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</si>
  <si>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</si>
  <si>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</si>
  <si>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</si>
  <si>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</si>
  <si>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</si>
  <si>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</si>
  <si>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</si>
  <si>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</si>
  <si>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</si>
  <si>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</si>
  <si>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</si>
  <si>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</si>
  <si>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</si>
  <si>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</si>
  <si>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</si>
  <si>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</si>
  <si>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</si>
  <si>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</si>
  <si>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</si>
  <si>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</si>
  <si>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</si>
  <si>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</si>
  <si>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</si>
  <si>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</si>
  <si>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</si>
  <si>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</si>
  <si>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</si>
  <si>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</si>
  <si>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</si>
  <si>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</si>
  <si>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</si>
  <si>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</si>
  <si>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</si>
  <si>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</si>
  <si>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</si>
  <si>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</si>
  <si>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</si>
  <si>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</si>
  <si>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</si>
  <si>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</si>
  <si>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</si>
  <si>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</si>
  <si>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</si>
  <si>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</si>
  <si>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</si>
  <si>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</si>
  <si>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</si>
  <si>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</si>
  <si>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</si>
  <si>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</si>
  <si>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</si>
  <si>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</si>
  <si>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</si>
  <si>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</si>
  <si>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</si>
  <si>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</si>
  <si>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</si>
  <si>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</si>
  <si>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</si>
  <si>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</si>
  <si>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</si>
  <si>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</si>
  <si>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</si>
  <si>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</si>
  <si>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</si>
  <si>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</si>
  <si>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</si>
  <si>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</si>
  <si>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</si>
  <si>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</si>
  <si>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</si>
  <si>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</si>
  <si>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</si>
  <si>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</si>
  <si>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</si>
  <si>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</si>
  <si>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</si>
  <si>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</si>
  <si>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</si>
  <si>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</si>
  <si>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</si>
  <si>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</si>
  <si>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</si>
  <si>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</si>
  <si>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</si>
  <si>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</si>
  <si>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</si>
  <si>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</si>
  <si>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</si>
  <si>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</si>
  <si>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</si>
  <si>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</si>
  <si>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</si>
  <si>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</si>
  <si>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</si>
  <si>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</si>
  <si>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</si>
  <si>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</si>
  <si>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</si>
  <si>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</si>
  <si>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</si>
  <si>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Abo's Pizza On The Hill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</si>
  <si>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</si>
  <si>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</si>
  <si>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</si>
  <si>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</si>
  <si>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</si>
  <si>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</si>
  <si>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</si>
  <si>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</si>
  <si>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</si>
  <si>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</si>
  <si>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</si>
  <si>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</si>
  <si>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</si>
  <si>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</si>
  <si>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</si>
  <si>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</si>
  <si>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</si>
  <si>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</si>
  <si>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</si>
  <si>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</si>
  <si>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</si>
  <si>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</si>
  <si>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</si>
  <si>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</si>
  <si>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</si>
  <si>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</si>
  <si>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</si>
  <si>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</si>
  <si>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</si>
  <si>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</si>
  <si>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</si>
  <si>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</si>
  <si>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</si>
  <si>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</si>
  <si>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</si>
  <si>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</si>
  <si>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</si>
  <si>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</si>
  <si>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</si>
  <si>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</si>
  <si>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</si>
  <si>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</si>
  <si>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</si>
  <si>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</si>
  <si>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</si>
  <si>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</si>
  <si>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</si>
  <si>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</si>
  <si>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</si>
  <si>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ALL 7" SUBS ONLY $5.39 &amp; GREAT BEER SPECIALS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</si>
  <si>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</si>
  <si>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</si>
  <si>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</si>
  <si>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</si>
  <si>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</si>
  <si>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</si>
  <si>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</si>
  <si>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</si>
  <si>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</si>
  <si>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</si>
  <si>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</si>
  <si>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</si>
  <si>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</si>
  <si>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</si>
  <si>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</si>
  <si>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 xml:space="preserve">Family Night each Sunday where Kids under 10 receive a FREE kid’s entrée (choice of any entrée from the Centro kids’ menu) with the purchase of an adult entrée after 5 p.m. </t>
  </si>
  <si>
    <t>Everyday! Free meals for children 3 and under when they eat off the children’s menu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</si>
  <si>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</si>
  <si>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</si>
  <si>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</si>
  <si>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</si>
  <si>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</si>
  <si>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</si>
  <si>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</si>
  <si>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</si>
  <si>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</si>
  <si>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</si>
  <si>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</si>
  <si>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</si>
  <si>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</si>
  <si>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</si>
  <si>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</si>
  <si>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</si>
  <si>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</si>
  <si>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</si>
  <si>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</si>
  <si>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</si>
  <si>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</si>
  <si>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</si>
  <si>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</si>
  <si>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</si>
  <si>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</si>
  <si>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</si>
  <si>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</si>
  <si>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</si>
  <si>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</si>
  <si>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</si>
  <si>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</si>
  <si>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</si>
  <si>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</si>
  <si>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</si>
  <si>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</si>
  <si>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</si>
  <si>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</si>
  <si>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</si>
  <si>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</si>
  <si>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</si>
  <si>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</si>
  <si>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</si>
  <si>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</si>
  <si>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</si>
  <si>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</si>
  <si>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</si>
  <si>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</si>
  <si>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</si>
  <si>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</si>
  <si>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</si>
  <si>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</si>
  <si>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</si>
  <si>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</si>
  <si>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</si>
  <si>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</si>
  <si>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</si>
  <si>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</si>
  <si>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</si>
  <si>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</si>
  <si>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</si>
  <si>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</si>
  <si>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</si>
  <si>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</si>
  <si>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</si>
  <si>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</si>
  <si>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</si>
  <si>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</si>
  <si>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</si>
  <si>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</si>
  <si>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</si>
  <si>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</si>
  <si>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</si>
  <si>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</si>
  <si>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</si>
  <si>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http://abospizza.com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</si>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</sst>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1"/>
  <sheetViews>
    <sheetView tabSelected="1" zoomScale="85" zoomScaleNormal="85" workbookViewId="0">
      <pane xSplit="4" ySplit="1" topLeftCell="BE2" activePane="bottomRight" state="frozen"/>
      <selection pane="topRight" activeCell="E1" sqref="E1"/>
      <selection pane="bottomLeft" activeCell="U86" sqref="U86"/>
      <selection pane="bottomRight" activeCell="BJ2" sqref="BJ2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419</v>
      </c>
      <c r="C2" s="1" t="s">
        <v>417</v>
      </c>
      <c r="G2" s="3" t="s">
        <v>431</v>
      </c>
      <c r="W2" s="1" t="str">
        <f>IF(H2&gt;0,H2/100,"")</f>
        <v/>
      </c>
      <c r="X2" s="1" t="str">
        <f>IF(I2&gt;0,I2/100,"")</f>
        <v/>
      </c>
      <c r="Y2" s="1" t="str">
        <f>IF(J2&gt;0,J2/100,"")</f>
        <v/>
      </c>
      <c r="Z2" s="1" t="str">
        <f>IF(K2&gt;0,K2/100,"")</f>
        <v/>
      </c>
      <c r="AA2" s="1" t="str">
        <f>IF(L2&gt;0,L2/100,"")</f>
        <v/>
      </c>
      <c r="AB2" s="1" t="str">
        <f>IF(M2&gt;0,M2/100,"")</f>
        <v/>
      </c>
      <c r="AC2" s="1" t="str">
        <f>IF(N2&gt;0,N2/100,"")</f>
        <v/>
      </c>
      <c r="AD2" s="1" t="str">
        <f>IF(O2&gt;0,O2/100,"")</f>
        <v/>
      </c>
      <c r="AE2" s="1" t="str">
        <f>IF(P2&gt;0,P2/100,"")</f>
        <v/>
      </c>
      <c r="AF2" s="1" t="str">
        <f>IF(Q2&gt;0,Q2/100,"")</f>
        <v/>
      </c>
      <c r="AG2" s="1" t="str">
        <f>IF(R2&gt;0,R2/100,"")</f>
        <v/>
      </c>
      <c r="AH2" s="1" t="str">
        <f>IF(S2&gt;0,S2/100,"")</f>
        <v/>
      </c>
      <c r="AI2" s="1" t="str">
        <f>IF(T2&gt;0,T2/100,"")</f>
        <v/>
      </c>
      <c r="AJ2" s="1" t="str">
        <f>IF(U2&gt;0,U2/100,"")</f>
        <v/>
      </c>
      <c r="AK2" s="1" t="str">
        <f>IF(H2&gt;0,CONCATENATE(IF(W2&lt;=12,W2,W2-12),IF(OR(W2&lt;12,W2=24),"am","pm"),"-",IF(X2&lt;=12,X2,X2-12),IF(OR(X2&lt;12,X2=24),"am","pm")),"")</f>
        <v/>
      </c>
      <c r="AL2" s="1" t="str">
        <f>IF(J2&gt;0,CONCATENATE(IF(Y2&lt;=12,Y2,Y2-12),IF(OR(Y2&lt;12,Y2=24),"am","pm"),"-",IF(Z2&lt;=12,Z2,Z2-12),IF(OR(Z2&lt;12,Z2=24),"am","pm")),"")</f>
        <v/>
      </c>
      <c r="AM2" s="1" t="str">
        <f>IF(L2&gt;0,CONCATENATE(IF(AA2&lt;=12,AA2,AA2-12),IF(OR(AA2&lt;12,AA2=24),"am","pm"),"-",IF(AB2&lt;=12,AB2,AB2-12),IF(OR(AB2&lt;12,AB2=24),"am","pm")),"")</f>
        <v/>
      </c>
      <c r="AN2" s="1" t="str">
        <f>IF(N2&gt;0,CONCATENATE(IF(AC2&lt;=12,AC2,AC2-12),IF(OR(AC2&lt;12,AC2=24),"am","pm"),"-",IF(AD2&lt;=12,AD2,AD2-12),IF(OR(AD2&lt;12,AD2=24),"am","pm")),"")</f>
        <v/>
      </c>
      <c r="AO2" s="1" t="str">
        <f>IF(O2&gt;0,CONCATENATE(IF(AE2&lt;=12,AE2,AE2-12),IF(OR(AE2&lt;12,AE2=24),"am","pm"),"-",IF(AF2&lt;=12,AF2,AF2-12),IF(OR(AF2&lt;12,AF2=24),"am","pm")),"")</f>
        <v/>
      </c>
      <c r="AP2" s="1" t="str">
        <f>IF(R2&gt;0,CONCATENATE(IF(AG2&lt;=12,AG2,AG2-12),IF(OR(AG2&lt;12,AG2=24),"am","pm"),"-",IF(AH2&lt;=12,AH2,AH2-12),IF(OR(AH2&lt;12,AH2=24),"am","pm")),"")</f>
        <v/>
      </c>
      <c r="AQ2" s="1" t="str">
        <f>IF(T2&gt;0,CONCATENATE(IF(AI2&lt;=12,AI2,AI2-12),IF(OR(AI2&lt;12,AI2=24),"am","pm"),"-",IF(AJ2&lt;=12,AJ2,AJ2-12),IF(OR(AJ2&lt;12,AJ2=24),"am","pm")),"")</f>
        <v/>
      </c>
      <c r="AR2" s="7" t="s">
        <v>557</v>
      </c>
      <c r="AT2" s="1" t="s">
        <v>464</v>
      </c>
      <c r="AU2" s="1" t="s">
        <v>573</v>
      </c>
      <c r="AV2" s="5" t="s">
        <v>33</v>
      </c>
      <c r="AW2" s="5" t="s">
        <v>33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>IF(AS2&gt;0,"&lt;img src=@img/outdoor.png@&gt;","")</f>
        <v/>
      </c>
      <c r="AZ2" s="1" t="str">
        <f>IF(AT2&gt;0,"&lt;img src=@img/pets.png@&gt;","")</f>
        <v>&lt;img src=@img/pets.png@&gt;</v>
      </c>
      <c r="BA2" s="1" t="str">
        <f>IF(AU2="hard","&lt;img src=@img/hard.png@&gt;",IF(AU2="medium","&lt;img src=@img/medium.png@&gt;",IF(AU2="easy","&lt;img src=@img/easy.png@&gt;","")))</f>
        <v/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src=@img/pets.png@&gt;</v>
      </c>
      <c r="BE2" s="1" t="str">
        <f>CONCATENATE(IF(AS2&gt;0,"outdoor ",""),IF(AT2&gt;0,"pet ",""),IF(AV2="true","drink ",""),IF(AW2="true","food ",""),AU2," ",E2," ",C2,IF(BJ2=TRUE," kid",""))</f>
        <v>pet med  east</v>
      </c>
      <c r="BF2" s="1" t="str">
        <f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>CONCATENATE("[",BG2,",",BH2,"],")</f>
        <v>[40.014304,-105.250337],</v>
      </c>
      <c r="BJ2" s="5"/>
      <c r="BK2" s="1" t="str">
        <f>IF(BJ2&gt;0,"&lt;img src=@img/kidicon.png@&gt;","")</f>
        <v/>
      </c>
    </row>
    <row r="3" spans="2:64" ht="21" customHeight="1">
      <c r="B3" s="10" t="s">
        <v>404</v>
      </c>
      <c r="C3" s="1" t="s">
        <v>309</v>
      </c>
      <c r="G3" s="17" t="s">
        <v>384</v>
      </c>
      <c r="W3" s="1" t="str">
        <f>IF(H3&gt;0,H3/100,"")</f>
        <v/>
      </c>
      <c r="X3" s="1" t="str">
        <f>IF(I3&gt;0,I3/100,"")</f>
        <v/>
      </c>
      <c r="Y3" s="1" t="str">
        <f>IF(J3&gt;0,J3/100,"")</f>
        <v/>
      </c>
      <c r="Z3" s="1" t="str">
        <f>IF(K3&gt;0,K3/100,"")</f>
        <v/>
      </c>
      <c r="AA3" s="1" t="str">
        <f>IF(L3&gt;0,L3/100,"")</f>
        <v/>
      </c>
      <c r="AB3" s="1" t="str">
        <f>IF(M3&gt;0,M3/100,"")</f>
        <v/>
      </c>
      <c r="AC3" s="1" t="str">
        <f>IF(N3&gt;0,N3/100,"")</f>
        <v/>
      </c>
      <c r="AD3" s="1" t="str">
        <f>IF(O3&gt;0,O3/100,"")</f>
        <v/>
      </c>
      <c r="AG3" s="1" t="str">
        <f>IF(R3&gt;0,R3/100,"")</f>
        <v/>
      </c>
      <c r="AH3" s="1" t="str">
        <f>IF(S3&gt;0,S3/100,"")</f>
        <v/>
      </c>
      <c r="AI3" s="1" t="str">
        <f>IF(T3&gt;0,T3/100,"")</f>
        <v/>
      </c>
      <c r="AJ3" s="1" t="str">
        <f>IF(U3&gt;0,U3/100,"")</f>
        <v/>
      </c>
      <c r="AK3" s="1" t="str">
        <f>IF(H3&gt;0,CONCATENATE(IF(W3&lt;=12,W3,W3-12),IF(OR(W3&lt;12,W3=24),"am","pm"),"-",IF(X3&lt;=12,X3,X3-12),IF(OR(X3&lt;12,X3=24),"am","pm")),"")</f>
        <v/>
      </c>
      <c r="AL3" s="1" t="str">
        <f>IF(J3&gt;0,CONCATENATE(IF(Y3&lt;=12,Y3,Y3-12),IF(OR(Y3&lt;12,Y3=24),"am","pm"),"-",IF(Z3&lt;=12,Z3,Z3-12),IF(OR(Z3&lt;12,Z3=24),"am","pm")),"")</f>
        <v/>
      </c>
      <c r="AM3" s="1" t="str">
        <f>IF(L3&gt;0,CONCATENATE(IF(AA3&lt;=12,AA3,AA3-12),IF(OR(AA3&lt;12,AA3=24),"am","pm"),"-",IF(AB3&lt;=12,AB3,AB3-12),IF(OR(AB3&lt;12,AB3=24),"am","pm")),"")</f>
        <v/>
      </c>
      <c r="AN3" s="1" t="str">
        <f>IF(N3&gt;0,CONCATENATE(IF(AC3&lt;=12,AC3,AC3-12),IF(OR(AC3&lt;12,AC3=24),"am","pm"),"-",IF(AD3&lt;=12,AD3,AD3-12),IF(OR(AD3&lt;12,AD3=24),"am","pm")),"")</f>
        <v/>
      </c>
      <c r="AO3" s="1" t="str">
        <f>IF(O3&gt;0,CONCATENATE(IF(AE3&lt;=12,AE3,AE3-12),IF(OR(AE3&lt;12,AE3=24),"am","pm"),"-",IF(AF3&lt;=12,AF3,AF3-12),IF(OR(AF3&lt;12,AF3=24),"am","pm")),"")</f>
        <v/>
      </c>
      <c r="AP3" s="1" t="str">
        <f>IF(R3&gt;0,CONCATENATE(IF(AG3&lt;=12,AG3,AG3-12),IF(OR(AG3&lt;12,AG3=24),"am","pm"),"-",IF(AH3&lt;=12,AH3,AH3-12),IF(OR(AH3&lt;12,AH3=24),"am","pm")),"")</f>
        <v/>
      </c>
      <c r="AQ3" s="1" t="str">
        <f>IF(T3&gt;0,CONCATENATE(IF(AI3&lt;=12,AI3,AI3-12),IF(OR(AI3&lt;12,AI3=24),"am","pm"),"-",IF(AJ3&lt;=12,AJ3,AJ3-12),IF(OR(AJ3&lt;12,AJ3=24),"am","pm")),"")</f>
        <v/>
      </c>
      <c r="AR3" s="1" t="s">
        <v>546</v>
      </c>
      <c r="AT3" s="1" t="s">
        <v>464</v>
      </c>
      <c r="AU3" s="1" t="s">
        <v>573</v>
      </c>
      <c r="AV3" s="5" t="s">
        <v>33</v>
      </c>
      <c r="AW3" s="5" t="s">
        <v>33</v>
      </c>
      <c r="AX3" s="6" t="str">
        <f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"Abo's Pizza On The Hill",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'link':"http://abospizza.com", 'pricing':"",   'phone-number': "", 'address': "1110 13th St Boulder CO", 'other-amenities': ['','pet','med'], 'has-drink':false, 'has-food':false},</v>
      </c>
      <c r="AY3" s="1" t="str">
        <f>IF(AS3&gt;0,"&lt;img src=@img/outdoor.png@&gt;","")</f>
        <v/>
      </c>
      <c r="AZ3" s="1" t="str">
        <f>IF(AT3&gt;0,"&lt;img src=@img/pets.png@&gt;","")</f>
        <v>&lt;img src=@img/pets.png@&gt;</v>
      </c>
      <c r="BA3" s="1" t="str">
        <f>IF(AU3="hard","&lt;img src=@img/hard.png@&gt;",IF(AU3="medium","&lt;img src=@img/medium.png@&gt;",IF(AU3="easy","&lt;img src=@img/easy.png@&gt;","")))</f>
        <v/>
      </c>
      <c r="BB3" s="1" t="str">
        <f>IF(AV3="true","&lt;img src=@img/drinkicon.png@&gt;","")</f>
        <v/>
      </c>
      <c r="BC3" s="1" t="str">
        <f>IF(AW3="true","&lt;img src=@img/foodicon.png@&gt;","")</f>
        <v/>
      </c>
      <c r="BD3" s="1" t="str">
        <f>CONCATENATE(AY3,AZ3,BA3,BB3,BC3,BK3)</f>
        <v>&lt;img src=@img/pets.png@&gt;</v>
      </c>
      <c r="BE3" s="1" t="str">
        <f>CONCATENATE(IF(AS3&gt;0,"outdoor ",""),IF(AT3&gt;0,"pet ",""),IF(AV3="true","drink ",""),IF(AW3="true","food ",""),AU3," ",E3," ",C3,IF(BJ3=TRUE," kid",""))</f>
        <v>pet med  hill</v>
      </c>
      <c r="BF3" s="1" t="str">
        <f>IF(C3="pearl","Pearl Street",IF(C3="campus","Near Campus",IF(C3="downtown","Downtown",IF(C3="north","North Boulder",IF(C3="chautauqua","Chautauqua",IF(C3="east","East Boulder",IF(C3="efoco","East FoCo",IF(C3="hill","The Hill",""))))))))</f>
        <v>The Hill</v>
      </c>
      <c r="BG3" s="10">
        <v>40.007595999999999</v>
      </c>
      <c r="BH3" s="10">
        <v>-105.275918</v>
      </c>
      <c r="BI3" s="1" t="str">
        <f>CONCATENATE("[",BG3,",",BH3,"],")</f>
        <v>[40.007596,-105.275918],</v>
      </c>
      <c r="BK3" s="1" t="str">
        <f>IF(BJ3&gt;0,"&lt;img src=@img/kidicon.png@&gt;","")</f>
        <v/>
      </c>
    </row>
    <row r="4" spans="2:64" ht="21" customHeight="1">
      <c r="B4" s="10" t="s">
        <v>337</v>
      </c>
      <c r="C4" s="1" t="s">
        <v>34</v>
      </c>
      <c r="G4" s="3" t="s">
        <v>354</v>
      </c>
      <c r="W4" s="1" t="str">
        <f>IF(H4&gt;0,H4/100,"")</f>
        <v/>
      </c>
      <c r="X4" s="1" t="str">
        <f>IF(I4&gt;0,I4/100,"")</f>
        <v/>
      </c>
      <c r="Y4" s="1" t="str">
        <f>IF(J4&gt;0,J4/100,"")</f>
        <v/>
      </c>
      <c r="Z4" s="1" t="str">
        <f>IF(K4&gt;0,K4/100,"")</f>
        <v/>
      </c>
      <c r="AA4" s="1" t="str">
        <f>IF(L4&gt;0,L4/100,"")</f>
        <v/>
      </c>
      <c r="AB4" s="1" t="str">
        <f>IF(M4&gt;0,M4/100,"")</f>
        <v/>
      </c>
      <c r="AC4" s="1" t="str">
        <f>IF(N4&gt;0,N4/100,"")</f>
        <v/>
      </c>
      <c r="AD4" s="1" t="str">
        <f>IF(O4&gt;0,O4/100,"")</f>
        <v/>
      </c>
      <c r="AE4" s="1" t="str">
        <f>IF(P4&gt;0,P4/100,"")</f>
        <v/>
      </c>
      <c r="AF4" s="1" t="str">
        <f>IF(Q4&gt;0,Q4/100,"")</f>
        <v/>
      </c>
      <c r="AG4" s="1" t="str">
        <f>IF(R4&gt;0,R4/100,"")</f>
        <v/>
      </c>
      <c r="AH4" s="1" t="str">
        <f>IF(S4&gt;0,S4/100,"")</f>
        <v/>
      </c>
      <c r="AI4" s="1" t="str">
        <f>IF(T4&gt;0,T4/100,"")</f>
        <v/>
      </c>
      <c r="AJ4" s="1" t="str">
        <f>IF(U4&gt;0,U4/100,"")</f>
        <v/>
      </c>
      <c r="AK4" s="1" t="str">
        <f>IF(H4&gt;0,CONCATENATE(IF(W4&lt;=12,W4,W4-12),IF(OR(W4&lt;12,W4=24),"am","pm"),"-",IF(X4&lt;=12,X4,X4-12),IF(OR(X4&lt;12,X4=24),"am","pm")),"")</f>
        <v/>
      </c>
      <c r="AL4" s="1" t="str">
        <f>IF(J4&gt;0,CONCATENATE(IF(Y4&lt;=12,Y4,Y4-12),IF(OR(Y4&lt;12,Y4=24),"am","pm"),"-",IF(Z4&lt;=12,Z4,Z4-12),IF(OR(Z4&lt;12,Z4=24),"am","pm")),"")</f>
        <v/>
      </c>
      <c r="AM4" s="1" t="str">
        <f>IF(L4&gt;0,CONCATENATE(IF(AA4&lt;=12,AA4,AA4-12),IF(OR(AA4&lt;12,AA4=24),"am","pm"),"-",IF(AB4&lt;=12,AB4,AB4-12),IF(OR(AB4&lt;12,AB4=24),"am","pm")),"")</f>
        <v/>
      </c>
      <c r="AN4" s="1" t="str">
        <f>IF(N4&gt;0,CONCATENATE(IF(AC4&lt;=12,AC4,AC4-12),IF(OR(AC4&lt;12,AC4=24),"am","pm"),"-",IF(AD4&lt;=12,AD4,AD4-12),IF(OR(AD4&lt;12,AD4=24),"am","pm")),"")</f>
        <v/>
      </c>
      <c r="AO4" s="1" t="str">
        <f>IF(O4&gt;0,CONCATENATE(IF(AE4&lt;=12,AE4,AE4-12),IF(OR(AE4&lt;12,AE4=24),"am","pm"),"-",IF(AF4&lt;=12,AF4,AF4-12),IF(OR(AF4&lt;12,AF4=24),"am","pm")),"")</f>
        <v/>
      </c>
      <c r="AP4" s="1" t="str">
        <f>IF(R4&gt;0,CONCATENATE(IF(AG4&lt;=12,AG4,AG4-12),IF(OR(AG4&lt;12,AG4=24),"am","pm"),"-",IF(AH4&lt;=12,AH4,AH4-12),IF(OR(AH4&lt;12,AH4=24),"am","pm")),"")</f>
        <v/>
      </c>
      <c r="AQ4" s="1" t="str">
        <f>IF(T4&gt;0,CONCATENATE(IF(AI4&lt;=12,AI4,AI4-12),IF(OR(AI4&lt;12,AI4=24),"am","pm"),"-",IF(AJ4&lt;=12,AJ4,AJ4-12),IF(OR(AJ4&lt;12,AJ4=24),"am","pm")),"")</f>
        <v/>
      </c>
      <c r="AR4" s="7" t="s">
        <v>516</v>
      </c>
      <c r="AU4" s="1" t="s">
        <v>573</v>
      </c>
      <c r="AV4" s="5" t="s">
        <v>33</v>
      </c>
      <c r="AW4" s="5" t="s">
        <v>33</v>
      </c>
      <c r="AX4" s="6" t="str">
        <f>CONCATENATE("{
    'name': """,B4,""",
    'area': ","""",C4,""",",
"'hours': {
      'sunday-start':","""",H4,"""",", 'sunday-end':","""",I4,"""",", 'monday-start':","""",J4,"""",", 'monday-end':","""",K4,"""",", 'tuesday-start':","""",L4,"""",", 'tuesday-end':","""",M4,""", 'wednesday-start':","""",N4,""", 'wednesday-end':","""",O4,""", 'thursday-start':","""",P4,""", 'thursday-end':","""",Q4,""", 'friday-start':","""",R4,""", 'friday-end':","""",S4,""", 'saturday-start':","""",T4,""", 'saturday-end':","""",U4,"""","},","  'description': ","""",V4,"""",", 'link':","""",AR4,"""",", 'pricing':","""",E4,"""",",   'phone-number': ","""",F4,"""",", 'address': ","""",G4,"""",", 'other-amenities': [","'",AS4,"','",AT4,"','",AU4,"'","]",", 'has-drink':",AV4,", 'has-food':",AW4,"},")</f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>IF(AS4&gt;0,"&lt;img src=@img/outdoor.png@&gt;","")</f>
        <v/>
      </c>
      <c r="AZ4" s="1" t="str">
        <f>IF(AT4&gt;0,"&lt;img src=@img/pets.png@&gt;","")</f>
        <v/>
      </c>
      <c r="BA4" s="1" t="str">
        <f>IF(AU4="hard","&lt;img src=@img/hard.png@&gt;",IF(AU4="medium","&lt;img src=@img/medium.png@&gt;",IF(AU4="easy","&lt;img src=@img/easy.png@&gt;","")))</f>
        <v/>
      </c>
      <c r="BB4" s="1" t="str">
        <f>IF(AV4="true","&lt;img src=@img/drinkicon.png@&gt;","")</f>
        <v/>
      </c>
      <c r="BC4" s="1" t="str">
        <f>IF(AW4="true","&lt;img src=@img/foodicon.png@&gt;","")</f>
        <v/>
      </c>
      <c r="BD4" s="1" t="str">
        <f>CONCATENATE(AY4,AZ4,BA4,BB4,BC4,BK4)</f>
        <v/>
      </c>
      <c r="BE4" s="1" t="str">
        <f>CONCATENATE(IF(AS4&gt;0,"outdoor ",""),IF(AT4&gt;0,"pet ",""),IF(AV4="true","drink ",""),IF(AW4="true","food ",""),AU4," ",E4," ",C4,IF(BJ4=TRUE," kid",""))</f>
        <v>med  campus</v>
      </c>
      <c r="BF4" s="1" t="str">
        <f>IF(C4="pearl","Pearl Street",IF(C4="campus","Near Campus",IF(C4="downtown","Downtown",IF(C4="north","North Boulder",IF(C4="chautauqua","Chautauqua",IF(C4="east","East Boulder",IF(C4="efoco","East FoCo",IF(C4="hill","The Hill",""))))))))</f>
        <v>Near Campus</v>
      </c>
      <c r="BG4" s="10">
        <v>40.008167999999998</v>
      </c>
      <c r="BH4" s="10">
        <v>-105.276599</v>
      </c>
      <c r="BI4" s="1" t="str">
        <f>CONCATENATE("[",BG4,",",BH4,"],")</f>
        <v>[40.008168,-105.276599],</v>
      </c>
      <c r="BK4" s="1" t="str">
        <f>IF(BJ4&gt;0,"&lt;img src=@img/kidicon.png@&gt;","")</f>
        <v/>
      </c>
    </row>
    <row r="5" spans="2:64" ht="21" customHeight="1">
      <c r="B5" s="10" t="s">
        <v>337</v>
      </c>
      <c r="C5" s="1" t="s">
        <v>309</v>
      </c>
      <c r="G5" s="1" t="s">
        <v>354</v>
      </c>
      <c r="W5" s="1" t="str">
        <f>IF(H5&gt;0,H5/100,"")</f>
        <v/>
      </c>
      <c r="X5" s="1" t="str">
        <f>IF(I5&gt;0,I5/100,"")</f>
        <v/>
      </c>
      <c r="Y5" s="1" t="str">
        <f>IF(J5&gt;0,J5/100,"")</f>
        <v/>
      </c>
      <c r="Z5" s="1" t="str">
        <f>IF(K5&gt;0,K5/100,"")</f>
        <v/>
      </c>
      <c r="AA5" s="1" t="str">
        <f>IF(L5&gt;0,L5/100,"")</f>
        <v/>
      </c>
      <c r="AB5" s="1" t="str">
        <f>IF(M5&gt;0,M5/100,"")</f>
        <v/>
      </c>
      <c r="AC5" s="1" t="str">
        <f>IF(N5&gt;0,N5/100,"")</f>
        <v/>
      </c>
      <c r="AD5" s="1" t="str">
        <f>IF(O5&gt;0,O5/100,"")</f>
        <v/>
      </c>
      <c r="AE5" s="1" t="str">
        <f>IF(P5&gt;0,P5/100,"")</f>
        <v/>
      </c>
      <c r="AF5" s="1" t="str">
        <f>IF(Q5&gt;0,Q5/100,"")</f>
        <v/>
      </c>
      <c r="AG5" s="1" t="str">
        <f>IF(R5&gt;0,R5/100,"")</f>
        <v/>
      </c>
      <c r="AH5" s="1" t="str">
        <f>IF(S5&gt;0,S5/100,"")</f>
        <v/>
      </c>
      <c r="AI5" s="1" t="str">
        <f>IF(T5&gt;0,T5/100,"")</f>
        <v/>
      </c>
      <c r="AJ5" s="1" t="str">
        <f>IF(U5&gt;0,U5/100,"")</f>
        <v/>
      </c>
      <c r="AK5" s="1" t="str">
        <f>IF(H5&gt;0,CONCATENATE(IF(W5&lt;=12,W5,W5-12),IF(OR(W5&lt;12,W5=24),"am","pm"),"-",IF(X5&lt;=12,X5,X5-12),IF(OR(X5&lt;12,X5=24),"am","pm")),"")</f>
        <v/>
      </c>
      <c r="AL5" s="1" t="str">
        <f>IF(J5&gt;0,CONCATENATE(IF(Y5&lt;=12,Y5,Y5-12),IF(OR(Y5&lt;12,Y5=24),"am","pm"),"-",IF(Z5&lt;=12,Z5,Z5-12),IF(OR(Z5&lt;12,Z5=24),"am","pm")),"")</f>
        <v/>
      </c>
      <c r="AM5" s="1" t="str">
        <f>IF(L5&gt;0,CONCATENATE(IF(AA5&lt;=12,AA5,AA5-12),IF(OR(AA5&lt;12,AA5=24),"am","pm"),"-",IF(AB5&lt;=12,AB5,AB5-12),IF(OR(AB5&lt;12,AB5=24),"am","pm")),"")</f>
        <v/>
      </c>
      <c r="AN5" s="1" t="str">
        <f>IF(N5&gt;0,CONCATENATE(IF(AC5&lt;=12,AC5,AC5-12),IF(OR(AC5&lt;12,AC5=24),"am","pm"),"-",IF(AD5&lt;=12,AD5,AD5-12),IF(OR(AD5&lt;12,AD5=24),"am","pm")),"")</f>
        <v/>
      </c>
      <c r="AO5" s="1" t="str">
        <f>IF(O5&gt;0,CONCATENATE(IF(AE5&lt;=12,AE5,AE5-12),IF(OR(AE5&lt;12,AE5=24),"am","pm"),"-",IF(AF5&lt;=12,AF5,AF5-12),IF(OR(AF5&lt;12,AF5=24),"am","pm")),"")</f>
        <v/>
      </c>
      <c r="AP5" s="1" t="str">
        <f>IF(R5&gt;0,CONCATENATE(IF(AG5&lt;=12,AG5,AG5-12),IF(OR(AG5&lt;12,AG5=24),"am","pm"),"-",IF(AH5&lt;=12,AH5,AH5-12),IF(OR(AH5&lt;12,AH5=24),"am","pm")),"")</f>
        <v/>
      </c>
      <c r="AQ5" s="1" t="str">
        <f>IF(T5&gt;0,CONCATENATE(IF(AI5&lt;=12,AI5,AI5-12),IF(OR(AI5&lt;12,AI5=24),"am","pm"),"-",IF(AJ5&lt;=12,AJ5,AJ5-12),IF(OR(AJ5&lt;12,AJ5=24),"am","pm")),"")</f>
        <v/>
      </c>
      <c r="AR5" s="4" t="s">
        <v>516</v>
      </c>
      <c r="AU5" s="1" t="s">
        <v>573</v>
      </c>
      <c r="AV5" s="5" t="s">
        <v>33</v>
      </c>
      <c r="AW5" s="5" t="s">
        <v>33</v>
      </c>
      <c r="AX5" s="6" t="str">
        <f>CONCATENATE("{
    'name': """,B5,""",
    'area': ","""",C5,""",",
"'hours': {
      'sunday-start':","""",H5,"""",", 'sunday-end':","""",I5,"""",", 'monday-start':","""",J5,"""",", 'monday-end':","""",K5,"""",", 'tuesday-start':","""",L5,"""",", 'tuesday-end':","""",M5,""", 'wednesday-start':","""",N5,""", 'wednesday-end':","""",O5,""", 'thursday-start':","""",P5,""", 'thursday-end':","""",Q5,""", 'friday-start':","""",R5,""", 'friday-end':","""",S5,""", 'saturday-start':","""",T5,""", 'saturday-end':","""",U5,"""","},","  'description': ","""",V5,"""",", 'link':","""",AR5,"""",", 'pricing':","""",E5,"""",",   'phone-number': ","""",F5,"""",", 'address': ","""",G5,"""",", 'other-amenities': [","'",AS5,"','",AT5,"','",AU5,"'","]",", 'has-drink':",AV5,", 'has-food':",AW5,"},")</f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5" s="1" t="str">
        <f>IF(AS5&gt;0,"&lt;img src=@img/outdoor.png@&gt;","")</f>
        <v/>
      </c>
      <c r="AZ5" s="1" t="str">
        <f>IF(AT5&gt;0,"&lt;img src=@img/pets.png@&gt;","")</f>
        <v/>
      </c>
      <c r="BA5" s="1" t="str">
        <f>IF(AU5="hard","&lt;img src=@img/hard.png@&gt;",IF(AU5="medium","&lt;img src=@img/medium.png@&gt;",IF(AU5="easy","&lt;img src=@img/easy.png@&gt;","")))</f>
        <v/>
      </c>
      <c r="BB5" s="1" t="str">
        <f>IF(AV5="true","&lt;img src=@img/drinkicon.png@&gt;","")</f>
        <v/>
      </c>
      <c r="BC5" s="1" t="str">
        <f>IF(AW5="true","&lt;img src=@img/foodicon.png@&gt;","")</f>
        <v/>
      </c>
      <c r="BD5" s="1" t="str">
        <f>CONCATENATE(AY5,AZ5,BA5,BB5,BC5,BK5)</f>
        <v/>
      </c>
      <c r="BE5" s="1" t="str">
        <f>CONCATENATE(IF(AS5&gt;0,"outdoor ",""),IF(AT5&gt;0,"pet ",""),IF(AV5="true","drink ",""),IF(AW5="true","food ",""),AU5," ",E5," ",C5,IF(BJ5=TRUE," kid",""))</f>
        <v>med  hill</v>
      </c>
      <c r="BF5" s="1" t="str">
        <f>IF(C5="pearl","Pearl Street",IF(C5="campus","Near Campus",IF(C5="downtown","Downtown",IF(C5="north","North Boulder",IF(C5="chautauqua","Chautauqua",IF(C5="east","East Boulder",IF(C5="efoco","East FoCo",IF(C5="hill","The Hill",""))))))))</f>
        <v>The Hill</v>
      </c>
      <c r="BG5" s="10">
        <v>40.008167999999998</v>
      </c>
      <c r="BH5" s="10">
        <v>-105.276599</v>
      </c>
      <c r="BI5" s="1" t="str">
        <f>CONCATENATE("[",BG5,",",BH5,"],")</f>
        <v>[40.008168,-105.276599],</v>
      </c>
      <c r="BK5" s="1" t="str">
        <f>IF(BJ5&gt;0,"&lt;img src=@img/kidicon.png@&gt;","")</f>
        <v/>
      </c>
    </row>
    <row r="6" spans="2:64" ht="21" customHeight="1">
      <c r="B6" s="10" t="s">
        <v>233</v>
      </c>
      <c r="C6" s="1" t="s">
        <v>282</v>
      </c>
      <c r="G6" s="3" t="s">
        <v>257</v>
      </c>
      <c r="W6" s="1" t="str">
        <f>IF(H6&gt;0,H6/100,"")</f>
        <v/>
      </c>
      <c r="X6" s="1" t="str">
        <f>IF(I6&gt;0,I6/100,"")</f>
        <v/>
      </c>
      <c r="Y6" s="1" t="str">
        <f>IF(J6&gt;0,J6/100,"")</f>
        <v/>
      </c>
      <c r="Z6" s="1" t="str">
        <f>IF(K6&gt;0,K6/100,"")</f>
        <v/>
      </c>
      <c r="AA6" s="1" t="str">
        <f>IF(L6&gt;0,L6/100,"")</f>
        <v/>
      </c>
      <c r="AB6" s="1" t="str">
        <f>IF(M6&gt;0,M6/100,"")</f>
        <v/>
      </c>
      <c r="AC6" s="1" t="str">
        <f>IF(N6&gt;0,N6/100,"")</f>
        <v/>
      </c>
      <c r="AD6" s="1" t="str">
        <f>IF(O6&gt;0,O6/100,"")</f>
        <v/>
      </c>
      <c r="AE6" s="1" t="str">
        <f>IF(P6&gt;0,P6/100,"")</f>
        <v/>
      </c>
      <c r="AF6" s="1" t="str">
        <f>IF(Q6&gt;0,Q6/100,"")</f>
        <v/>
      </c>
      <c r="AG6" s="1" t="str">
        <f>IF(R6&gt;0,R6/100,"")</f>
        <v/>
      </c>
      <c r="AH6" s="1" t="str">
        <f>IF(S6&gt;0,S6/100,"")</f>
        <v/>
      </c>
      <c r="AI6" s="1" t="str">
        <f>IF(T6&gt;0,T6/100,"")</f>
        <v/>
      </c>
      <c r="AJ6" s="1" t="str">
        <f>IF(U6&gt;0,U6/100,"")</f>
        <v/>
      </c>
      <c r="AK6" s="1" t="str">
        <f>IF(H6&gt;0,CONCATENATE(IF(W6&lt;=12,W6,W6-12),IF(OR(W6&lt;12,W6=24),"am","pm"),"-",IF(X6&lt;=12,X6,X6-12),IF(OR(X6&lt;12,X6=24),"am","pm")),"")</f>
        <v/>
      </c>
      <c r="AL6" s="1" t="str">
        <f>IF(J6&gt;0,CONCATENATE(IF(Y6&lt;=12,Y6,Y6-12),IF(OR(Y6&lt;12,Y6=24),"am","pm"),"-",IF(Z6&lt;=12,Z6,Z6-12),IF(OR(Z6&lt;12,Z6=24),"am","pm")),"")</f>
        <v/>
      </c>
      <c r="AM6" s="1" t="str">
        <f>IF(L6&gt;0,CONCATENATE(IF(AA6&lt;=12,AA6,AA6-12),IF(OR(AA6&lt;12,AA6=24),"am","pm"),"-",IF(AB6&lt;=12,AB6,AB6-12),IF(OR(AB6&lt;12,AB6=24),"am","pm")),"")</f>
        <v/>
      </c>
      <c r="AN6" s="1" t="str">
        <f>IF(N6&gt;0,CONCATENATE(IF(AC6&lt;=12,AC6,AC6-12),IF(OR(AC6&lt;12,AC6=24),"am","pm"),"-",IF(AD6&lt;=12,AD6,AD6-12),IF(OR(AD6&lt;12,AD6=24),"am","pm")),"")</f>
        <v/>
      </c>
      <c r="AO6" s="1" t="str">
        <f>IF(O6&gt;0,CONCATENATE(IF(AE6&lt;=12,AE6,AE6-12),IF(OR(AE6&lt;12,AE6=24),"am","pm"),"-",IF(AF6&lt;=12,AF6,AF6-12),IF(OR(AF6&lt;12,AF6=24),"am","pm")),"")</f>
        <v/>
      </c>
      <c r="AP6" s="1" t="str">
        <f>IF(R6&gt;0,CONCATENATE(IF(AG6&lt;=12,AG6,AG6-12),IF(OR(AG6&lt;12,AG6=24),"am","pm"),"-",IF(AH6&lt;=12,AH6,AH6-12),IF(OR(AH6&lt;12,AH6=24),"am","pm")),"")</f>
        <v/>
      </c>
      <c r="AQ6" s="1" t="str">
        <f>IF(T6&gt;0,CONCATENATE(IF(AI6&lt;=12,AI6,AI6-12),IF(OR(AI6&lt;12,AI6=24),"am","pm"),"-",IF(AJ6&lt;=12,AJ6,AJ6-12),IF(OR(AJ6&lt;12,AJ6=24),"am","pm")),"")</f>
        <v/>
      </c>
      <c r="AR6" s="4" t="s">
        <v>283</v>
      </c>
      <c r="AS6" s="1" t="s">
        <v>28</v>
      </c>
      <c r="AU6" s="1" t="s">
        <v>573</v>
      </c>
      <c r="AV6" s="5" t="s">
        <v>33</v>
      </c>
      <c r="AW6" s="5" t="s">
        <v>33</v>
      </c>
      <c r="AX6" s="6" t="str">
        <f>CONCATENATE("{
    'name': """,B6,""",
    'area': ","""",C6,""",",
"'hours': {
      'sunday-start':","""",H6,"""",", 'sunday-end':","""",I6,"""",", 'monday-start':","""",J6,"""",", 'monday-end':","""",K6,"""",", 'tuesday-start':","""",L6,"""",", 'tuesday-end':","""",M6,""", 'wednesday-start':","""",N6,""", 'wednesday-end':","""",O6,""", 'thursday-start':","""",P6,""", 'thursday-end':","""",Q6,""", 'friday-start':","""",R6,""", 'friday-end':","""",S6,""", 'saturday-start':","""",T6,""", 'saturday-end':","""",U6,"""","},","  'description': ","""",V6,"""",", 'link':","""",AR6,"""",", 'pricing':","""",E6,"""",",   'phone-number': ","""",F6,"""",", 'address': ","""",G6,"""",", 'other-amenities': [","'",AS6,"','",AT6,"','",AU6,"'","]",", 'has-drink':",AV6,", 'has-food':",AW6,"},")</f>
        <v>{
    'name': "Alfalfa's",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6" s="1" t="str">
        <f>IF(AS6&gt;0,"&lt;img src=@img/outdoor.png@&gt;","")</f>
        <v>&lt;img src=@img/outdoor.png@&gt;</v>
      </c>
      <c r="AZ6" s="1" t="str">
        <f>IF(AT6&gt;0,"&lt;img src=@img/pets.png@&gt;","")</f>
        <v/>
      </c>
      <c r="BA6" s="1" t="str">
        <f>IF(AU6="hard","&lt;img src=@img/hard.png@&gt;",IF(AU6="medium","&lt;img src=@img/medium.png@&gt;",IF(AU6="easy","&lt;img src=@img/easy.png@&gt;","")))</f>
        <v/>
      </c>
      <c r="BB6" s="1" t="str">
        <f>IF(AV6="true","&lt;img src=@img/drinkicon.png@&gt;","")</f>
        <v/>
      </c>
      <c r="BC6" s="1" t="str">
        <f>IF(AW6="true","&lt;img src=@img/foodicon.png@&gt;","")</f>
        <v/>
      </c>
      <c r="BD6" s="1" t="str">
        <f>CONCATENATE(AY6,AZ6,BA6,BB6,BC6,BK6)</f>
        <v>&lt;img src=@img/outdoor.png@&gt;</v>
      </c>
      <c r="BE6" s="1" t="str">
        <f>CONCATENATE(IF(AS6&gt;0,"outdoor ",""),IF(AT6&gt;0,"pet ",""),IF(AV6="true","drink ",""),IF(AW6="true","food ",""),AU6," ",E6," ",C6,IF(BJ6=TRUE," kid",""))</f>
        <v>outdoor med  downtown</v>
      </c>
      <c r="BF6" s="1" t="str">
        <f>IF(C6="pearl","Pearl Street",IF(C6="campus","Near Campus",IF(C6="downtown","Downtown",IF(C6="north","North Boulder",IF(C6="chautauqua","Chautauqua",IF(C6="east","East Boulder",IF(C6="efoco","East FoCo",IF(C6="hill","The Hill",""))))))))</f>
        <v>Downtown</v>
      </c>
      <c r="BG6" s="10">
        <v>40.013401000000002</v>
      </c>
      <c r="BH6" s="10">
        <v>-105.278902</v>
      </c>
      <c r="BI6" s="1" t="str">
        <f>CONCATENATE("[",BG6,",",BH6,"],")</f>
        <v>[40.013401,-105.278902],</v>
      </c>
      <c r="BK6" s="1" t="str">
        <f>IF(BJ6&gt;0,"&lt;img src=@img/kidicon.png@&gt;","")</f>
        <v/>
      </c>
    </row>
    <row r="7" spans="2:64" ht="21" customHeight="1">
      <c r="B7" s="10" t="s">
        <v>327</v>
      </c>
      <c r="C7" s="1" t="s">
        <v>417</v>
      </c>
      <c r="G7" s="8" t="s">
        <v>364</v>
      </c>
      <c r="J7" s="1">
        <v>1500</v>
      </c>
      <c r="K7" s="1">
        <v>1700</v>
      </c>
      <c r="L7" s="1">
        <v>1500</v>
      </c>
      <c r="M7" s="1">
        <v>1700</v>
      </c>
      <c r="N7" s="1">
        <v>1500</v>
      </c>
      <c r="O7" s="1">
        <v>1700</v>
      </c>
      <c r="P7" s="1">
        <v>1500</v>
      </c>
      <c r="Q7" s="1">
        <v>1700</v>
      </c>
      <c r="R7" s="1">
        <v>1500</v>
      </c>
      <c r="S7" s="1">
        <v>1700</v>
      </c>
      <c r="W7" s="1" t="str">
        <f>IF(H7&gt;0,H7/100,"")</f>
        <v/>
      </c>
      <c r="X7" s="1" t="str">
        <f>IF(I7&gt;0,I7/100,"")</f>
        <v/>
      </c>
      <c r="Y7" s="1">
        <f>IF(J7&gt;0,J7/100,"")</f>
        <v>15</v>
      </c>
      <c r="Z7" s="1">
        <f>IF(K7&gt;0,K7/100,"")</f>
        <v>17</v>
      </c>
      <c r="AA7" s="1">
        <f>IF(L7&gt;0,L7/100,"")</f>
        <v>15</v>
      </c>
      <c r="AB7" s="1">
        <f>IF(M7&gt;0,M7/100,"")</f>
        <v>17</v>
      </c>
      <c r="AC7" s="1">
        <f>IF(N7&gt;0,N7/100,"")</f>
        <v>15</v>
      </c>
      <c r="AD7" s="1">
        <f>IF(O7&gt;0,O7/100,"")</f>
        <v>17</v>
      </c>
      <c r="AE7" s="1">
        <f>IF(P7&gt;0,P7/100,"")</f>
        <v>15</v>
      </c>
      <c r="AF7" s="1">
        <f>IF(Q7&gt;0,Q7/100,"")</f>
        <v>17</v>
      </c>
      <c r="AG7" s="1">
        <f>IF(R7&gt;0,R7/100,"")</f>
        <v>15</v>
      </c>
      <c r="AH7" s="1">
        <f>IF(S7&gt;0,S7/100,"")</f>
        <v>17</v>
      </c>
      <c r="AI7" s="1" t="str">
        <f>IF(T7&gt;0,T7/100,"")</f>
        <v/>
      </c>
      <c r="AJ7" s="1" t="str">
        <f>IF(U7&gt;0,U7/100,"")</f>
        <v/>
      </c>
      <c r="AK7" s="1" t="str">
        <f>IF(H7&gt;0,CONCATENATE(IF(W7&lt;=12,W7,W7-12),IF(OR(W7&lt;12,W7=24),"am","pm"),"-",IF(X7&lt;=12,X7,X7-12),IF(OR(X7&lt;12,X7=24),"am","pm")),"")</f>
        <v/>
      </c>
      <c r="AL7" s="1" t="str">
        <f>IF(J7&gt;0,CONCATENATE(IF(Y7&lt;=12,Y7,Y7-12),IF(OR(Y7&lt;12,Y7=24),"am","pm"),"-",IF(Z7&lt;=12,Z7,Z7-12),IF(OR(Z7&lt;12,Z7=24),"am","pm")),"")</f>
        <v>3pm-5pm</v>
      </c>
      <c r="AM7" s="1" t="str">
        <f>IF(L7&gt;0,CONCATENATE(IF(AA7&lt;=12,AA7,AA7-12),IF(OR(AA7&lt;12,AA7=24),"am","pm"),"-",IF(AB7&lt;=12,AB7,AB7-12),IF(OR(AB7&lt;12,AB7=24),"am","pm")),"")</f>
        <v>3pm-5pm</v>
      </c>
      <c r="AN7" s="1" t="str">
        <f>IF(N7&gt;0,CONCATENATE(IF(AC7&lt;=12,AC7,AC7-12),IF(OR(AC7&lt;12,AC7=24),"am","pm"),"-",IF(AD7&lt;=12,AD7,AD7-12),IF(OR(AD7&lt;12,AD7=24),"am","pm")),"")</f>
        <v>3pm-5pm</v>
      </c>
      <c r="AO7" s="1" t="str">
        <f>IF(O7&gt;0,CONCATENATE(IF(AE7&lt;=12,AE7,AE7-12),IF(OR(AE7&lt;12,AE7=24),"am","pm"),"-",IF(AF7&lt;=12,AF7,AF7-12),IF(OR(AF7&lt;12,AF7=24),"am","pm")),"")</f>
        <v>3pm-5pm</v>
      </c>
      <c r="AP7" s="1" t="str">
        <f>IF(R7&gt;0,CONCATENATE(IF(AG7&lt;=12,AG7,AG7-12),IF(OR(AG7&lt;12,AG7=24),"am","pm"),"-",IF(AH7&lt;=12,AH7,AH7-12),IF(OR(AH7&lt;12,AH7=24),"am","pm")),"")</f>
        <v>3pm-5pm</v>
      </c>
      <c r="AQ7" s="1" t="str">
        <f>IF(T7&gt;0,CONCATENATE(IF(AI7&lt;=12,AI7,AI7-12),IF(OR(AI7&lt;12,AI7=24),"am","pm"),"-",IF(AJ7&lt;=12,AJ7,AJ7-12),IF(OR(AJ7&lt;12,AJ7=24),"am","pm")),"")</f>
        <v/>
      </c>
      <c r="AR7" s="14" t="s">
        <v>526</v>
      </c>
      <c r="AU7" s="1" t="s">
        <v>573</v>
      </c>
      <c r="AV7" s="5" t="s">
        <v>32</v>
      </c>
      <c r="AW7" s="5" t="s">
        <v>32</v>
      </c>
      <c r="AX7" s="6" t="str">
        <f>CONCATENATE("{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7" s="1" t="str">
        <f>IF(AS7&gt;0,"&lt;img src=@img/outdoor.png@&gt;","")</f>
        <v/>
      </c>
      <c r="AZ7" s="1" t="str">
        <f>IF(AT7&gt;0,"&lt;img src=@img/pets.png@&gt;","")</f>
        <v/>
      </c>
      <c r="BA7" s="1" t="str">
        <f>IF(AU7="hard","&lt;img src=@img/hard.png@&gt;",IF(AU7="medium","&lt;img src=@img/medium.png@&gt;",IF(AU7="easy","&lt;img src=@img/easy.png@&gt;","")))</f>
        <v/>
      </c>
      <c r="BB7" s="1" t="str">
        <f>IF(AV7="true","&lt;img src=@img/drinkicon.png@&gt;","")</f>
        <v>&lt;img src=@img/drinkicon.png@&gt;</v>
      </c>
      <c r="BC7" s="1" t="str">
        <f>IF(AW7="true","&lt;img src=@img/foodicon.png@&gt;","")</f>
        <v>&lt;img src=@img/foodicon.png@&gt;</v>
      </c>
      <c r="BD7" s="1" t="str">
        <f>CONCATENATE(AY7,AZ7,BA7,BB7,BC7,BK7)</f>
        <v>&lt;img src=@img/drinkicon.png@&gt;&lt;img src=@img/foodicon.png@&gt;</v>
      </c>
      <c r="BE7" s="1" t="str">
        <f>CONCATENATE(IF(AS7&gt;0,"outdoor ",""),IF(AT7&gt;0,"pet ",""),IF(AV7="true","drink ",""),IF(AW7="true","food ",""),AU7," ",E7," ",C7,IF(BJ7=TRUE," kid",""))</f>
        <v>drink food med  east</v>
      </c>
      <c r="BF7" s="1" t="str">
        <f>IF(C7="pearl","Pearl Street",IF(C7="campus","Near Campus",IF(C7="downtown","Downtown",IF(C7="north","North Boulder",IF(C7="chautauqua","Chautauqua",IF(C7="east","East Boulder",IF(C7="efoco","East FoCo",IF(C7="hill","The Hill",""))))))))</f>
        <v>East Boulder</v>
      </c>
      <c r="BG7" s="10">
        <v>40.016956</v>
      </c>
      <c r="BH7" s="10">
        <v>-105.259219</v>
      </c>
      <c r="BI7" s="1" t="str">
        <f>CONCATENATE("[",BG7,",",BH7,"],")</f>
        <v>[40.016956,-105.259219],</v>
      </c>
      <c r="BK7" s="1" t="str">
        <f>IF(BJ7&gt;0,"&lt;img src=@img/kidicon.png@&gt;","")</f>
        <v/>
      </c>
    </row>
    <row r="8" spans="2:64" ht="21" customHeight="1">
      <c r="B8" s="10" t="s">
        <v>63</v>
      </c>
      <c r="C8" s="1" t="s">
        <v>190</v>
      </c>
      <c r="G8" s="6" t="s">
        <v>191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1500</v>
      </c>
      <c r="U8" s="1">
        <v>1800</v>
      </c>
      <c r="V8" s="18" t="s">
        <v>103</v>
      </c>
      <c r="W8" s="1">
        <f>IF(H8&gt;0,H8/100,"")</f>
        <v>15</v>
      </c>
      <c r="X8" s="1">
        <f>IF(I8&gt;0,I8/100,"")</f>
        <v>18</v>
      </c>
      <c r="Y8" s="1">
        <f>IF(J8&gt;0,J8/100,"")</f>
        <v>15</v>
      </c>
      <c r="Z8" s="1">
        <f>IF(K8&gt;0,K8/100,"")</f>
        <v>18</v>
      </c>
      <c r="AA8" s="1">
        <f>IF(L8&gt;0,L8/100,"")</f>
        <v>15</v>
      </c>
      <c r="AB8" s="1">
        <f>IF(M8&gt;0,M8/100,"")</f>
        <v>18</v>
      </c>
      <c r="AC8" s="1">
        <f>IF(N8&gt;0,N8/100,"")</f>
        <v>15</v>
      </c>
      <c r="AD8" s="1">
        <f>IF(O8&gt;0,O8/100,"")</f>
        <v>18</v>
      </c>
      <c r="AE8" s="1">
        <f>IF(P8&gt;0,P8/100,"")</f>
        <v>15</v>
      </c>
      <c r="AF8" s="1">
        <f>IF(Q8&gt;0,Q8/100,"")</f>
        <v>18</v>
      </c>
      <c r="AG8" s="1">
        <f>IF(R8&gt;0,R8/100,"")</f>
        <v>15</v>
      </c>
      <c r="AH8" s="1">
        <f>IF(S8&gt;0,S8/100,"")</f>
        <v>18</v>
      </c>
      <c r="AI8" s="1">
        <f>IF(T8&gt;0,T8/100,"")</f>
        <v>15</v>
      </c>
      <c r="AJ8" s="1">
        <f>IF(U8&gt;0,U8/100,"")</f>
        <v>18</v>
      </c>
      <c r="AK8" s="1" t="str">
        <f>IF(H8&gt;0,CONCATENATE(IF(W8&lt;=12,W8,W8-12),IF(OR(W8&lt;12,W8=24),"am","pm"),"-",IF(X8&lt;=12,X8,X8-12),IF(OR(X8&lt;12,X8=24),"am","pm")),"")</f>
        <v>3pm-6pm</v>
      </c>
      <c r="AL8" s="1" t="str">
        <f>IF(J8&gt;0,CONCATENATE(IF(Y8&lt;=12,Y8,Y8-12),IF(OR(Y8&lt;12,Y8=24),"am","pm"),"-",IF(Z8&lt;=12,Z8,Z8-12),IF(OR(Z8&lt;12,Z8=24),"am","pm")),"")</f>
        <v>3pm-6pm</v>
      </c>
      <c r="AM8" s="1" t="str">
        <f>IF(L8&gt;0,CONCATENATE(IF(AA8&lt;=12,AA8,AA8-12),IF(OR(AA8&lt;12,AA8=24),"am","pm"),"-",IF(AB8&lt;=12,AB8,AB8-12),IF(OR(AB8&lt;12,AB8=24),"am","pm")),"")</f>
        <v>3pm-6pm</v>
      </c>
      <c r="AN8" s="1" t="str">
        <f>IF(N8&gt;0,CONCATENATE(IF(AC8&lt;=12,AC8,AC8-12),IF(OR(AC8&lt;12,AC8=24),"am","pm"),"-",IF(AD8&lt;=12,AD8,AD8-12),IF(OR(AD8&lt;12,AD8=24),"am","pm")),"")</f>
        <v>3pm-6pm</v>
      </c>
      <c r="AO8" s="1" t="str">
        <f>IF(O8&gt;0,CONCATENATE(IF(AE8&lt;=12,AE8,AE8-12),IF(OR(AE8&lt;12,AE8=24),"am","pm"),"-",IF(AF8&lt;=12,AF8,AF8-12),IF(OR(AF8&lt;12,AF8=24),"am","pm")),"")</f>
        <v>3pm-6pm</v>
      </c>
      <c r="AP8" s="1" t="str">
        <f>IF(R8&gt;0,CONCATENATE(IF(AG8&lt;=12,AG8,AG8-12),IF(OR(AG8&lt;12,AG8=24),"am","pm"),"-",IF(AH8&lt;=12,AH8,AH8-12),IF(OR(AH8&lt;12,AH8=24),"am","pm")),"")</f>
        <v>3pm-6pm</v>
      </c>
      <c r="AQ8" s="1" t="str">
        <f>IF(T8&gt;0,CONCATENATE(IF(AI8&lt;=12,AI8,AI8-12),IF(OR(AI8&lt;12,AI8=24),"am","pm"),"-",IF(AJ8&lt;=12,AJ8,AJ8-12),IF(OR(AJ8&lt;12,AJ8=24),"am","pm")),"")</f>
        <v>3pm-6pm</v>
      </c>
      <c r="AR8" s="1" t="s">
        <v>145</v>
      </c>
      <c r="AS8" s="1" t="s">
        <v>28</v>
      </c>
      <c r="AU8" s="1" t="s">
        <v>573</v>
      </c>
      <c r="AV8" s="5" t="s">
        <v>32</v>
      </c>
      <c r="AW8" s="5" t="s">
        <v>33</v>
      </c>
      <c r="AX8" s="6" t="str">
        <f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
$3 Wells, $1 off Wine, $5 Shottino", 'link':"https://www.amantecoffee.com/", 'pricing':"",   'phone-number': "", 'address': "1035 Walnut StBoulder, CO 80302", 'other-amenities': ['outdoor','','med'], 'has-drink':true, 'has-food':false},</v>
      </c>
      <c r="AY8" s="1" t="str">
        <f>IF(AS8&gt;0,"&lt;img src=@img/outdoor.png@&gt;","")</f>
        <v>&lt;img src=@img/outdoor.png@&gt;</v>
      </c>
      <c r="AZ8" s="1" t="str">
        <f>IF(AT8&gt;0,"&lt;img src=@img/pets.png@&gt;","")</f>
        <v/>
      </c>
      <c r="BA8" s="1" t="str">
        <f>IF(AU8="hard","&lt;img src=@img/hard.png@&gt;",IF(AU8="medium","&lt;img src=@img/medium.png@&gt;",IF(AU8="easy","&lt;img src=@img/easy.png@&gt;","")))</f>
        <v/>
      </c>
      <c r="BB8" s="1" t="str">
        <f>IF(AV8="true","&lt;img src=@img/drinkicon.png@&gt;","")</f>
        <v>&lt;img src=@img/drinkicon.png@&gt;</v>
      </c>
      <c r="BC8" s="1" t="str">
        <f>IF(AW8="true","&lt;img src=@img/foodicon.png@&gt;","")</f>
        <v/>
      </c>
      <c r="BD8" s="1" t="str">
        <f>CONCATENATE(AY8,AZ8,BA8,BB8,BC8,BK8)</f>
        <v>&lt;img src=@img/outdoor.png@&gt;&lt;img src=@img/drinkicon.png@&gt;</v>
      </c>
      <c r="BE8" s="1" t="str">
        <f>CONCATENATE(IF(AS8&gt;0,"outdoor ",""),IF(AT8&gt;0,"pet ",""),IF(AV8="true","drink ",""),IF(AW8="true","food ",""),AU8," ",E8," ",C8,IF(BJ8=TRUE," kid",""))</f>
        <v>outdoor drink med  pearl</v>
      </c>
      <c r="BF8" s="1" t="str">
        <f>IF(C8="pearl","Pearl Street",IF(C8="campus","Near Campus",IF(C8="downtown","Downtown",IF(C8="north","North Boulder",IF(C8="chautauqua","Chautauqua",IF(C8="east","East Boulder",IF(C8="efoco","East FoCo",IF(C8="hill","The Hill",""))))))))</f>
        <v>Pearl Street</v>
      </c>
      <c r="BG8" s="10">
        <v>40.016703</v>
      </c>
      <c r="BH8" s="10">
        <v>-105.281401</v>
      </c>
      <c r="BI8" s="1" t="str">
        <f>CONCATENATE("[",BG8,",",BH8,"],")</f>
        <v>[40.016703,-105.281401],</v>
      </c>
      <c r="BJ8" s="5"/>
      <c r="BK8" s="1" t="str">
        <f>IF(BJ8&gt;0,"&lt;img src=@img/kidicon.png@&gt;","")</f>
        <v/>
      </c>
      <c r="BL8" s="11"/>
    </row>
    <row r="9" spans="2:64" ht="21" customHeight="1">
      <c r="B9" s="10" t="s">
        <v>250</v>
      </c>
      <c r="C9" s="1" t="s">
        <v>190</v>
      </c>
      <c r="G9" s="1" t="s">
        <v>274</v>
      </c>
      <c r="W9" s="1" t="str">
        <f>IF(H9&gt;0,H9/100,"")</f>
        <v/>
      </c>
      <c r="X9" s="1" t="str">
        <f>IF(I9&gt;0,I9/100,"")</f>
        <v/>
      </c>
      <c r="Y9" s="1" t="str">
        <f>IF(J9&gt;0,J9/100,"")</f>
        <v/>
      </c>
      <c r="Z9" s="1" t="str">
        <f>IF(K9&gt;0,K9/100,"")</f>
        <v/>
      </c>
      <c r="AA9" s="1" t="str">
        <f>IF(L9&gt;0,L9/100,"")</f>
        <v/>
      </c>
      <c r="AB9" s="1" t="str">
        <f>IF(M9&gt;0,M9/100,"")</f>
        <v/>
      </c>
      <c r="AC9" s="1" t="str">
        <f>IF(N9&gt;0,N9/100,"")</f>
        <v/>
      </c>
      <c r="AD9" s="1" t="str">
        <f>IF(O9&gt;0,O9/100,"")</f>
        <v/>
      </c>
      <c r="AE9" s="1" t="str">
        <f>IF(P9&gt;0,P9/100,"")</f>
        <v/>
      </c>
      <c r="AF9" s="1" t="str">
        <f>IF(Q9&gt;0,Q9/100,"")</f>
        <v/>
      </c>
      <c r="AG9" s="1" t="str">
        <f>IF(R9&gt;0,R9/100,"")</f>
        <v/>
      </c>
      <c r="AH9" s="1" t="str">
        <f>IF(S9&gt;0,S9/100,"")</f>
        <v/>
      </c>
      <c r="AI9" s="1" t="str">
        <f>IF(T9&gt;0,T9/100,"")</f>
        <v/>
      </c>
      <c r="AJ9" s="1" t="str">
        <f>IF(U9&gt;0,U9/100,"")</f>
        <v/>
      </c>
      <c r="AK9" s="1" t="str">
        <f>IF(H9&gt;0,CONCATENATE(IF(W9&lt;=12,W9,W9-12),IF(OR(W9&lt;12,W9=24),"am","pm"),"-",IF(X9&lt;=12,X9,X9-12),IF(OR(X9&lt;12,X9=24),"am","pm")),"")</f>
        <v/>
      </c>
      <c r="AL9" s="1" t="str">
        <f>IF(J9&gt;0,CONCATENATE(IF(Y9&lt;=12,Y9,Y9-12),IF(OR(Y9&lt;12,Y9=24),"am","pm"),"-",IF(Z9&lt;=12,Z9,Z9-12),IF(OR(Z9&lt;12,Z9=24),"am","pm")),"")</f>
        <v/>
      </c>
      <c r="AM9" s="1" t="str">
        <f>IF(L9&gt;0,CONCATENATE(IF(AA9&lt;=12,AA9,AA9-12),IF(OR(AA9&lt;12,AA9=24),"am","pm"),"-",IF(AB9&lt;=12,AB9,AB9-12),IF(OR(AB9&lt;12,AB9=24),"am","pm")),"")</f>
        <v/>
      </c>
      <c r="AN9" s="1" t="str">
        <f>IF(N9&gt;0,CONCATENATE(IF(AC9&lt;=12,AC9,AC9-12),IF(OR(AC9&lt;12,AC9=24),"am","pm"),"-",IF(AD9&lt;=12,AD9,AD9-12),IF(OR(AD9&lt;12,AD9=24),"am","pm")),"")</f>
        <v/>
      </c>
      <c r="AO9" s="1" t="str">
        <f>IF(O9&gt;0,CONCATENATE(IF(AE9&lt;=12,AE9,AE9-12),IF(OR(AE9&lt;12,AE9=24),"am","pm"),"-",IF(AF9&lt;=12,AF9,AF9-12),IF(OR(AF9&lt;12,AF9=24),"am","pm")),"")</f>
        <v/>
      </c>
      <c r="AP9" s="1" t="str">
        <f>IF(R9&gt;0,CONCATENATE(IF(AG9&lt;=12,AG9,AG9-12),IF(OR(AG9&lt;12,AG9=24),"am","pm"),"-",IF(AH9&lt;=12,AH9,AH9-12),IF(OR(AH9&lt;12,AH9=24),"am","pm")),"")</f>
        <v/>
      </c>
      <c r="AQ9" s="1" t="str">
        <f>IF(T9&gt;0,CONCATENATE(IF(AI9&lt;=12,AI9,AI9-12),IF(OR(AI9&lt;12,AI9=24),"am","pm"),"-",IF(AJ9&lt;=12,AJ9,AJ9-12),IF(OR(AJ9&lt;12,AJ9=24),"am","pm")),"")</f>
        <v/>
      </c>
      <c r="AR9" s="4" t="s">
        <v>299</v>
      </c>
      <c r="AS9" s="1" t="s">
        <v>28</v>
      </c>
      <c r="AU9" s="1" t="s">
        <v>573</v>
      </c>
      <c r="AV9" s="5" t="s">
        <v>33</v>
      </c>
      <c r="AW9" s="5" t="s">
        <v>33</v>
      </c>
      <c r="AX9" s="6" t="str">
        <f>CONCATENATE("{
    'name': """,B9,""",
    'area': ","""",C9,""",",
"'hours': {
      'sunday-start':","""",H9,"""",", 'sunday-end':","""",I9,"""",", 'monday-start':","""",J9,"""",", 'monday-end':","""",K9,"""",", 'tuesday-start':","""",L9,"""",", 'tuesday-end':","""",M9,""", 'wednesday-start':","""",N9,""", 'wednesday-end':","""",O9,""", 'thursday-start':","""",P9,""", 'thursday-end':","""",Q9,""", 'friday-start':","""",R9,""", 'friday-end':","""",S9,""", 'saturday-start':","""",T9,""", 'saturday-end':","""",U9,"""","},","  'description': ","""",V9,"""",", 'link':","""",AR9,"""",", 'pricing':","""",E9,"""",",   'phone-number': ","""",F9,"""",", 'address': ","""",G9,"""",", 'other-amenities': [","'",AS9,"','",AT9,"','",AU9,"'","]",", 'has-drink':",AV9,", 'has-food':",AW9,"},")</f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9" s="1" t="str">
        <f>IF(AS9&gt;0,"&lt;img src=@img/outdoor.png@&gt;","")</f>
        <v>&lt;img src=@img/outdoor.png@&gt;</v>
      </c>
      <c r="AZ9" s="1" t="str">
        <f>IF(AT9&gt;0,"&lt;img src=@img/pets.png@&gt;","")</f>
        <v/>
      </c>
      <c r="BA9" s="1" t="str">
        <f>IF(AU9="hard","&lt;img src=@img/hard.png@&gt;",IF(AU9="medium","&lt;img src=@img/medium.png@&gt;",IF(AU9="easy","&lt;img src=@img/easy.png@&gt;","")))</f>
        <v/>
      </c>
      <c r="BB9" s="1" t="str">
        <f>IF(AV9="true","&lt;img src=@img/drinkicon.png@&gt;","")</f>
        <v/>
      </c>
      <c r="BC9" s="1" t="str">
        <f>IF(AW9="true","&lt;img src=@img/foodicon.png@&gt;","")</f>
        <v/>
      </c>
      <c r="BD9" s="1" t="str">
        <f>CONCATENATE(AY9,AZ9,BA9,BB9,BC9,BK9)</f>
        <v>&lt;img src=@img/outdoor.png@&gt;</v>
      </c>
      <c r="BE9" s="1" t="str">
        <f>CONCATENATE(IF(AS9&gt;0,"outdoor ",""),IF(AT9&gt;0,"pet ",""),IF(AV9="true","drink ",""),IF(AW9="true","food ",""),AU9," ",E9," ",C9,IF(BJ9=TRUE," kid",""))</f>
        <v>outdoor med  pearl</v>
      </c>
      <c r="BF9" s="1" t="str">
        <f>IF(C9="pearl","Pearl Street",IF(C9="campus","Near Campus",IF(C9="downtown","Downtown",IF(C9="north","North Boulder",IF(C9="chautauqua","Chautauqua",IF(C9="east","East Boulder",IF(C9="efoco","East FoCo",IF(C9="hill","The Hill",""))))))))</f>
        <v>Pearl Street</v>
      </c>
      <c r="BG9" s="10">
        <v>40.017850000000003</v>
      </c>
      <c r="BH9" s="10">
        <v>-105.273353</v>
      </c>
      <c r="BI9" s="1" t="str">
        <f>CONCATENATE("[",BG9,",",BH9,"],")</f>
        <v>[40.01785,-105.273353],</v>
      </c>
      <c r="BK9" s="1" t="str">
        <f>IF(BJ9&gt;0,"&lt;img src=@img/kidicon.png@&gt;","")</f>
        <v/>
      </c>
    </row>
    <row r="10" spans="2:64" ht="21" customHeight="1">
      <c r="B10" s="10" t="s">
        <v>64</v>
      </c>
      <c r="C10" s="1" t="s">
        <v>190</v>
      </c>
      <c r="G10" s="19" t="s">
        <v>192</v>
      </c>
      <c r="H10" s="1">
        <v>1600</v>
      </c>
      <c r="I10" s="1">
        <v>1800</v>
      </c>
      <c r="J10" s="1">
        <v>1600</v>
      </c>
      <c r="K10" s="1">
        <v>1800</v>
      </c>
      <c r="L10" s="1">
        <v>1600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0" t="s">
        <v>104</v>
      </c>
      <c r="W10" s="1">
        <f>IF(H10&gt;0,H10/100,"")</f>
        <v>16</v>
      </c>
      <c r="X10" s="1">
        <f>IF(I10&gt;0,I10/100,"")</f>
        <v>18</v>
      </c>
      <c r="Y10" s="1">
        <f>IF(J10&gt;0,J10/100,"")</f>
        <v>16</v>
      </c>
      <c r="Z10" s="1">
        <f>IF(K10&gt;0,K10/100,"")</f>
        <v>18</v>
      </c>
      <c r="AA10" s="1">
        <f>IF(L10&gt;0,L10/100,"")</f>
        <v>16</v>
      </c>
      <c r="AB10" s="1">
        <f>IF(M10&gt;0,M10/100,"")</f>
        <v>18</v>
      </c>
      <c r="AC10" s="1">
        <f>IF(N10&gt;0,N10/100,"")</f>
        <v>16</v>
      </c>
      <c r="AD10" s="1">
        <f>IF(O10&gt;0,O10/100,"")</f>
        <v>18</v>
      </c>
      <c r="AE10" s="1">
        <f>IF(P10&gt;0,P10/100,"")</f>
        <v>16</v>
      </c>
      <c r="AF10" s="1">
        <f>IF(Q10&gt;0,Q10/100,"")</f>
        <v>18</v>
      </c>
      <c r="AG10" s="1">
        <f>IF(R10&gt;0,R10/100,"")</f>
        <v>16</v>
      </c>
      <c r="AH10" s="1">
        <f>IF(S10&gt;0,S10/100,"")</f>
        <v>18</v>
      </c>
      <c r="AI10" s="1">
        <f>IF(T10&gt;0,T10/100,"")</f>
        <v>16</v>
      </c>
      <c r="AJ10" s="1">
        <f>IF(U10&gt;0,U10/100,"")</f>
        <v>18</v>
      </c>
      <c r="AK10" s="1" t="str">
        <f>IF(H10&gt;0,CONCATENATE(IF(W10&lt;=12,W10,W10-12),IF(OR(W10&lt;12,W10=24),"am","pm"),"-",IF(X10&lt;=12,X10,X10-12),IF(OR(X10&lt;12,X10=24),"am","pm")),"")</f>
        <v>4pm-6pm</v>
      </c>
      <c r="AL10" s="1" t="str">
        <f>IF(J10&gt;0,CONCATENATE(IF(Y10&lt;=12,Y10,Y10-12),IF(OR(Y10&lt;12,Y10=24),"am","pm"),"-",IF(Z10&lt;=12,Z10,Z10-12),IF(OR(Z10&lt;12,Z10=24),"am","pm")),"")</f>
        <v>4pm-6pm</v>
      </c>
      <c r="AM10" s="1" t="str">
        <f>IF(L10&gt;0,CONCATENATE(IF(AA10&lt;=12,AA10,AA10-12),IF(OR(AA10&lt;12,AA10=24),"am","pm"),"-",IF(AB10&lt;=12,AB10,AB10-12),IF(OR(AB10&lt;12,AB10=24),"am","pm")),"")</f>
        <v>4pm-6pm</v>
      </c>
      <c r="AN10" s="1" t="str">
        <f>IF(N10&gt;0,CONCATENATE(IF(AC10&lt;=12,AC10,AC10-12),IF(OR(AC10&lt;12,AC10=24),"am","pm"),"-",IF(AD10&lt;=12,AD10,AD10-12),IF(OR(AD10&lt;12,AD10=24),"am","pm")),"")</f>
        <v>4pm-6pm</v>
      </c>
      <c r="AO10" s="1" t="str">
        <f>IF(O10&gt;0,CONCATENATE(IF(AE10&lt;=12,AE10,AE10-12),IF(OR(AE10&lt;12,AE10=24),"am","pm"),"-",IF(AF10&lt;=12,AF10,AF10-12),IF(OR(AF10&lt;12,AF10=24),"am","pm")),"")</f>
        <v>4pm-6pm</v>
      </c>
      <c r="AP10" s="1" t="str">
        <f>IF(R10&gt;0,CONCATENATE(IF(AG10&lt;=12,AG10,AG10-12),IF(OR(AG10&lt;12,AG10=24),"am","pm"),"-",IF(AH10&lt;=12,AH10,AH10-12),IF(OR(AH10&lt;12,AH10=24),"am","pm")),"")</f>
        <v>4pm-6pm</v>
      </c>
      <c r="AQ10" s="1" t="str">
        <f>IF(T10&gt;0,CONCATENATE(IF(AI10&lt;=12,AI10,AI10-12),IF(OR(AI10&lt;12,AI10=24),"am","pm"),"-",IF(AJ10&lt;=12,AJ10,AJ10-12),IF(OR(AJ10&lt;12,AJ10=24),"am","pm")),"")</f>
        <v>4pm-6pm</v>
      </c>
      <c r="AR10" s="7" t="s">
        <v>146</v>
      </c>
      <c r="AS10" s="1" t="s">
        <v>28</v>
      </c>
      <c r="AU10" s="1" t="s">
        <v>573</v>
      </c>
      <c r="AV10" s="5" t="s">
        <v>32</v>
      </c>
      <c r="AW10" s="5" t="s">
        <v>32</v>
      </c>
      <c r="AX10" s="6" t="str">
        <f>CONCATENATE("{
    'name': """,B10,""",
    'area': ","""",C10,""",",
"'hours': {
      'sunday-start':","""",H10,"""",", 'sunday-end':","""",I10,"""",", 'monday-start':","""",J10,"""",", 'monday-end':","""",K10,"""",", 'tuesday-start':","""",L10,"""",", 'tuesday-end':","""",M10,""", 'wednesday-start':","""",N10,""", 'wednesday-end':","""",O10,""", 'thursday-start':","""",P10,""", 'thursday-end':","""",Q10,""", 'friday-start':","""",R10,""", 'friday-end':","""",S10,""", 'saturday-start':","""",T10,""", 'saturday-end':","""",U10,"""","},","  'description': ","""",V10,"""",", 'link':","""",AR10,"""",", 'pricing':","""",E10,"""",",   'phone-number': ","""",F10,"""",", 'address': ","""",G10,"""",", 'other-amenities': [","'",AS10,"','",AT10,"','",AU10,"'","]",", 'has-drink':",AV10,", 'has-food':",AW10,"},")</f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10" s="1" t="str">
        <f>IF(AS10&gt;0,"&lt;img src=@img/outdoor.png@&gt;","")</f>
        <v>&lt;img src=@img/outdoor.png@&gt;</v>
      </c>
      <c r="AZ10" s="1" t="str">
        <f>IF(AT10&gt;0,"&lt;img src=@img/pets.png@&gt;","")</f>
        <v/>
      </c>
      <c r="BA10" s="1" t="str">
        <f>IF(AU10="hard","&lt;img src=@img/hard.png@&gt;",IF(AU10="medium","&lt;img src=@img/medium.png@&gt;",IF(AU10="easy","&lt;img src=@img/easy.png@&gt;","")))</f>
        <v/>
      </c>
      <c r="BB10" s="1" t="str">
        <f>IF(AV10="true","&lt;img src=@img/drinkicon.png@&gt;","")</f>
        <v>&lt;img src=@img/drinkicon.png@&gt;</v>
      </c>
      <c r="BC10" s="1" t="str">
        <f>IF(AW10="true","&lt;img src=@img/foodicon.png@&gt;","")</f>
        <v>&lt;img src=@img/foodicon.png@&gt;</v>
      </c>
      <c r="BD10" s="1" t="str">
        <f>CONCATENATE(AY10,AZ10,BA10,BB10,BC10,BK10)</f>
        <v>&lt;img src=@img/outdoor.png@&gt;&lt;img src=@img/drinkicon.png@&gt;&lt;img src=@img/foodicon.png@&gt;</v>
      </c>
      <c r="BE10" s="1" t="str">
        <f>CONCATENATE(IF(AS10&gt;0,"outdoor ",""),IF(AT10&gt;0,"pet ",""),IF(AV10="true","drink ",""),IF(AW10="true","food ",""),AU10," ",E10," ",C10,IF(BJ10=TRUE," kid",""))</f>
        <v>outdoor drink food med  pearl</v>
      </c>
      <c r="BF10" s="1" t="str">
        <f>IF(C10="pearl","Pearl Street",IF(C10="campus","Near Campus",IF(C10="downtown","Downtown",IF(C10="north","North Boulder",IF(C10="chautauqua","Chautauqua",IF(C10="east","East Boulder",IF(C10="efoco","East FoCo",IF(C10="hill","The Hill",""))))))))</f>
        <v>Pearl Street</v>
      </c>
      <c r="BG10" s="10">
        <v>40.016379999999998</v>
      </c>
      <c r="BH10" s="10">
        <v>-105.28325700000001</v>
      </c>
      <c r="BI10" s="1" t="str">
        <f>CONCATENATE("[",BG10,",",BH10,"],")</f>
        <v>[40.01638,-105.283257],</v>
      </c>
      <c r="BK10" s="1" t="str">
        <f>IF(BJ10&gt;0,"&lt;img src=@img/kidicon.png@&gt;","")</f>
        <v/>
      </c>
    </row>
    <row r="11" spans="2:64" ht="21" customHeight="1">
      <c r="B11" s="1" t="s">
        <v>410</v>
      </c>
      <c r="C11" s="1" t="s">
        <v>416</v>
      </c>
      <c r="G11" s="24" t="s">
        <v>424</v>
      </c>
      <c r="W11" s="1" t="str">
        <f>IF(H11&gt;0,H11/100,"")</f>
        <v/>
      </c>
      <c r="X11" s="1" t="str">
        <f>IF(I11&gt;0,I11/100,"")</f>
        <v/>
      </c>
      <c r="Y11" s="1" t="str">
        <f>IF(J11&gt;0,J11/100,"")</f>
        <v/>
      </c>
      <c r="Z11" s="1" t="str">
        <f>IF(K11&gt;0,K11/100,"")</f>
        <v/>
      </c>
      <c r="AA11" s="1" t="str">
        <f>IF(L11&gt;0,L11/100,"")</f>
        <v/>
      </c>
      <c r="AB11" s="1" t="str">
        <f>IF(M11&gt;0,M11/100,"")</f>
        <v/>
      </c>
      <c r="AC11" s="1" t="str">
        <f>IF(N11&gt;0,N11/100,"")</f>
        <v/>
      </c>
      <c r="AD11" s="1" t="str">
        <f>IF(O11&gt;0,O11/100,"")</f>
        <v/>
      </c>
      <c r="AE11" s="1" t="str">
        <f>IF(P11&gt;0,P11/100,"")</f>
        <v/>
      </c>
      <c r="AF11" s="1" t="str">
        <f>IF(Q11&gt;0,Q11/100,"")</f>
        <v/>
      </c>
      <c r="AG11" s="1" t="str">
        <f>IF(R11&gt;0,R11/100,"")</f>
        <v/>
      </c>
      <c r="AH11" s="1" t="str">
        <f>IF(S11&gt;0,S11/100,"")</f>
        <v/>
      </c>
      <c r="AI11" s="1" t="str">
        <f>IF(T11&gt;0,T11/100,"")</f>
        <v/>
      </c>
      <c r="AJ11" s="1" t="str">
        <f>IF(U11&gt;0,U11/100,"")</f>
        <v/>
      </c>
      <c r="AK11" s="1" t="str">
        <f>IF(H11&gt;0,CONCATENATE(IF(W11&lt;=12,W11,W11-12),IF(OR(W11&lt;12,W11=24),"am","pm"),"-",IF(X11&lt;=12,X11,X11-12),IF(OR(X11&lt;12,X11=24),"am","pm")),"")</f>
        <v/>
      </c>
      <c r="AL11" s="1" t="str">
        <f>IF(J11&gt;0,CONCATENATE(IF(Y11&lt;=12,Y11,Y11-12),IF(OR(Y11&lt;12,Y11=24),"am","pm"),"-",IF(Z11&lt;=12,Z11,Z11-12),IF(OR(Z11&lt;12,Z11=24),"am","pm")),"")</f>
        <v/>
      </c>
      <c r="AM11" s="1" t="str">
        <f>IF(L11&gt;0,CONCATENATE(IF(AA11&lt;=12,AA11,AA11-12),IF(OR(AA11&lt;12,AA11=24),"am","pm"),"-",IF(AB11&lt;=12,AB11,AB11-12),IF(OR(AB11&lt;12,AB11=24),"am","pm")),"")</f>
        <v/>
      </c>
      <c r="AN11" s="1" t="str">
        <f>IF(N11&gt;0,CONCATENATE(IF(AC11&lt;=12,AC11,AC11-12),IF(OR(AC11&lt;12,AC11=24),"am","pm"),"-",IF(AD11&lt;=12,AD11,AD11-12),IF(OR(AD11&lt;12,AD11=24),"am","pm")),"")</f>
        <v/>
      </c>
      <c r="AO11" s="1" t="str">
        <f>IF(O11&gt;0,CONCATENATE(IF(AE11&lt;=12,AE11,AE11-12),IF(OR(AE11&lt;12,AE11=24),"am","pm"),"-",IF(AF11&lt;=12,AF11,AF11-12),IF(OR(AF11&lt;12,AF11=24),"am","pm")),"")</f>
        <v/>
      </c>
      <c r="AP11" s="1" t="str">
        <f>IF(R11&gt;0,CONCATENATE(IF(AG11&lt;=12,AG11,AG11-12),IF(OR(AG11&lt;12,AG11=24),"am","pm"),"-",IF(AH11&lt;=12,AH11,AH11-12),IF(OR(AH11&lt;12,AH11=24),"am","pm")),"")</f>
        <v/>
      </c>
      <c r="AQ11" s="1" t="str">
        <f>IF(T11&gt;0,CONCATENATE(IF(AI11&lt;=12,AI11,AI11-12),IF(OR(AI11&lt;12,AI11=24),"am","pm"),"-",IF(AJ11&lt;=12,AJ11,AJ11-12),IF(OR(AJ11&lt;12,AJ11=24),"am","pm")),"")</f>
        <v/>
      </c>
      <c r="AR11" s="1" t="s">
        <v>551</v>
      </c>
      <c r="AS11" s="1" t="s">
        <v>28</v>
      </c>
      <c r="AT11" s="1" t="s">
        <v>464</v>
      </c>
      <c r="AU11" s="1" t="s">
        <v>573</v>
      </c>
      <c r="AV11" s="5" t="s">
        <v>33</v>
      </c>
      <c r="AW11" s="5" t="s">
        <v>33</v>
      </c>
      <c r="AX11" s="6" t="str">
        <f>CONCATENATE("{
    'name': """,B11,""",
    'area': ","""",C11,""",",
"'hours': {
      'sunday-start':","""",H11,"""",", 'sunday-end':","""",I11,"""",", 'monday-start':","""",J11,"""",", 'monday-end':","""",K11,"""",", 'tuesday-start':","""",L11,"""",", 'tuesday-end':","""",M11,""", 'wednesday-start':","""",N11,""", 'wednesday-end':","""",O11,""", 'thursday-start':","""",P11,""", 'thursday-end':","""",Q11,""", 'friday-start':","""",R11,""", 'friday-end':","""",S11,""", 'saturday-start':","""",T11,""", 'saturday-end':","""",U11,"""","},","  'description': ","""",V11,"""",", 'link':","""",AR11,"""",", 'pricing':","""",E11,"""",",   'phone-number': ","""",F11,"""",", 'address': ","""",G11,"""",", 'other-amenities': [","'",AS11,"','",AT11,"','",AU11,"'","]",", 'has-drink':",AV11,", 'has-food':",AW11,"},")</f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1" s="1" t="str">
        <f>IF(AS11&gt;0,"&lt;img src=@img/outdoor.png@&gt;","")</f>
        <v>&lt;img src=@img/outdoor.png@&gt;</v>
      </c>
      <c r="AZ11" s="1" t="str">
        <f>IF(AT11&gt;0,"&lt;img src=@img/pets.png@&gt;","")</f>
        <v>&lt;img src=@img/pets.png@&gt;</v>
      </c>
      <c r="BA11" s="1" t="str">
        <f>IF(AU11="hard","&lt;img src=@img/hard.png@&gt;",IF(AU11="medium","&lt;img src=@img/medium.png@&gt;",IF(AU11="easy","&lt;img src=@img/easy.png@&gt;","")))</f>
        <v/>
      </c>
      <c r="BB11" s="1" t="str">
        <f>IF(AV11="true","&lt;img src=@img/drinkicon.png@&gt;","")</f>
        <v/>
      </c>
      <c r="BC11" s="1" t="str">
        <f>IF(AW11="true","&lt;img src=@img/foodicon.png@&gt;","")</f>
        <v/>
      </c>
      <c r="BD11" s="1" t="str">
        <f>CONCATENATE(AY11,AZ11,BA11,BB11,BC11,BK11)</f>
        <v>&lt;img src=@img/outdoor.png@&gt;&lt;img src=@img/pets.png@&gt;</v>
      </c>
      <c r="BE11" s="1" t="str">
        <f>CONCATENATE(IF(AS11&gt;0,"outdoor ",""),IF(AT11&gt;0,"pet ",""),IF(AV11="true","drink ",""),IF(AW11="true","food ",""),AU11," ",E11," ",C11,IF(BJ11=TRUE," kid",""))</f>
        <v>outdoor pet med  north</v>
      </c>
      <c r="BF11" s="1" t="str">
        <f>IF(C11="pearl","Pearl Street",IF(C11="campus","Near Campus",IF(C11="downtown","Downtown",IF(C11="north","North Boulder",IF(C11="chautauqua","Chautauqua",IF(C11="east","East Boulder",IF(C11="efoco","East FoCo",IF(C11="hill","The Hill",""))))))))</f>
        <v>North Boulder</v>
      </c>
      <c r="BG11" s="10">
        <v>40.062589000000003</v>
      </c>
      <c r="BH11" s="10">
        <v>-105.204763</v>
      </c>
      <c r="BI11" s="1" t="str">
        <f>CONCATENATE("[",BG11,",",BH11,"],")</f>
        <v>[40.062589,-105.204763],</v>
      </c>
      <c r="BK11" s="1" t="str">
        <f>IF(BJ11&gt;0,"&lt;img src=@img/kidicon.png@&gt;","")</f>
        <v/>
      </c>
    </row>
    <row r="12" spans="2:64" ht="21" customHeight="1">
      <c r="B12" s="22" t="s">
        <v>446</v>
      </c>
      <c r="C12" s="1" t="s">
        <v>416</v>
      </c>
      <c r="G12" s="26" t="s">
        <v>447</v>
      </c>
      <c r="W12" s="1" t="str">
        <f>IF(H12&gt;0,H12/100,"")</f>
        <v/>
      </c>
      <c r="X12" s="1" t="str">
        <f>IF(I12&gt;0,I12/100,"")</f>
        <v/>
      </c>
      <c r="Y12" s="1" t="str">
        <f>IF(J12&gt;0,J12/100,"")</f>
        <v/>
      </c>
      <c r="Z12" s="1" t="str">
        <f>IF(K12&gt;0,K12/100,"")</f>
        <v/>
      </c>
      <c r="AA12" s="1" t="str">
        <f>IF(L12&gt;0,L12/100,"")</f>
        <v/>
      </c>
      <c r="AB12" s="1" t="str">
        <f>IF(M12&gt;0,M12/100,"")</f>
        <v/>
      </c>
      <c r="AC12" s="1" t="str">
        <f>IF(N12&gt;0,N12/100,"")</f>
        <v/>
      </c>
      <c r="AD12" s="1" t="str">
        <f>IF(O12&gt;0,O12/100,"")</f>
        <v/>
      </c>
      <c r="AE12" s="1" t="str">
        <f>IF(P12&gt;0,P12/100,"")</f>
        <v/>
      </c>
      <c r="AF12" s="1" t="str">
        <f>IF(Q12&gt;0,Q12/100,"")</f>
        <v/>
      </c>
      <c r="AG12" s="1" t="str">
        <f>IF(R12&gt;0,R12/100,"")</f>
        <v/>
      </c>
      <c r="AH12" s="1" t="str">
        <f>IF(S12&gt;0,S12/100,"")</f>
        <v/>
      </c>
      <c r="AI12" s="1" t="str">
        <f>IF(T12&gt;0,T12/100,"")</f>
        <v/>
      </c>
      <c r="AJ12" s="1" t="str">
        <f>IF(U12&gt;0,U12/100,"")</f>
        <v/>
      </c>
      <c r="AK12" s="1" t="str">
        <f>IF(H12&gt;0,CONCATENATE(IF(W12&lt;=12,W12,W12-12),IF(OR(W12&lt;12,W12=24),"am","pm"),"-",IF(X12&lt;=12,X12,X12-12),IF(OR(X12&lt;12,X12=24),"am","pm")),"")</f>
        <v/>
      </c>
      <c r="AL12" s="1" t="str">
        <f>IF(J12&gt;0,CONCATENATE(IF(Y12&lt;=12,Y12,Y12-12),IF(OR(Y12&lt;12,Y12=24),"am","pm"),"-",IF(Z12&lt;=12,Z12,Z12-12),IF(OR(Z12&lt;12,Z12=24),"am","pm")),"")</f>
        <v/>
      </c>
      <c r="AM12" s="1" t="str">
        <f>IF(L12&gt;0,CONCATENATE(IF(AA12&lt;=12,AA12,AA12-12),IF(OR(AA12&lt;12,AA12=24),"am","pm"),"-",IF(AB12&lt;=12,AB12,AB12-12),IF(OR(AB12&lt;12,AB12=24),"am","pm")),"")</f>
        <v/>
      </c>
      <c r="AN12" s="1" t="str">
        <f>IF(N12&gt;0,CONCATENATE(IF(AC12&lt;=12,AC12,AC12-12),IF(OR(AC12&lt;12,AC12=24),"am","pm"),"-",IF(AD12&lt;=12,AD12,AD12-12),IF(OR(AD12&lt;12,AD12=24),"am","pm")),"")</f>
        <v/>
      </c>
      <c r="AO12" s="1" t="str">
        <f>IF(O12&gt;0,CONCATENATE(IF(AE12&lt;=12,AE12,AE12-12),IF(OR(AE12&lt;12,AE12=24),"am","pm"),"-",IF(AF12&lt;=12,AF12,AF12-12),IF(OR(AF12&lt;12,AF12=24),"am","pm")),"")</f>
        <v/>
      </c>
      <c r="AP12" s="1" t="str">
        <f>IF(R12&gt;0,CONCATENATE(IF(AG12&lt;=12,AG12,AG12-12),IF(OR(AG12&lt;12,AG12=24),"am","pm"),"-",IF(AH12&lt;=12,AH12,AH12-12),IF(OR(AH12&lt;12,AH12=24),"am","pm")),"")</f>
        <v/>
      </c>
      <c r="AQ12" s="1" t="str">
        <f>IF(T12&gt;0,CONCATENATE(IF(AI12&lt;=12,AI12,AI12-12),IF(OR(AI12&lt;12,AI12=24),"am","pm"),"-",IF(AJ12&lt;=12,AJ12,AJ12-12),IF(OR(AJ12&lt;12,AJ12=24),"am","pm")),"")</f>
        <v/>
      </c>
      <c r="AR12" s="4" t="s">
        <v>566</v>
      </c>
      <c r="AU12" s="1" t="s">
        <v>573</v>
      </c>
      <c r="AV12" s="5" t="s">
        <v>33</v>
      </c>
      <c r="AW12" s="5" t="s">
        <v>33</v>
      </c>
      <c r="AX12" s="6" t="str">
        <f>CONCATENATE("{
    'name': """,B12,""",
    'area': ","""",C12,""",",
"'hours': {
      'sunday-start':","""",H12,"""",", 'sunday-end':","""",I12,"""",", 'monday-start':","""",J12,"""",", 'monday-end':","""",K12,"""",", 'tuesday-start':","""",L12,"""",", 'tuesday-end':","""",M12,""", 'wednesday-start':","""",N12,""", 'wednesday-end':","""",O12,""", 'thursday-start':","""",P12,""", 'thursday-end':","""",Q12,""", 'friday-start':","""",R12,""", 'friday-end':","""",S12,""", 'saturday-start':","""",T12,""", 'saturday-end':","""",U12,"""","},","  'description': ","""",V12,"""",", 'link':","""",AR12,"""",", 'pricing':","""",E12,"""",",   'phone-number': ","""",F12,"""",", 'address': ","""",G12,"""",", 'other-amenities': [","'",AS12,"','",AT12,"','",AU12,"'","]",", 'has-drink':",AV12,", 'has-food':",AW12,"},")</f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2" s="1" t="str">
        <f>IF(AS12&gt;0,"&lt;img src=@img/outdoor.png@&gt;","")</f>
        <v/>
      </c>
      <c r="AZ12" s="1" t="str">
        <f>IF(AT12&gt;0,"&lt;img src=@img/pets.png@&gt;","")</f>
        <v/>
      </c>
      <c r="BA12" s="1" t="str">
        <f>IF(AU12="hard","&lt;img src=@img/hard.png@&gt;",IF(AU12="medium","&lt;img src=@img/medium.png@&gt;",IF(AU12="easy","&lt;img src=@img/easy.png@&gt;","")))</f>
        <v/>
      </c>
      <c r="BB12" s="1" t="str">
        <f>IF(AV12="true","&lt;img src=@img/drinkicon.png@&gt;","")</f>
        <v/>
      </c>
      <c r="BC12" s="1" t="str">
        <f>IF(AW12="true","&lt;img src=@img/foodicon.png@&gt;","")</f>
        <v/>
      </c>
      <c r="BD12" s="1" t="str">
        <f>CONCATENATE(AY12,AZ12,BA12,BB12,BC12,BK12)</f>
        <v/>
      </c>
      <c r="BE12" s="1" t="str">
        <f>CONCATENATE(IF(AS12&gt;0,"outdoor ",""),IF(AT12&gt;0,"pet ",""),IF(AV12="true","drink ",""),IF(AW12="true","food ",""),AU12," ",E12," ",C12,IF(BJ12=TRUE," kid",""))</f>
        <v>med  north</v>
      </c>
      <c r="BF12" s="1" t="str">
        <f>IF(C12="pearl","Pearl Street",IF(C12="campus","Near Campus",IF(C12="downtown","Downtown",IF(C12="north","North Boulder",IF(C12="chautauqua","Chautauqua",IF(C12="east","East Boulder",IF(C12="efoco","East FoCo",IF(C12="hill","The Hill",""))))))))</f>
        <v>North Boulder</v>
      </c>
      <c r="BG12" s="10">
        <v>40.058047000000002</v>
      </c>
      <c r="BH12" s="10">
        <v>-105.281431</v>
      </c>
      <c r="BI12" s="1" t="str">
        <f>CONCATENATE("[",BG12,",",BH12,"],")</f>
        <v>[40.058047,-105.281431],</v>
      </c>
      <c r="BK12" s="1" t="str">
        <f>IF(BJ12&gt;0,"&lt;img src=@img/kidicon.png@&gt;","")</f>
        <v/>
      </c>
    </row>
    <row r="13" spans="2:64" ht="21" customHeight="1">
      <c r="B13" s="10" t="s">
        <v>333</v>
      </c>
      <c r="C13" s="1" t="s">
        <v>34</v>
      </c>
      <c r="G13" s="3" t="s">
        <v>358</v>
      </c>
      <c r="H13" s="1">
        <v>1400</v>
      </c>
      <c r="I13" s="1">
        <v>1700</v>
      </c>
      <c r="J13" s="1">
        <v>1400</v>
      </c>
      <c r="K13" s="1">
        <v>1700</v>
      </c>
      <c r="L13" s="1">
        <v>1400</v>
      </c>
      <c r="M13" s="1">
        <v>1700</v>
      </c>
      <c r="N13" s="1">
        <v>1400</v>
      </c>
      <c r="O13" s="1">
        <v>1700</v>
      </c>
      <c r="P13" s="1">
        <v>1400</v>
      </c>
      <c r="Q13" s="1">
        <v>1700</v>
      </c>
      <c r="R13" s="1">
        <v>1400</v>
      </c>
      <c r="S13" s="1">
        <v>1700</v>
      </c>
      <c r="T13" s="1">
        <v>1400</v>
      </c>
      <c r="U13" s="1">
        <v>1700</v>
      </c>
      <c r="V13" s="1" t="s">
        <v>456</v>
      </c>
      <c r="W13" s="1">
        <f>IF(H13&gt;0,H13/100,"")</f>
        <v>14</v>
      </c>
      <c r="X13" s="1">
        <f>IF(I13&gt;0,I13/100,"")</f>
        <v>17</v>
      </c>
      <c r="Y13" s="1">
        <f>IF(J13&gt;0,J13/100,"")</f>
        <v>14</v>
      </c>
      <c r="Z13" s="1">
        <f>IF(K13&gt;0,K13/100,"")</f>
        <v>17</v>
      </c>
      <c r="AA13" s="1">
        <f>IF(L13&gt;0,L13/100,"")</f>
        <v>14</v>
      </c>
      <c r="AB13" s="1">
        <f>IF(M13&gt;0,M13/100,"")</f>
        <v>17</v>
      </c>
      <c r="AC13" s="1">
        <f>IF(N13&gt;0,N13/100,"")</f>
        <v>14</v>
      </c>
      <c r="AD13" s="1">
        <f>IF(O13&gt;0,O13/100,"")</f>
        <v>17</v>
      </c>
      <c r="AE13" s="1">
        <f>IF(P13&gt;0,P13/100,"")</f>
        <v>14</v>
      </c>
      <c r="AF13" s="1">
        <f>IF(Q13&gt;0,Q13/100,"")</f>
        <v>17</v>
      </c>
      <c r="AG13" s="1">
        <f>IF(R13&gt;0,R13/100,"")</f>
        <v>14</v>
      </c>
      <c r="AH13" s="1">
        <f>IF(S13&gt;0,S13/100,"")</f>
        <v>17</v>
      </c>
      <c r="AI13" s="1">
        <f>IF(T13&gt;0,T13/100,"")</f>
        <v>14</v>
      </c>
      <c r="AJ13" s="1">
        <f>IF(U13&gt;0,U13/100,"")</f>
        <v>17</v>
      </c>
      <c r="AK13" s="1" t="str">
        <f>IF(H13&gt;0,CONCATENATE(IF(W13&lt;=12,W13,W13-12),IF(OR(W13&lt;12,W13=24),"am","pm"),"-",IF(X13&lt;=12,X13,X13-12),IF(OR(X13&lt;12,X13=24),"am","pm")),"")</f>
        <v>2pm-5pm</v>
      </c>
      <c r="AL13" s="1" t="str">
        <f>IF(J13&gt;0,CONCATENATE(IF(Y13&lt;=12,Y13,Y13-12),IF(OR(Y13&lt;12,Y13=24),"am","pm"),"-",IF(Z13&lt;=12,Z13,Z13-12),IF(OR(Z13&lt;12,Z13=24),"am","pm")),"")</f>
        <v>2pm-5pm</v>
      </c>
      <c r="AM13" s="1" t="str">
        <f>IF(L13&gt;0,CONCATENATE(IF(AA13&lt;=12,AA13,AA13-12),IF(OR(AA13&lt;12,AA13=24),"am","pm"),"-",IF(AB13&lt;=12,AB13,AB13-12),IF(OR(AB13&lt;12,AB13=24),"am","pm")),"")</f>
        <v>2pm-5pm</v>
      </c>
      <c r="AN13" s="1" t="str">
        <f>IF(N13&gt;0,CONCATENATE(IF(AC13&lt;=12,AC13,AC13-12),IF(OR(AC13&lt;12,AC13=24),"am","pm"),"-",IF(AD13&lt;=12,AD13,AD13-12),IF(OR(AD13&lt;12,AD13=24),"am","pm")),"")</f>
        <v>2pm-5pm</v>
      </c>
      <c r="AO13" s="1" t="str">
        <f>IF(O13&gt;0,CONCATENATE(IF(AE13&lt;=12,AE13,AE13-12),IF(OR(AE13&lt;12,AE13=24),"am","pm"),"-",IF(AF13&lt;=12,AF13,AF13-12),IF(OR(AF13&lt;12,AF13=24),"am","pm")),"")</f>
        <v>2pm-5pm</v>
      </c>
      <c r="AP13" s="1" t="str">
        <f>IF(R13&gt;0,CONCATENATE(IF(AG13&lt;=12,AG13,AG13-12),IF(OR(AG13&lt;12,AG13=24),"am","pm"),"-",IF(AH13&lt;=12,AH13,AH13-12),IF(OR(AH13&lt;12,AH13=24),"am","pm")),"")</f>
        <v>2pm-5pm</v>
      </c>
      <c r="AQ13" s="1" t="str">
        <f>IF(T13&gt;0,CONCATENATE(IF(AI13&lt;=12,AI13,AI13-12),IF(OR(AI13&lt;12,AI13=24),"am","pm"),"-",IF(AJ13&lt;=12,AJ13,AJ13-12),IF(OR(AJ13&lt;12,AJ13=24),"am","pm")),"")</f>
        <v>2pm-5pm</v>
      </c>
      <c r="AR13" s="4" t="s">
        <v>520</v>
      </c>
      <c r="AU13" s="1" t="s">
        <v>573</v>
      </c>
      <c r="AV13" s="5" t="s">
        <v>32</v>
      </c>
      <c r="AW13" s="5" t="s">
        <v>32</v>
      </c>
      <c r="AX13" s="6" t="str">
        <f>CONCATENATE("{
    'name': """,B13,""",
    'area': ","""",C13,""",",
"'hours': {
      'sunday-start':","""",H13,"""",", 'sunday-end':","""",I13,"""",", 'monday-start':","""",J13,"""",", 'monday-end':","""",K13,"""",", 'tuesday-start':","""",L13,"""",", 'tuesday-end':","""",M13,""", 'wednesday-start':","""",N13,""", 'wednesday-end':","""",O13,""", 'thursday-start':","""",P13,""", 'thursday-end':","""",Q13,""", 'friday-start':","""",R13,""", 'friday-end':","""",S13,""", 'saturday-start':","""",T13,""", 'saturday-end':","""",U13,"""","},","  'description': ","""",V13,"""",", 'link':","""",AR13,"""",", 'pricing':","""",E13,"""",",   'phone-number': ","""",F13,"""",", 'address': ","""",G13,"""",", 'other-amenities': [","'",AS13,"','",AT13,"','",AU13,"'","]",", 'has-drink':",AV13,", 'has-food':",AW13,"},")</f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3" s="1" t="str">
        <f>IF(AS13&gt;0,"&lt;img src=@img/outdoor.png@&gt;","")</f>
        <v/>
      </c>
      <c r="AZ13" s="1" t="str">
        <f>IF(AT13&gt;0,"&lt;img src=@img/pets.png@&gt;","")</f>
        <v/>
      </c>
      <c r="BA13" s="1" t="str">
        <f>IF(AU13="hard","&lt;img src=@img/hard.png@&gt;",IF(AU13="medium","&lt;img src=@img/medium.png@&gt;",IF(AU13="easy","&lt;img src=@img/easy.png@&gt;","")))</f>
        <v/>
      </c>
      <c r="BB13" s="1" t="str">
        <f>IF(AV13="true","&lt;img src=@img/drinkicon.png@&gt;","")</f>
        <v>&lt;img src=@img/drinkicon.png@&gt;</v>
      </c>
      <c r="BC13" s="1" t="str">
        <f>IF(AW13="true","&lt;img src=@img/foodicon.png@&gt;","")</f>
        <v>&lt;img src=@img/foodicon.png@&gt;</v>
      </c>
      <c r="BD13" s="1" t="str">
        <f>CONCATENATE(AY13,AZ13,BA13,BB13,BC13,BK13)</f>
        <v>&lt;img src=@img/drinkicon.png@&gt;&lt;img src=@img/foodicon.png@&gt;</v>
      </c>
      <c r="BE13" s="1" t="str">
        <f>CONCATENATE(IF(AS13&gt;0,"outdoor ",""),IF(AT13&gt;0,"pet ",""),IF(AV13="true","drink ",""),IF(AW13="true","food ",""),AU13," ",E13," ",C13,IF(BJ13=TRUE," kid",""))</f>
        <v>drink food med  campus</v>
      </c>
      <c r="BF13" s="1" t="str">
        <f>IF(C13="pearl","Pearl Street",IF(C13="campus","Near Campus",IF(C13="downtown","Downtown",IF(C13="north","North Boulder",IF(C13="chautauqua","Chautauqua",IF(C13="east","East Boulder",IF(C13="efoco","East FoCo",IF(C13="hill","The Hill",""))))))))</f>
        <v>Near Campus</v>
      </c>
      <c r="BG13" s="10">
        <v>40.014954000000003</v>
      </c>
      <c r="BH13" s="10">
        <v>-105.264145</v>
      </c>
      <c r="BI13" s="1" t="str">
        <f>CONCATENATE("[",BG13,",",BH13,"],")</f>
        <v>[40.014954,-105.264145],</v>
      </c>
      <c r="BK13" s="1" t="str">
        <f>IF(BJ13&gt;0,"&lt;img src=@img/kidicon.png@&gt;","")</f>
        <v/>
      </c>
    </row>
    <row r="14" spans="2:64" ht="21" customHeight="1">
      <c r="B14" s="10" t="s">
        <v>409</v>
      </c>
      <c r="C14" s="1" t="s">
        <v>309</v>
      </c>
      <c r="G14" s="1" t="s">
        <v>388</v>
      </c>
      <c r="W14" s="1" t="str">
        <f>IF(H14&gt;0,H14/100,"")</f>
        <v/>
      </c>
      <c r="X14" s="1" t="str">
        <f>IF(I14&gt;0,I14/100,"")</f>
        <v/>
      </c>
      <c r="Y14" s="1" t="str">
        <f>IF(J14&gt;0,J14/100,"")</f>
        <v/>
      </c>
      <c r="Z14" s="1" t="str">
        <f>IF(K14&gt;0,K14/100,"")</f>
        <v/>
      </c>
      <c r="AA14" s="1" t="str">
        <f>IF(L14&gt;0,L14/100,"")</f>
        <v/>
      </c>
      <c r="AB14" s="1" t="str">
        <f>IF(M14&gt;0,M14/100,"")</f>
        <v/>
      </c>
      <c r="AC14" s="1" t="str">
        <f>IF(N14&gt;0,N14/100,"")</f>
        <v/>
      </c>
      <c r="AD14" s="1" t="str">
        <f>IF(O14&gt;0,O14/100,"")</f>
        <v/>
      </c>
      <c r="AE14" s="1" t="str">
        <f>IF(P14&gt;0,P14/100,"")</f>
        <v/>
      </c>
      <c r="AF14" s="1" t="str">
        <f>IF(Q14&gt;0,Q14/100,"")</f>
        <v/>
      </c>
      <c r="AG14" s="1" t="str">
        <f>IF(R14&gt;0,R14/100,"")</f>
        <v/>
      </c>
      <c r="AH14" s="1" t="str">
        <f>IF(S14&gt;0,S14/100,"")</f>
        <v/>
      </c>
      <c r="AI14" s="1" t="str">
        <f>IF(T14&gt;0,T14/100,"")</f>
        <v/>
      </c>
      <c r="AJ14" s="1" t="str">
        <f>IF(U14&gt;0,U14/100,"")</f>
        <v/>
      </c>
      <c r="AK14" s="1" t="str">
        <f>IF(H14&gt;0,CONCATENATE(IF(W14&lt;=12,W14,W14-12),IF(OR(W14&lt;12,W14=24),"am","pm"),"-",IF(X14&lt;=12,X14,X14-12),IF(OR(X14&lt;12,X14=24),"am","pm")),"")</f>
        <v/>
      </c>
      <c r="AL14" s="1" t="str">
        <f>IF(J14&gt;0,CONCATENATE(IF(Y14&lt;=12,Y14,Y14-12),IF(OR(Y14&lt;12,Y14=24),"am","pm"),"-",IF(Z14&lt;=12,Z14,Z14-12),IF(OR(Z14&lt;12,Z14=24),"am","pm")),"")</f>
        <v/>
      </c>
      <c r="AM14" s="1" t="str">
        <f>IF(L14&gt;0,CONCATENATE(IF(AA14&lt;=12,AA14,AA14-12),IF(OR(AA14&lt;12,AA14=24),"am","pm"),"-",IF(AB14&lt;=12,AB14,AB14-12),IF(OR(AB14&lt;12,AB14=24),"am","pm")),"")</f>
        <v/>
      </c>
      <c r="AN14" s="1" t="str">
        <f>IF(N14&gt;0,CONCATENATE(IF(AC14&lt;=12,AC14,AC14-12),IF(OR(AC14&lt;12,AC14=24),"am","pm"),"-",IF(AD14&lt;=12,AD14,AD14-12),IF(OR(AD14&lt;12,AD14=24),"am","pm")),"")</f>
        <v/>
      </c>
      <c r="AO14" s="1" t="str">
        <f>IF(O14&gt;0,CONCATENATE(IF(AE14&lt;=12,AE14,AE14-12),IF(OR(AE14&lt;12,AE14=24),"am","pm"),"-",IF(AF14&lt;=12,AF14,AF14-12),IF(OR(AF14&lt;12,AF14=24),"am","pm")),"")</f>
        <v/>
      </c>
      <c r="AP14" s="1" t="str">
        <f>IF(R14&gt;0,CONCATENATE(IF(AG14&lt;=12,AG14,AG14-12),IF(OR(AG14&lt;12,AG14=24),"am","pm"),"-",IF(AH14&lt;=12,AH14,AH14-12),IF(OR(AH14&lt;12,AH14=24),"am","pm")),"")</f>
        <v/>
      </c>
      <c r="AQ14" s="1" t="str">
        <f>IF(T14&gt;0,CONCATENATE(IF(AI14&lt;=12,AI14,AI14-12),IF(OR(AI14&lt;12,AI14=24),"am","pm"),"-",IF(AJ14&lt;=12,AJ14,AJ14-12),IF(OR(AJ14&lt;12,AJ14=24),"am","pm")),"")</f>
        <v/>
      </c>
      <c r="AR14" s="9" t="s">
        <v>550</v>
      </c>
      <c r="AU14" s="1" t="s">
        <v>573</v>
      </c>
      <c r="AV14" s="5" t="s">
        <v>33</v>
      </c>
      <c r="AW14" s="5" t="s">
        <v>33</v>
      </c>
      <c r="AX14" s="6" t="str">
        <f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4" s="1" t="str">
        <f>IF(AS14&gt;0,"&lt;img src=@img/outdoor.png@&gt;","")</f>
        <v/>
      </c>
      <c r="AZ14" s="1" t="str">
        <f>IF(AT14&gt;0,"&lt;img src=@img/pets.png@&gt;","")</f>
        <v/>
      </c>
      <c r="BA14" s="1" t="str">
        <f>IF(AU14="hard","&lt;img src=@img/hard.png@&gt;",IF(AU14="medium","&lt;img src=@img/medium.png@&gt;",IF(AU14="easy","&lt;img src=@img/easy.png@&gt;","")))</f>
        <v/>
      </c>
      <c r="BB14" s="1" t="str">
        <f>IF(AV14="true","&lt;img src=@img/drinkicon.png@&gt;","")</f>
        <v/>
      </c>
      <c r="BC14" s="1" t="str">
        <f>IF(AW14="true","&lt;img src=@img/foodicon.png@&gt;","")</f>
        <v/>
      </c>
      <c r="BD14" s="1" t="str">
        <f>CONCATENATE(AY14,AZ14,BA14,BB14,BC14,BK14)</f>
        <v/>
      </c>
      <c r="BE14" s="1" t="str">
        <f>CONCATENATE(IF(AS14&gt;0,"outdoor ",""),IF(AT14&gt;0,"pet ",""),IF(AV14="true","drink ",""),IF(AW14="true","food ",""),AU14," ",E14," ",C14,IF(BJ14=TRUE," kid",""))</f>
        <v>med  hill</v>
      </c>
      <c r="BF14" s="1" t="str">
        <f>IF(C14="pearl","Pearl Street",IF(C14="campus","Near Campus",IF(C14="downtown","Downtown",IF(C14="north","North Boulder",IF(C14="chautauqua","Chautauqua",IF(C14="east","East Boulder",IF(C14="efoco","East FoCo",IF(C14="hill","The Hill",""))))))))</f>
        <v>The Hill</v>
      </c>
      <c r="BG14" s="10">
        <v>40.009864</v>
      </c>
      <c r="BH14" s="10">
        <v>-105.276946</v>
      </c>
      <c r="BI14" s="1" t="str">
        <f>CONCATENATE("[",BG14,",",BH14,"],")</f>
        <v>[40.009864,-105.276946],</v>
      </c>
      <c r="BK14" s="1" t="str">
        <f>IF(BJ14&gt;0,"&lt;img src=@img/kidicon.png@&gt;","")</f>
        <v/>
      </c>
    </row>
    <row r="15" spans="2:64" ht="21" customHeight="1">
      <c r="B15" s="1" t="s">
        <v>411</v>
      </c>
      <c r="C15" s="1" t="s">
        <v>417</v>
      </c>
      <c r="G15" s="1" t="s">
        <v>425</v>
      </c>
      <c r="H15" s="1">
        <v>1600</v>
      </c>
      <c r="I15" s="1">
        <v>1800</v>
      </c>
      <c r="J15" s="1">
        <v>1600</v>
      </c>
      <c r="K15" s="1">
        <v>1800</v>
      </c>
      <c r="L15" s="1">
        <v>1600</v>
      </c>
      <c r="M15" s="1">
        <v>1800</v>
      </c>
      <c r="N15" s="1">
        <v>1600</v>
      </c>
      <c r="O15" s="1">
        <v>1800</v>
      </c>
      <c r="P15" s="1">
        <v>1600</v>
      </c>
      <c r="Q15" s="1">
        <v>1800</v>
      </c>
      <c r="R15" s="1">
        <v>1600</v>
      </c>
      <c r="S15" s="1">
        <v>1800</v>
      </c>
      <c r="T15" s="1">
        <v>1600</v>
      </c>
      <c r="U15" s="1">
        <v>1800</v>
      </c>
      <c r="V15" s="6" t="s">
        <v>460</v>
      </c>
      <c r="W15" s="1">
        <f>IF(H15&gt;0,H15/100,"")</f>
        <v>16</v>
      </c>
      <c r="X15" s="1">
        <f>IF(I15&gt;0,I15/100,"")</f>
        <v>18</v>
      </c>
      <c r="Y15" s="1">
        <f>IF(J15&gt;0,J15/100,"")</f>
        <v>16</v>
      </c>
      <c r="Z15" s="1">
        <f>IF(K15&gt;0,K15/100,"")</f>
        <v>18</v>
      </c>
      <c r="AA15" s="1">
        <f>IF(L15&gt;0,L15/100,"")</f>
        <v>16</v>
      </c>
      <c r="AB15" s="1">
        <f>IF(M15&gt;0,M15/100,"")</f>
        <v>18</v>
      </c>
      <c r="AC15" s="1">
        <f>IF(N15&gt;0,N15/100,"")</f>
        <v>16</v>
      </c>
      <c r="AD15" s="1">
        <f>IF(O15&gt;0,O15/100,"")</f>
        <v>18</v>
      </c>
      <c r="AE15" s="1">
        <f>IF(P15&gt;0,P15/100,"")</f>
        <v>16</v>
      </c>
      <c r="AF15" s="1">
        <f>IF(Q15&gt;0,Q15/100,"")</f>
        <v>18</v>
      </c>
      <c r="AG15" s="1">
        <f>IF(R15&gt;0,R15/100,"")</f>
        <v>16</v>
      </c>
      <c r="AH15" s="1">
        <f>IF(S15&gt;0,S15/100,"")</f>
        <v>18</v>
      </c>
      <c r="AI15" s="1">
        <f>IF(T15&gt;0,T15/100,"")</f>
        <v>16</v>
      </c>
      <c r="AJ15" s="1">
        <f>IF(U15&gt;0,U15/100,"")</f>
        <v>18</v>
      </c>
      <c r="AK15" s="1" t="str">
        <f>IF(H15&gt;0,CONCATENATE(IF(W15&lt;=12,W15,W15-12),IF(OR(W15&lt;12,W15=24),"am","pm"),"-",IF(X15&lt;=12,X15,X15-12),IF(OR(X15&lt;12,X15=24),"am","pm")),"")</f>
        <v>4pm-6pm</v>
      </c>
      <c r="AL15" s="1" t="str">
        <f>IF(J15&gt;0,CONCATENATE(IF(Y15&lt;=12,Y15,Y15-12),IF(OR(Y15&lt;12,Y15=24),"am","pm"),"-",IF(Z15&lt;=12,Z15,Z15-12),IF(OR(Z15&lt;12,Z15=24),"am","pm")),"")</f>
        <v>4pm-6pm</v>
      </c>
      <c r="AM15" s="1" t="str">
        <f>IF(L15&gt;0,CONCATENATE(IF(AA15&lt;=12,AA15,AA15-12),IF(OR(AA15&lt;12,AA15=24),"am","pm"),"-",IF(AB15&lt;=12,AB15,AB15-12),IF(OR(AB15&lt;12,AB15=24),"am","pm")),"")</f>
        <v>4pm-6pm</v>
      </c>
      <c r="AN15" s="1" t="str">
        <f>IF(N15&gt;0,CONCATENATE(IF(AC15&lt;=12,AC15,AC15-12),IF(OR(AC15&lt;12,AC15=24),"am","pm"),"-",IF(AD15&lt;=12,AD15,AD15-12),IF(OR(AD15&lt;12,AD15=24),"am","pm")),"")</f>
        <v>4pm-6pm</v>
      </c>
      <c r="AO15" s="1" t="str">
        <f>IF(O15&gt;0,CONCATENATE(IF(AE15&lt;=12,AE15,AE15-12),IF(OR(AE15&lt;12,AE15=24),"am","pm"),"-",IF(AF15&lt;=12,AF15,AF15-12),IF(OR(AF15&lt;12,AF15=24),"am","pm")),"")</f>
        <v>4pm-6pm</v>
      </c>
      <c r="AP15" s="1" t="str">
        <f>IF(R15&gt;0,CONCATENATE(IF(AG15&lt;=12,AG15,AG15-12),IF(OR(AG15&lt;12,AG15=24),"am","pm"),"-",IF(AH15&lt;=12,AH15,AH15-12),IF(OR(AH15&lt;12,AH15=24),"am","pm")),"")</f>
        <v>4pm-6pm</v>
      </c>
      <c r="AQ15" s="1" t="str">
        <f>IF(T15&gt;0,CONCATENATE(IF(AI15&lt;=12,AI15,AI15-12),IF(OR(AI15&lt;12,AI15=24),"am","pm"),"-",IF(AJ15&lt;=12,AJ15,AJ15-12),IF(OR(AJ15&lt;12,AJ15=24),"am","pm")),"")</f>
        <v>4pm-6pm</v>
      </c>
      <c r="AR15" s="1" t="s">
        <v>552</v>
      </c>
      <c r="AS15" s="1" t="s">
        <v>28</v>
      </c>
      <c r="AU15" s="1" t="s">
        <v>573</v>
      </c>
      <c r="AV15" s="5" t="s">
        <v>32</v>
      </c>
      <c r="AW15" s="5" t="s">
        <v>32</v>
      </c>
      <c r="AX15" s="6" t="str">
        <f>CONCATENATE("{
    'name': """,B15,""",
    'area': ","""",C15,""",",
"'hours': {
      'sunday-start':","""",H15,"""",", 'sunday-end':","""",I15,"""",", 'monday-start':","""",J15,"""",", 'monday-end':","""",K15,"""",", 'tuesday-start':","""",L15,"""",", 'tuesday-end':","""",M15,""", 'wednesday-start':","""",N15,""", 'wednesday-end':","""",O15,""", 'thursday-start':","""",P15,""", 'thursday-end':","""",Q15,""", 'friday-start':","""",R15,""", 'friday-end':","""",S15,""", 'saturday-start':","""",T15,""", 'saturday-end':","""",U15,"""","},","  'description': ","""",V15,"""",", 'link':","""",AR15,"""",", 'pricing':","""",E15,"""",",   'phone-number': ","""",F15,"""",", 'address': ","""",G15,"""",", 'other-amenities': [","'",AS15,"','",AT15,"','",AU15,"'","]",", 'has-drink':",AV15,", 'has-food':",AW15,"},")</f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5" s="1" t="str">
        <f>IF(AS15&gt;0,"&lt;img src=@img/outdoor.png@&gt;","")</f>
        <v>&lt;img src=@img/outdoor.png@&gt;</v>
      </c>
      <c r="AZ15" s="1" t="str">
        <f>IF(AT15&gt;0,"&lt;img src=@img/pets.png@&gt;","")</f>
        <v/>
      </c>
      <c r="BA15" s="1" t="str">
        <f>IF(AU15="hard","&lt;img src=@img/hard.png@&gt;",IF(AU15="medium","&lt;img src=@img/medium.png@&gt;",IF(AU15="easy","&lt;img src=@img/easy.png@&gt;","")))</f>
        <v/>
      </c>
      <c r="BB15" s="1" t="str">
        <f>IF(AV15="true","&lt;img src=@img/drinkicon.png@&gt;","")</f>
        <v>&lt;img src=@img/drinkicon.png@&gt;</v>
      </c>
      <c r="BC15" s="1" t="str">
        <f>IF(AW15="true","&lt;img src=@img/foodicon.png@&gt;","")</f>
        <v>&lt;img src=@img/foodicon.png@&gt;</v>
      </c>
      <c r="BD15" s="1" t="str">
        <f>CONCATENATE(AY15,AZ15,BA15,BB15,BC15,BK15)</f>
        <v>&lt;img src=@img/outdoor.png@&gt;&lt;img src=@img/drinkicon.png@&gt;&lt;img src=@img/foodicon.png@&gt;</v>
      </c>
      <c r="BE15" s="1" t="str">
        <f>CONCATENATE(IF(AS15&gt;0,"outdoor ",""),IF(AT15&gt;0,"pet ",""),IF(AV15="true","drink ",""),IF(AW15="true","food ",""),AU15," ",E15," ",C15,IF(BJ15=TRUE," kid",""))</f>
        <v>outdoor drink food med  east</v>
      </c>
      <c r="BF15" s="1" t="str">
        <f>IF(C15="pearl","Pearl Street",IF(C15="campus","Near Campus",IF(C15="downtown","Downtown",IF(C15="north","North Boulder",IF(C15="chautauqua","Chautauqua",IF(C15="east","East Boulder",IF(C15="efoco","East FoCo",IF(C15="hill","The Hill",""))))))))</f>
        <v>East Boulder</v>
      </c>
      <c r="BG15" s="10">
        <v>40.015051</v>
      </c>
      <c r="BH15" s="10">
        <v>-105.227396</v>
      </c>
      <c r="BI15" s="1" t="str">
        <f>CONCATENATE("[",BG15,",",BH15,"],")</f>
        <v>[40.015051,-105.227396],</v>
      </c>
      <c r="BK15" s="1" t="str">
        <f>IF(BJ15&gt;0,"&lt;img src=@img/kidicon.png@&gt;","")</f>
        <v/>
      </c>
    </row>
    <row r="16" spans="2:64" ht="21" customHeight="1">
      <c r="B16" s="10" t="s">
        <v>66</v>
      </c>
      <c r="C16" s="1" t="s">
        <v>190</v>
      </c>
      <c r="G16" s="19" t="s">
        <v>194</v>
      </c>
      <c r="J16" s="1">
        <v>1500</v>
      </c>
      <c r="K16" s="1">
        <v>1800</v>
      </c>
      <c r="L16" s="1">
        <v>1500</v>
      </c>
      <c r="M16" s="1">
        <v>1800</v>
      </c>
      <c r="N16" s="1">
        <v>1500</v>
      </c>
      <c r="O16" s="1">
        <v>1800</v>
      </c>
      <c r="P16" s="1">
        <v>1500</v>
      </c>
      <c r="Q16" s="1">
        <v>1800</v>
      </c>
      <c r="R16" s="1">
        <v>1500</v>
      </c>
      <c r="S16" s="1">
        <v>1800</v>
      </c>
      <c r="V16" s="10" t="s">
        <v>106</v>
      </c>
      <c r="W16" s="1" t="str">
        <f>IF(H16&gt;0,H16/100,"")</f>
        <v/>
      </c>
      <c r="X16" s="1" t="str">
        <f>IF(I16&gt;0,I16/100,"")</f>
        <v/>
      </c>
      <c r="Y16" s="1">
        <f>IF(J16&gt;0,J16/100,"")</f>
        <v>15</v>
      </c>
      <c r="Z16" s="1">
        <f>IF(K16&gt;0,K16/100,"")</f>
        <v>18</v>
      </c>
      <c r="AA16" s="1">
        <f>IF(L16&gt;0,L16/100,"")</f>
        <v>15</v>
      </c>
      <c r="AB16" s="1">
        <f>IF(M16&gt;0,M16/100,"")</f>
        <v>18</v>
      </c>
      <c r="AC16" s="1">
        <f>IF(N16&gt;0,N16/100,"")</f>
        <v>15</v>
      </c>
      <c r="AD16" s="1">
        <f>IF(O16&gt;0,O16/100,"")</f>
        <v>18</v>
      </c>
      <c r="AE16" s="1">
        <f>IF(P16&gt;0,P16/100,"")</f>
        <v>15</v>
      </c>
      <c r="AF16" s="1">
        <f>IF(Q16&gt;0,Q16/100,"")</f>
        <v>18</v>
      </c>
      <c r="AG16" s="1">
        <f>IF(R16&gt;0,R16/100,"")</f>
        <v>15</v>
      </c>
      <c r="AH16" s="1">
        <f>IF(S16&gt;0,S16/100,"")</f>
        <v>18</v>
      </c>
      <c r="AI16" s="1" t="str">
        <f>IF(T16&gt;0,T16/100,"")</f>
        <v/>
      </c>
      <c r="AJ16" s="1" t="str">
        <f>IF(U16&gt;0,U16/100,"")</f>
        <v/>
      </c>
      <c r="AK16" s="1" t="str">
        <f>IF(H16&gt;0,CONCATENATE(IF(W16&lt;=12,W16,W16-12),IF(OR(W16&lt;12,W16=24),"am","pm"),"-",IF(X16&lt;=12,X16,X16-12),IF(OR(X16&lt;12,X16=24),"am","pm")),"")</f>
        <v/>
      </c>
      <c r="AL16" s="1" t="str">
        <f>IF(J16&gt;0,CONCATENATE(IF(Y16&lt;=12,Y16,Y16-12),IF(OR(Y16&lt;12,Y16=24),"am","pm"),"-",IF(Z16&lt;=12,Z16,Z16-12),IF(OR(Z16&lt;12,Z16=24),"am","pm")),"")</f>
        <v>3pm-6pm</v>
      </c>
      <c r="AM16" s="1" t="str">
        <f>IF(L16&gt;0,CONCATENATE(IF(AA16&lt;=12,AA16,AA16-12),IF(OR(AA16&lt;12,AA16=24),"am","pm"),"-",IF(AB16&lt;=12,AB16,AB16-12),IF(OR(AB16&lt;12,AB16=24),"am","pm")),"")</f>
        <v>3pm-6pm</v>
      </c>
      <c r="AN16" s="1" t="str">
        <f>IF(N16&gt;0,CONCATENATE(IF(AC16&lt;=12,AC16,AC16-12),IF(OR(AC16&lt;12,AC16=24),"am","pm"),"-",IF(AD16&lt;=12,AD16,AD16-12),IF(OR(AD16&lt;12,AD16=24),"am","pm")),"")</f>
        <v>3pm-6pm</v>
      </c>
      <c r="AO16" s="1" t="str">
        <f>IF(O16&gt;0,CONCATENATE(IF(AE16&lt;=12,AE16,AE16-12),IF(OR(AE16&lt;12,AE16=24),"am","pm"),"-",IF(AF16&lt;=12,AF16,AF16-12),IF(OR(AF16&lt;12,AF16=24),"am","pm")),"")</f>
        <v>3pm-6pm</v>
      </c>
      <c r="AP16" s="1" t="str">
        <f>IF(R16&gt;0,CONCATENATE(IF(AG16&lt;=12,AG16,AG16-12),IF(OR(AG16&lt;12,AG16=24),"am","pm"),"-",IF(AH16&lt;=12,AH16,AH16-12),IF(OR(AH16&lt;12,AH16=24),"am","pm")),"")</f>
        <v>3pm-6pm</v>
      </c>
      <c r="AQ16" s="1" t="str">
        <f>IF(T16&gt;0,CONCATENATE(IF(AI16&lt;=12,AI16,AI16-12),IF(OR(AI16&lt;12,AI16=24),"am","pm"),"-",IF(AJ16&lt;=12,AJ16,AJ16-12),IF(OR(AJ16&lt;12,AJ16=24),"am","pm")),"")</f>
        <v/>
      </c>
      <c r="AR16" s="4" t="s">
        <v>148</v>
      </c>
      <c r="AS16" s="1" t="s">
        <v>28</v>
      </c>
      <c r="AU16" s="1" t="s">
        <v>573</v>
      </c>
      <c r="AV16" s="5" t="s">
        <v>32</v>
      </c>
      <c r="AW16" s="5" t="s">
        <v>32</v>
      </c>
      <c r="AX16" s="6" t="str">
        <f>CONCATENATE("{
    'name': """,B16,""",
    'area': ","""",C16,""",",
"'hours': {
      'sunday-start':","""",H16,"""",", 'sunday-end':","""",I16,"""",", 'monday-start':","""",J16,"""",", 'monday-end':","""",K16,"""",", 'tuesday-start':","""",L16,"""",", 'tuesday-end':","""",M16,""", 'wednesday-start':","""",N16,""", 'wednesday-end':","""",O16,""", 'thursday-start':","""",P16,""", 'thursday-end':","""",Q16,""", 'friday-start':","""",R16,""", 'friday-end':","""",S16,""", 'saturday-start':","""",T16,""", 'saturday-end':","""",U16,"""","},","  'description': ","""",V16,"""",", 'link':","""",AR16,"""",", 'pricing':","""",E16,"""",",   'phone-number': ","""",F16,"""",", 'address': ","""",G16,"""",", 'other-amenities': [","'",AS16,"','",AT16,"','",AU16,"'","]",", 'has-drink':",AV16,", 'has-food':",AW16,"},")</f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6" s="1" t="str">
        <f>IF(AS16&gt;0,"&lt;img src=@img/outdoor.png@&gt;","")</f>
        <v>&lt;img src=@img/outdoor.png@&gt;</v>
      </c>
      <c r="AZ16" s="1" t="str">
        <f>IF(AT16&gt;0,"&lt;img src=@img/pets.png@&gt;","")</f>
        <v/>
      </c>
      <c r="BA16" s="1" t="str">
        <f>IF(AU16="hard","&lt;img src=@img/hard.png@&gt;",IF(AU16="medium","&lt;img src=@img/medium.png@&gt;",IF(AU16="easy","&lt;img src=@img/easy.png@&gt;","")))</f>
        <v/>
      </c>
      <c r="BB16" s="1" t="str">
        <f>IF(AV16="true","&lt;img src=@img/drinkicon.png@&gt;","")</f>
        <v>&lt;img src=@img/drinkicon.png@&gt;</v>
      </c>
      <c r="BC16" s="1" t="str">
        <f>IF(AW16="true","&lt;img src=@img/foodicon.png@&gt;","")</f>
        <v>&lt;img src=@img/foodicon.png@&gt;</v>
      </c>
      <c r="BD16" s="1" t="str">
        <f>CONCATENATE(AY16,AZ16,BA16,BB16,BC16,BK16)</f>
        <v>&lt;img src=@img/outdoor.png@&gt;&lt;img src=@img/drinkicon.png@&gt;&lt;img src=@img/foodicon.png@&gt;</v>
      </c>
      <c r="BE16" s="1" t="str">
        <f>CONCATENATE(IF(AS16&gt;0,"outdoor ",""),IF(AT16&gt;0,"pet ",""),IF(AV16="true","drink ",""),IF(AW16="true","food ",""),AU16," ",E16," ",C16,IF(BJ16=TRUE," kid",""))</f>
        <v>outdoor drink food med  pearl</v>
      </c>
      <c r="BF16" s="1" t="str">
        <f>IF(C16="pearl","Pearl Street",IF(C16="campus","Near Campus",IF(C16="downtown","Downtown",IF(C16="north","North Boulder",IF(C16="chautauqua","Chautauqua",IF(C16="east","East Boulder",IF(C16="efoco","East FoCo",IF(C16="hill","The Hill",""))))))))</f>
        <v>Pearl Street</v>
      </c>
      <c r="BG16" s="10">
        <v>40.018723000000001</v>
      </c>
      <c r="BH16" s="10">
        <v>-105.279256</v>
      </c>
      <c r="BI16" s="1" t="str">
        <f>CONCATENATE("[",BG16,",",BH16,"],")</f>
        <v>[40.018723,-105.279256],</v>
      </c>
      <c r="BK16" s="1" t="str">
        <f>IF(BJ16&gt;0,"&lt;img src=@img/kidicon.png@&gt;","")</f>
        <v/>
      </c>
    </row>
    <row r="17" spans="2:64" ht="21" customHeight="1">
      <c r="B17" s="10" t="s">
        <v>399</v>
      </c>
      <c r="C17" s="1" t="s">
        <v>309</v>
      </c>
      <c r="G17" s="1" t="s">
        <v>379</v>
      </c>
      <c r="W17" s="1" t="str">
        <f>IF(H17&gt;0,H17/100,"")</f>
        <v/>
      </c>
      <c r="X17" s="1" t="str">
        <f>IF(I17&gt;0,I17/100,"")</f>
        <v/>
      </c>
      <c r="Y17" s="1" t="str">
        <f>IF(J17&gt;0,J17/100,"")</f>
        <v/>
      </c>
      <c r="Z17" s="1" t="str">
        <f>IF(K17&gt;0,K17/100,"")</f>
        <v/>
      </c>
      <c r="AA17" s="1" t="str">
        <f>IF(L17&gt;0,L17/100,"")</f>
        <v/>
      </c>
      <c r="AB17" s="1" t="str">
        <f>IF(M17&gt;0,M17/100,"")</f>
        <v/>
      </c>
      <c r="AC17" s="1" t="str">
        <f>IF(N17&gt;0,N17/100,"")</f>
        <v/>
      </c>
      <c r="AD17" s="1" t="str">
        <f>IF(O17&gt;0,O17/100,"")</f>
        <v/>
      </c>
      <c r="AE17" s="1" t="str">
        <f>IF(P17&gt;0,P17/100,"")</f>
        <v/>
      </c>
      <c r="AF17" s="1" t="str">
        <f>IF(Q17&gt;0,Q17/100,"")</f>
        <v/>
      </c>
      <c r="AG17" s="1" t="str">
        <f>IF(R17&gt;0,R17/100,"")</f>
        <v/>
      </c>
      <c r="AH17" s="1" t="str">
        <f>IF(S17&gt;0,S17/100,"")</f>
        <v/>
      </c>
      <c r="AI17" s="1" t="str">
        <f>IF(T17&gt;0,T17/100,"")</f>
        <v/>
      </c>
      <c r="AJ17" s="1" t="str">
        <f>IF(U17&gt;0,U17/100,"")</f>
        <v/>
      </c>
      <c r="AK17" s="1" t="str">
        <f>IF(H17&gt;0,CONCATENATE(IF(W17&lt;=12,W17,W17-12),IF(OR(W17&lt;12,W17=24),"am","pm"),"-",IF(X17&lt;=12,X17,X17-12),IF(OR(X17&lt;12,X17=24),"am","pm")),"")</f>
        <v/>
      </c>
      <c r="AL17" s="1" t="str">
        <f>IF(J17&gt;0,CONCATENATE(IF(Y17&lt;=12,Y17,Y17-12),IF(OR(Y17&lt;12,Y17=24),"am","pm"),"-",IF(Z17&lt;=12,Z17,Z17-12),IF(OR(Z17&lt;12,Z17=24),"am","pm")),"")</f>
        <v/>
      </c>
      <c r="AM17" s="1" t="str">
        <f>IF(L17&gt;0,CONCATENATE(IF(AA17&lt;=12,AA17,AA17-12),IF(OR(AA17&lt;12,AA17=24),"am","pm"),"-",IF(AB17&lt;=12,AB17,AB17-12),IF(OR(AB17&lt;12,AB17=24),"am","pm")),"")</f>
        <v/>
      </c>
      <c r="AN17" s="1" t="str">
        <f>IF(N17&gt;0,CONCATENATE(IF(AC17&lt;=12,AC17,AC17-12),IF(OR(AC17&lt;12,AC17=24),"am","pm"),"-",IF(AD17&lt;=12,AD17,AD17-12),IF(OR(AD17&lt;12,AD17=24),"am","pm")),"")</f>
        <v/>
      </c>
      <c r="AO17" s="1" t="str">
        <f>IF(O17&gt;0,CONCATENATE(IF(AE17&lt;=12,AE17,AE17-12),IF(OR(AE17&lt;12,AE17=24),"am","pm"),"-",IF(AF17&lt;=12,AF17,AF17-12),IF(OR(AF17&lt;12,AF17=24),"am","pm")),"")</f>
        <v/>
      </c>
      <c r="AP17" s="1" t="str">
        <f>IF(R17&gt;0,CONCATENATE(IF(AG17&lt;=12,AG17,AG17-12),IF(OR(AG17&lt;12,AG17=24),"am","pm"),"-",IF(AH17&lt;=12,AH17,AH17-12),IF(OR(AH17&lt;12,AH17=24),"am","pm")),"")</f>
        <v/>
      </c>
      <c r="AQ17" s="1" t="str">
        <f>IF(T17&gt;0,CONCATENATE(IF(AI17&lt;=12,AI17,AI17-12),IF(OR(AI17&lt;12,AI17=24),"am","pm"),"-",IF(AJ17&lt;=12,AJ17,AJ17-12),IF(OR(AJ17&lt;12,AJ17=24),"am","pm")),"")</f>
        <v/>
      </c>
      <c r="AR17" s="1" t="s">
        <v>540</v>
      </c>
      <c r="AU17" s="1" t="s">
        <v>573</v>
      </c>
      <c r="AV17" s="5" t="s">
        <v>33</v>
      </c>
      <c r="AW17" s="5" t="s">
        <v>33</v>
      </c>
      <c r="AX17" s="6" t="str">
        <f>CONCATENATE("{
    'name': """,B17,""",
    'area': ","""",C17,""",",
"'hours': {
      'sunday-start':","""",H17,"""",", 'sunday-end':","""",I17,"""",", 'monday-start':","""",J17,"""",", 'monday-end':","""",K17,"""",", 'tuesday-start':","""",L17,"""",", 'tuesday-end':","""",M17,""", 'wednesday-start':","""",N17,""", 'wednesday-end':","""",O17,""", 'thursday-start':","""",P17,""", 'thursday-end':","""",Q17,""", 'friday-start':","""",R17,""", 'friday-end':","""",S17,""", 'saturday-start':","""",T17,""", 'saturday-end':","""",U17,"""","},","  'description': ","""",V17,"""",", 'link':","""",AR17,"""",", 'pricing':","""",E17,"""",",   'phone-number': ","""",F17,"""",", 'address': ","""",G17,"""",", 'other-amenities': [","'",AS17,"','",AT17,"','",AU17,"'","]",", 'has-drink':",AV17,", 'has-food':",AW17,"},")</f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7" s="1" t="str">
        <f>IF(AS17&gt;0,"&lt;img src=@img/outdoor.png@&gt;","")</f>
        <v/>
      </c>
      <c r="AZ17" s="1" t="str">
        <f>IF(AT17&gt;0,"&lt;img src=@img/pets.png@&gt;","")</f>
        <v/>
      </c>
      <c r="BA17" s="1" t="str">
        <f>IF(AU17="hard","&lt;img src=@img/hard.png@&gt;",IF(AU17="medium","&lt;img src=@img/medium.png@&gt;",IF(AU17="easy","&lt;img src=@img/easy.png@&gt;","")))</f>
        <v/>
      </c>
      <c r="BB17" s="1" t="str">
        <f>IF(AV17="true","&lt;img src=@img/drinkicon.png@&gt;","")</f>
        <v/>
      </c>
      <c r="BC17" s="1" t="str">
        <f>IF(AW17="true","&lt;img src=@img/foodicon.png@&gt;","")</f>
        <v/>
      </c>
      <c r="BD17" s="1" t="str">
        <f>CONCATENATE(AY17,AZ17,BA17,BB17,BC17,BK17)</f>
        <v/>
      </c>
      <c r="BE17" s="1" t="str">
        <f>CONCATENATE(IF(AS17&gt;0,"outdoor ",""),IF(AT17&gt;0,"pet ",""),IF(AV17="true","drink ",""),IF(AW17="true","food ",""),AU17," ",E17," ",C17,IF(BJ17=TRUE," kid",""))</f>
        <v>med  hill</v>
      </c>
      <c r="BF17" s="1" t="str">
        <f>IF(C17="pearl","Pearl Street",IF(C17="campus","Near Campus",IF(C17="downtown","Downtown",IF(C17="north","North Boulder",IF(C17="chautauqua","Chautauqua",IF(C17="east","East Boulder",IF(C17="efoco","East FoCo",IF(C17="hill","The Hill",""))))))))</f>
        <v>The Hill</v>
      </c>
      <c r="BG17" s="10">
        <v>40.007883</v>
      </c>
      <c r="BH17" s="10">
        <v>-105.27657499999999</v>
      </c>
      <c r="BI17" s="1" t="str">
        <f>CONCATENATE("[",BG17,",",BH17,"],")</f>
        <v>[40.007883,-105.276575],</v>
      </c>
      <c r="BK17" s="1" t="str">
        <f>IF(BJ17&gt;0,"&lt;img src=@img/kidicon.png@&gt;","")</f>
        <v/>
      </c>
    </row>
    <row r="18" spans="2:64" ht="21" customHeight="1">
      <c r="B18" s="23" t="s">
        <v>317</v>
      </c>
      <c r="C18" s="1" t="s">
        <v>34</v>
      </c>
      <c r="G18" s="21" t="s">
        <v>318</v>
      </c>
      <c r="J18" s="1">
        <v>1500</v>
      </c>
      <c r="K18" s="1">
        <v>1830</v>
      </c>
      <c r="L18" s="1">
        <v>1500</v>
      </c>
      <c r="M18" s="1">
        <v>1830</v>
      </c>
      <c r="N18" s="1">
        <v>1500</v>
      </c>
      <c r="O18" s="1">
        <v>1830</v>
      </c>
      <c r="P18" s="1">
        <v>1500</v>
      </c>
      <c r="Q18" s="1">
        <v>1830</v>
      </c>
      <c r="R18" s="1">
        <v>1500</v>
      </c>
      <c r="S18" s="1">
        <v>1830</v>
      </c>
      <c r="T18" s="1">
        <v>1500</v>
      </c>
      <c r="U18" s="1">
        <v>1830</v>
      </c>
      <c r="V18" s="1" t="s">
        <v>319</v>
      </c>
      <c r="W18" s="1" t="str">
        <f>IF(H18&gt;0,H18/100,"")</f>
        <v/>
      </c>
      <c r="X18" s="1" t="str">
        <f>IF(I18&gt;0,I18/100,"")</f>
        <v/>
      </c>
      <c r="Y18" s="1">
        <f>IF(J18&gt;0,J18/100,"")</f>
        <v>15</v>
      </c>
      <c r="Z18" s="1">
        <f>IF(K18&gt;0,K18/100,"")</f>
        <v>18.3</v>
      </c>
      <c r="AA18" s="1">
        <f>IF(L18&gt;0,L18/100,"")</f>
        <v>15</v>
      </c>
      <c r="AB18" s="1">
        <f>IF(M18&gt;0,M18/100,"")</f>
        <v>18.3</v>
      </c>
      <c r="AC18" s="1">
        <f>IF(N18&gt;0,N18/100,"")</f>
        <v>15</v>
      </c>
      <c r="AD18" s="1">
        <f>IF(O18&gt;0,O18/100,"")</f>
        <v>18.3</v>
      </c>
      <c r="AE18" s="1">
        <f>IF(P18&gt;0,P18/100,"")</f>
        <v>15</v>
      </c>
      <c r="AF18" s="1">
        <f>IF(Q18&gt;0,Q18/100,"")</f>
        <v>18.3</v>
      </c>
      <c r="AG18" s="1">
        <f>IF(R18&gt;0,R18/100,"")</f>
        <v>15</v>
      </c>
      <c r="AH18" s="1">
        <f>IF(S18&gt;0,S18/100,"")</f>
        <v>18.3</v>
      </c>
      <c r="AI18" s="1">
        <f>IF(T18&gt;0,T18/100,"")</f>
        <v>15</v>
      </c>
      <c r="AJ18" s="1">
        <f>IF(U18&gt;0,U18/100,"")</f>
        <v>18.3</v>
      </c>
      <c r="AK18" s="1" t="str">
        <f>IF(H18&gt;0,CONCATENATE(IF(W18&lt;=12,W18,W18-12),IF(OR(W18&lt;12,W18=24),"am","pm"),"-",IF(X18&lt;=12,X18,X18-12),IF(OR(X18&lt;12,X18=24),"am","pm")),"")</f>
        <v/>
      </c>
      <c r="AL18" s="1" t="str">
        <f>IF(J18&gt;0,CONCATENATE(IF(Y18&lt;=12,Y18,Y18-12),IF(OR(Y18&lt;12,Y18=24),"am","pm"),"-",IF(Z18&lt;=12,Z18,Z18-12),IF(OR(Z18&lt;12,Z18=24),"am","pm")),"")</f>
        <v>3pm-6.3pm</v>
      </c>
      <c r="AM18" s="1" t="str">
        <f>IF(L18&gt;0,CONCATENATE(IF(AA18&lt;=12,AA18,AA18-12),IF(OR(AA18&lt;12,AA18=24),"am","pm"),"-",IF(AB18&lt;=12,AB18,AB18-12),IF(OR(AB18&lt;12,AB18=24),"am","pm")),"")</f>
        <v>3pm-6.3pm</v>
      </c>
      <c r="AN18" s="1" t="str">
        <f>IF(N18&gt;0,CONCATENATE(IF(AC18&lt;=12,AC18,AC18-12),IF(OR(AC18&lt;12,AC18=24),"am","pm"),"-",IF(AD18&lt;=12,AD18,AD18-12),IF(OR(AD18&lt;12,AD18=24),"am","pm")),"")</f>
        <v>3pm-6.3pm</v>
      </c>
      <c r="AO18" s="1" t="str">
        <f>IF(O18&gt;0,CONCATENATE(IF(AE18&lt;=12,AE18,AE18-12),IF(OR(AE18&lt;12,AE18=24),"am","pm"),"-",IF(AF18&lt;=12,AF18,AF18-12),IF(OR(AF18&lt;12,AF18=24),"am","pm")),"")</f>
        <v>3pm-6.3pm</v>
      </c>
      <c r="AP18" s="1" t="str">
        <f>IF(R18&gt;0,CONCATENATE(IF(AG18&lt;=12,AG18,AG18-12),IF(OR(AG18&lt;12,AG18=24),"am","pm"),"-",IF(AH18&lt;=12,AH18,AH18-12),IF(OR(AH18&lt;12,AH18=24),"am","pm")),"")</f>
        <v>3pm-6.3pm</v>
      </c>
      <c r="AQ18" s="1" t="str">
        <f>IF(T18&gt;0,CONCATENATE(IF(AI18&lt;=12,AI18,AI18-12),IF(OR(AI18&lt;12,AI18=24),"am","pm"),"-",IF(AJ18&lt;=12,AJ18,AJ18-12),IF(OR(AJ18&lt;12,AJ18=24),"am","pm")),"")</f>
        <v>3pm-6.3pm</v>
      </c>
      <c r="AR18" s="4"/>
      <c r="AT18" s="1" t="s">
        <v>464</v>
      </c>
      <c r="AU18" s="1" t="s">
        <v>573</v>
      </c>
      <c r="AV18" s="5" t="s">
        <v>32</v>
      </c>
      <c r="AW18" s="5" t="s">
        <v>32</v>
      </c>
      <c r="AX18" s="6" t="str">
        <f>CONCATENATE("{
    'name': """,B18,""",
    'area': ","""",C18,""",",
"'hours': {
      'sunday-start':","""",H18,"""",", 'sunday-end':","""",I18,"""",", 'monday-start':","""",J18,"""",", 'monday-end':","""",K18,"""",", 'tuesday-start':","""",L18,"""",", 'tuesday-end':","""",M18,""", 'wednesday-start':","""",N18,""", 'wednesday-end':","""",O18,""", 'thursday-start':","""",P18,""", 'thursday-end':","""",Q18,""", 'friday-start':","""",R18,""", 'friday-end':","""",S18,""", 'saturday-start':","""",T18,""", 'saturday-end':","""",U18,"""","},","  'description': ","""",V18,"""",", 'link':","""",AR18,"""",", 'pricing':","""",E18,"""",",   'phone-number': ","""",F18,"""",", 'address': ","""",G18,"""",", 'other-amenities': [","'",AS18,"','",AT18,"','",AU18,"'","]",", 'has-drink':",AV18,", 'has-food':",AW18,"},")</f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8" s="1" t="str">
        <f>IF(AS18&gt;0,"&lt;img src=@img/outdoor.png@&gt;","")</f>
        <v/>
      </c>
      <c r="AZ18" s="1" t="str">
        <f>IF(AT18&gt;0,"&lt;img src=@img/pets.png@&gt;","")</f>
        <v>&lt;img src=@img/pets.png@&gt;</v>
      </c>
      <c r="BA18" s="1" t="str">
        <f>IF(AU18="hard","&lt;img src=@img/hard.png@&gt;",IF(AU18="medium","&lt;img src=@img/medium.png@&gt;",IF(AU18="easy","&lt;img src=@img/easy.png@&gt;","")))</f>
        <v/>
      </c>
      <c r="BB18" s="1" t="str">
        <f>IF(AV18="true","&lt;img src=@img/drinkicon.png@&gt;","")</f>
        <v>&lt;img src=@img/drinkicon.png@&gt;</v>
      </c>
      <c r="BC18" s="1" t="str">
        <f>IF(AW18="true","&lt;img src=@img/foodicon.png@&gt;","")</f>
        <v>&lt;img src=@img/foodicon.png@&gt;</v>
      </c>
      <c r="BD18" s="1" t="str">
        <f>CONCATENATE(AY18,AZ18,BA18,BB18,BC18,BK18)</f>
        <v>&lt;img src=@img/pets.png@&gt;&lt;img src=@img/drinkicon.png@&gt;&lt;img src=@img/foodicon.png@&gt;&lt;img src=@img/kidicon.png@&gt;</v>
      </c>
      <c r="BE18" s="1" t="str">
        <f>CONCATENATE(IF(AS18&gt;0,"outdoor ",""),IF(AT18&gt;0,"pet ",""),IF(AV18="true","drink ",""),IF(AW18="true","food ",""),AU18," ",E18," ",C18,IF(BJ18=TRUE," kid",""))</f>
        <v>pet drink food med  campus</v>
      </c>
      <c r="BF18" s="1" t="str">
        <f>IF(C18="pearl","Pearl Street",IF(C18="campus","Near Campus",IF(C18="downtown","Downtown",IF(C18="north","North Boulder",IF(C18="chautauqua","Chautauqua",IF(C18="east","East Boulder",IF(C18="efoco","East FoCo",IF(C18="hill","The Hill",""))))))))</f>
        <v>Near Campus</v>
      </c>
      <c r="BG18" s="10">
        <v>40.026584</v>
      </c>
      <c r="BH18" s="10">
        <v>-105.248143</v>
      </c>
      <c r="BI18" s="1" t="str">
        <f>CONCATENATE("[",BG18,",",BH18,"],")</f>
        <v>[40.026584,-105.248143],</v>
      </c>
      <c r="BJ18" s="5" t="s">
        <v>32</v>
      </c>
      <c r="BK18" s="1" t="str">
        <f>IF(BJ18&gt;0,"&lt;img src=@img/kidicon.png@&gt;","")</f>
        <v>&lt;img src=@img/kidicon.png@&gt;</v>
      </c>
      <c r="BL18" s="1" t="s">
        <v>468</v>
      </c>
    </row>
    <row r="19" spans="2:64" ht="21" customHeight="1">
      <c r="B19" s="10" t="s">
        <v>67</v>
      </c>
      <c r="C19" s="1" t="s">
        <v>190</v>
      </c>
      <c r="G19" s="19" t="s">
        <v>195</v>
      </c>
      <c r="H19" s="1">
        <v>1600</v>
      </c>
      <c r="I19" s="1">
        <v>1800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1800</v>
      </c>
      <c r="V19" s="10" t="s">
        <v>107</v>
      </c>
      <c r="W19" s="1">
        <f>IF(H19&gt;0,H19/100,"")</f>
        <v>16</v>
      </c>
      <c r="X19" s="1">
        <f>IF(I19&gt;0,I19/100,"")</f>
        <v>18</v>
      </c>
      <c r="Y19" s="1">
        <f>IF(J19&gt;0,J19/100,"")</f>
        <v>16</v>
      </c>
      <c r="Z19" s="1">
        <f>IF(K19&gt;0,K19/100,"")</f>
        <v>18</v>
      </c>
      <c r="AA19" s="1">
        <f>IF(L19&gt;0,L19/100,"")</f>
        <v>16</v>
      </c>
      <c r="AB19" s="1">
        <f>IF(M19&gt;0,M19/100,"")</f>
        <v>18</v>
      </c>
      <c r="AC19" s="1">
        <f>IF(N19&gt;0,N19/100,"")</f>
        <v>16</v>
      </c>
      <c r="AD19" s="1">
        <f>IF(O19&gt;0,O19/100,"")</f>
        <v>18</v>
      </c>
      <c r="AE19" s="1">
        <f>IF(P19&gt;0,P19/100,"")</f>
        <v>16</v>
      </c>
      <c r="AF19" s="1">
        <f>IF(Q19&gt;0,Q19/100,"")</f>
        <v>18</v>
      </c>
      <c r="AG19" s="1">
        <f>IF(R19&gt;0,R19/100,"")</f>
        <v>16</v>
      </c>
      <c r="AH19" s="1">
        <f>IF(S19&gt;0,S19/100,"")</f>
        <v>18</v>
      </c>
      <c r="AI19" s="1">
        <f>IF(T19&gt;0,T19/100,"")</f>
        <v>16</v>
      </c>
      <c r="AJ19" s="1">
        <f>IF(U19&gt;0,U19/100,"")</f>
        <v>18</v>
      </c>
      <c r="AK19" s="1" t="str">
        <f>IF(H19&gt;0,CONCATENATE(IF(W19&lt;=12,W19,W19-12),IF(OR(W19&lt;12,W19=24),"am","pm"),"-",IF(X19&lt;=12,X19,X19-12),IF(OR(X19&lt;12,X19=24),"am","pm")),"")</f>
        <v>4pm-6pm</v>
      </c>
      <c r="AL19" s="1" t="str">
        <f>IF(J19&gt;0,CONCATENATE(IF(Y19&lt;=12,Y19,Y19-12),IF(OR(Y19&lt;12,Y19=24),"am","pm"),"-",IF(Z19&lt;=12,Z19,Z19-12),IF(OR(Z19&lt;12,Z19=24),"am","pm")),"")</f>
        <v>4pm-6pm</v>
      </c>
      <c r="AM19" s="1" t="str">
        <f>IF(L19&gt;0,CONCATENATE(IF(AA19&lt;=12,AA19,AA19-12),IF(OR(AA19&lt;12,AA19=24),"am","pm"),"-",IF(AB19&lt;=12,AB19,AB19-12),IF(OR(AB19&lt;12,AB19=24),"am","pm")),"")</f>
        <v>4pm-6pm</v>
      </c>
      <c r="AN19" s="1" t="str">
        <f>IF(N19&gt;0,CONCATENATE(IF(AC19&lt;=12,AC19,AC19-12),IF(OR(AC19&lt;12,AC19=24),"am","pm"),"-",IF(AD19&lt;=12,AD19,AD19-12),IF(OR(AD19&lt;12,AD19=24),"am","pm")),"")</f>
        <v>4pm-6pm</v>
      </c>
      <c r="AO19" s="1" t="str">
        <f>IF(O19&gt;0,CONCATENATE(IF(AE19&lt;=12,AE19,AE19-12),IF(OR(AE19&lt;12,AE19=24),"am","pm"),"-",IF(AF19&lt;=12,AF19,AF19-12),IF(OR(AF19&lt;12,AF19=24),"am","pm")),"")</f>
        <v>4pm-6pm</v>
      </c>
      <c r="AP19" s="1" t="str">
        <f>IF(R19&gt;0,CONCATENATE(IF(AG19&lt;=12,AG19,AG19-12),IF(OR(AG19&lt;12,AG19=24),"am","pm"),"-",IF(AH19&lt;=12,AH19,AH19-12),IF(OR(AH19&lt;12,AH19=24),"am","pm")),"")</f>
        <v>4pm-6pm</v>
      </c>
      <c r="AQ19" s="1" t="str">
        <f>IF(T19&gt;0,CONCATENATE(IF(AI19&lt;=12,AI19,AI19-12),IF(OR(AI19&lt;12,AI19=24),"am","pm"),"-",IF(AJ19&lt;=12,AJ19,AJ19-12),IF(OR(AJ19&lt;12,AJ19=24),"am","pm")),"")</f>
        <v>4pm-6pm</v>
      </c>
      <c r="AR19" s="4" t="s">
        <v>149</v>
      </c>
      <c r="AS19" s="1" t="s">
        <v>28</v>
      </c>
      <c r="AU19" s="1" t="s">
        <v>573</v>
      </c>
      <c r="AV19" s="5" t="s">
        <v>32</v>
      </c>
      <c r="AW19" s="5" t="s">
        <v>32</v>
      </c>
      <c r="AX19" s="6" t="str">
        <f>CONCATENATE("{
    'name': """,B19,""",
    'area': ","""",C19,""",",
"'hours': {
      'sunday-start':","""",H19,"""",", 'sunday-end':","""",I19,"""",", 'monday-start':","""",J19,"""",", 'monday-end':","""",K19,"""",", 'tuesday-start':","""",L19,"""",", 'tuesday-end':","""",M19,""", 'wednesday-start':","""",N19,""", 'wednesday-end':","""",O19,""", 'thursday-start':","""",P19,""", 'thursday-end':","""",Q19,""", 'friday-start':","""",R19,""", 'friday-end':","""",S19,""", 'saturday-start':","""",T19,""", 'saturday-end':","""",U19,"""","},","  'description': ","""",V19,"""",", 'link':","""",AR19,"""",", 'pricing':","""",E19,"""",",   'phone-number': ","""",F19,"""",", 'address': ","""",G19,"""",", 'other-amenities': [","'",AS19,"','",AT19,"','",AU19,"'","]",", 'has-drink':",AV19,", 'has-food':",AW19,"},")</f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9" s="1" t="str">
        <f>IF(AS19&gt;0,"&lt;img src=@img/outdoor.png@&gt;","")</f>
        <v>&lt;img src=@img/outdoor.png@&gt;</v>
      </c>
      <c r="AZ19" s="1" t="str">
        <f>IF(AT19&gt;0,"&lt;img src=@img/pets.png@&gt;","")</f>
        <v/>
      </c>
      <c r="BA19" s="1" t="str">
        <f>IF(AU19="hard","&lt;img src=@img/hard.png@&gt;",IF(AU19="medium","&lt;img src=@img/medium.png@&gt;",IF(AU19="easy","&lt;img src=@img/easy.png@&gt;","")))</f>
        <v/>
      </c>
      <c r="BB19" s="1" t="str">
        <f>IF(AV19="true","&lt;img src=@img/drinkicon.png@&gt;","")</f>
        <v>&lt;img src=@img/drinkicon.png@&gt;</v>
      </c>
      <c r="BC19" s="1" t="str">
        <f>IF(AW19="true","&lt;img src=@img/foodicon.png@&gt;","")</f>
        <v>&lt;img src=@img/foodicon.png@&gt;</v>
      </c>
      <c r="BD19" s="1" t="str">
        <f>CONCATENATE(AY19,AZ19,BA19,BB19,BC19,BK19)</f>
        <v>&lt;img src=@img/outdoor.png@&gt;&lt;img src=@img/drinkicon.png@&gt;&lt;img src=@img/foodicon.png@&gt;</v>
      </c>
      <c r="BE19" s="1" t="str">
        <f>CONCATENATE(IF(AS19&gt;0,"outdoor ",""),IF(AT19&gt;0,"pet ",""),IF(AV19="true","drink ",""),IF(AW19="true","food ",""),AU19," ",E19," ",C19,IF(BJ19=TRUE," kid",""))</f>
        <v>outdoor drink food med  pearl</v>
      </c>
      <c r="BF19" s="1" t="str">
        <f>IF(C19="pearl","Pearl Street",IF(C19="campus","Near Campus",IF(C19="downtown","Downtown",IF(C19="north","North Boulder",IF(C19="chautauqua","Chautauqua",IF(C19="east","East Boulder",IF(C19="efoco","East FoCo",IF(C19="hill","The Hill",""))))))))</f>
        <v>Pearl Street</v>
      </c>
      <c r="BG19" s="10">
        <v>40.016489999999997</v>
      </c>
      <c r="BH19" s="10">
        <v>-105.282719</v>
      </c>
      <c r="BI19" s="1" t="str">
        <f>CONCATENATE("[",BG19,",",BH19,"],")</f>
        <v>[40.01649,-105.282719],</v>
      </c>
      <c r="BK19" s="1" t="str">
        <f>IF(BJ19&gt;0,"&lt;img src=@img/kidicon.png@&gt;","")</f>
        <v/>
      </c>
    </row>
    <row r="20" spans="2:64" ht="21" customHeight="1">
      <c r="B20" s="10" t="s">
        <v>244</v>
      </c>
      <c r="C20" s="1" t="s">
        <v>282</v>
      </c>
      <c r="G20" s="8" t="s">
        <v>268</v>
      </c>
      <c r="W20" s="1" t="str">
        <f>IF(H20&gt;0,H20/100,"")</f>
        <v/>
      </c>
      <c r="X20" s="1" t="str">
        <f>IF(I20&gt;0,I20/100,"")</f>
        <v/>
      </c>
      <c r="Y20" s="1" t="str">
        <f>IF(J20&gt;0,J20/100,"")</f>
        <v/>
      </c>
      <c r="Z20" s="1" t="str">
        <f>IF(K20&gt;0,K20/100,"")</f>
        <v/>
      </c>
      <c r="AA20" s="1" t="str">
        <f>IF(L20&gt;0,L20/100,"")</f>
        <v/>
      </c>
      <c r="AB20" s="1" t="str">
        <f>IF(M20&gt;0,M20/100,"")</f>
        <v/>
      </c>
      <c r="AC20" s="1" t="str">
        <f>IF(N20&gt;0,N20/100,"")</f>
        <v/>
      </c>
      <c r="AD20" s="1" t="str">
        <f>IF(O20&gt;0,O20/100,"")</f>
        <v/>
      </c>
      <c r="AE20" s="1" t="str">
        <f>IF(P20&gt;0,P20/100,"")</f>
        <v/>
      </c>
      <c r="AF20" s="1" t="str">
        <f>IF(Q20&gt;0,Q20/100,"")</f>
        <v/>
      </c>
      <c r="AG20" s="1" t="str">
        <f>IF(R20&gt;0,R20/100,"")</f>
        <v/>
      </c>
      <c r="AH20" s="1" t="str">
        <f>IF(S20&gt;0,S20/100,"")</f>
        <v/>
      </c>
      <c r="AI20" s="1" t="str">
        <f>IF(T20&gt;0,T20/100,"")</f>
        <v/>
      </c>
      <c r="AJ20" s="1" t="str">
        <f>IF(U20&gt;0,U20/100,"")</f>
        <v/>
      </c>
      <c r="AK20" s="1" t="str">
        <f>IF(H20&gt;0,CONCATENATE(IF(W20&lt;=12,W20,W20-12),IF(OR(W20&lt;12,W20=24),"am","pm"),"-",IF(X20&lt;=12,X20,X20-12),IF(OR(X20&lt;12,X20=24),"am","pm")),"")</f>
        <v/>
      </c>
      <c r="AL20" s="1" t="str">
        <f>IF(J20&gt;0,CONCATENATE(IF(Y20&lt;=12,Y20,Y20-12),IF(OR(Y20&lt;12,Y20=24),"am","pm"),"-",IF(Z20&lt;=12,Z20,Z20-12),IF(OR(Z20&lt;12,Z20=24),"am","pm")),"")</f>
        <v/>
      </c>
      <c r="AM20" s="1" t="str">
        <f>IF(L20&gt;0,CONCATENATE(IF(AA20&lt;=12,AA20,AA20-12),IF(OR(AA20&lt;12,AA20=24),"am","pm"),"-",IF(AB20&lt;=12,AB20,AB20-12),IF(OR(AB20&lt;12,AB20=24),"am","pm")),"")</f>
        <v/>
      </c>
      <c r="AN20" s="1" t="str">
        <f>IF(N20&gt;0,CONCATENATE(IF(AC20&lt;=12,AC20,AC20-12),IF(OR(AC20&lt;12,AC20=24),"am","pm"),"-",IF(AD20&lt;=12,AD20,AD20-12),IF(OR(AD20&lt;12,AD20=24),"am","pm")),"")</f>
        <v/>
      </c>
      <c r="AO20" s="1" t="str">
        <f>IF(O20&gt;0,CONCATENATE(IF(AE20&lt;=12,AE20,AE20-12),IF(OR(AE20&lt;12,AE20=24),"am","pm"),"-",IF(AF20&lt;=12,AF20,AF20-12),IF(OR(AF20&lt;12,AF20=24),"am","pm")),"")</f>
        <v/>
      </c>
      <c r="AP20" s="1" t="str">
        <f>IF(R20&gt;0,CONCATENATE(IF(AG20&lt;=12,AG20,AG20-12),IF(OR(AG20&lt;12,AG20=24),"am","pm"),"-",IF(AH20&lt;=12,AH20,AH20-12),IF(OR(AH20&lt;12,AH20=24),"am","pm")),"")</f>
        <v/>
      </c>
      <c r="AQ20" s="1" t="str">
        <f>IF(T20&gt;0,CONCATENATE(IF(AI20&lt;=12,AI20,AI20-12),IF(OR(AI20&lt;12,AI20=24),"am","pm"),"-",IF(AJ20&lt;=12,AJ20,AJ20-12),IF(OR(AJ20&lt;12,AJ20=24),"am","pm")),"")</f>
        <v/>
      </c>
      <c r="AR20" s="4" t="s">
        <v>293</v>
      </c>
      <c r="AS20" s="1" t="s">
        <v>28</v>
      </c>
      <c r="AU20" s="1" t="s">
        <v>573</v>
      </c>
      <c r="AV20" s="5" t="s">
        <v>33</v>
      </c>
      <c r="AW20" s="5" t="s">
        <v>33</v>
      </c>
      <c r="AX20" s="6" t="str">
        <f>CONCATENATE("{
    'name': """,B20,""",
    'area': ","""",C20,""",",
"'hours': {
      'sunday-start':","""",H20,"""",", 'sunday-end':","""",I20,"""",", 'monday-start':","""",J20,"""",", 'monday-end':","""",K20,"""",", 'tuesday-start':","""",L20,"""",", 'tuesday-end':","""",M20,""", 'wednesday-start':","""",N20,""", 'wednesday-end':","""",O20,""", 'thursday-start':","""",P20,""", 'thursday-end':","""",Q20,""", 'friday-start':","""",R20,""", 'friday-end':","""",S20,""", 'saturday-start':","""",T20,""", 'saturday-end':","""",U20,"""","},","  'description': ","""",V20,"""",", 'link':","""",AR20,"""",", 'pricing':","""",E20,"""",",   'phone-number': ","""",F20,"""",", 'address': ","""",G20,"""",", 'other-amenities': [","'",AS20,"','",AT20,"','",AU20,"'","]",", 'has-drink':",AV20,", 'has-food':",AW20,"},")</f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20" s="1" t="str">
        <f>IF(AS20&gt;0,"&lt;img src=@img/outdoor.png@&gt;","")</f>
        <v>&lt;img src=@img/outdoor.png@&gt;</v>
      </c>
      <c r="AZ20" s="1" t="str">
        <f>IF(AT20&gt;0,"&lt;img src=@img/pets.png@&gt;","")</f>
        <v/>
      </c>
      <c r="BA20" s="1" t="str">
        <f>IF(AU20="hard","&lt;img src=@img/hard.png@&gt;",IF(AU20="medium","&lt;img src=@img/medium.png@&gt;",IF(AU20="easy","&lt;img src=@img/easy.png@&gt;","")))</f>
        <v/>
      </c>
      <c r="BB20" s="1" t="str">
        <f>IF(AV20="true","&lt;img src=@img/drinkicon.png@&gt;","")</f>
        <v/>
      </c>
      <c r="BC20" s="1" t="str">
        <f>IF(AW20="true","&lt;img src=@img/foodicon.png@&gt;","")</f>
        <v/>
      </c>
      <c r="BD20" s="1" t="str">
        <f>CONCATENATE(AY20,AZ20,BA20,BB20,BC20,BK20)</f>
        <v>&lt;img src=@img/outdoor.png@&gt;</v>
      </c>
      <c r="BE20" s="1" t="str">
        <f>CONCATENATE(IF(AS20&gt;0,"outdoor ",""),IF(AT20&gt;0,"pet ",""),IF(AV20="true","drink ",""),IF(AW20="true","food ",""),AU20," ",E20," ",C20,IF(BJ20=TRUE," kid",""))</f>
        <v>outdoor med  downtown</v>
      </c>
      <c r="BF20" s="1" t="str">
        <f>IF(C20="pearl","Pearl Street",IF(C20="campus","Near Campus",IF(C20="downtown","Downtown",IF(C20="north","North Boulder",IF(C20="chautauqua","Chautauqua",IF(C20="east","East Boulder",IF(C20="efoco","East FoCo",IF(C20="hill","The Hill",""))))))))</f>
        <v>Downtown</v>
      </c>
      <c r="BG20" s="10">
        <v>40.015447000000002</v>
      </c>
      <c r="BH20" s="10">
        <v>-105.27724499999999</v>
      </c>
      <c r="BI20" s="1" t="str">
        <f>CONCATENATE("[",BG20,",",BH20,"],")</f>
        <v>[40.015447,-105.277245],</v>
      </c>
      <c r="BK20" s="1" t="str">
        <f>IF(BJ20&gt;0,"&lt;img src=@img/kidicon.png@&gt;","")</f>
        <v/>
      </c>
    </row>
    <row r="21" spans="2:64" ht="21" customHeight="1">
      <c r="B21" s="10" t="s">
        <v>408</v>
      </c>
      <c r="C21" s="1" t="s">
        <v>309</v>
      </c>
      <c r="G21" s="1" t="s">
        <v>388</v>
      </c>
      <c r="V21" s="2"/>
      <c r="W21" s="1" t="str">
        <f>IF(H21&gt;0,H21/100,"")</f>
        <v/>
      </c>
      <c r="X21" s="1" t="str">
        <f>IF(I21&gt;0,I21/100,"")</f>
        <v/>
      </c>
      <c r="Y21" s="1" t="str">
        <f>IF(J21&gt;0,J21/100,"")</f>
        <v/>
      </c>
      <c r="Z21" s="1" t="str">
        <f>IF(K21&gt;0,K21/100,"")</f>
        <v/>
      </c>
      <c r="AA21" s="1" t="str">
        <f>IF(L21&gt;0,L21/100,"")</f>
        <v/>
      </c>
      <c r="AB21" s="1" t="str">
        <f>IF(M21&gt;0,M21/100,"")</f>
        <v/>
      </c>
      <c r="AC21" s="1" t="str">
        <f>IF(N21&gt;0,N21/100,"")</f>
        <v/>
      </c>
      <c r="AD21" s="1" t="str">
        <f>IF(O21&gt;0,O21/100,"")</f>
        <v/>
      </c>
      <c r="AE21" s="1" t="str">
        <f>IF(P21&gt;0,P21/100,"")</f>
        <v/>
      </c>
      <c r="AF21" s="1" t="str">
        <f>IF(Q21&gt;0,Q21/100,"")</f>
        <v/>
      </c>
      <c r="AG21" s="1" t="str">
        <f>IF(R21&gt;0,R21/100,"")</f>
        <v/>
      </c>
      <c r="AH21" s="1" t="str">
        <f>IF(S21&gt;0,S21/100,"")</f>
        <v/>
      </c>
      <c r="AI21" s="1" t="str">
        <f>IF(T21&gt;0,T21/100,"")</f>
        <v/>
      </c>
      <c r="AJ21" s="1" t="str">
        <f>IF(U21&gt;0,U21/100,"")</f>
        <v/>
      </c>
      <c r="AK21" s="1" t="str">
        <f>IF(H21&gt;0,CONCATENATE(IF(W21&lt;=12,W21,W21-12),IF(OR(W21&lt;12,W21=24),"am","pm"),"-",IF(X21&lt;=12,X21,X21-12),IF(OR(X21&lt;12,X21=24),"am","pm")),"")</f>
        <v/>
      </c>
      <c r="AL21" s="1" t="str">
        <f>IF(J21&gt;0,CONCATENATE(IF(Y21&lt;=12,Y21,Y21-12),IF(OR(Y21&lt;12,Y21=24),"am","pm"),"-",IF(Z21&lt;=12,Z21,Z21-12),IF(OR(Z21&lt;12,Z21=24),"am","pm")),"")</f>
        <v/>
      </c>
      <c r="AM21" s="1" t="str">
        <f>IF(L21&gt;0,CONCATENATE(IF(AA21&lt;=12,AA21,AA21-12),IF(OR(AA21&lt;12,AA21=24),"am","pm"),"-",IF(AB21&lt;=12,AB21,AB21-12),IF(OR(AB21&lt;12,AB21=24),"am","pm")),"")</f>
        <v/>
      </c>
      <c r="AN21" s="1" t="str">
        <f>IF(N21&gt;0,CONCATENATE(IF(AC21&lt;=12,AC21,AC21-12),IF(OR(AC21&lt;12,AC21=24),"am","pm"),"-",IF(AD21&lt;=12,AD21,AD21-12),IF(OR(AD21&lt;12,AD21=24),"am","pm")),"")</f>
        <v/>
      </c>
      <c r="AO21" s="1" t="str">
        <f>IF(O21&gt;0,CONCATENATE(IF(AE21&lt;=12,AE21,AE21-12),IF(OR(AE21&lt;12,AE21=24),"am","pm"),"-",IF(AF21&lt;=12,AF21,AF21-12),IF(OR(AF21&lt;12,AF21=24),"am","pm")),"")</f>
        <v/>
      </c>
      <c r="AP21" s="1" t="str">
        <f>IF(R21&gt;0,CONCATENATE(IF(AG21&lt;=12,AG21,AG21-12),IF(OR(AG21&lt;12,AG21=24),"am","pm"),"-",IF(AH21&lt;=12,AH21,AH21-12),IF(OR(AH21&lt;12,AH21=24),"am","pm")),"")</f>
        <v/>
      </c>
      <c r="AQ21" s="1" t="str">
        <f>IF(T21&gt;0,CONCATENATE(IF(AI21&lt;=12,AI21,AI21-12),IF(OR(AI21&lt;12,AI21=24),"am","pm"),"-",IF(AJ21&lt;=12,AJ21,AJ21-12),IF(OR(AJ21&lt;12,AJ21=24),"am","pm")),"")</f>
        <v/>
      </c>
      <c r="AR21" s="4"/>
      <c r="AU21" s="1" t="s">
        <v>573</v>
      </c>
      <c r="AV21" s="5" t="s">
        <v>33</v>
      </c>
      <c r="AW21" s="5" t="s">
        <v>33</v>
      </c>
      <c r="AX21" s="6" t="str">
        <f>CONCATENATE("{
    'name': """,B21,""",
    'area': ","""",C21,""",",
"'hours': {
      'sunday-start':","""",H21,"""",", 'sunday-end':","""",I21,"""",", 'monday-start':","""",J21,"""",", 'monday-end':","""",K21,"""",", 'tuesday-start':","""",L21,"""",", 'tuesday-end':","""",M21,""", 'wednesday-start':","""",N21,""", 'wednesday-end':","""",O21,""", 'thursday-start':","""",P21,""", 'thursday-end':","""",Q21,""", 'friday-start':","""",R21,""", 'friday-end':","""",S21,""", 'saturday-start':","""",T21,""", 'saturday-end':","""",U21,"""","},","  'description': ","""",V21,"""",", 'link':","""",AR21,"""",", 'pricing':","""",E21,"""",",   'phone-number': ","""",F21,"""",", 'address': ","""",G21,"""",", 'other-amenities': [","'",AS21,"','",AT21,"','",AU21,"'","]",", 'has-drink':",AV21,", 'has-food':",AW21,"},")</f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1" s="1" t="str">
        <f>IF(AS21&gt;0,"&lt;img src=@img/outdoor.png@&gt;","")</f>
        <v/>
      </c>
      <c r="AZ21" s="1" t="str">
        <f>IF(AT21&gt;0,"&lt;img src=@img/pets.png@&gt;","")</f>
        <v/>
      </c>
      <c r="BA21" s="1" t="str">
        <f>IF(AU21="hard","&lt;img src=@img/hard.png@&gt;",IF(AU21="medium","&lt;img src=@img/medium.png@&gt;",IF(AU21="easy","&lt;img src=@img/easy.png@&gt;","")))</f>
        <v/>
      </c>
      <c r="BB21" s="1" t="str">
        <f>IF(AV21="true","&lt;img src=@img/drinkicon.png@&gt;","")</f>
        <v/>
      </c>
      <c r="BC21" s="1" t="str">
        <f>IF(AW21="true","&lt;img src=@img/foodicon.png@&gt;","")</f>
        <v/>
      </c>
      <c r="BD21" s="1" t="str">
        <f>CONCATENATE(AY21,AZ21,BA21,BB21,BC21,BK21)</f>
        <v/>
      </c>
      <c r="BE21" s="1" t="str">
        <f>CONCATENATE(IF(AS21&gt;0,"outdoor ",""),IF(AT21&gt;0,"pet ",""),IF(AV21="true","drink ",""),IF(AW21="true","food ",""),AU21," ",E21," ",C21,IF(BJ21=TRUE," kid",""))</f>
        <v>med  hill</v>
      </c>
      <c r="BF21" s="1" t="str">
        <f>IF(C21="pearl","Pearl Street",IF(C21="campus","Near Campus",IF(C21="downtown","Downtown",IF(C21="north","North Boulder",IF(C21="chautauqua","Chautauqua",IF(C21="east","East Boulder",IF(C21="efoco","East FoCo",IF(C21="hill","The Hill",""))))))))</f>
        <v>The Hill</v>
      </c>
      <c r="BG21" s="10">
        <v>40.009864</v>
      </c>
      <c r="BH21" s="10">
        <v>-105.276946</v>
      </c>
      <c r="BI21" s="1" t="str">
        <f>CONCATENATE("[",BG21,",",BH21,"],")</f>
        <v>[40.009864,-105.276946],</v>
      </c>
      <c r="BK21" s="1" t="str">
        <f>IF(BJ21&gt;0,"&lt;img src=@img/kidicon.png@&gt;","")</f>
        <v/>
      </c>
    </row>
    <row r="22" spans="2:64" ht="21" customHeight="1">
      <c r="B22" s="10" t="s">
        <v>68</v>
      </c>
      <c r="C22" s="1" t="s">
        <v>190</v>
      </c>
      <c r="G22" s="6" t="s">
        <v>196</v>
      </c>
      <c r="H22" s="1">
        <v>1500</v>
      </c>
      <c r="I22" s="1">
        <v>1830</v>
      </c>
      <c r="J22" s="1">
        <v>1500</v>
      </c>
      <c r="K22" s="1">
        <v>1830</v>
      </c>
      <c r="L22" s="1">
        <v>1500</v>
      </c>
      <c r="M22" s="1">
        <v>1830</v>
      </c>
      <c r="N22" s="1">
        <v>1500</v>
      </c>
      <c r="O22" s="1">
        <v>1830</v>
      </c>
      <c r="P22" s="1">
        <v>1500</v>
      </c>
      <c r="Q22" s="1">
        <v>1830</v>
      </c>
      <c r="R22" s="1">
        <v>1500</v>
      </c>
      <c r="S22" s="1">
        <v>1830</v>
      </c>
      <c r="T22" s="1">
        <v>1500</v>
      </c>
      <c r="U22" s="1">
        <v>1830</v>
      </c>
      <c r="V22" s="10" t="s">
        <v>108</v>
      </c>
      <c r="W22" s="1">
        <f>IF(H22&gt;0,H22/100,"")</f>
        <v>15</v>
      </c>
      <c r="X22" s="1">
        <f>IF(I22&gt;0,I22/100,"")</f>
        <v>18.3</v>
      </c>
      <c r="Y22" s="1">
        <f>IF(J22&gt;0,J22/100,"")</f>
        <v>15</v>
      </c>
      <c r="Z22" s="1">
        <f>IF(K22&gt;0,K22/100,"")</f>
        <v>18.3</v>
      </c>
      <c r="AA22" s="1">
        <f>IF(L22&gt;0,L22/100,"")</f>
        <v>15</v>
      </c>
      <c r="AB22" s="1">
        <f>IF(M22&gt;0,M22/100,"")</f>
        <v>18.3</v>
      </c>
      <c r="AC22" s="1">
        <f>IF(N22&gt;0,N22/100,"")</f>
        <v>15</v>
      </c>
      <c r="AD22" s="1">
        <f>IF(O22&gt;0,O22/100,"")</f>
        <v>18.3</v>
      </c>
      <c r="AE22" s="1">
        <f>IF(P22&gt;0,P22/100,"")</f>
        <v>15</v>
      </c>
      <c r="AF22" s="1">
        <f>IF(Q22&gt;0,Q22/100,"")</f>
        <v>18.3</v>
      </c>
      <c r="AG22" s="1">
        <f>IF(R22&gt;0,R22/100,"")</f>
        <v>15</v>
      </c>
      <c r="AH22" s="1">
        <f>IF(S22&gt;0,S22/100,"")</f>
        <v>18.3</v>
      </c>
      <c r="AI22" s="1">
        <f>IF(T22&gt;0,T22/100,"")</f>
        <v>15</v>
      </c>
      <c r="AJ22" s="1">
        <f>IF(U22&gt;0,U22/100,"")</f>
        <v>18.3</v>
      </c>
      <c r="AK22" s="1" t="str">
        <f>IF(H22&gt;0,CONCATENATE(IF(W22&lt;=12,W22,W22-12),IF(OR(W22&lt;12,W22=24),"am","pm"),"-",IF(X22&lt;=12,X22,X22-12),IF(OR(X22&lt;12,X22=24),"am","pm")),"")</f>
        <v>3pm-6.3pm</v>
      </c>
      <c r="AL22" s="1" t="str">
        <f>IF(J22&gt;0,CONCATENATE(IF(Y22&lt;=12,Y22,Y22-12),IF(OR(Y22&lt;12,Y22=24),"am","pm"),"-",IF(Z22&lt;=12,Z22,Z22-12),IF(OR(Z22&lt;12,Z22=24),"am","pm")),"")</f>
        <v>3pm-6.3pm</v>
      </c>
      <c r="AM22" s="1" t="str">
        <f>IF(L22&gt;0,CONCATENATE(IF(AA22&lt;=12,AA22,AA22-12),IF(OR(AA22&lt;12,AA22=24),"am","pm"),"-",IF(AB22&lt;=12,AB22,AB22-12),IF(OR(AB22&lt;12,AB22=24),"am","pm")),"")</f>
        <v>3pm-6.3pm</v>
      </c>
      <c r="AN22" s="1" t="str">
        <f>IF(N22&gt;0,CONCATENATE(IF(AC22&lt;=12,AC22,AC22-12),IF(OR(AC22&lt;12,AC22=24),"am","pm"),"-",IF(AD22&lt;=12,AD22,AD22-12),IF(OR(AD22&lt;12,AD22=24),"am","pm")),"")</f>
        <v>3pm-6.3pm</v>
      </c>
      <c r="AO22" s="1" t="str">
        <f>IF(O22&gt;0,CONCATENATE(IF(AE22&lt;=12,AE22,AE22-12),IF(OR(AE22&lt;12,AE22=24),"am","pm"),"-",IF(AF22&lt;=12,AF22,AF22-12),IF(OR(AF22&lt;12,AF22=24),"am","pm")),"")</f>
        <v>3pm-6.3pm</v>
      </c>
      <c r="AP22" s="1" t="str">
        <f>IF(R22&gt;0,CONCATENATE(IF(AG22&lt;=12,AG22,AG22-12),IF(OR(AG22&lt;12,AG22=24),"am","pm"),"-",IF(AH22&lt;=12,AH22,AH22-12),IF(OR(AH22&lt;12,AH22=24),"am","pm")),"")</f>
        <v>3pm-6.3pm</v>
      </c>
      <c r="AQ22" s="1" t="str">
        <f>IF(T22&gt;0,CONCATENATE(IF(AI22&lt;=12,AI22,AI22-12),IF(OR(AI22&lt;12,AI22=24),"am","pm"),"-",IF(AJ22&lt;=12,AJ22,AJ22-12),IF(OR(AJ22&lt;12,AJ22=24),"am","pm")),"")</f>
        <v>3pm-6.3pm</v>
      </c>
      <c r="AR22" s="4" t="s">
        <v>150</v>
      </c>
      <c r="AS22" s="1" t="s">
        <v>28</v>
      </c>
      <c r="AT22" s="1" t="s">
        <v>464</v>
      </c>
      <c r="AU22" s="1" t="s">
        <v>573</v>
      </c>
      <c r="AV22" s="5" t="s">
        <v>32</v>
      </c>
      <c r="AW22" s="5" t="s">
        <v>32</v>
      </c>
      <c r="AX22" s="6" t="str">
        <f>CONCATENATE("{
    'name': """,B22,""",
    'area': ","""",C22,""",",
"'hours': {
      'sunday-start':","""",H22,"""",", 'sunday-end':","""",I22,"""",", 'monday-start':","""",J22,"""",", 'monday-end':","""",K22,"""",", 'tuesday-start':","""",L22,"""",", 'tuesday-end':","""",M22,""", 'wednesday-start':","""",N22,""", 'wednesday-end':","""",O22,""", 'thursday-start':","""",P22,""", 'thursday-end':","""",Q22,""", 'friday-start':","""",R22,""", 'friday-end':","""",S22,""", 'saturday-start':","""",T22,""", 'saturday-end':","""",U22,"""","},","  'description': ","""",V22,"""",", 'link':","""",AR22,"""",", 'pricing':","""",E22,"""",",   'phone-number': ","""",F22,"""",", 'address': ","""",G22,"""",", 'other-amenities': [","'",AS22,"','",AT22,"','",AU22,"'","]",", 'has-drink':",AV22,", 'has-food':",AW22,"},")</f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2" s="1" t="str">
        <f>IF(AS22&gt;0,"&lt;img src=@img/outdoor.png@&gt;","")</f>
        <v>&lt;img src=@img/outdoor.png@&gt;</v>
      </c>
      <c r="AZ22" s="1" t="str">
        <f>IF(AT22&gt;0,"&lt;img src=@img/pets.png@&gt;","")</f>
        <v>&lt;img src=@img/pets.png@&gt;</v>
      </c>
      <c r="BA22" s="1" t="str">
        <f>IF(AU22="hard","&lt;img src=@img/hard.png@&gt;",IF(AU22="medium","&lt;img src=@img/medium.png@&gt;",IF(AU22="easy","&lt;img src=@img/easy.png@&gt;","")))</f>
        <v/>
      </c>
      <c r="BB22" s="1" t="str">
        <f>IF(AV22="true","&lt;img src=@img/drinkicon.png@&gt;","")</f>
        <v>&lt;img src=@img/drinkicon.png@&gt;</v>
      </c>
      <c r="BC22" s="1" t="str">
        <f>IF(AW22="true","&lt;img src=@img/foodicon.png@&gt;","")</f>
        <v>&lt;img src=@img/foodicon.png@&gt;</v>
      </c>
      <c r="BD22" s="1" t="str">
        <f>CONCATENATE(AY22,AZ22,BA22,BB22,BC22,BK22)</f>
        <v>&lt;img src=@img/outdoor.png@&gt;&lt;img src=@img/pets.png@&gt;&lt;img src=@img/drinkicon.png@&gt;&lt;img src=@img/foodicon.png@&gt;</v>
      </c>
      <c r="BE22" s="1" t="str">
        <f>CONCATENATE(IF(AS22&gt;0,"outdoor ",""),IF(AT22&gt;0,"pet ",""),IF(AV22="true","drink ",""),IF(AW22="true","food ",""),AU22," ",E22," ",C22,IF(BJ22=TRUE," kid",""))</f>
        <v>outdoor pet drink food med  pearl</v>
      </c>
      <c r="BF22" s="1" t="str">
        <f>IF(C22="pearl","Pearl Street",IF(C22="campus","Near Campus",IF(C22="downtown","Downtown",IF(C22="north","North Boulder",IF(C22="chautauqua","Chautauqua",IF(C22="east","East Boulder",IF(C22="efoco","East FoCo",IF(C22="hill","The Hill",""))))))))</f>
        <v>Pearl Street</v>
      </c>
      <c r="BG22" s="10">
        <v>40.016697000000001</v>
      </c>
      <c r="BH22" s="10">
        <v>-105.282068</v>
      </c>
      <c r="BI22" s="1" t="str">
        <f>CONCATENATE("[",BG22,",",BH22,"],")</f>
        <v>[40.016697,-105.282068],</v>
      </c>
      <c r="BK22" s="1" t="str">
        <f>IF(BJ22&gt;0,"&lt;img src=@img/kidicon.png@&gt;","")</f>
        <v/>
      </c>
    </row>
    <row r="23" spans="2:64" ht="21" customHeight="1">
      <c r="B23" s="10" t="s">
        <v>234</v>
      </c>
      <c r="C23" s="1" t="s">
        <v>190</v>
      </c>
      <c r="G23" s="1" t="s">
        <v>258</v>
      </c>
      <c r="W23" s="1" t="str">
        <f>IF(H23&gt;0,H23/100,"")</f>
        <v/>
      </c>
      <c r="X23" s="1" t="str">
        <f>IF(I23&gt;0,I23/100,"")</f>
        <v/>
      </c>
      <c r="Y23" s="1" t="str">
        <f>IF(J23&gt;0,J23/100,"")</f>
        <v/>
      </c>
      <c r="Z23" s="1" t="str">
        <f>IF(K23&gt;0,K23/100,"")</f>
        <v/>
      </c>
      <c r="AA23" s="1" t="str">
        <f>IF(L23&gt;0,L23/100,"")</f>
        <v/>
      </c>
      <c r="AB23" s="1" t="str">
        <f>IF(M23&gt;0,M23/100,"")</f>
        <v/>
      </c>
      <c r="AC23" s="1" t="str">
        <f>IF(N23&gt;0,N23/100,"")</f>
        <v/>
      </c>
      <c r="AD23" s="1" t="str">
        <f>IF(O23&gt;0,O23/100,"")</f>
        <v/>
      </c>
      <c r="AE23" s="1" t="str">
        <f>IF(P23&gt;0,P23/100,"")</f>
        <v/>
      </c>
      <c r="AF23" s="1" t="str">
        <f>IF(Q23&gt;0,Q23/100,"")</f>
        <v/>
      </c>
      <c r="AG23" s="1" t="str">
        <f>IF(R23&gt;0,R23/100,"")</f>
        <v/>
      </c>
      <c r="AH23" s="1" t="str">
        <f>IF(S23&gt;0,S23/100,"")</f>
        <v/>
      </c>
      <c r="AI23" s="1" t="str">
        <f>IF(T23&gt;0,T23/100,"")</f>
        <v/>
      </c>
      <c r="AJ23" s="1" t="str">
        <f>IF(U23&gt;0,U23/100,"")</f>
        <v/>
      </c>
      <c r="AK23" s="1" t="str">
        <f>IF(H23&gt;0,CONCATENATE(IF(W23&lt;=12,W23,W23-12),IF(OR(W23&lt;12,W23=24),"am","pm"),"-",IF(X23&lt;=12,X23,X23-12),IF(OR(X23&lt;12,X23=24),"am","pm")),"")</f>
        <v/>
      </c>
      <c r="AL23" s="1" t="str">
        <f>IF(J23&gt;0,CONCATENATE(IF(Y23&lt;=12,Y23,Y23-12),IF(OR(Y23&lt;12,Y23=24),"am","pm"),"-",IF(Z23&lt;=12,Z23,Z23-12),IF(OR(Z23&lt;12,Z23=24),"am","pm")),"")</f>
        <v/>
      </c>
      <c r="AM23" s="1" t="str">
        <f>IF(L23&gt;0,CONCATENATE(IF(AA23&lt;=12,AA23,AA23-12),IF(OR(AA23&lt;12,AA23=24),"am","pm"),"-",IF(AB23&lt;=12,AB23,AB23-12),IF(OR(AB23&lt;12,AB23=24),"am","pm")),"")</f>
        <v/>
      </c>
      <c r="AN23" s="1" t="str">
        <f>IF(N23&gt;0,CONCATENATE(IF(AC23&lt;=12,AC23,AC23-12),IF(OR(AC23&lt;12,AC23=24),"am","pm"),"-",IF(AD23&lt;=12,AD23,AD23-12),IF(OR(AD23&lt;12,AD23=24),"am","pm")),"")</f>
        <v/>
      </c>
      <c r="AO23" s="1" t="str">
        <f>IF(O23&gt;0,CONCATENATE(IF(AE23&lt;=12,AE23,AE23-12),IF(OR(AE23&lt;12,AE23=24),"am","pm"),"-",IF(AF23&lt;=12,AF23,AF23-12),IF(OR(AF23&lt;12,AF23=24),"am","pm")),"")</f>
        <v/>
      </c>
      <c r="AP23" s="1" t="str">
        <f>IF(R23&gt;0,CONCATENATE(IF(AG23&lt;=12,AG23,AG23-12),IF(OR(AG23&lt;12,AG23=24),"am","pm"),"-",IF(AH23&lt;=12,AH23,AH23-12),IF(OR(AH23&lt;12,AH23=24),"am","pm")),"")</f>
        <v/>
      </c>
      <c r="AQ23" s="1" t="str">
        <f>IF(T23&gt;0,CONCATENATE(IF(AI23&lt;=12,AI23,AI23-12),IF(OR(AI23&lt;12,AI23=24),"am","pm"),"-",IF(AJ23&lt;=12,AJ23,AJ23-12),IF(OR(AJ23&lt;12,AJ23=24),"am","pm")),"")</f>
        <v/>
      </c>
      <c r="AR23" s="4" t="s">
        <v>284</v>
      </c>
      <c r="AS23" s="1" t="s">
        <v>28</v>
      </c>
      <c r="AU23" s="1" t="s">
        <v>573</v>
      </c>
      <c r="AV23" s="5" t="s">
        <v>33</v>
      </c>
      <c r="AW23" s="5" t="s">
        <v>33</v>
      </c>
      <c r="AX23" s="6" t="str">
        <f>CONCATENATE("{
    'name': """,B23,""",
    'area': ","""",C23,""",",
"'hours': {
      'sunday-start':","""",H23,"""",", 'sunday-end':","""",I23,"""",", 'monday-start':","""",J23,"""",", 'monday-end':","""",K23,"""",", 'tuesday-start':","""",L23,"""",", 'tuesday-end':","""",M23,""", 'wednesday-start':","""",N23,""", 'wednesday-end':","""",O23,""", 'thursday-start':","""",P23,""", 'thursday-end':","""",Q23,""", 'friday-start':","""",R23,""", 'friday-end':","""",S23,""", 'saturday-start':","""",T23,""", 'saturday-end':","""",U23,"""","},","  'description': ","""",V23,"""",", 'link':","""",AR23,"""",", 'pricing':","""",E23,"""",",   'phone-number': ","""",F23,"""",", 'address': ","""",G23,"""",", 'other-amenities': [","'",AS23,"','",AT23,"','",AU23,"'","]",", 'has-drink':",AV23,", 'has-food':",AW23,"},")</f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3" s="1" t="str">
        <f>IF(AS23&gt;0,"&lt;img src=@img/outdoor.png@&gt;","")</f>
        <v>&lt;img src=@img/outdoor.png@&gt;</v>
      </c>
      <c r="AZ23" s="1" t="str">
        <f>IF(AT23&gt;0,"&lt;img src=@img/pets.png@&gt;","")</f>
        <v/>
      </c>
      <c r="BA23" s="1" t="str">
        <f>IF(AU23="hard","&lt;img src=@img/hard.png@&gt;",IF(AU23="medium","&lt;img src=@img/medium.png@&gt;",IF(AU23="easy","&lt;img src=@img/easy.png@&gt;","")))</f>
        <v/>
      </c>
      <c r="BB23" s="1" t="str">
        <f>IF(AV23="true","&lt;img src=@img/drinkicon.png@&gt;","")</f>
        <v/>
      </c>
      <c r="BC23" s="1" t="str">
        <f>IF(AW23="true","&lt;img src=@img/foodicon.png@&gt;","")</f>
        <v/>
      </c>
      <c r="BD23" s="1" t="str">
        <f>CONCATENATE(AY23,AZ23,BA23,BB23,BC23,BK23)</f>
        <v>&lt;img src=@img/outdoor.png@&gt;</v>
      </c>
      <c r="BE23" s="1" t="str">
        <f>CONCATENATE(IF(AS23&gt;0,"outdoor ",""),IF(AT23&gt;0,"pet ",""),IF(AV23="true","drink ",""),IF(AW23="true","food ",""),AU23," ",E23," ",C23,IF(BJ23=TRUE," kid",""))</f>
        <v>outdoor med  pearl</v>
      </c>
      <c r="BF23" s="1" t="str">
        <f>IF(C23="pearl","Pearl Street",IF(C23="campus","Near Campus",IF(C23="downtown","Downtown",IF(C23="north","North Boulder",IF(C23="chautauqua","Chautauqua",IF(C23="east","East Boulder",IF(C23="efoco","East FoCo",IF(C23="hill","The Hill",""))))))))</f>
        <v>Pearl Street</v>
      </c>
      <c r="BG23" s="10">
        <v>40.017583999999999</v>
      </c>
      <c r="BH23" s="10">
        <v>-105.278249</v>
      </c>
      <c r="BI23" s="1" t="str">
        <f>CONCATENATE("[",BG23,",",BH23,"],")</f>
        <v>[40.017584,-105.278249],</v>
      </c>
      <c r="BK23" s="1" t="str">
        <f>IF(BJ23&gt;0,"&lt;img src=@img/kidicon.png@&gt;","")</f>
        <v/>
      </c>
    </row>
    <row r="24" spans="2:64" ht="21" customHeight="1">
      <c r="B24" s="1" t="s">
        <v>420</v>
      </c>
      <c r="C24" s="1" t="s">
        <v>417</v>
      </c>
      <c r="G24" s="1" t="s">
        <v>432</v>
      </c>
      <c r="W24" s="1" t="str">
        <f>IF(H24&gt;0,H24/100,"")</f>
        <v/>
      </c>
      <c r="X24" s="1" t="str">
        <f>IF(I24&gt;0,I24/100,"")</f>
        <v/>
      </c>
      <c r="Y24" s="1" t="str">
        <f>IF(J24&gt;0,J24/100,"")</f>
        <v/>
      </c>
      <c r="Z24" s="1" t="str">
        <f>IF(K24&gt;0,K24/100,"")</f>
        <v/>
      </c>
      <c r="AA24" s="1" t="str">
        <f>IF(L24&gt;0,L24/100,"")</f>
        <v/>
      </c>
      <c r="AB24" s="1" t="str">
        <f>IF(M24&gt;0,M24/100,"")</f>
        <v/>
      </c>
      <c r="AC24" s="1" t="str">
        <f>IF(N24&gt;0,N24/100,"")</f>
        <v/>
      </c>
      <c r="AD24" s="1" t="str">
        <f>IF(O24&gt;0,O24/100,"")</f>
        <v/>
      </c>
      <c r="AE24" s="1" t="str">
        <f>IF(P24&gt;0,P24/100,"")</f>
        <v/>
      </c>
      <c r="AF24" s="1" t="str">
        <f>IF(Q24&gt;0,Q24/100,"")</f>
        <v/>
      </c>
      <c r="AG24" s="1" t="str">
        <f>IF(R24&gt;0,R24/100,"")</f>
        <v/>
      </c>
      <c r="AH24" s="1" t="str">
        <f>IF(S24&gt;0,S24/100,"")</f>
        <v/>
      </c>
      <c r="AI24" s="1" t="str">
        <f>IF(T24&gt;0,T24/100,"")</f>
        <v/>
      </c>
      <c r="AJ24" s="1" t="str">
        <f>IF(U24&gt;0,U24/100,"")</f>
        <v/>
      </c>
      <c r="AK24" s="1" t="str">
        <f>IF(H24&gt;0,CONCATENATE(IF(W24&lt;=12,W24,W24-12),IF(OR(W24&lt;12,W24=24),"am","pm"),"-",IF(X24&lt;=12,X24,X24-12),IF(OR(X24&lt;12,X24=24),"am","pm")),"")</f>
        <v/>
      </c>
      <c r="AL24" s="1" t="str">
        <f>IF(J24&gt;0,CONCATENATE(IF(Y24&lt;=12,Y24,Y24-12),IF(OR(Y24&lt;12,Y24=24),"am","pm"),"-",IF(Z24&lt;=12,Z24,Z24-12),IF(OR(Z24&lt;12,Z24=24),"am","pm")),"")</f>
        <v/>
      </c>
      <c r="AM24" s="1" t="str">
        <f>IF(L24&gt;0,CONCATENATE(IF(AA24&lt;=12,AA24,AA24-12),IF(OR(AA24&lt;12,AA24=24),"am","pm"),"-",IF(AB24&lt;=12,AB24,AB24-12),IF(OR(AB24&lt;12,AB24=24),"am","pm")),"")</f>
        <v/>
      </c>
      <c r="AN24" s="1" t="str">
        <f>IF(N24&gt;0,CONCATENATE(IF(AC24&lt;=12,AC24,AC24-12),IF(OR(AC24&lt;12,AC24=24),"am","pm"),"-",IF(AD24&lt;=12,AD24,AD24-12),IF(OR(AD24&lt;12,AD24=24),"am","pm")),"")</f>
        <v/>
      </c>
      <c r="AO24" s="1" t="str">
        <f>IF(O24&gt;0,CONCATENATE(IF(AE24&lt;=12,AE24,AE24-12),IF(OR(AE24&lt;12,AE24=24),"am","pm"),"-",IF(AF24&lt;=12,AF24,AF24-12),IF(OR(AF24&lt;12,AF24=24),"am","pm")),"")</f>
        <v/>
      </c>
      <c r="AP24" s="1" t="str">
        <f>IF(R24&gt;0,CONCATENATE(IF(AG24&lt;=12,AG24,AG24-12),IF(OR(AG24&lt;12,AG24=24),"am","pm"),"-",IF(AH24&lt;=12,AH24,AH24-12),IF(OR(AH24&lt;12,AH24=24),"am","pm")),"")</f>
        <v/>
      </c>
      <c r="AQ24" s="1" t="str">
        <f>IF(T24&gt;0,CONCATENATE(IF(AI24&lt;=12,AI24,AI24-12),IF(OR(AI24&lt;12,AI24=24),"am","pm"),"-",IF(AJ24&lt;=12,AJ24,AJ24-12),IF(OR(AJ24&lt;12,AJ24=24),"am","pm")),"")</f>
        <v/>
      </c>
      <c r="AR24" s="1" t="s">
        <v>558</v>
      </c>
      <c r="AT24" s="1" t="s">
        <v>464</v>
      </c>
      <c r="AU24" s="1" t="s">
        <v>573</v>
      </c>
      <c r="AV24" s="5" t="s">
        <v>33</v>
      </c>
      <c r="AW24" s="5" t="s">
        <v>33</v>
      </c>
      <c r="AX24" s="6" t="str">
        <f>CONCATENATE("{
    'name': """,B24,""",
    'area': ","""",C24,""",",
"'hours': {
      'sunday-start':","""",H24,"""",", 'sunday-end':","""",I24,"""",", 'monday-start':","""",J24,"""",", 'monday-end':","""",K24,"""",", 'tuesday-start':","""",L24,"""",", 'tuesday-end':","""",M24,""", 'wednesday-start':","""",N24,""", 'wednesday-end':","""",O24,""", 'thursday-start':","""",P24,""", 'thursday-end':","""",Q24,""", 'friday-start':","""",R24,""", 'friday-end':","""",S24,""", 'saturday-start':","""",T24,""", 'saturday-end':","""",U24,"""","},","  'description': ","""",V24,"""",", 'link':","""",AR24,"""",", 'pricing':","""",E24,"""",",   'phone-number': ","""",F24,"""",", 'address': ","""",G24,"""",", 'other-amenities': [","'",AS24,"','",AT24,"','",AU24,"'","]",", 'has-drink':",AV24,", 'has-food':",AW24,"},")</f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4" s="1" t="str">
        <f>IF(AS24&gt;0,"&lt;img src=@img/outdoor.png@&gt;","")</f>
        <v/>
      </c>
      <c r="AZ24" s="1" t="str">
        <f>IF(AT24&gt;0,"&lt;img src=@img/pets.png@&gt;","")</f>
        <v>&lt;img src=@img/pets.png@&gt;</v>
      </c>
      <c r="BA24" s="1" t="str">
        <f>IF(AU24="hard","&lt;img src=@img/hard.png@&gt;",IF(AU24="medium","&lt;img src=@img/medium.png@&gt;",IF(AU24="easy","&lt;img src=@img/easy.png@&gt;","")))</f>
        <v/>
      </c>
      <c r="BB24" s="1" t="str">
        <f>IF(AV24="true","&lt;img src=@img/drinkicon.png@&gt;","")</f>
        <v/>
      </c>
      <c r="BC24" s="1" t="str">
        <f>IF(AW24="true","&lt;img src=@img/foodicon.png@&gt;","")</f>
        <v/>
      </c>
      <c r="BD24" s="1" t="str">
        <f>CONCATENATE(AY24,AZ24,BA24,BB24,BC24,BK24)</f>
        <v>&lt;img src=@img/pets.png@&gt;</v>
      </c>
      <c r="BE24" s="1" t="str">
        <f>CONCATENATE(IF(AS24&gt;0,"outdoor ",""),IF(AT24&gt;0,"pet ",""),IF(AV24="true","drink ",""),IF(AW24="true","food ",""),AU24," ",E24," ",C24,IF(BJ24=TRUE," kid",""))</f>
        <v>pet med  east</v>
      </c>
      <c r="BF24" s="1" t="str">
        <f>IF(C24="pearl","Pearl Street",IF(C24="campus","Near Campus",IF(C24="downtown","Downtown",IF(C24="north","North Boulder",IF(C24="chautauqua","Chautauqua",IF(C24="east","East Boulder",IF(C24="efoco","East FoCo",IF(C24="hill","The Hill",""))))))))</f>
        <v>East Boulder</v>
      </c>
      <c r="BG24" s="10">
        <v>40.014118000000003</v>
      </c>
      <c r="BH24" s="10">
        <v>-105.229815</v>
      </c>
      <c r="BI24" s="1" t="str">
        <f>CONCATENATE("[",BG24,",",BH24,"],")</f>
        <v>[40.014118,-105.229815],</v>
      </c>
      <c r="BK24" s="1" t="str">
        <f>IF(BJ24&gt;0,"&lt;img src=@img/kidicon.png@&gt;","")</f>
        <v/>
      </c>
    </row>
    <row r="25" spans="2:64" ht="21" customHeight="1">
      <c r="B25" s="10" t="s">
        <v>344</v>
      </c>
      <c r="C25" s="1" t="s">
        <v>417</v>
      </c>
      <c r="G25" s="1" t="s">
        <v>347</v>
      </c>
      <c r="W25" s="1" t="str">
        <f>IF(H25&gt;0,H25/100,"")</f>
        <v/>
      </c>
      <c r="X25" s="1" t="str">
        <f>IF(I25&gt;0,I25/100,"")</f>
        <v/>
      </c>
      <c r="Y25" s="1" t="str">
        <f>IF(J25&gt;0,J25/100,"")</f>
        <v/>
      </c>
      <c r="Z25" s="1" t="str">
        <f>IF(K25&gt;0,K25/100,"")</f>
        <v/>
      </c>
      <c r="AA25" s="1" t="str">
        <f>IF(L25&gt;0,L25/100,"")</f>
        <v/>
      </c>
      <c r="AB25" s="1" t="str">
        <f>IF(M25&gt;0,M25/100,"")</f>
        <v/>
      </c>
      <c r="AC25" s="1" t="str">
        <f>IF(N25&gt;0,N25/100,"")</f>
        <v/>
      </c>
      <c r="AD25" s="1" t="str">
        <f>IF(O25&gt;0,O25/100,"")</f>
        <v/>
      </c>
      <c r="AE25" s="1" t="str">
        <f>IF(P25&gt;0,P25/100,"")</f>
        <v/>
      </c>
      <c r="AF25" s="1" t="str">
        <f>IF(Q25&gt;0,Q25/100,"")</f>
        <v/>
      </c>
      <c r="AG25" s="1" t="str">
        <f>IF(R25&gt;0,R25/100,"")</f>
        <v/>
      </c>
      <c r="AH25" s="1" t="str">
        <f>IF(S25&gt;0,S25/100,"")</f>
        <v/>
      </c>
      <c r="AI25" s="1" t="str">
        <f>IF(T25&gt;0,T25/100,"")</f>
        <v/>
      </c>
      <c r="AJ25" s="1" t="str">
        <f>IF(U25&gt;0,U25/100,"")</f>
        <v/>
      </c>
      <c r="AK25" s="1" t="str">
        <f>IF(H25&gt;0,CONCATENATE(IF(W25&lt;=12,W25,W25-12),IF(OR(W25&lt;12,W25=24),"am","pm"),"-",IF(X25&lt;=12,X25,X25-12),IF(OR(X25&lt;12,X25=24),"am","pm")),"")</f>
        <v/>
      </c>
      <c r="AL25" s="1" t="str">
        <f>IF(J25&gt;0,CONCATENATE(IF(Y25&lt;=12,Y25,Y25-12),IF(OR(Y25&lt;12,Y25=24),"am","pm"),"-",IF(Z25&lt;=12,Z25,Z25-12),IF(OR(Z25&lt;12,Z25=24),"am","pm")),"")</f>
        <v/>
      </c>
      <c r="AM25" s="1" t="str">
        <f>IF(L25&gt;0,CONCATENATE(IF(AA25&lt;=12,AA25,AA25-12),IF(OR(AA25&lt;12,AA25=24),"am","pm"),"-",IF(AB25&lt;=12,AB25,AB25-12),IF(OR(AB25&lt;12,AB25=24),"am","pm")),"")</f>
        <v/>
      </c>
      <c r="AN25" s="1" t="str">
        <f>IF(N25&gt;0,CONCATENATE(IF(AC25&lt;=12,AC25,AC25-12),IF(OR(AC25&lt;12,AC25=24),"am","pm"),"-",IF(AD25&lt;=12,AD25,AD25-12),IF(OR(AD25&lt;12,AD25=24),"am","pm")),"")</f>
        <v/>
      </c>
      <c r="AO25" s="1" t="str">
        <f>IF(O25&gt;0,CONCATENATE(IF(AE25&lt;=12,AE25,AE25-12),IF(OR(AE25&lt;12,AE25=24),"am","pm"),"-",IF(AF25&lt;=12,AF25,AF25-12),IF(OR(AF25&lt;12,AF25=24),"am","pm")),"")</f>
        <v/>
      </c>
      <c r="AP25" s="1" t="str">
        <f>IF(R25&gt;0,CONCATENATE(IF(AG25&lt;=12,AG25,AG25-12),IF(OR(AG25&lt;12,AG25=24),"am","pm"),"-",IF(AH25&lt;=12,AH25,AH25-12),IF(OR(AH25&lt;12,AH25=24),"am","pm")),"")</f>
        <v/>
      </c>
      <c r="AQ25" s="1" t="str">
        <f>IF(T25&gt;0,CONCATENATE(IF(AI25&lt;=12,AI25,AI25-12),IF(OR(AI25&lt;12,AI25=24),"am","pm"),"-",IF(AJ25&lt;=12,AJ25,AJ25-12),IF(OR(AJ25&lt;12,AJ25=24),"am","pm")),"")</f>
        <v/>
      </c>
      <c r="AR25" s="4" t="s">
        <v>507</v>
      </c>
      <c r="AS25" s="1" t="s">
        <v>28</v>
      </c>
      <c r="AU25" s="1" t="s">
        <v>573</v>
      </c>
      <c r="AV25" s="5" t="s">
        <v>33</v>
      </c>
      <c r="AW25" s="5" t="s">
        <v>33</v>
      </c>
      <c r="AX25" s="6" t="str">
        <f>CONCATENATE("{
    'name': """,B25,""",
    'area': ","""",C25,""",",
"'hours': {
      'sunday-start':","""",H25,"""",", 'sunday-end':","""",I25,"""",", 'monday-start':","""",J25,"""",", 'monday-end':","""",K25,"""",", 'tuesday-start':","""",L25,"""",", 'tuesday-end':","""",M25,""", 'wednesday-start':","""",N25,""", 'wednesday-end':","""",O25,""", 'thursday-start':","""",P25,""", 'thursday-end':","""",Q25,""", 'friday-start':","""",R25,""", 'friday-end':","""",S25,""", 'saturday-start':","""",T25,""", 'saturday-end':","""",U25,"""","},","  'description': ","""",V25,"""",", 'link':","""",AR25,"""",", 'pricing':","""",E25,"""",",   'phone-number': ","""",F25,"""",", 'address': ","""",G25,"""",", 'other-amenities': [","'",AS25,"','",AT25,"','",AU25,"'","]",", 'has-drink':",AV25,", 'has-food':",AW25,"},")</f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5" s="1" t="str">
        <f>IF(AS25&gt;0,"&lt;img src=@img/outdoor.png@&gt;","")</f>
        <v>&lt;img src=@img/outdoor.png@&gt;</v>
      </c>
      <c r="AZ25" s="1" t="str">
        <f>IF(AT25&gt;0,"&lt;img src=@img/pets.png@&gt;","")</f>
        <v/>
      </c>
      <c r="BA25" s="1" t="str">
        <f>IF(AU25="hard","&lt;img src=@img/hard.png@&gt;",IF(AU25="medium","&lt;img src=@img/medium.png@&gt;",IF(AU25="easy","&lt;img src=@img/easy.png@&gt;","")))</f>
        <v/>
      </c>
      <c r="BB25" s="1" t="str">
        <f>IF(AV25="true","&lt;img src=@img/drinkicon.png@&gt;","")</f>
        <v/>
      </c>
      <c r="BC25" s="1" t="str">
        <f>IF(AW25="true","&lt;img src=@img/foodicon.png@&gt;","")</f>
        <v/>
      </c>
      <c r="BD25" s="1" t="str">
        <f>CONCATENATE(AY25,AZ25,BA25,BB25,BC25,BK25)</f>
        <v>&lt;img src=@img/outdoor.png@&gt;</v>
      </c>
      <c r="BE25" s="1" t="str">
        <f>CONCATENATE(IF(AS25&gt;0,"outdoor ",""),IF(AT25&gt;0,"pet ",""),IF(AV25="true","drink ",""),IF(AW25="true","food ",""),AU25," ",E25," ",C25,IF(BJ25=TRUE," kid",""))</f>
        <v>outdoor med  east</v>
      </c>
      <c r="BF25" s="1" t="str">
        <f>IF(C25="pearl","Pearl Street",IF(C25="campus","Near Campus",IF(C25="downtown","Downtown",IF(C25="north","North Boulder",IF(C25="chautauqua","Chautauqua",IF(C25="east","East Boulder",IF(C25="efoco","East FoCo",IF(C25="hill","The Hill",""))))))))</f>
        <v>East Boulder</v>
      </c>
      <c r="BG25" s="10">
        <v>40.017128</v>
      </c>
      <c r="BH25" s="10">
        <v>-105.26021299999999</v>
      </c>
      <c r="BI25" s="1" t="str">
        <f>CONCATENATE("[",BG25,",",BH25,"],")</f>
        <v>[40.017128,-105.260213],</v>
      </c>
      <c r="BK25" s="1" t="str">
        <f>IF(BJ25&gt;0,"&lt;img src=@img/kidicon.png@&gt;","")</f>
        <v/>
      </c>
    </row>
    <row r="26" spans="2:64" ht="21" customHeight="1">
      <c r="B26" s="10" t="s">
        <v>390</v>
      </c>
      <c r="C26" s="1" t="s">
        <v>309</v>
      </c>
      <c r="G26" s="1" t="s">
        <v>369</v>
      </c>
      <c r="H26" s="1">
        <v>1500</v>
      </c>
      <c r="I26" s="1">
        <v>1800</v>
      </c>
      <c r="J26" s="1">
        <v>1500</v>
      </c>
      <c r="K26" s="1">
        <v>1800</v>
      </c>
      <c r="L26" s="1">
        <v>1500</v>
      </c>
      <c r="M26" s="1">
        <v>1800</v>
      </c>
      <c r="N26" s="1">
        <v>1500</v>
      </c>
      <c r="O26" s="1">
        <v>1800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W26" s="1">
        <f>IF(H26&gt;0,H26/100,"")</f>
        <v>15</v>
      </c>
      <c r="X26" s="1">
        <f>IF(I26&gt;0,I26/100,"")</f>
        <v>18</v>
      </c>
      <c r="Y26" s="1">
        <f>IF(J26&gt;0,J26/100,"")</f>
        <v>15</v>
      </c>
      <c r="Z26" s="1">
        <f>IF(K26&gt;0,K26/100,"")</f>
        <v>18</v>
      </c>
      <c r="AA26" s="1">
        <f>IF(L26&gt;0,L26/100,"")</f>
        <v>15</v>
      </c>
      <c r="AB26" s="1">
        <f>IF(M26&gt;0,M26/100,"")</f>
        <v>18</v>
      </c>
      <c r="AC26" s="1">
        <f>IF(N26&gt;0,N26/100,"")</f>
        <v>15</v>
      </c>
      <c r="AD26" s="1">
        <f>IF(O26&gt;0,O26/100,"")</f>
        <v>18</v>
      </c>
      <c r="AE26" s="1">
        <f>IF(P26&gt;0,P26/100,"")</f>
        <v>15</v>
      </c>
      <c r="AF26" s="1">
        <f>IF(Q26&gt;0,Q26/100,"")</f>
        <v>18</v>
      </c>
      <c r="AG26" s="1">
        <f>IF(R26&gt;0,R26/100,"")</f>
        <v>15</v>
      </c>
      <c r="AH26" s="1">
        <f>IF(S26&gt;0,S26/100,"")</f>
        <v>18</v>
      </c>
      <c r="AI26" s="1">
        <f>IF(T26&gt;0,T26/100,"")</f>
        <v>15</v>
      </c>
      <c r="AJ26" s="1">
        <f>IF(U26&gt;0,U26/100,"")</f>
        <v>18</v>
      </c>
      <c r="AK26" s="1" t="str">
        <f>IF(H26&gt;0,CONCATENATE(IF(W26&lt;=12,W26,W26-12),IF(OR(W26&lt;12,W26=24),"am","pm"),"-",IF(X26&lt;=12,X26,X26-12),IF(OR(X26&lt;12,X26=24),"am","pm")),"")</f>
        <v>3pm-6pm</v>
      </c>
      <c r="AL26" s="1" t="str">
        <f>IF(J26&gt;0,CONCATENATE(IF(Y26&lt;=12,Y26,Y26-12),IF(OR(Y26&lt;12,Y26=24),"am","pm"),"-",IF(Z26&lt;=12,Z26,Z26-12),IF(OR(Z26&lt;12,Z26=24),"am","pm")),"")</f>
        <v>3pm-6pm</v>
      </c>
      <c r="AM26" s="1" t="str">
        <f>IF(L26&gt;0,CONCATENATE(IF(AA26&lt;=12,AA26,AA26-12),IF(OR(AA26&lt;12,AA26=24),"am","pm"),"-",IF(AB26&lt;=12,AB26,AB26-12),IF(OR(AB26&lt;12,AB26=24),"am","pm")),"")</f>
        <v>3pm-6pm</v>
      </c>
      <c r="AN26" s="1" t="str">
        <f>IF(N26&gt;0,CONCATENATE(IF(AC26&lt;=12,AC26,AC26-12),IF(OR(AC26&lt;12,AC26=24),"am","pm"),"-",IF(AD26&lt;=12,AD26,AD26-12),IF(OR(AD26&lt;12,AD26=24),"am","pm")),"")</f>
        <v>3pm-6pm</v>
      </c>
      <c r="AO26" s="1" t="str">
        <f>IF(O26&gt;0,CONCATENATE(IF(AE26&lt;=12,AE26,AE26-12),IF(OR(AE26&lt;12,AE26=24),"am","pm"),"-",IF(AF26&lt;=12,AF26,AF26-12),IF(OR(AF26&lt;12,AF26=24),"am","pm")),"")</f>
        <v>3pm-6pm</v>
      </c>
      <c r="AP26" s="1" t="str">
        <f>IF(R26&gt;0,CONCATENATE(IF(AG26&lt;=12,AG26,AG26-12),IF(OR(AG26&lt;12,AG26=24),"am","pm"),"-",IF(AH26&lt;=12,AH26,AH26-12),IF(OR(AH26&lt;12,AH26=24),"am","pm")),"")</f>
        <v>3pm-6pm</v>
      </c>
      <c r="AQ26" s="1" t="str">
        <f>IF(T26&gt;0,CONCATENATE(IF(AI26&lt;=12,AI26,AI26-12),IF(OR(AI26&lt;12,AI26=24),"am","pm"),"-",IF(AJ26&lt;=12,AJ26,AJ26-12),IF(OR(AJ26&lt;12,AJ26=24),"am","pm")),"")</f>
        <v>3pm-6pm</v>
      </c>
      <c r="AR26" s="1" t="s">
        <v>531</v>
      </c>
      <c r="AU26" s="1" t="s">
        <v>573</v>
      </c>
      <c r="AV26" s="5" t="s">
        <v>32</v>
      </c>
      <c r="AW26" s="5" t="s">
        <v>32</v>
      </c>
      <c r="AX26" s="6" t="str">
        <f>CONCATENATE("{
    'name': """,B26,""",
    'area': ","""",C26,""",",
"'hours': {
      'sunday-start':","""",H26,"""",", 'sunday-end':","""",I26,"""",", 'monday-start':","""",J26,"""",", 'monday-end':","""",K26,"""",", 'tuesday-start':","""",L26,"""",", 'tuesday-end':","""",M26,""", 'wednesday-start':","""",N26,""", 'wednesday-end':","""",O26,""", 'thursday-start':","""",P26,""", 'thursday-end':","""",Q26,""", 'friday-start':","""",R26,""", 'friday-end':","""",S26,""", 'saturday-start':","""",T26,""", 'saturday-end':","""",U26,"""","},","  'description': ","""",V26,"""",", 'link':","""",AR26,"""",", 'pricing':","""",E26,"""",",   'phone-number': ","""",F26,"""",", 'address': ","""",G26,"""",", 'other-amenities': [","'",AS26,"','",AT26,"','",AU26,"'","]",", 'has-drink':",AV26,", 'has-food':",AW26,"},")</f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['','','med'], 'has-drink':true, 'has-food':true},</v>
      </c>
      <c r="AY26" s="1" t="str">
        <f>IF(AS26&gt;0,"&lt;img src=@img/outdoor.png@&gt;","")</f>
        <v/>
      </c>
      <c r="AZ26" s="1" t="str">
        <f>IF(AT26&gt;0,"&lt;img src=@img/pets.png@&gt;","")</f>
        <v/>
      </c>
      <c r="BA26" s="1" t="str">
        <f>IF(AU26="hard","&lt;img src=@img/hard.png@&gt;",IF(AU26="medium","&lt;img src=@img/medium.png@&gt;",IF(AU26="easy","&lt;img src=@img/easy.png@&gt;","")))</f>
        <v/>
      </c>
      <c r="BB26" s="1" t="str">
        <f>IF(AV26="true","&lt;img src=@img/drinkicon.png@&gt;","")</f>
        <v>&lt;img src=@img/drinkicon.png@&gt;</v>
      </c>
      <c r="BC26" s="1" t="str">
        <f>IF(AW26="true","&lt;img src=@img/foodicon.png@&gt;","")</f>
        <v>&lt;img src=@img/foodicon.png@&gt;</v>
      </c>
      <c r="BD26" s="1" t="str">
        <f>CONCATENATE(AY26,AZ26,BA26,BB26,BC26,BK26)</f>
        <v>&lt;img src=@img/drinkicon.png@&gt;&lt;img src=@img/foodicon.png@&gt;</v>
      </c>
      <c r="BE26" s="1" t="str">
        <f>CONCATENATE(IF(AS26&gt;0,"outdoor ",""),IF(AT26&gt;0,"pet ",""),IF(AV26="true","drink ",""),IF(AW26="true","food ",""),AU26," ",E26," ",C26,IF(BJ26=TRUE," kid",""))</f>
        <v>drink food med  hill</v>
      </c>
      <c r="BF26" s="1" t="str">
        <f>IF(C26="pearl","Pearl Street",IF(C26="campus","Near Campus",IF(C26="downtown","Downtown",IF(C26="north","North Boulder",IF(C26="chautauqua","Chautauqua",IF(C26="east","East Boulder",IF(C26="efoco","East FoCo",IF(C26="hill","The Hill",""))))))))</f>
        <v>The Hill</v>
      </c>
      <c r="BG26" s="10">
        <v>40.008789</v>
      </c>
      <c r="BH26" s="10">
        <v>-105.27650300000001</v>
      </c>
      <c r="BI26" s="1" t="str">
        <f>CONCATENATE("[",BG26,",",BH26,"],")</f>
        <v>[40.008789,-105.276503],</v>
      </c>
      <c r="BK26" s="1" t="str">
        <f>IF(BJ26&gt;0,"&lt;img src=@img/kidicon.png@&gt;","")</f>
        <v/>
      </c>
    </row>
    <row r="27" spans="2:64" ht="21" customHeight="1">
      <c r="B27" s="10" t="s">
        <v>328</v>
      </c>
      <c r="C27" s="1" t="s">
        <v>34</v>
      </c>
      <c r="G27" s="3" t="s">
        <v>363</v>
      </c>
      <c r="H27" s="1">
        <v>1600</v>
      </c>
      <c r="I27" s="1">
        <v>1800</v>
      </c>
      <c r="J27" s="1">
        <v>1600</v>
      </c>
      <c r="K27" s="1">
        <v>1800</v>
      </c>
      <c r="L27" s="1">
        <v>1600</v>
      </c>
      <c r="M27" s="1">
        <v>1800</v>
      </c>
      <c r="N27" s="1">
        <v>1600</v>
      </c>
      <c r="O27" s="1">
        <v>1800</v>
      </c>
      <c r="P27" s="1">
        <v>1600</v>
      </c>
      <c r="Q27" s="1">
        <v>1800</v>
      </c>
      <c r="R27" s="1">
        <v>1600</v>
      </c>
      <c r="S27" s="1">
        <v>1800</v>
      </c>
      <c r="T27" s="1">
        <v>1600</v>
      </c>
      <c r="U27" s="1">
        <v>1800</v>
      </c>
      <c r="V27" s="2"/>
      <c r="W27" s="1">
        <f>IF(H27&gt;0,H27/100,"")</f>
        <v>16</v>
      </c>
      <c r="X27" s="1">
        <f>IF(I27&gt;0,I27/100,"")</f>
        <v>18</v>
      </c>
      <c r="Y27" s="1">
        <f>IF(J27&gt;0,J27/100,"")</f>
        <v>16</v>
      </c>
      <c r="Z27" s="1">
        <f>IF(K27&gt;0,K27/100,"")</f>
        <v>18</v>
      </c>
      <c r="AA27" s="1">
        <f>IF(L27&gt;0,L27/100,"")</f>
        <v>16</v>
      </c>
      <c r="AB27" s="1">
        <f>IF(M27&gt;0,M27/100,"")</f>
        <v>18</v>
      </c>
      <c r="AC27" s="1">
        <f>IF(N27&gt;0,N27/100,"")</f>
        <v>16</v>
      </c>
      <c r="AD27" s="1">
        <f>IF(O27&gt;0,O27/100,"")</f>
        <v>18</v>
      </c>
      <c r="AE27" s="1">
        <f>IF(P27&gt;0,P27/100,"")</f>
        <v>16</v>
      </c>
      <c r="AF27" s="1">
        <f>IF(Q27&gt;0,Q27/100,"")</f>
        <v>18</v>
      </c>
      <c r="AG27" s="1">
        <f>IF(R27&gt;0,R27/100,"")</f>
        <v>16</v>
      </c>
      <c r="AH27" s="1">
        <f>IF(S27&gt;0,S27/100,"")</f>
        <v>18</v>
      </c>
      <c r="AI27" s="1">
        <f>IF(T27&gt;0,T27/100,"")</f>
        <v>16</v>
      </c>
      <c r="AJ27" s="1">
        <f>IF(U27&gt;0,U27/100,"")</f>
        <v>18</v>
      </c>
      <c r="AK27" s="1" t="str">
        <f>IF(H27&gt;0,CONCATENATE(IF(W27&lt;=12,W27,W27-12),IF(OR(W27&lt;12,W27=24),"am","pm"),"-",IF(X27&lt;=12,X27,X27-12),IF(OR(X27&lt;12,X27=24),"am","pm")),"")</f>
        <v>4pm-6pm</v>
      </c>
      <c r="AL27" s="1" t="str">
        <f>IF(J27&gt;0,CONCATENATE(IF(Y27&lt;=12,Y27,Y27-12),IF(OR(Y27&lt;12,Y27=24),"am","pm"),"-",IF(Z27&lt;=12,Z27,Z27-12),IF(OR(Z27&lt;12,Z27=24),"am","pm")),"")</f>
        <v>4pm-6pm</v>
      </c>
      <c r="AM27" s="1" t="str">
        <f>IF(L27&gt;0,CONCATENATE(IF(AA27&lt;=12,AA27,AA27-12),IF(OR(AA27&lt;12,AA27=24),"am","pm"),"-",IF(AB27&lt;=12,AB27,AB27-12),IF(OR(AB27&lt;12,AB27=24),"am","pm")),"")</f>
        <v>4pm-6pm</v>
      </c>
      <c r="AN27" s="1" t="str">
        <f>IF(N27&gt;0,CONCATENATE(IF(AC27&lt;=12,AC27,AC27-12),IF(OR(AC27&lt;12,AC27=24),"am","pm"),"-",IF(AD27&lt;=12,AD27,AD27-12),IF(OR(AD27&lt;12,AD27=24),"am","pm")),"")</f>
        <v>4pm-6pm</v>
      </c>
      <c r="AO27" s="1" t="str">
        <f>IF(O27&gt;0,CONCATENATE(IF(AE27&lt;=12,AE27,AE27-12),IF(OR(AE27&lt;12,AE27=24),"am","pm"),"-",IF(AF27&lt;=12,AF27,AF27-12),IF(OR(AF27&lt;12,AF27=24),"am","pm")),"")</f>
        <v>4pm-6pm</v>
      </c>
      <c r="AP27" s="1" t="str">
        <f>IF(R27&gt;0,CONCATENATE(IF(AG27&lt;=12,AG27,AG27-12),IF(OR(AG27&lt;12,AG27=24),"am","pm"),"-",IF(AH27&lt;=12,AH27,AH27-12),IF(OR(AH27&lt;12,AH27=24),"am","pm")),"")</f>
        <v>4pm-6pm</v>
      </c>
      <c r="AQ27" s="1" t="str">
        <f>IF(T27&gt;0,CONCATENATE(IF(AI27&lt;=12,AI27,AI27-12),IF(OR(AI27&lt;12,AI27=24),"am","pm"),"-",IF(AJ27&lt;=12,AJ27,AJ27-12),IF(OR(AJ27&lt;12,AJ27=24),"am","pm")),"")</f>
        <v>4pm-6pm</v>
      </c>
      <c r="AR27" s="4" t="s">
        <v>525</v>
      </c>
      <c r="AU27" s="1" t="s">
        <v>573</v>
      </c>
      <c r="AV27" s="5" t="s">
        <v>32</v>
      </c>
      <c r="AW27" s="5" t="s">
        <v>32</v>
      </c>
      <c r="AX27" s="6" t="str">
        <f>CONCATENATE("{
    'name': """,B27,""",
    'area': ","""",C27,""",",
"'hours': {
      'sunday-start':","""",H27,"""",", 'sunday-end':","""",I27,"""",", 'monday-start':","""",J27,"""",", 'monday-end':","""",K27,"""",", 'tuesday-start':","""",L27,"""",", 'tuesday-end':","""",M27,""", 'wednesday-start':","""",N27,""", 'wednesday-end':","""",O27,""", 'thursday-start':","""",P27,""", 'thursday-end':","""",Q27,""", 'friday-start':","""",R27,""", 'friday-end':","""",S27,""", 'saturday-start':","""",T27,""", 'saturday-end':","""",U27,"""","},","  'description': ","""",V27,"""",", 'link':","""",AR27,"""",", 'pricing':","""",E27,"""",",   'phone-number': ","""",F27,"""",", 'address': ","""",G27,"""",", 'other-amenities': [","'",AS27,"','",AT27,"','",AU27,"'","]",", 'has-drink':",AV27,", 'has-food':",AW27,"},")</f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7" s="1" t="str">
        <f>IF(AS27&gt;0,"&lt;img src=@img/outdoor.png@&gt;","")</f>
        <v/>
      </c>
      <c r="AZ27" s="1" t="str">
        <f>IF(AT27&gt;0,"&lt;img src=@img/pets.png@&gt;","")</f>
        <v/>
      </c>
      <c r="BA27" s="1" t="str">
        <f>IF(AU27="hard","&lt;img src=@img/hard.png@&gt;",IF(AU27="medium","&lt;img src=@img/medium.png@&gt;",IF(AU27="easy","&lt;img src=@img/easy.png@&gt;","")))</f>
        <v/>
      </c>
      <c r="BB27" s="1" t="str">
        <f>IF(AV27="true","&lt;img src=@img/drinkicon.png@&gt;","")</f>
        <v>&lt;img src=@img/drinkicon.png@&gt;</v>
      </c>
      <c r="BC27" s="1" t="str">
        <f>IF(AW27="true","&lt;img src=@img/foodicon.png@&gt;","")</f>
        <v>&lt;img src=@img/foodicon.png@&gt;</v>
      </c>
      <c r="BD27" s="1" t="str">
        <f>CONCATENATE(AY27,AZ27,BA27,BB27,BC27,BK27)</f>
        <v>&lt;img src=@img/drinkicon.png@&gt;&lt;img src=@img/foodicon.png@&gt;</v>
      </c>
      <c r="BE27" s="1" t="str">
        <f>CONCATENATE(IF(AS27&gt;0,"outdoor ",""),IF(AT27&gt;0,"pet ",""),IF(AV27="true","drink ",""),IF(AW27="true","food ",""),AU27," ",E27," ",C27,IF(BJ27=TRUE," kid",""))</f>
        <v>drink food med  campus</v>
      </c>
      <c r="BF27" s="1" t="str">
        <f>IF(C27="pearl","Pearl Street",IF(C27="campus","Near Campus",IF(C27="downtown","Downtown",IF(C27="north","North Boulder",IF(C27="chautauqua","Chautauqua",IF(C27="east","East Boulder",IF(C27="efoco","East FoCo",IF(C27="hill","The Hill",""))))))))</f>
        <v>Near Campus</v>
      </c>
      <c r="BG27" s="10">
        <v>40.012053999999999</v>
      </c>
      <c r="BH27" s="10">
        <v>-105.260694</v>
      </c>
      <c r="BI27" s="1" t="str">
        <f>CONCATENATE("[",BG27,",",BH27,"],")</f>
        <v>[40.012054,-105.260694],</v>
      </c>
      <c r="BK27" s="1" t="str">
        <f>IF(BJ27&gt;0,"&lt;img src=@img/kidicon.png@&gt;","")</f>
        <v/>
      </c>
    </row>
    <row r="28" spans="2:64" ht="21" customHeight="1">
      <c r="B28" s="10" t="s">
        <v>69</v>
      </c>
      <c r="C28" s="1" t="s">
        <v>190</v>
      </c>
      <c r="G28" s="19" t="s">
        <v>197</v>
      </c>
      <c r="H28" s="1">
        <v>1400</v>
      </c>
      <c r="I28" s="1">
        <v>1800</v>
      </c>
      <c r="J28" s="1">
        <v>1500</v>
      </c>
      <c r="K28" s="1">
        <v>2200</v>
      </c>
      <c r="L28" s="1">
        <v>1400</v>
      </c>
      <c r="M28" s="1">
        <v>1800</v>
      </c>
      <c r="N28" s="1">
        <v>1400</v>
      </c>
      <c r="O28" s="1">
        <v>1800</v>
      </c>
      <c r="P28" s="1">
        <v>1400</v>
      </c>
      <c r="Q28" s="1">
        <v>1800</v>
      </c>
      <c r="R28" s="1">
        <v>1400</v>
      </c>
      <c r="S28" s="1">
        <v>1800</v>
      </c>
      <c r="T28" s="1">
        <v>1400</v>
      </c>
      <c r="U28" s="1">
        <v>1800</v>
      </c>
      <c r="V28" s="10" t="s">
        <v>109</v>
      </c>
      <c r="W28" s="1">
        <f>IF(H28&gt;0,H28/100,"")</f>
        <v>14</v>
      </c>
      <c r="X28" s="1">
        <f>IF(I28&gt;0,I28/100,"")</f>
        <v>18</v>
      </c>
      <c r="Y28" s="1">
        <f>IF(J28&gt;0,J28/100,"")</f>
        <v>15</v>
      </c>
      <c r="Z28" s="1">
        <f>IF(K28&gt;0,K28/100,"")</f>
        <v>22</v>
      </c>
      <c r="AA28" s="1">
        <f>IF(L28&gt;0,L28/100,"")</f>
        <v>14</v>
      </c>
      <c r="AB28" s="1">
        <f>IF(M28&gt;0,M28/100,"")</f>
        <v>18</v>
      </c>
      <c r="AC28" s="1">
        <f>IF(N28&gt;0,N28/100,"")</f>
        <v>14</v>
      </c>
      <c r="AD28" s="1">
        <f>IF(O28&gt;0,O28/100,"")</f>
        <v>18</v>
      </c>
      <c r="AE28" s="1">
        <f>IF(P28&gt;0,P28/100,"")</f>
        <v>14</v>
      </c>
      <c r="AF28" s="1">
        <f>IF(Q28&gt;0,Q28/100,"")</f>
        <v>18</v>
      </c>
      <c r="AG28" s="1">
        <f>IF(R28&gt;0,R28/100,"")</f>
        <v>14</v>
      </c>
      <c r="AH28" s="1">
        <f>IF(S28&gt;0,S28/100,"")</f>
        <v>18</v>
      </c>
      <c r="AI28" s="1">
        <f>IF(T28&gt;0,T28/100,"")</f>
        <v>14</v>
      </c>
      <c r="AJ28" s="1">
        <f>IF(U28&gt;0,U28/100,"")</f>
        <v>18</v>
      </c>
      <c r="AK28" s="1" t="str">
        <f>IF(H28&gt;0,CONCATENATE(IF(W28&lt;=12,W28,W28-12),IF(OR(W28&lt;12,W28=24),"am","pm"),"-",IF(X28&lt;=12,X28,X28-12),IF(OR(X28&lt;12,X28=24),"am","pm")),"")</f>
        <v>2pm-6pm</v>
      </c>
      <c r="AL28" s="1" t="str">
        <f>IF(J28&gt;0,CONCATENATE(IF(Y28&lt;=12,Y28,Y28-12),IF(OR(Y28&lt;12,Y28=24),"am","pm"),"-",IF(Z28&lt;=12,Z28,Z28-12),IF(OR(Z28&lt;12,Z28=24),"am","pm")),"")</f>
        <v>3pm-10pm</v>
      </c>
      <c r="AM28" s="1" t="str">
        <f>IF(L28&gt;0,CONCATENATE(IF(AA28&lt;=12,AA28,AA28-12),IF(OR(AA28&lt;12,AA28=24),"am","pm"),"-",IF(AB28&lt;=12,AB28,AB28-12),IF(OR(AB28&lt;12,AB28=24),"am","pm")),"")</f>
        <v>2pm-6pm</v>
      </c>
      <c r="AN28" s="1" t="str">
        <f>IF(N28&gt;0,CONCATENATE(IF(AC28&lt;=12,AC28,AC28-12),IF(OR(AC28&lt;12,AC28=24),"am","pm"),"-",IF(AD28&lt;=12,AD28,AD28-12),IF(OR(AD28&lt;12,AD28=24),"am","pm")),"")</f>
        <v>2pm-6pm</v>
      </c>
      <c r="AO28" s="1" t="str">
        <f>IF(O28&gt;0,CONCATENATE(IF(AE28&lt;=12,AE28,AE28-12),IF(OR(AE28&lt;12,AE28=24),"am","pm"),"-",IF(AF28&lt;=12,AF28,AF28-12),IF(OR(AF28&lt;12,AF28=24),"am","pm")),"")</f>
        <v>2pm-6pm</v>
      </c>
      <c r="AP28" s="1" t="str">
        <f>IF(R28&gt;0,CONCATENATE(IF(AG28&lt;=12,AG28,AG28-12),IF(OR(AG28&lt;12,AG28=24),"am","pm"),"-",IF(AH28&lt;=12,AH28,AH28-12),IF(OR(AH28&lt;12,AH28=24),"am","pm")),"")</f>
        <v>2pm-6pm</v>
      </c>
      <c r="AQ28" s="1" t="str">
        <f>IF(T28&gt;0,CONCATENATE(IF(AI28&lt;=12,AI28,AI28-12),IF(OR(AI28&lt;12,AI28=24),"am","pm"),"-",IF(AJ28&lt;=12,AJ28,AJ28-12),IF(OR(AJ28&lt;12,AJ28=24),"am","pm")),"")</f>
        <v>2pm-6pm</v>
      </c>
      <c r="AR28" s="4" t="s">
        <v>151</v>
      </c>
      <c r="AS28" s="1" t="s">
        <v>28</v>
      </c>
      <c r="AU28" s="1" t="s">
        <v>573</v>
      </c>
      <c r="AV28" s="5" t="s">
        <v>32</v>
      </c>
      <c r="AW28" s="5" t="s">
        <v>32</v>
      </c>
      <c r="AX28" s="6" t="str">
        <f>CONCATENATE("{
    'name': """,B28,""",
    'area': ","""",C28,""",",
"'hours': {
      'sunday-start':","""",H28,"""",", 'sunday-end':","""",I28,"""",", 'monday-start':","""",J28,"""",", 'monday-end':","""",K28,"""",", 'tuesday-start':","""",L28,"""",", 'tuesday-end':","""",M28,""", 'wednesday-start':","""",N28,""", 'wednesday-end':","""",O28,""", 'thursday-start':","""",P28,""", 'thursday-end':","""",Q28,""", 'friday-start':","""",R28,""", 'friday-end':","""",S28,""", 'saturday-start':","""",T28,""", 'saturday-end':","""",U28,"""","},","  'description': ","""",V28,"""",", 'link':","""",AR28,"""",", 'pricing':","""",E28,"""",",   'phone-number': ","""",F28,"""",", 'address': ","""",G28,"""",", 'other-amenities': [","'",AS28,"','",AT28,"','",AU28,"'","]",", 'has-drink':",AV28,", 'has-food':",AW28,"},")</f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8" s="1" t="str">
        <f>IF(AS28&gt;0,"&lt;img src=@img/outdoor.png@&gt;","")</f>
        <v>&lt;img src=@img/outdoor.png@&gt;</v>
      </c>
      <c r="AZ28" s="1" t="str">
        <f>IF(AT28&gt;0,"&lt;img src=@img/pets.png@&gt;","")</f>
        <v/>
      </c>
      <c r="BA28" s="1" t="str">
        <f>IF(AU28="hard","&lt;img src=@img/hard.png@&gt;",IF(AU28="medium","&lt;img src=@img/medium.png@&gt;",IF(AU28="easy","&lt;img src=@img/easy.png@&gt;","")))</f>
        <v/>
      </c>
      <c r="BB28" s="1" t="str">
        <f>IF(AV28="true","&lt;img src=@img/drinkicon.png@&gt;","")</f>
        <v>&lt;img src=@img/drinkicon.png@&gt;</v>
      </c>
      <c r="BC28" s="1" t="str">
        <f>IF(AW28="true","&lt;img src=@img/foodicon.png@&gt;","")</f>
        <v>&lt;img src=@img/foodicon.png@&gt;</v>
      </c>
      <c r="BD28" s="1" t="str">
        <f>CONCATENATE(AY28,AZ28,BA28,BB28,BC28,BK28)</f>
        <v>&lt;img src=@img/outdoor.png@&gt;&lt;img src=@img/drinkicon.png@&gt;&lt;img src=@img/foodicon.png@&gt;&lt;img src=@img/kidicon.png@&gt;</v>
      </c>
      <c r="BE28" s="1" t="str">
        <f>CONCATENATE(IF(AS28&gt;0,"outdoor ",""),IF(AT28&gt;0,"pet ",""),IF(AV28="true","drink ",""),IF(AW28="true","food ",""),AU28," ",E28," ",C28,IF(BJ28=TRUE," kid",""))</f>
        <v>outdoor drink food med  pearl</v>
      </c>
      <c r="BF28" s="1" t="str">
        <f>IF(C28="pearl","Pearl Street",IF(C28="campus","Near Campus",IF(C28="downtown","Downtown",IF(C28="north","North Boulder",IF(C28="chautauqua","Chautauqua",IF(C28="east","East Boulder",IF(C28="efoco","East FoCo",IF(C28="hill","The Hill",""))))))))</f>
        <v>Pearl Street</v>
      </c>
      <c r="BG28" s="10">
        <v>40.017136000000001</v>
      </c>
      <c r="BH28" s="10">
        <v>-105.28254099999999</v>
      </c>
      <c r="BI28" s="1" t="str">
        <f>CONCATENATE("[",BG28,",",BH28,"],")</f>
        <v>[40.017136,-105.282541],</v>
      </c>
      <c r="BJ28" s="5" t="s">
        <v>32</v>
      </c>
      <c r="BK28" s="1" t="str">
        <f>IF(BJ28&gt;0,"&lt;img src=@img/kidicon.png@&gt;","")</f>
        <v>&lt;img src=@img/kidicon.png@&gt;</v>
      </c>
      <c r="BL28" s="1" t="s">
        <v>470</v>
      </c>
    </row>
    <row r="29" spans="2:64" ht="21" customHeight="1">
      <c r="B29" s="10" t="s">
        <v>25</v>
      </c>
      <c r="C29" s="1" t="s">
        <v>309</v>
      </c>
      <c r="G29" s="1" t="s">
        <v>381</v>
      </c>
      <c r="W29" s="1" t="str">
        <f>IF(H29&gt;0,H29/100,"")</f>
        <v/>
      </c>
      <c r="X29" s="1" t="str">
        <f>IF(I29&gt;0,I29/100,"")</f>
        <v/>
      </c>
      <c r="Y29" s="1" t="str">
        <f>IF(J29&gt;0,J29/100,"")</f>
        <v/>
      </c>
      <c r="Z29" s="1" t="str">
        <f>IF(K29&gt;0,K29/100,"")</f>
        <v/>
      </c>
      <c r="AA29" s="1" t="str">
        <f>IF(L29&gt;0,L29/100,"")</f>
        <v/>
      </c>
      <c r="AB29" s="1" t="str">
        <f>IF(M29&gt;0,M29/100,"")</f>
        <v/>
      </c>
      <c r="AC29" s="1" t="str">
        <f>IF(N29&gt;0,N29/100,"")</f>
        <v/>
      </c>
      <c r="AD29" s="1" t="str">
        <f>IF(O29&gt;0,O29/100,"")</f>
        <v/>
      </c>
      <c r="AE29" s="1" t="str">
        <f>IF(P29&gt;0,P29/100,"")</f>
        <v/>
      </c>
      <c r="AF29" s="1" t="str">
        <f>IF(Q29&gt;0,Q29/100,"")</f>
        <v/>
      </c>
      <c r="AG29" s="1" t="str">
        <f>IF(R29&gt;0,R29/100,"")</f>
        <v/>
      </c>
      <c r="AH29" s="1" t="str">
        <f>IF(S29&gt;0,S29/100,"")</f>
        <v/>
      </c>
      <c r="AI29" s="1" t="str">
        <f>IF(T29&gt;0,T29/100,"")</f>
        <v/>
      </c>
      <c r="AJ29" s="1" t="str">
        <f>IF(U29&gt;0,U29/100,"")</f>
        <v/>
      </c>
      <c r="AK29" s="1" t="str">
        <f>IF(H29&gt;0,CONCATENATE(IF(W29&lt;=12,W29,W29-12),IF(OR(W29&lt;12,W29=24),"am","pm"),"-",IF(X29&lt;=12,X29,X29-12),IF(OR(X29&lt;12,X29=24),"am","pm")),"")</f>
        <v/>
      </c>
      <c r="AL29" s="1" t="str">
        <f>IF(J29&gt;0,CONCATENATE(IF(Y29&lt;=12,Y29,Y29-12),IF(OR(Y29&lt;12,Y29=24),"am","pm"),"-",IF(Z29&lt;=12,Z29,Z29-12),IF(OR(Z29&lt;12,Z29=24),"am","pm")),"")</f>
        <v/>
      </c>
      <c r="AM29" s="1" t="str">
        <f>IF(L29&gt;0,CONCATENATE(IF(AA29&lt;=12,AA29,AA29-12),IF(OR(AA29&lt;12,AA29=24),"am","pm"),"-",IF(AB29&lt;=12,AB29,AB29-12),IF(OR(AB29&lt;12,AB29=24),"am","pm")),"")</f>
        <v/>
      </c>
      <c r="AN29" s="1" t="str">
        <f>IF(N29&gt;0,CONCATENATE(IF(AC29&lt;=12,AC29,AC29-12),IF(OR(AC29&lt;12,AC29=24),"am","pm"),"-",IF(AD29&lt;=12,AD29,AD29-12),IF(OR(AD29&lt;12,AD29=24),"am","pm")),"")</f>
        <v/>
      </c>
      <c r="AO29" s="1" t="str">
        <f>IF(O29&gt;0,CONCATENATE(IF(AE29&lt;=12,AE29,AE29-12),IF(OR(AE29&lt;12,AE29=24),"am","pm"),"-",IF(AF29&lt;=12,AF29,AF29-12),IF(OR(AF29&lt;12,AF29=24),"am","pm")),"")</f>
        <v/>
      </c>
      <c r="AP29" s="1" t="str">
        <f>IF(R29&gt;0,CONCATENATE(IF(AG29&lt;=12,AG29,AG29-12),IF(OR(AG29&lt;12,AG29=24),"am","pm"),"-",IF(AH29&lt;=12,AH29,AH29-12),IF(OR(AH29&lt;12,AH29=24),"am","pm")),"")</f>
        <v/>
      </c>
      <c r="AQ29" s="1" t="str">
        <f>IF(T29&gt;0,CONCATENATE(IF(AI29&lt;=12,AI29,AI29-12),IF(OR(AI29&lt;12,AI29=24),"am","pm"),"-",IF(AJ29&lt;=12,AJ29,AJ29-12),IF(OR(AJ29&lt;12,AJ29=24),"am","pm")),"")</f>
        <v/>
      </c>
      <c r="AR29" s="1" t="s">
        <v>542</v>
      </c>
      <c r="AU29" s="1" t="s">
        <v>573</v>
      </c>
      <c r="AV29" s="5" t="s">
        <v>33</v>
      </c>
      <c r="AW29" s="5" t="s">
        <v>33</v>
      </c>
      <c r="AX29" s="6" t="str">
        <f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9" s="1" t="str">
        <f>IF(AS29&gt;0,"&lt;img src=@img/outdoor.png@&gt;","")</f>
        <v/>
      </c>
      <c r="AZ29" s="1" t="str">
        <f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>IF(AV29="true","&lt;img src=@img/drinkicon.png@&gt;","")</f>
        <v/>
      </c>
      <c r="BC29" s="1" t="str">
        <f>IF(AW29="true","&lt;img src=@img/foodicon.png@&gt;","")</f>
        <v/>
      </c>
      <c r="BD29" s="1" t="str">
        <f>CONCATENATE(AY29,AZ29,BA29,BB29,BC29,BK29)</f>
        <v/>
      </c>
      <c r="BE29" s="1" t="str">
        <f>CONCATENATE(IF(AS29&gt;0,"outdoor ",""),IF(AT29&gt;0,"pet ",""),IF(AV29="true","drink ",""),IF(AW29="true","food ",""),AU29," ",E29," ",C29,IF(BJ29=TRUE," kid",""))</f>
        <v>med  hill</v>
      </c>
      <c r="BF29" s="1" t="str">
        <f>IF(C29="pearl","Pearl Street",IF(C29="campus","Near Campus",IF(C29="downtown","Downtown",IF(C29="north","North Boulder",IF(C29="chautauqua","Chautauqua",IF(C29="east","East Boulder",IF(C29="efoco","East FoCo",IF(C29="hill","The Hill",""))))))))</f>
        <v>The Hill</v>
      </c>
      <c r="BG29" s="10">
        <v>40.007475999999997</v>
      </c>
      <c r="BH29" s="10">
        <v>-105.275868</v>
      </c>
      <c r="BI29" s="1" t="str">
        <f>CONCATENATE("[",BG29,",",BH29,"],")</f>
        <v>[40.007476,-105.275868],</v>
      </c>
      <c r="BK29" s="1" t="str">
        <f>IF(BJ29&gt;0,"&lt;img src=@img/kidicon.png@&gt;","")</f>
        <v/>
      </c>
    </row>
    <row r="30" spans="2:64" ht="21" customHeight="1">
      <c r="B30" s="10" t="s">
        <v>235</v>
      </c>
      <c r="C30" s="1" t="s">
        <v>190</v>
      </c>
      <c r="G30" s="1" t="s">
        <v>259</v>
      </c>
      <c r="W30" s="1" t="str">
        <f>IF(H30&gt;0,H30/100,"")</f>
        <v/>
      </c>
      <c r="X30" s="1" t="str">
        <f>IF(I30&gt;0,I30/100,"")</f>
        <v/>
      </c>
      <c r="Y30" s="1" t="str">
        <f>IF(J30&gt;0,J30/100,"")</f>
        <v/>
      </c>
      <c r="Z30" s="1" t="str">
        <f>IF(K30&gt;0,K30/100,"")</f>
        <v/>
      </c>
      <c r="AA30" s="1" t="str">
        <f>IF(L30&gt;0,L30/100,"")</f>
        <v/>
      </c>
      <c r="AB30" s="1" t="str">
        <f>IF(M30&gt;0,M30/100,"")</f>
        <v/>
      </c>
      <c r="AC30" s="1" t="str">
        <f>IF(N30&gt;0,N30/100,"")</f>
        <v/>
      </c>
      <c r="AD30" s="1" t="str">
        <f>IF(O30&gt;0,O30/100,"")</f>
        <v/>
      </c>
      <c r="AE30" s="1" t="str">
        <f>IF(P30&gt;0,P30/100,"")</f>
        <v/>
      </c>
      <c r="AF30" s="1" t="str">
        <f>IF(Q30&gt;0,Q30/100,"")</f>
        <v/>
      </c>
      <c r="AG30" s="1" t="str">
        <f>IF(R30&gt;0,R30/100,"")</f>
        <v/>
      </c>
      <c r="AH30" s="1" t="str">
        <f>IF(S30&gt;0,S30/100,"")</f>
        <v/>
      </c>
      <c r="AI30" s="1" t="str">
        <f>IF(T30&gt;0,T30/100,"")</f>
        <v/>
      </c>
      <c r="AJ30" s="1" t="str">
        <f>IF(U30&gt;0,U30/100,"")</f>
        <v/>
      </c>
      <c r="AK30" s="1" t="str">
        <f>IF(H30&gt;0,CONCATENATE(IF(W30&lt;=12,W30,W30-12),IF(OR(W30&lt;12,W30=24),"am","pm"),"-",IF(X30&lt;=12,X30,X30-12),IF(OR(X30&lt;12,X30=24),"am","pm")),"")</f>
        <v/>
      </c>
      <c r="AL30" s="1" t="str">
        <f>IF(J30&gt;0,CONCATENATE(IF(Y30&lt;=12,Y30,Y30-12),IF(OR(Y30&lt;12,Y30=24),"am","pm"),"-",IF(Z30&lt;=12,Z30,Z30-12),IF(OR(Z30&lt;12,Z30=24),"am","pm")),"")</f>
        <v/>
      </c>
      <c r="AM30" s="1" t="str">
        <f>IF(L30&gt;0,CONCATENATE(IF(AA30&lt;=12,AA30,AA30-12),IF(OR(AA30&lt;12,AA30=24),"am","pm"),"-",IF(AB30&lt;=12,AB30,AB30-12),IF(OR(AB30&lt;12,AB30=24),"am","pm")),"")</f>
        <v/>
      </c>
      <c r="AN30" s="1" t="str">
        <f>IF(N30&gt;0,CONCATENATE(IF(AC30&lt;=12,AC30,AC30-12),IF(OR(AC30&lt;12,AC30=24),"am","pm"),"-",IF(AD30&lt;=12,AD30,AD30-12),IF(OR(AD30&lt;12,AD30=24),"am","pm")),"")</f>
        <v/>
      </c>
      <c r="AO30" s="1" t="str">
        <f>IF(O30&gt;0,CONCATENATE(IF(AE30&lt;=12,AE30,AE30-12),IF(OR(AE30&lt;12,AE30=24),"am","pm"),"-",IF(AF30&lt;=12,AF30,AF30-12),IF(OR(AF30&lt;12,AF30=24),"am","pm")),"")</f>
        <v/>
      </c>
      <c r="AP30" s="1" t="str">
        <f>IF(R30&gt;0,CONCATENATE(IF(AG30&lt;=12,AG30,AG30-12),IF(OR(AG30&lt;12,AG30=24),"am","pm"),"-",IF(AH30&lt;=12,AH30,AH30-12),IF(OR(AH30&lt;12,AH30=24),"am","pm")),"")</f>
        <v/>
      </c>
      <c r="AQ30" s="1" t="str">
        <f>IF(T30&gt;0,CONCATENATE(IF(AI30&lt;=12,AI30,AI30-12),IF(OR(AI30&lt;12,AI30=24),"am","pm"),"-",IF(AJ30&lt;=12,AJ30,AJ30-12),IF(OR(AJ30&lt;12,AJ30=24),"am","pm")),"")</f>
        <v/>
      </c>
      <c r="AR30" s="1" t="s">
        <v>285</v>
      </c>
      <c r="AS30" s="1" t="s">
        <v>28</v>
      </c>
      <c r="AU30" s="1" t="s">
        <v>573</v>
      </c>
      <c r="AV30" s="5" t="s">
        <v>33</v>
      </c>
      <c r="AW30" s="5" t="s">
        <v>33</v>
      </c>
      <c r="AX30" s="6" t="str">
        <f>CONCATENATE("{
    'name': """,B30,""",
    'area': ","""",C30,""",",
"'hours': {
      'sunday-start':","""",H30,"""",", 'sunday-end':","""",I30,"""",", 'monday-start':","""",J30,"""",", 'monday-end':","""",K30,"""",", 'tuesday-start':","""",L30,"""",", 'tuesday-end':","""",M30,""", 'wednesday-start':","""",N30,""", 'wednesday-end':","""",O30,""", 'thursday-start':","""",P30,""", 'thursday-end':","""",Q30,""", 'friday-start':","""",R30,""", 'friday-end':","""",S30,""", 'saturday-start':","""",T30,""", 'saturday-end':","""",U30,"""","},","  'description': ","""",V30,"""",", 'link':","""",AR30,"""",", 'pricing':","""",E30,"""",",   'phone-number': ","""",F30,"""",", 'address': ","""",G30,"""",", 'other-amenities': [","'",AS30,"','",AT30,"','",AU30,"'","]",", 'has-drink':",AV30,", 'has-food':",AW30,"},")</f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30" s="1" t="str">
        <f>IF(AS30&gt;0,"&lt;img src=@img/outdoor.png@&gt;","")</f>
        <v>&lt;img src=@img/outdoor.png@&gt;</v>
      </c>
      <c r="AZ30" s="1" t="str">
        <f>IF(AT30&gt;0,"&lt;img src=@img/pets.png@&gt;","")</f>
        <v/>
      </c>
      <c r="BA30" s="1" t="str">
        <f>IF(AU30="hard","&lt;img src=@img/hard.png@&gt;",IF(AU30="medium","&lt;img src=@img/medium.png@&gt;",IF(AU30="easy","&lt;img src=@img/easy.png@&gt;","")))</f>
        <v/>
      </c>
      <c r="BB30" s="1" t="str">
        <f>IF(AV30="true","&lt;img src=@img/drinkicon.png@&gt;","")</f>
        <v/>
      </c>
      <c r="BC30" s="1" t="str">
        <f>IF(AW30="true","&lt;img src=@img/foodicon.png@&gt;","")</f>
        <v/>
      </c>
      <c r="BD30" s="1" t="str">
        <f>CONCATENATE(AY30,AZ30,BA30,BB30,BC30,BK30)</f>
        <v>&lt;img src=@img/outdoor.png@&gt;</v>
      </c>
      <c r="BE30" s="1" t="str">
        <f>CONCATENATE(IF(AS30&gt;0,"outdoor ",""),IF(AT30&gt;0,"pet ",""),IF(AV30="true","drink ",""),IF(AW30="true","food ",""),AU30," ",E30," ",C30,IF(BJ30=TRUE," kid",""))</f>
        <v>outdoor med  pearl</v>
      </c>
      <c r="BF30" s="1" t="str">
        <f>IF(C30="pearl","Pearl Street",IF(C30="campus","Near Campus",IF(C30="downtown","Downtown",IF(C30="north","North Boulder",IF(C30="chautauqua","Chautauqua",IF(C30="east","East Boulder",IF(C30="efoco","East FoCo",IF(C30="hill","The Hill",""))))))))</f>
        <v>Pearl Street</v>
      </c>
      <c r="BG30" s="10">
        <v>40.017378999999998</v>
      </c>
      <c r="BH30" s="10">
        <v>-105.28339800000001</v>
      </c>
      <c r="BI30" s="1" t="str">
        <f>CONCATENATE("[",BG30,",",BH30,"],")</f>
        <v>[40.017379,-105.283398],</v>
      </c>
      <c r="BK30" s="1" t="str">
        <f>IF(BJ30&gt;0,"&lt;img src=@img/kidicon.png@&gt;","")</f>
        <v/>
      </c>
    </row>
    <row r="31" spans="2:64" ht="21" customHeight="1">
      <c r="B31" s="1" t="s">
        <v>437</v>
      </c>
      <c r="C31" s="1" t="s">
        <v>416</v>
      </c>
      <c r="G31" s="25" t="s">
        <v>438</v>
      </c>
      <c r="W31" s="1" t="str">
        <f>IF(H31&gt;0,H31/100,"")</f>
        <v/>
      </c>
      <c r="X31" s="1" t="str">
        <f>IF(I31&gt;0,I31/100,"")</f>
        <v/>
      </c>
      <c r="Y31" s="1" t="str">
        <f>IF(J31&gt;0,J31/100,"")</f>
        <v/>
      </c>
      <c r="Z31" s="1" t="str">
        <f>IF(K31&gt;0,K31/100,"")</f>
        <v/>
      </c>
      <c r="AA31" s="1" t="str">
        <f>IF(L31&gt;0,L31/100,"")</f>
        <v/>
      </c>
      <c r="AB31" s="1" t="str">
        <f>IF(M31&gt;0,M31/100,"")</f>
        <v/>
      </c>
      <c r="AC31" s="1" t="str">
        <f>IF(N31&gt;0,N31/100,"")</f>
        <v/>
      </c>
      <c r="AD31" s="1" t="str">
        <f>IF(O31&gt;0,O31/100,"")</f>
        <v/>
      </c>
      <c r="AG31" s="1" t="str">
        <f>IF(R31&gt;0,R31/100,"")</f>
        <v/>
      </c>
      <c r="AH31" s="1" t="str">
        <f>IF(S31&gt;0,S31/100,"")</f>
        <v/>
      </c>
      <c r="AI31" s="1" t="str">
        <f>IF(T31&gt;0,T31/100,"")</f>
        <v/>
      </c>
      <c r="AJ31" s="1" t="str">
        <f>IF(U31&gt;0,U31/100,"")</f>
        <v/>
      </c>
      <c r="AK31" s="1" t="str">
        <f>IF(H31&gt;0,CONCATENATE(IF(W31&lt;=12,W31,W31-12),IF(OR(W31&lt;12,W31=24),"am","pm"),"-",IF(X31&lt;=12,X31,X31-12),IF(OR(X31&lt;12,X31=24),"am","pm")),"")</f>
        <v/>
      </c>
      <c r="AL31" s="1" t="str">
        <f>IF(J31&gt;0,CONCATENATE(IF(Y31&lt;=12,Y31,Y31-12),IF(OR(Y31&lt;12,Y31=24),"am","pm"),"-",IF(Z31&lt;=12,Z31,Z31-12),IF(OR(Z31&lt;12,Z31=24),"am","pm")),"")</f>
        <v/>
      </c>
      <c r="AM31" s="1" t="str">
        <f>IF(L31&gt;0,CONCATENATE(IF(AA31&lt;=12,AA31,AA31-12),IF(OR(AA31&lt;12,AA31=24),"am","pm"),"-",IF(AB31&lt;=12,AB31,AB31-12),IF(OR(AB31&lt;12,AB31=24),"am","pm")),"")</f>
        <v/>
      </c>
      <c r="AN31" s="1" t="str">
        <f>IF(N31&gt;0,CONCATENATE(IF(AC31&lt;=12,AC31,AC31-12),IF(OR(AC31&lt;12,AC31=24),"am","pm"),"-",IF(AD31&lt;=12,AD31,AD31-12),IF(OR(AD31&lt;12,AD31=24),"am","pm")),"")</f>
        <v/>
      </c>
      <c r="AO31" s="1" t="str">
        <f>IF(O31&gt;0,CONCATENATE(IF(AE31&lt;=12,AE31,AE31-12),IF(OR(AE31&lt;12,AE31=24),"am","pm"),"-",IF(AF31&lt;=12,AF31,AF31-12),IF(OR(AF31&lt;12,AF31=24),"am","pm")),"")</f>
        <v/>
      </c>
      <c r="AP31" s="1" t="str">
        <f>IF(R31&gt;0,CONCATENATE(IF(AG31&lt;=12,AG31,AG31-12),IF(OR(AG31&lt;12,AG31=24),"am","pm"),"-",IF(AH31&lt;=12,AH31,AH31-12),IF(OR(AH31&lt;12,AH31=24),"am","pm")),"")</f>
        <v/>
      </c>
      <c r="AQ31" s="1" t="str">
        <f>IF(T31&gt;0,CONCATENATE(IF(AI31&lt;=12,AI31,AI31-12),IF(OR(AI31&lt;12,AI31=24),"am","pm"),"-",IF(AJ31&lt;=12,AJ31,AJ31-12),IF(OR(AJ31&lt;12,AJ31=24),"am","pm")),"")</f>
        <v/>
      </c>
      <c r="AR31" s="1" t="s">
        <v>563</v>
      </c>
      <c r="AU31" s="1" t="s">
        <v>573</v>
      </c>
      <c r="AV31" s="5" t="s">
        <v>33</v>
      </c>
      <c r="AW31" s="5" t="s">
        <v>33</v>
      </c>
      <c r="AX31" s="6" t="str">
        <f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1" s="1" t="str">
        <f>IF(AS31&gt;0,"&lt;img src=@img/outdoor.png@&gt;","")</f>
        <v/>
      </c>
      <c r="AZ31" s="1" t="str">
        <f>IF(AT31&gt;0,"&lt;img src=@img/pets.png@&gt;","")</f>
        <v/>
      </c>
      <c r="BA31" s="1" t="str">
        <f>IF(AU31="hard","&lt;img src=@img/hard.png@&gt;",IF(AU31="medium","&lt;img src=@img/medium.png@&gt;",IF(AU31="easy","&lt;img src=@img/easy.png@&gt;","")))</f>
        <v/>
      </c>
      <c r="BB31" s="1" t="str">
        <f>IF(AV31="true","&lt;img src=@img/drinkicon.png@&gt;","")</f>
        <v/>
      </c>
      <c r="BC31" s="1" t="str">
        <f>IF(AW31="true","&lt;img src=@img/foodicon.png@&gt;","")</f>
        <v/>
      </c>
      <c r="BD31" s="1" t="str">
        <f>CONCATENATE(AY31,AZ31,BA31,BB31,BC31,BK31)</f>
        <v/>
      </c>
      <c r="BE31" s="1" t="str">
        <f>CONCATENATE(IF(AS31&gt;0,"outdoor ",""),IF(AT31&gt;0,"pet ",""),IF(AV31="true","drink ",""),IF(AW31="true","food ",""),AU31," ",E31," ",C31,IF(BJ31=TRUE," kid",""))</f>
        <v>med  north</v>
      </c>
      <c r="BF31" s="1" t="str">
        <f>IF(C31="pearl","Pearl Street",IF(C31="campus","Near Campus",IF(C31="downtown","Downtown",IF(C31="north","North Boulder",IF(C31="chautauqua","Chautauqua",IF(C31="east","East Boulder",IF(C31="efoco","East FoCo",IF(C31="hill","The Hill",""))))))))</f>
        <v>North Boulder</v>
      </c>
      <c r="BG31" s="10">
        <v>40.047460000000001</v>
      </c>
      <c r="BH31" s="10">
        <v>-105.280421</v>
      </c>
      <c r="BI31" s="1" t="str">
        <f>CONCATENATE("[",BG31,",",BH31,"],")</f>
        <v>[40.04746,-105.280421],</v>
      </c>
      <c r="BK31" s="1" t="str">
        <f>IF(BJ31&gt;0,"&lt;img src=@img/kidicon.png@&gt;","")</f>
        <v/>
      </c>
    </row>
    <row r="32" spans="2:64" ht="21" customHeight="1">
      <c r="B32" s="22" t="s">
        <v>450</v>
      </c>
      <c r="C32" s="1" t="s">
        <v>416</v>
      </c>
      <c r="G32" s="26" t="s">
        <v>451</v>
      </c>
      <c r="W32" s="1" t="str">
        <f>IF(H32&gt;0,H32/100,"")</f>
        <v/>
      </c>
      <c r="X32" s="1" t="str">
        <f>IF(I32&gt;0,I32/100,"")</f>
        <v/>
      </c>
      <c r="Y32" s="1" t="str">
        <f>IF(J32&gt;0,J32/100,"")</f>
        <v/>
      </c>
      <c r="Z32" s="1" t="str">
        <f>IF(K32&gt;0,K32/100,"")</f>
        <v/>
      </c>
      <c r="AA32" s="1" t="str">
        <f>IF(L32&gt;0,L32/100,"")</f>
        <v/>
      </c>
      <c r="AB32" s="1" t="str">
        <f>IF(M32&gt;0,M32/100,"")</f>
        <v/>
      </c>
      <c r="AC32" s="1" t="str">
        <f>IF(N32&gt;0,N32/100,"")</f>
        <v/>
      </c>
      <c r="AD32" s="1" t="str">
        <f>IF(O32&gt;0,O32/100,"")</f>
        <v/>
      </c>
      <c r="AE32" s="1" t="str">
        <f>IF(P32&gt;0,P32/100,"")</f>
        <v/>
      </c>
      <c r="AF32" s="1" t="str">
        <f>IF(Q32&gt;0,Q32/100,"")</f>
        <v/>
      </c>
      <c r="AG32" s="1" t="str">
        <f>IF(R32&gt;0,R32/100,"")</f>
        <v/>
      </c>
      <c r="AH32" s="1" t="str">
        <f>IF(S32&gt;0,S32/100,"")</f>
        <v/>
      </c>
      <c r="AI32" s="1" t="str">
        <f>IF(T32&gt;0,T32/100,"")</f>
        <v/>
      </c>
      <c r="AJ32" s="1" t="str">
        <f>IF(U32&gt;0,U32/100,"")</f>
        <v/>
      </c>
      <c r="AK32" s="1" t="str">
        <f>IF(H32&gt;0,CONCATENATE(IF(W32&lt;=12,W32,W32-12),IF(OR(W32&lt;12,W32=24),"am","pm"),"-",IF(X32&lt;=12,X32,X32-12),IF(OR(X32&lt;12,X32=24),"am","pm")),"")</f>
        <v/>
      </c>
      <c r="AL32" s="1" t="str">
        <f>IF(J32&gt;0,CONCATENATE(IF(Y32&lt;=12,Y32,Y32-12),IF(OR(Y32&lt;12,Y32=24),"am","pm"),"-",IF(Z32&lt;=12,Z32,Z32-12),IF(OR(Z32&lt;12,Z32=24),"am","pm")),"")</f>
        <v/>
      </c>
      <c r="AM32" s="1" t="str">
        <f>IF(L32&gt;0,CONCATENATE(IF(AA32&lt;=12,AA32,AA32-12),IF(OR(AA32&lt;12,AA32=24),"am","pm"),"-",IF(AB32&lt;=12,AB32,AB32-12),IF(OR(AB32&lt;12,AB32=24),"am","pm")),"")</f>
        <v/>
      </c>
      <c r="AN32" s="1" t="str">
        <f>IF(N32&gt;0,CONCATENATE(IF(AC32&lt;=12,AC32,AC32-12),IF(OR(AC32&lt;12,AC32=24),"am","pm"),"-",IF(AD32&lt;=12,AD32,AD32-12),IF(OR(AD32&lt;12,AD32=24),"am","pm")),"")</f>
        <v/>
      </c>
      <c r="AO32" s="1" t="str">
        <f>IF(O32&gt;0,CONCATENATE(IF(AE32&lt;=12,AE32,AE32-12),IF(OR(AE32&lt;12,AE32=24),"am","pm"),"-",IF(AF32&lt;=12,AF32,AF32-12),IF(OR(AF32&lt;12,AF32=24),"am","pm")),"")</f>
        <v/>
      </c>
      <c r="AP32" s="1" t="str">
        <f>IF(R32&gt;0,CONCATENATE(IF(AG32&lt;=12,AG32,AG32-12),IF(OR(AG32&lt;12,AG32=24),"am","pm"),"-",IF(AH32&lt;=12,AH32,AH32-12),IF(OR(AH32&lt;12,AH32=24),"am","pm")),"")</f>
        <v/>
      </c>
      <c r="AQ32" s="1" t="str">
        <f>IF(T32&gt;0,CONCATENATE(IF(AI32&lt;=12,AI32,AI32-12),IF(OR(AI32&lt;12,AI32=24),"am","pm"),"-",IF(AJ32&lt;=12,AJ32,AJ32-12),IF(OR(AJ32&lt;12,AJ32=24),"am","pm")),"")</f>
        <v/>
      </c>
      <c r="AR32" s="4" t="s">
        <v>568</v>
      </c>
      <c r="AU32" s="1" t="s">
        <v>573</v>
      </c>
      <c r="AV32" s="5" t="s">
        <v>33</v>
      </c>
      <c r="AW32" s="5" t="s">
        <v>33</v>
      </c>
      <c r="AX32" s="6" t="str">
        <f>CONCATENATE("{
    'name': """,B32,""",
    'area': ","""",C32,""",",
"'hours': {
      'sunday-start':","""",H32,"""",", 'sunday-end':","""",I32,"""",", 'monday-start':","""",J32,"""",", 'monday-end':","""",K32,"""",", 'tuesday-start':","""",L32,"""",", 'tuesday-end':","""",M32,""", 'wednesday-start':","""",N32,""", 'wednesday-end':","""",O32,""", 'thursday-start':","""",P32,""", 'thursday-end':","""",Q32,""", 'friday-start':","""",R32,""", 'friday-end':","""",S32,""", 'saturday-start':","""",T32,""", 'saturday-end':","""",U32,"""","},","  'description': ","""",V32,"""",", 'link':","""",AR32,"""",", 'pricing':","""",E32,"""",",   'phone-number': ","""",F32,"""",", 'address': ","""",G32,"""",", 'other-amenities': [","'",AS32,"','",AT32,"','",AU32,"'","]",", 'has-drink':",AV32,", 'has-food':",AW32,"},")</f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2" s="1" t="str">
        <f>IF(AS32&gt;0,"&lt;img src=@img/outdoor.png@&gt;","")</f>
        <v/>
      </c>
      <c r="AZ32" s="1" t="str">
        <f>IF(AT32&gt;0,"&lt;img src=@img/pets.png@&gt;","")</f>
        <v/>
      </c>
      <c r="BA32" s="1" t="str">
        <f>IF(AU32="hard","&lt;img src=@img/hard.png@&gt;",IF(AU32="medium","&lt;img src=@img/medium.png@&gt;",IF(AU32="easy","&lt;img src=@img/easy.png@&gt;","")))</f>
        <v/>
      </c>
      <c r="BB32" s="1" t="str">
        <f>IF(AV32="true","&lt;img src=@img/drinkicon.png@&gt;","")</f>
        <v/>
      </c>
      <c r="BC32" s="1" t="str">
        <f>IF(AW32="true","&lt;img src=@img/foodicon.png@&gt;","")</f>
        <v/>
      </c>
      <c r="BD32" s="1" t="str">
        <f>CONCATENATE(AY32,AZ32,BA32,BB32,BC32,BK32)</f>
        <v/>
      </c>
      <c r="BE32" s="1" t="str">
        <f>CONCATENATE(IF(AS32&gt;0,"outdoor ",""),IF(AT32&gt;0,"pet ",""),IF(AV32="true","drink ",""),IF(AW32="true","food ",""),AU32," ",E32," ",C32,IF(BJ32=TRUE," kid",""))</f>
        <v>med  north</v>
      </c>
      <c r="BF32" s="1" t="str">
        <f>IF(C32="pearl","Pearl Street",IF(C32="campus","Near Campus",IF(C32="downtown","Downtown",IF(C32="north","North Boulder",IF(C32="chautauqua","Chautauqua",IF(C32="east","East Boulder",IF(C32="efoco","East FoCo",IF(C32="hill","The Hill",""))))))))</f>
        <v>North Boulder</v>
      </c>
      <c r="BG32" s="10">
        <v>40.062623000000002</v>
      </c>
      <c r="BH32" s="10">
        <v>-105.27886700000001</v>
      </c>
      <c r="BI32" s="1" t="str">
        <f>CONCATENATE("[",BG32,",",BH32,"],")</f>
        <v>[40.062623,-105.278867],</v>
      </c>
      <c r="BK32" s="1" t="str">
        <f>IF(BJ32&gt;0,"&lt;img src=@img/kidicon.png@&gt;","")</f>
        <v/>
      </c>
    </row>
    <row r="33" spans="2:64" ht="21" customHeight="1">
      <c r="B33" s="10" t="s">
        <v>236</v>
      </c>
      <c r="C33" s="1" t="s">
        <v>190</v>
      </c>
      <c r="G33" s="1" t="s">
        <v>260</v>
      </c>
      <c r="W33" s="1" t="str">
        <f>IF(H33&gt;0,H33/100,"")</f>
        <v/>
      </c>
      <c r="X33" s="1" t="str">
        <f>IF(I33&gt;0,I33/100,"")</f>
        <v/>
      </c>
      <c r="Y33" s="1" t="str">
        <f>IF(J33&gt;0,J33/100,"")</f>
        <v/>
      </c>
      <c r="Z33" s="1" t="str">
        <f>IF(K33&gt;0,K33/100,"")</f>
        <v/>
      </c>
      <c r="AA33" s="1" t="str">
        <f>IF(L33&gt;0,L33/100,"")</f>
        <v/>
      </c>
      <c r="AB33" s="1" t="str">
        <f>IF(M33&gt;0,M33/100,"")</f>
        <v/>
      </c>
      <c r="AC33" s="1" t="str">
        <f>IF(N33&gt;0,N33/100,"")</f>
        <v/>
      </c>
      <c r="AD33" s="1" t="str">
        <f>IF(O33&gt;0,O33/100,"")</f>
        <v/>
      </c>
      <c r="AE33" s="1" t="str">
        <f>IF(P33&gt;0,P33/100,"")</f>
        <v/>
      </c>
      <c r="AF33" s="1" t="str">
        <f>IF(Q33&gt;0,Q33/100,"")</f>
        <v/>
      </c>
      <c r="AG33" s="1" t="str">
        <f>IF(R33&gt;0,R33/100,"")</f>
        <v/>
      </c>
      <c r="AH33" s="1" t="str">
        <f>IF(S33&gt;0,S33/100,"")</f>
        <v/>
      </c>
      <c r="AI33" s="1" t="str">
        <f>IF(T33&gt;0,T33/100,"")</f>
        <v/>
      </c>
      <c r="AJ33" s="1" t="str">
        <f>IF(U33&gt;0,U33/100,"")</f>
        <v/>
      </c>
      <c r="AK33" s="1" t="str">
        <f>IF(H33&gt;0,CONCATENATE(IF(W33&lt;=12,W33,W33-12),IF(OR(W33&lt;12,W33=24),"am","pm"),"-",IF(X33&lt;=12,X33,X33-12),IF(OR(X33&lt;12,X33=24),"am","pm")),"")</f>
        <v/>
      </c>
      <c r="AL33" s="1" t="str">
        <f>IF(J33&gt;0,CONCATENATE(IF(Y33&lt;=12,Y33,Y33-12),IF(OR(Y33&lt;12,Y33=24),"am","pm"),"-",IF(Z33&lt;=12,Z33,Z33-12),IF(OR(Z33&lt;12,Z33=24),"am","pm")),"")</f>
        <v/>
      </c>
      <c r="AM33" s="1" t="str">
        <f>IF(L33&gt;0,CONCATENATE(IF(AA33&lt;=12,AA33,AA33-12),IF(OR(AA33&lt;12,AA33=24),"am","pm"),"-",IF(AB33&lt;=12,AB33,AB33-12),IF(OR(AB33&lt;12,AB33=24),"am","pm")),"")</f>
        <v/>
      </c>
      <c r="AN33" s="1" t="str">
        <f>IF(N33&gt;0,CONCATENATE(IF(AC33&lt;=12,AC33,AC33-12),IF(OR(AC33&lt;12,AC33=24),"am","pm"),"-",IF(AD33&lt;=12,AD33,AD33-12),IF(OR(AD33&lt;12,AD33=24),"am","pm")),"")</f>
        <v/>
      </c>
      <c r="AO33" s="1" t="str">
        <f>IF(O33&gt;0,CONCATENATE(IF(AE33&lt;=12,AE33,AE33-12),IF(OR(AE33&lt;12,AE33=24),"am","pm"),"-",IF(AF33&lt;=12,AF33,AF33-12),IF(OR(AF33&lt;12,AF33=24),"am","pm")),"")</f>
        <v/>
      </c>
      <c r="AP33" s="1" t="str">
        <f>IF(R33&gt;0,CONCATENATE(IF(AG33&lt;=12,AG33,AG33-12),IF(OR(AG33&lt;12,AG33=24),"am","pm"),"-",IF(AH33&lt;=12,AH33,AH33-12),IF(OR(AH33&lt;12,AH33=24),"am","pm")),"")</f>
        <v/>
      </c>
      <c r="AQ33" s="1" t="str">
        <f>IF(T33&gt;0,CONCATENATE(IF(AI33&lt;=12,AI33,AI33-12),IF(OR(AI33&lt;12,AI33=24),"am","pm"),"-",IF(AJ33&lt;=12,AJ33,AJ33-12),IF(OR(AJ33&lt;12,AJ33=24),"am","pm")),"")</f>
        <v/>
      </c>
      <c r="AR33" s="7" t="s">
        <v>286</v>
      </c>
      <c r="AS33" s="1" t="s">
        <v>28</v>
      </c>
      <c r="AU33" s="1" t="s">
        <v>573</v>
      </c>
      <c r="AV33" s="5" t="s">
        <v>33</v>
      </c>
      <c r="AW33" s="5" t="s">
        <v>33</v>
      </c>
      <c r="AX33" s="6" t="str">
        <f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3" s="1" t="str">
        <f>IF(AS33&gt;0,"&lt;img src=@img/outdoor.png@&gt;","")</f>
        <v>&lt;img src=@img/outdoor.png@&gt;</v>
      </c>
      <c r="AZ33" s="1" t="str">
        <f>IF(AT33&gt;0,"&lt;img src=@img/pets.png@&gt;","")</f>
        <v/>
      </c>
      <c r="BA33" s="1" t="str">
        <f>IF(AU33="hard","&lt;img src=@img/hard.png@&gt;",IF(AU33="medium","&lt;img src=@img/medium.png@&gt;",IF(AU33="easy","&lt;img src=@img/easy.png@&gt;","")))</f>
        <v/>
      </c>
      <c r="BB33" s="1" t="str">
        <f>IF(AV33="true","&lt;img src=@img/drinkicon.png@&gt;","")</f>
        <v/>
      </c>
      <c r="BC33" s="1" t="str">
        <f>IF(AW33="true","&lt;img src=@img/foodicon.png@&gt;","")</f>
        <v/>
      </c>
      <c r="BD33" s="1" t="str">
        <f>CONCATENATE(AY33,AZ33,BA33,BB33,BC33,BK33)</f>
        <v>&lt;img src=@img/outdoor.png@&gt;</v>
      </c>
      <c r="BE33" s="1" t="str">
        <f>CONCATENATE(IF(AS33&gt;0,"outdoor ",""),IF(AT33&gt;0,"pet ",""),IF(AV33="true","drink ",""),IF(AW33="true","food ",""),AU33," ",E33," ",C33,IF(BJ33=TRUE," kid",""))</f>
        <v>outdoor med  pearl</v>
      </c>
      <c r="BF33" s="1" t="str">
        <f>IF(C33="pearl","Pearl Street",IF(C33="campus","Near Campus",IF(C33="downtown","Downtown",IF(C33="north","North Boulder",IF(C33="chautauqua","Chautauqua",IF(C33="east","East Boulder",IF(C33="efoco","East FoCo",IF(C33="hill","The Hill",""))))))))</f>
        <v>Pearl Street</v>
      </c>
      <c r="BG33" s="10">
        <v>40.019703999999997</v>
      </c>
      <c r="BH33" s="10">
        <v>-105.27018700000001</v>
      </c>
      <c r="BI33" s="1" t="str">
        <f>CONCATENATE("[",BG33,",",BH33,"],")</f>
        <v>[40.019704,-105.270187],</v>
      </c>
      <c r="BK33" s="1" t="str">
        <f>IF(BJ33&gt;0,"&lt;img src=@img/kidicon.png@&gt;","")</f>
        <v/>
      </c>
    </row>
    <row r="34" spans="2:64" ht="21" customHeight="1">
      <c r="B34" s="10" t="s">
        <v>343</v>
      </c>
      <c r="C34" s="1" t="s">
        <v>417</v>
      </c>
      <c r="G34" s="3" t="s">
        <v>348</v>
      </c>
      <c r="W34" s="1" t="str">
        <f>IF(H34&gt;0,H34/100,"")</f>
        <v/>
      </c>
      <c r="X34" s="1" t="str">
        <f>IF(I34&gt;0,I34/100,"")</f>
        <v/>
      </c>
      <c r="Y34" s="1" t="str">
        <f>IF(J34&gt;0,J34/100,"")</f>
        <v/>
      </c>
      <c r="Z34" s="1" t="str">
        <f>IF(K34&gt;0,K34/100,"")</f>
        <v/>
      </c>
      <c r="AA34" s="1" t="str">
        <f>IF(L34&gt;0,L34/100,"")</f>
        <v/>
      </c>
      <c r="AB34" s="1" t="str">
        <f>IF(M34&gt;0,M34/100,"")</f>
        <v/>
      </c>
      <c r="AC34" s="1" t="str">
        <f>IF(N34&gt;0,N34/100,"")</f>
        <v/>
      </c>
      <c r="AD34" s="1" t="str">
        <f>IF(O34&gt;0,O34/100,"")</f>
        <v/>
      </c>
      <c r="AE34" s="1" t="str">
        <f>IF(P34&gt;0,P34/100,"")</f>
        <v/>
      </c>
      <c r="AF34" s="1" t="str">
        <f>IF(Q34&gt;0,Q34/100,"")</f>
        <v/>
      </c>
      <c r="AG34" s="1" t="str">
        <f>IF(R34&gt;0,R34/100,"")</f>
        <v/>
      </c>
      <c r="AH34" s="1" t="str">
        <f>IF(S34&gt;0,S34/100,"")</f>
        <v/>
      </c>
      <c r="AI34" s="1" t="str">
        <f>IF(T34&gt;0,T34/100,"")</f>
        <v/>
      </c>
      <c r="AJ34" s="1" t="str">
        <f>IF(U34&gt;0,U34/100,"")</f>
        <v/>
      </c>
      <c r="AK34" s="1" t="str">
        <f>IF(H34&gt;0,CONCATENATE(IF(W34&lt;=12,W34,W34-12),IF(OR(W34&lt;12,W34=24),"am","pm"),"-",IF(X34&lt;=12,X34,X34-12),IF(OR(X34&lt;12,X34=24),"am","pm")),"")</f>
        <v/>
      </c>
      <c r="AL34" s="1" t="str">
        <f>IF(J34&gt;0,CONCATENATE(IF(Y34&lt;=12,Y34,Y34-12),IF(OR(Y34&lt;12,Y34=24),"am","pm"),"-",IF(Z34&lt;=12,Z34,Z34-12),IF(OR(Z34&lt;12,Z34=24),"am","pm")),"")</f>
        <v/>
      </c>
      <c r="AM34" s="1" t="str">
        <f>IF(L34&gt;0,CONCATENATE(IF(AA34&lt;=12,AA34,AA34-12),IF(OR(AA34&lt;12,AA34=24),"am","pm"),"-",IF(AB34&lt;=12,AB34,AB34-12),IF(OR(AB34&lt;12,AB34=24),"am","pm")),"")</f>
        <v/>
      </c>
      <c r="AN34" s="1" t="str">
        <f>IF(N34&gt;0,CONCATENATE(IF(AC34&lt;=12,AC34,AC34-12),IF(OR(AC34&lt;12,AC34=24),"am","pm"),"-",IF(AD34&lt;=12,AD34,AD34-12),IF(OR(AD34&lt;12,AD34=24),"am","pm")),"")</f>
        <v/>
      </c>
      <c r="AO34" s="1" t="str">
        <f>IF(O34&gt;0,CONCATENATE(IF(AE34&lt;=12,AE34,AE34-12),IF(OR(AE34&lt;12,AE34=24),"am","pm"),"-",IF(AF34&lt;=12,AF34,AF34-12),IF(OR(AF34&lt;12,AF34=24),"am","pm")),"")</f>
        <v/>
      </c>
      <c r="AP34" s="1" t="str">
        <f>IF(R34&gt;0,CONCATENATE(IF(AG34&lt;=12,AG34,AG34-12),IF(OR(AG34&lt;12,AG34=24),"am","pm"),"-",IF(AH34&lt;=12,AH34,AH34-12),IF(OR(AH34&lt;12,AH34=24),"am","pm")),"")</f>
        <v/>
      </c>
      <c r="AQ34" s="1" t="str">
        <f>IF(T34&gt;0,CONCATENATE(IF(AI34&lt;=12,AI34,AI34-12),IF(OR(AI34&lt;12,AI34=24),"am","pm"),"-",IF(AJ34&lt;=12,AJ34,AJ34-12),IF(OR(AJ34&lt;12,AJ34=24),"am","pm")),"")</f>
        <v/>
      </c>
      <c r="AR34" s="1" t="s">
        <v>509</v>
      </c>
      <c r="AT34" s="1" t="s">
        <v>464</v>
      </c>
      <c r="AU34" s="1" t="s">
        <v>573</v>
      </c>
      <c r="AV34" s="5" t="s">
        <v>33</v>
      </c>
      <c r="AW34" s="5" t="s">
        <v>33</v>
      </c>
      <c r="AX34" s="6" t="str">
        <f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4" s="1" t="str">
        <f>IF(AS34&gt;0,"&lt;img src=@img/outdoor.png@&gt;","")</f>
        <v/>
      </c>
      <c r="AZ34" s="1" t="str">
        <f>IF(AT34&gt;0,"&lt;img src=@img/pets.png@&gt;","")</f>
        <v>&lt;img src=@img/pets.png@&gt;</v>
      </c>
      <c r="BA34" s="1" t="str">
        <f>IF(AU34="hard","&lt;img src=@img/hard.png@&gt;",IF(AU34="medium","&lt;img src=@img/medium.png@&gt;",IF(AU34="easy","&lt;img src=@img/easy.png@&gt;","")))</f>
        <v/>
      </c>
      <c r="BB34" s="1" t="str">
        <f>IF(AV34="true","&lt;img src=@img/drinkicon.png@&gt;","")</f>
        <v/>
      </c>
      <c r="BC34" s="1" t="str">
        <f>IF(AW34="true","&lt;img src=@img/foodicon.png@&gt;","")</f>
        <v/>
      </c>
      <c r="BD34" s="1" t="str">
        <f>CONCATENATE(AY34,AZ34,BA34,BB34,BC34,BK34)</f>
        <v>&lt;img src=@img/pets.png@&gt;</v>
      </c>
      <c r="BE34" s="1" t="str">
        <f>CONCATENATE(IF(AS34&gt;0,"outdoor ",""),IF(AT34&gt;0,"pet ",""),IF(AV34="true","drink ",""),IF(AW34="true","food ",""),AU34," ",E34," ",C34,IF(BJ34=TRUE," kid",""))</f>
        <v>pet med  east</v>
      </c>
      <c r="BF34" s="1" t="str">
        <f>IF(C34="pearl","Pearl Street",IF(C34="campus","Near Campus",IF(C34="downtown","Downtown",IF(C34="north","North Boulder",IF(C34="chautauqua","Chautauqua",IF(C34="east","East Boulder",IF(C34="efoco","East FoCo",IF(C34="hill","The Hill",""))))))))</f>
        <v>East Boulder</v>
      </c>
      <c r="BG34" s="10">
        <v>40.014316000000001</v>
      </c>
      <c r="BH34" s="10">
        <v>-105.26266</v>
      </c>
      <c r="BI34" s="1" t="str">
        <f>CONCATENATE("[",BG34,",",BH34,"],")</f>
        <v>[40.014316,-105.26266],</v>
      </c>
      <c r="BK34" s="1" t="str">
        <f>IF(BJ34&gt;0,"&lt;img src=@img/kidicon.png@&gt;","")</f>
        <v/>
      </c>
    </row>
    <row r="35" spans="2:64" ht="21" customHeight="1">
      <c r="B35" s="1" t="s">
        <v>490</v>
      </c>
      <c r="C35" s="1" t="s">
        <v>416</v>
      </c>
      <c r="G35" s="11" t="s">
        <v>492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494</v>
      </c>
      <c r="W35" s="1">
        <f>IF(H35&gt;0,H35/100,"")</f>
        <v>15</v>
      </c>
      <c r="X35" s="1">
        <f>IF(I35&gt;0,I35/100,"")</f>
        <v>18</v>
      </c>
      <c r="Y35" s="1">
        <f>IF(J35&gt;0,J35/100,"")</f>
        <v>15</v>
      </c>
      <c r="Z35" s="1">
        <f>IF(K35&gt;0,K35/100,"")</f>
        <v>18</v>
      </c>
      <c r="AA35" s="1">
        <f>IF(L35&gt;0,L35/100,"")</f>
        <v>15</v>
      </c>
      <c r="AB35" s="1">
        <f>IF(M35&gt;0,M35/100,"")</f>
        <v>18</v>
      </c>
      <c r="AC35" s="1">
        <f>IF(N35&gt;0,N35/100,"")</f>
        <v>15</v>
      </c>
      <c r="AD35" s="1">
        <f>IF(O35&gt;0,O35/100,"")</f>
        <v>18</v>
      </c>
      <c r="AE35" s="1">
        <f>IF(P35&gt;0,P35/100,"")</f>
        <v>15</v>
      </c>
      <c r="AF35" s="1">
        <f>IF(Q35&gt;0,Q35/100,"")</f>
        <v>18</v>
      </c>
      <c r="AG35" s="1">
        <f>IF(R35&gt;0,R35/100,"")</f>
        <v>15</v>
      </c>
      <c r="AH35" s="1">
        <f>IF(S35&gt;0,S35/100,"")</f>
        <v>18</v>
      </c>
      <c r="AI35" s="1">
        <f>IF(T35&gt;0,T35/100,"")</f>
        <v>15</v>
      </c>
      <c r="AJ35" s="1">
        <f>IF(U35&gt;0,U35/100,"")</f>
        <v>18</v>
      </c>
      <c r="AK35" s="1" t="str">
        <f>IF(H35&gt;0,CONCATENATE(IF(W35&lt;=12,W35,W35-12),IF(OR(W35&lt;12,W35=24),"am","pm"),"-",IF(X35&lt;=12,X35,X35-12),IF(OR(X35&lt;12,X35=24),"am","pm")),"")</f>
        <v>3pm-6pm</v>
      </c>
      <c r="AL35" s="1" t="str">
        <f>IF(J35&gt;0,CONCATENATE(IF(Y35&lt;=12,Y35,Y35-12),IF(OR(Y35&lt;12,Y35=24),"am","pm"),"-",IF(Z35&lt;=12,Z35,Z35-12),IF(OR(Z35&lt;12,Z35=24),"am","pm")),"")</f>
        <v>3pm-6pm</v>
      </c>
      <c r="AM35" s="1" t="str">
        <f>IF(L35&gt;0,CONCATENATE(IF(AA35&lt;=12,AA35,AA35-12),IF(OR(AA35&lt;12,AA35=24),"am","pm"),"-",IF(AB35&lt;=12,AB35,AB35-12),IF(OR(AB35&lt;12,AB35=24),"am","pm")),"")</f>
        <v>3pm-6pm</v>
      </c>
      <c r="AN35" s="1" t="str">
        <f>IF(N35&gt;0,CONCATENATE(IF(AC35&lt;=12,AC35,AC35-12),IF(OR(AC35&lt;12,AC35=24),"am","pm"),"-",IF(AD35&lt;=12,AD35,AD35-12),IF(OR(AD35&lt;12,AD35=24),"am","pm")),"")</f>
        <v>3pm-6pm</v>
      </c>
      <c r="AO35" s="1" t="str">
        <f>IF(O35&gt;0,CONCATENATE(IF(AE35&lt;=12,AE35,AE35-12),IF(OR(AE35&lt;12,AE35=24),"am","pm"),"-",IF(AF35&lt;=12,AF35,AF35-12),IF(OR(AF35&lt;12,AF35=24),"am","pm")),"")</f>
        <v>3pm-6pm</v>
      </c>
      <c r="AP35" s="1" t="str">
        <f>IF(R35&gt;0,CONCATENATE(IF(AG35&lt;=12,AG35,AG35-12),IF(OR(AG35&lt;12,AG35=24),"am","pm"),"-",IF(AH35&lt;=12,AH35,AH35-12),IF(OR(AH35&lt;12,AH35=24),"am","pm")),"")</f>
        <v>3pm-6pm</v>
      </c>
      <c r="AQ35" s="1" t="str">
        <f>IF(T35&gt;0,CONCATENATE(IF(AI35&lt;=12,AI35,AI35-12),IF(OR(AI35&lt;12,AI35=24),"am","pm"),"-",IF(AJ35&lt;=12,AJ35,AJ35-12),IF(OR(AJ35&lt;12,AJ35=24),"am","pm")),"")</f>
        <v>3pm-6pm</v>
      </c>
      <c r="AR35" s="22" t="s">
        <v>491</v>
      </c>
      <c r="AS35" s="1" t="s">
        <v>28</v>
      </c>
      <c r="AU35" s="1" t="s">
        <v>573</v>
      </c>
      <c r="AV35" s="5" t="s">
        <v>32</v>
      </c>
      <c r="AW35" s="5" t="s">
        <v>32</v>
      </c>
      <c r="AX35" s="6" t="str">
        <f>CONCATENATE("{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'link':","""",AR35,"""",", 'pricing':","""",E35,"""",",   'phone-number': ","""",F35,"""",", 'address': ","""",G35,"""",", 'other-amenities': [","'",AS35,"','",AT35,"','",AU35,"'","]",", 'has-drink':",AV35,", 'has-food':",AW35,"},")</f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5" s="1" t="str">
        <f>IF(AS35&gt;0,"&lt;img src=@img/outdoor.png@&gt;","")</f>
        <v>&lt;img src=@img/outdoor.png@&gt;</v>
      </c>
      <c r="AZ35" s="1" t="str">
        <f>IF(AT35&gt;0,"&lt;img src=@img/pets.png@&gt;","")</f>
        <v/>
      </c>
      <c r="BA35" s="1" t="str">
        <f>IF(AU35="hard","&lt;img src=@img/hard.png@&gt;",IF(AU35="medium","&lt;img src=@img/medium.png@&gt;",IF(AU35="easy","&lt;img src=@img/easy.png@&gt;","")))</f>
        <v/>
      </c>
      <c r="BB35" s="1" t="str">
        <f>IF(AV35="true","&lt;img src=@img/drinkicon.png@&gt;","")</f>
        <v>&lt;img src=@img/drinkicon.png@&gt;</v>
      </c>
      <c r="BC35" s="1" t="str">
        <f>IF(AW35="true","&lt;img src=@img/foodicon.png@&gt;","")</f>
        <v>&lt;img src=@img/foodicon.png@&gt;</v>
      </c>
      <c r="BD35" s="1" t="str">
        <f>CONCATENATE(AY35,AZ35,BA35,BB35,BC35,BK35)</f>
        <v>&lt;img src=@img/outdoor.png@&gt;&lt;img src=@img/drinkicon.png@&gt;&lt;img src=@img/foodicon.png@&gt;</v>
      </c>
      <c r="BE35" s="1" t="str">
        <f>CONCATENATE(IF(AS35&gt;0,"outdoor ",""),IF(AT35&gt;0,"pet ",""),IF(AV35="true","drink ",""),IF(AW35="true","food ",""),AU35," ",E35," ",C35,IF(BJ35=TRUE," kid",""))</f>
        <v>outdoor drink food med  north</v>
      </c>
      <c r="BF35" s="1" t="str">
        <f>IF(C35="pearl","Pearl Street",IF(C35="campus","Near Campus",IF(C35="downtown","Downtown",IF(C35="north","North Boulder",IF(C35="chautauqua","Chautauqua",IF(C35="east","East Boulder",IF(C35="efoco","East FoCo",IF(C35="hill","The Hill",""))))))))</f>
        <v>North Boulder</v>
      </c>
      <c r="BG35" s="19">
        <v>40.071910000000003</v>
      </c>
      <c r="BH35" s="10">
        <v>-105.20641999999999</v>
      </c>
      <c r="BI35" s="1" t="str">
        <f>CONCATENATE("[",BG35,",",BH35,"],")</f>
        <v>[40.07191,-105.20642],</v>
      </c>
    </row>
    <row r="36" spans="2:64" ht="21" customHeight="1">
      <c r="B36" s="10" t="s">
        <v>72</v>
      </c>
      <c r="C36" s="1" t="s">
        <v>190</v>
      </c>
      <c r="G36" s="19" t="s">
        <v>200</v>
      </c>
      <c r="H36" s="1">
        <v>1400</v>
      </c>
      <c r="I36" s="1">
        <v>1800</v>
      </c>
      <c r="J36" s="1">
        <v>1400</v>
      </c>
      <c r="K36" s="1">
        <v>1800</v>
      </c>
      <c r="L36" s="1">
        <v>1400</v>
      </c>
      <c r="M36" s="1">
        <v>1800</v>
      </c>
      <c r="N36" s="1">
        <v>1400</v>
      </c>
      <c r="O36" s="1">
        <v>1800</v>
      </c>
      <c r="P36" s="1">
        <v>1400</v>
      </c>
      <c r="Q36" s="1">
        <v>1800</v>
      </c>
      <c r="R36" s="1">
        <v>1400</v>
      </c>
      <c r="S36" s="1">
        <v>1800</v>
      </c>
      <c r="T36" s="1">
        <v>1400</v>
      </c>
      <c r="U36" s="1">
        <v>1800</v>
      </c>
      <c r="V36" s="10" t="s">
        <v>112</v>
      </c>
      <c r="W36" s="1">
        <f>IF(H36&gt;0,H36/100,"")</f>
        <v>14</v>
      </c>
      <c r="X36" s="1">
        <f>IF(I36&gt;0,I36/100,"")</f>
        <v>18</v>
      </c>
      <c r="Y36" s="1">
        <f>IF(J36&gt;0,J36/100,"")</f>
        <v>14</v>
      </c>
      <c r="Z36" s="1">
        <f>IF(K36&gt;0,K36/100,"")</f>
        <v>18</v>
      </c>
      <c r="AA36" s="1">
        <f>IF(L36&gt;0,L36/100,"")</f>
        <v>14</v>
      </c>
      <c r="AB36" s="1">
        <f>IF(M36&gt;0,M36/100,"")</f>
        <v>18</v>
      </c>
      <c r="AC36" s="1">
        <f>IF(N36&gt;0,N36/100,"")</f>
        <v>14</v>
      </c>
      <c r="AD36" s="1">
        <f>IF(O36&gt;0,O36/100,"")</f>
        <v>18</v>
      </c>
      <c r="AE36" s="1">
        <f>IF(P36&gt;0,P36/100,"")</f>
        <v>14</v>
      </c>
      <c r="AF36" s="1">
        <f>IF(Q36&gt;0,Q36/100,"")</f>
        <v>18</v>
      </c>
      <c r="AG36" s="1">
        <f>IF(R36&gt;0,R36/100,"")</f>
        <v>14</v>
      </c>
      <c r="AH36" s="1">
        <f>IF(S36&gt;0,S36/100,"")</f>
        <v>18</v>
      </c>
      <c r="AI36" s="1">
        <f>IF(T36&gt;0,T36/100,"")</f>
        <v>14</v>
      </c>
      <c r="AJ36" s="1">
        <f>IF(U36&gt;0,U36/100,"")</f>
        <v>18</v>
      </c>
      <c r="AK36" s="1" t="str">
        <f>IF(H36&gt;0,CONCATENATE(IF(W36&lt;=12,W36,W36-12),IF(OR(W36&lt;12,W36=24),"am","pm"),"-",IF(X36&lt;=12,X36,X36-12),IF(OR(X36&lt;12,X36=24),"am","pm")),"")</f>
        <v>2pm-6pm</v>
      </c>
      <c r="AL36" s="1" t="str">
        <f>IF(J36&gt;0,CONCATENATE(IF(Y36&lt;=12,Y36,Y36-12),IF(OR(Y36&lt;12,Y36=24),"am","pm"),"-",IF(Z36&lt;=12,Z36,Z36-12),IF(OR(Z36&lt;12,Z36=24),"am","pm")),"")</f>
        <v>2pm-6pm</v>
      </c>
      <c r="AM36" s="1" t="str">
        <f>IF(L36&gt;0,CONCATENATE(IF(AA36&lt;=12,AA36,AA36-12),IF(OR(AA36&lt;12,AA36=24),"am","pm"),"-",IF(AB36&lt;=12,AB36,AB36-12),IF(OR(AB36&lt;12,AB36=24),"am","pm")),"")</f>
        <v>2pm-6pm</v>
      </c>
      <c r="AN36" s="1" t="str">
        <f>IF(N36&gt;0,CONCATENATE(IF(AC36&lt;=12,AC36,AC36-12),IF(OR(AC36&lt;12,AC36=24),"am","pm"),"-",IF(AD36&lt;=12,AD36,AD36-12),IF(OR(AD36&lt;12,AD36=24),"am","pm")),"")</f>
        <v>2pm-6pm</v>
      </c>
      <c r="AO36" s="1" t="str">
        <f>IF(O36&gt;0,CONCATENATE(IF(AE36&lt;=12,AE36,AE36-12),IF(OR(AE36&lt;12,AE36=24),"am","pm"),"-",IF(AF36&lt;=12,AF36,AF36-12),IF(OR(AF36&lt;12,AF36=24),"am","pm")),"")</f>
        <v>2pm-6pm</v>
      </c>
      <c r="AP36" s="1" t="str">
        <f>IF(R36&gt;0,CONCATENATE(IF(AG36&lt;=12,AG36,AG36-12),IF(OR(AG36&lt;12,AG36=24),"am","pm"),"-",IF(AH36&lt;=12,AH36,AH36-12),IF(OR(AH36&lt;12,AH36=24),"am","pm")),"")</f>
        <v>2pm-6pm</v>
      </c>
      <c r="AQ36" s="1" t="str">
        <f>IF(T36&gt;0,CONCATENATE(IF(AI36&lt;=12,AI36,AI36-12),IF(OR(AI36&lt;12,AI36=24),"am","pm"),"-",IF(AJ36&lt;=12,AJ36,AJ36-12),IF(OR(AJ36&lt;12,AJ36=24),"am","pm")),"")</f>
        <v>2pm-6pm</v>
      </c>
      <c r="AR36" s="12" t="s">
        <v>154</v>
      </c>
      <c r="AS36" s="1" t="s">
        <v>232</v>
      </c>
      <c r="AU36" s="1" t="s">
        <v>573</v>
      </c>
      <c r="AV36" s="5" t="s">
        <v>32</v>
      </c>
      <c r="AW36" s="5" t="s">
        <v>32</v>
      </c>
      <c r="AX36" s="6" t="str">
        <f>CONCATENATE("{
    'name': """,B36,""",
    'area': ","""",C36,""",",
"'hours': {
      'sunday-start':","""",H36,"""",", 'sunday-end':","""",I36,"""",", 'monday-start':","""",J36,"""",", 'monday-end':","""",K36,"""",", 'tuesday-start':","""",L36,"""",", 'tuesday-end':","""",M36,""", 'wednesday-start':","""",N36,""", 'wednesday-end':","""",O36,""", 'thursday-start':","""",P36,""", 'thursday-end':","""",Q36,""", 'friday-start':","""",R36,""", 'friday-end':","""",S36,""", 'saturday-start':","""",T36,""", 'saturday-end':","""",U36,"""","},","  'description': ","""",V36,"""",", 'link':","""",AR36,"""",", 'pricing':","""",E36,"""",",   'phone-number': ","""",F36,"""",", 'address': ","""",G36,"""",", 'other-amenities': [","'",AS36,"','",AT36,"','",AU36,"'","]",", 'has-drink':",AV36,", 'has-food':",AW36,"},")</f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6" s="1" t="str">
        <f>IF(AS36&gt;0,"&lt;img src=@img/outdoor.png@&gt;","")</f>
        <v>&lt;img src=@img/outdoor.png@&gt;</v>
      </c>
      <c r="AZ36" s="1" t="str">
        <f>IF(AT36&gt;0,"&lt;img src=@img/pets.png@&gt;","")</f>
        <v/>
      </c>
      <c r="BA36" s="1" t="str">
        <f>IF(AU36="hard","&lt;img src=@img/hard.png@&gt;",IF(AU36="medium","&lt;img src=@img/medium.png@&gt;",IF(AU36="easy","&lt;img src=@img/easy.png@&gt;","")))</f>
        <v/>
      </c>
      <c r="BB36" s="1" t="str">
        <f>IF(AV36="true","&lt;img src=@img/drinkicon.png@&gt;","")</f>
        <v>&lt;img src=@img/drinkicon.png@&gt;</v>
      </c>
      <c r="BC36" s="1" t="str">
        <f>IF(AW36="true","&lt;img src=@img/foodicon.png@&gt;","")</f>
        <v>&lt;img src=@img/foodicon.png@&gt;</v>
      </c>
      <c r="BD36" s="1" t="str">
        <f>CONCATENATE(AY36,AZ36,BA36,BB36,BC36,BK36)</f>
        <v>&lt;img src=@img/outdoor.png@&gt;&lt;img src=@img/drinkicon.png@&gt;&lt;img src=@img/foodicon.png@&gt;</v>
      </c>
      <c r="BE36" s="1" t="str">
        <f>CONCATENATE(IF(AS36&gt;0,"outdoor ",""),IF(AT36&gt;0,"pet ",""),IF(AV36="true","drink ",""),IF(AW36="true","food ",""),AU36," ",E36," ",C36,IF(BJ36=TRUE," kid",""))</f>
        <v>outdoor drink food med  pearl</v>
      </c>
      <c r="BF36" s="1" t="str">
        <f>IF(C36="pearl","Pearl Street",IF(C36="campus","Near Campus",IF(C36="downtown","Downtown",IF(C36="north","North Boulder",IF(C36="chautauqua","Chautauqua",IF(C36="east","East Boulder",IF(C36="efoco","East FoCo",IF(C36="hill","The Hill",""))))))))</f>
        <v>Pearl Street</v>
      </c>
      <c r="BG36" s="10">
        <v>40.017138000000003</v>
      </c>
      <c r="BH36" s="10">
        <v>-105.281702</v>
      </c>
      <c r="BI36" s="1" t="str">
        <f>CONCATENATE("[",BG36,",",BH36,"],")</f>
        <v>[40.017138,-105.281702],</v>
      </c>
      <c r="BK36" s="1" t="str">
        <f>IF(BJ36&gt;0,"&lt;img src=@img/kidicon.png@&gt;","")</f>
        <v/>
      </c>
    </row>
    <row r="37" spans="2:64" ht="21" customHeight="1">
      <c r="B37" s="10" t="s">
        <v>245</v>
      </c>
      <c r="C37" s="1" t="s">
        <v>190</v>
      </c>
      <c r="G37" s="1" t="s">
        <v>269</v>
      </c>
      <c r="W37" s="1" t="str">
        <f>IF(H37&gt;0,H37/100,"")</f>
        <v/>
      </c>
      <c r="X37" s="1" t="str">
        <f>IF(I37&gt;0,I37/100,"")</f>
        <v/>
      </c>
      <c r="Y37" s="1" t="str">
        <f>IF(J37&gt;0,J37/100,"")</f>
        <v/>
      </c>
      <c r="Z37" s="1" t="str">
        <f>IF(K37&gt;0,K37/100,"")</f>
        <v/>
      </c>
      <c r="AA37" s="1" t="str">
        <f>IF(L37&gt;0,L37/100,"")</f>
        <v/>
      </c>
      <c r="AB37" s="1" t="str">
        <f>IF(M37&gt;0,M37/100,"")</f>
        <v/>
      </c>
      <c r="AC37" s="1" t="str">
        <f>IF(N37&gt;0,N37/100,"")</f>
        <v/>
      </c>
      <c r="AD37" s="1" t="str">
        <f>IF(O37&gt;0,O37/100,"")</f>
        <v/>
      </c>
      <c r="AE37" s="1" t="str">
        <f>IF(P37&gt;0,P37/100,"")</f>
        <v/>
      </c>
      <c r="AF37" s="1" t="str">
        <f>IF(Q37&gt;0,Q37/100,"")</f>
        <v/>
      </c>
      <c r="AG37" s="1" t="str">
        <f>IF(R37&gt;0,R37/100,"")</f>
        <v/>
      </c>
      <c r="AH37" s="1" t="str">
        <f>IF(S37&gt;0,S37/100,"")</f>
        <v/>
      </c>
      <c r="AI37" s="1" t="str">
        <f>IF(T37&gt;0,T37/100,"")</f>
        <v/>
      </c>
      <c r="AJ37" s="1" t="str">
        <f>IF(U37&gt;0,U37/100,"")</f>
        <v/>
      </c>
      <c r="AK37" s="1" t="str">
        <f>IF(H37&gt;0,CONCATENATE(IF(W37&lt;=12,W37,W37-12),IF(OR(W37&lt;12,W37=24),"am","pm"),"-",IF(X37&lt;=12,X37,X37-12),IF(OR(X37&lt;12,X37=24),"am","pm")),"")</f>
        <v/>
      </c>
      <c r="AL37" s="1" t="str">
        <f>IF(J37&gt;0,CONCATENATE(IF(Y37&lt;=12,Y37,Y37-12),IF(OR(Y37&lt;12,Y37=24),"am","pm"),"-",IF(Z37&lt;=12,Z37,Z37-12),IF(OR(Z37&lt;12,Z37=24),"am","pm")),"")</f>
        <v/>
      </c>
      <c r="AM37" s="1" t="str">
        <f>IF(L37&gt;0,CONCATENATE(IF(AA37&lt;=12,AA37,AA37-12),IF(OR(AA37&lt;12,AA37=24),"am","pm"),"-",IF(AB37&lt;=12,AB37,AB37-12),IF(OR(AB37&lt;12,AB37=24),"am","pm")),"")</f>
        <v/>
      </c>
      <c r="AN37" s="1" t="str">
        <f>IF(N37&gt;0,CONCATENATE(IF(AC37&lt;=12,AC37,AC37-12),IF(OR(AC37&lt;12,AC37=24),"am","pm"),"-",IF(AD37&lt;=12,AD37,AD37-12),IF(OR(AD37&lt;12,AD37=24),"am","pm")),"")</f>
        <v/>
      </c>
      <c r="AO37" s="1" t="str">
        <f>IF(O37&gt;0,CONCATENATE(IF(AE37&lt;=12,AE37,AE37-12),IF(OR(AE37&lt;12,AE37=24),"am","pm"),"-",IF(AF37&lt;=12,AF37,AF37-12),IF(OR(AF37&lt;12,AF37=24),"am","pm")),"")</f>
        <v/>
      </c>
      <c r="AP37" s="1" t="str">
        <f>IF(R37&gt;0,CONCATENATE(IF(AG37&lt;=12,AG37,AG37-12),IF(OR(AG37&lt;12,AG37=24),"am","pm"),"-",IF(AH37&lt;=12,AH37,AH37-12),IF(OR(AH37&lt;12,AH37=24),"am","pm")),"")</f>
        <v/>
      </c>
      <c r="AQ37" s="1" t="str">
        <f>IF(T37&gt;0,CONCATENATE(IF(AI37&lt;=12,AI37,AI37-12),IF(OR(AI37&lt;12,AI37=24),"am","pm"),"-",IF(AJ37&lt;=12,AJ37,AJ37-12),IF(OR(AJ37&lt;12,AJ37=24),"am","pm")),"")</f>
        <v/>
      </c>
      <c r="AR37" s="1" t="s">
        <v>294</v>
      </c>
      <c r="AS37" s="1" t="s">
        <v>28</v>
      </c>
      <c r="AU37" s="1" t="s">
        <v>573</v>
      </c>
      <c r="AV37" s="5" t="s">
        <v>33</v>
      </c>
      <c r="AW37" s="5" t="s">
        <v>33</v>
      </c>
      <c r="AX37" s="6" t="str">
        <f>CONCATENATE("{
    'name': """,B37,""",
    'area': ","""",C37,""",",
"'hours': {
      'sunday-start':","""",H37,"""",", 'sunday-end':","""",I37,"""",", 'monday-start':","""",J37,"""",", 'monday-end':","""",K37,"""",", 'tuesday-start':","""",L37,"""",", 'tuesday-end':","""",M37,""", 'wednesday-start':","""",N37,""", 'wednesday-end':","""",O37,""", 'thursday-start':","""",P37,""", 'thursday-end':","""",Q37,""", 'friday-start':","""",R37,""", 'friday-end':","""",S37,""", 'saturday-start':","""",T37,""", 'saturday-end':","""",U37,"""","},","  'description': ","""",V37,"""",", 'link':","""",AR37,"""",", 'pricing':","""",E37,"""",",   'phone-number': ","""",F37,"""",", 'address': ","""",G37,"""",", 'other-amenities': [","'",AS37,"','",AT37,"','",AU37,"'","]",", 'has-drink':",AV37,", 'has-food':",AW37,"},")</f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7" s="1" t="str">
        <f>IF(AS37&gt;0,"&lt;img src=@img/outdoor.png@&gt;","")</f>
        <v>&lt;img src=@img/outdoor.png@&gt;</v>
      </c>
      <c r="AZ37" s="1" t="str">
        <f>IF(AT37&gt;0,"&lt;img src=@img/pets.png@&gt;","")</f>
        <v/>
      </c>
      <c r="BA37" s="1" t="str">
        <f>IF(AU37="hard","&lt;img src=@img/hard.png@&gt;",IF(AU37="medium","&lt;img src=@img/medium.png@&gt;",IF(AU37="easy","&lt;img src=@img/easy.png@&gt;","")))</f>
        <v/>
      </c>
      <c r="BB37" s="1" t="str">
        <f>IF(AV37="true","&lt;img src=@img/drinkicon.png@&gt;","")</f>
        <v/>
      </c>
      <c r="BC37" s="1" t="str">
        <f>IF(AW37="true","&lt;img src=@img/foodicon.png@&gt;","")</f>
        <v/>
      </c>
      <c r="BD37" s="1" t="str">
        <f>CONCATENATE(AY37,AZ37,BA37,BB37,BC37,BK37)</f>
        <v>&lt;img src=@img/outdoor.png@&gt;</v>
      </c>
      <c r="BE37" s="1" t="str">
        <f>CONCATENATE(IF(AS37&gt;0,"outdoor ",""),IF(AT37&gt;0,"pet ",""),IF(AV37="true","drink ",""),IF(AW37="true","food ",""),AU37," ",E37," ",C37,IF(BJ37=TRUE," kid",""))</f>
        <v>outdoor med  pearl</v>
      </c>
      <c r="BF37" s="1" t="str">
        <f>IF(C37="pearl","Pearl Street",IF(C37="campus","Near Campus",IF(C37="downtown","Downtown",IF(C37="north","North Boulder",IF(C37="chautauqua","Chautauqua",IF(C37="east","East Boulder",IF(C37="efoco","East FoCo",IF(C37="hill","The Hill",""))))))))</f>
        <v>Pearl Street</v>
      </c>
      <c r="BG37" s="10">
        <v>40.018120000000003</v>
      </c>
      <c r="BH37" s="10">
        <v>-105.278211</v>
      </c>
      <c r="BI37" s="1" t="str">
        <f>CONCATENATE("[",BG37,",",BH37,"],")</f>
        <v>[40.01812,-105.278211],</v>
      </c>
      <c r="BK37" s="1" t="str">
        <f>IF(BJ37&gt;0,"&lt;img src=@img/kidicon.png@&gt;","")</f>
        <v/>
      </c>
    </row>
    <row r="38" spans="2:64" ht="21" customHeight="1">
      <c r="B38" s="10" t="s">
        <v>403</v>
      </c>
      <c r="C38" s="1" t="s">
        <v>309</v>
      </c>
      <c r="G38" s="1" t="s">
        <v>384</v>
      </c>
      <c r="W38" s="1" t="str">
        <f>IF(H38&gt;0,H38/100,"")</f>
        <v/>
      </c>
      <c r="X38" s="1" t="str">
        <f>IF(I38&gt;0,I38/100,"")</f>
        <v/>
      </c>
      <c r="Y38" s="1" t="str">
        <f>IF(J38&gt;0,J38/100,"")</f>
        <v/>
      </c>
      <c r="Z38" s="1" t="str">
        <f>IF(K38&gt;0,K38/100,"")</f>
        <v/>
      </c>
      <c r="AA38" s="1" t="str">
        <f>IF(L38&gt;0,L38/100,"")</f>
        <v/>
      </c>
      <c r="AB38" s="1" t="str">
        <f>IF(M38&gt;0,M38/100,"")</f>
        <v/>
      </c>
      <c r="AC38" s="1" t="str">
        <f>IF(N38&gt;0,N38/100,"")</f>
        <v/>
      </c>
      <c r="AD38" s="1" t="str">
        <f>IF(O38&gt;0,O38/100,"")</f>
        <v/>
      </c>
      <c r="AE38" s="1" t="str">
        <f>IF(P38&gt;0,P38/100,"")</f>
        <v/>
      </c>
      <c r="AF38" s="1" t="str">
        <f>IF(Q38&gt;0,Q38/100,"")</f>
        <v/>
      </c>
      <c r="AG38" s="1" t="str">
        <f>IF(R38&gt;0,R38/100,"")</f>
        <v/>
      </c>
      <c r="AH38" s="1" t="str">
        <f>IF(S38&gt;0,S38/100,"")</f>
        <v/>
      </c>
      <c r="AI38" s="1" t="str">
        <f>IF(T38&gt;0,T38/100,"")</f>
        <v/>
      </c>
      <c r="AJ38" s="1" t="str">
        <f>IF(U38&gt;0,U38/100,"")</f>
        <v/>
      </c>
      <c r="AK38" s="1" t="str">
        <f>IF(H38&gt;0,CONCATENATE(IF(W38&lt;=12,W38,W38-12),IF(OR(W38&lt;12,W38=24),"am","pm"),"-",IF(X38&lt;=12,X38,X38-12),IF(OR(X38&lt;12,X38=24),"am","pm")),"")</f>
        <v/>
      </c>
      <c r="AL38" s="1" t="str">
        <f>IF(J38&gt;0,CONCATENATE(IF(Y38&lt;=12,Y38,Y38-12),IF(OR(Y38&lt;12,Y38=24),"am","pm"),"-",IF(Z38&lt;=12,Z38,Z38-12),IF(OR(Z38&lt;12,Z38=24),"am","pm")),"")</f>
        <v/>
      </c>
      <c r="AM38" s="1" t="str">
        <f>IF(L38&gt;0,CONCATENATE(IF(AA38&lt;=12,AA38,AA38-12),IF(OR(AA38&lt;12,AA38=24),"am","pm"),"-",IF(AB38&lt;=12,AB38,AB38-12),IF(OR(AB38&lt;12,AB38=24),"am","pm")),"")</f>
        <v/>
      </c>
      <c r="AN38" s="1" t="str">
        <f>IF(N38&gt;0,CONCATENATE(IF(AC38&lt;=12,AC38,AC38-12),IF(OR(AC38&lt;12,AC38=24),"am","pm"),"-",IF(AD38&lt;=12,AD38,AD38-12),IF(OR(AD38&lt;12,AD38=24),"am","pm")),"")</f>
        <v/>
      </c>
      <c r="AO38" s="1" t="str">
        <f>IF(O38&gt;0,CONCATENATE(IF(AE38&lt;=12,AE38,AE38-12),IF(OR(AE38&lt;12,AE38=24),"am","pm"),"-",IF(AF38&lt;=12,AF38,AF38-12),IF(OR(AF38&lt;12,AF38=24),"am","pm")),"")</f>
        <v/>
      </c>
      <c r="AP38" s="1" t="str">
        <f>IF(R38&gt;0,CONCATENATE(IF(AG38&lt;=12,AG38,AG38-12),IF(OR(AG38&lt;12,AG38=24),"am","pm"),"-",IF(AH38&lt;=12,AH38,AH38-12),IF(OR(AH38&lt;12,AH38=24),"am","pm")),"")</f>
        <v/>
      </c>
      <c r="AQ38" s="1" t="str">
        <f>IF(T38&gt;0,CONCATENATE(IF(AI38&lt;=12,AI38,AI38-12),IF(OR(AI38&lt;12,AI38=24),"am","pm"),"-",IF(AJ38&lt;=12,AJ38,AJ38-12),IF(OR(AJ38&lt;12,AJ38=24),"am","pm")),"")</f>
        <v/>
      </c>
      <c r="AR38" s="1" t="s">
        <v>545</v>
      </c>
      <c r="AU38" s="1" t="s">
        <v>573</v>
      </c>
      <c r="AV38" s="5" t="s">
        <v>33</v>
      </c>
      <c r="AW38" s="5" t="s">
        <v>33</v>
      </c>
      <c r="AX38" s="6" t="str">
        <f>CONCATENATE("{
    'name': """,B38,""",
    'area': ","""",C38,""",",
"'hours': {
      'sunday-start':","""",H38,"""",", 'sunday-end':","""",I38,"""",", 'monday-start':","""",J38,"""",", 'monday-end':","""",K38,"""",", 'tuesday-start':","""",L38,"""",", 'tuesday-end':","""",M38,""", 'wednesday-start':","""",N38,""", 'wednesday-end':","""",O38,""", 'thursday-start':","""",P38,""", 'thursday-end':","""",Q38,""", 'friday-start':","""",R38,""", 'friday-end':","""",S38,""", 'saturday-start':","""",T38,""", 'saturday-end':","""",U38,"""","},","  'description': ","""",V38,"""",", 'link':","""",AR38,"""",", 'pricing':","""",E38,"""",",   'phone-number': ","""",F38,"""",", 'address': ","""",G38,"""",", 'other-amenities': [","'",AS38,"','",AT38,"','",AU38,"'","]",", 'has-drink':",AV38,", 'has-food':",AW38,"},")</f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8" s="1" t="str">
        <f>IF(AS38&gt;0,"&lt;img src=@img/outdoor.png@&gt;","")</f>
        <v/>
      </c>
      <c r="AZ38" s="1" t="str">
        <f>IF(AT38&gt;0,"&lt;img src=@img/pets.png@&gt;","")</f>
        <v/>
      </c>
      <c r="BA38" s="1" t="str">
        <f>IF(AU38="hard","&lt;img src=@img/hard.png@&gt;",IF(AU38="medium","&lt;img src=@img/medium.png@&gt;",IF(AU38="easy","&lt;img src=@img/easy.png@&gt;","")))</f>
        <v/>
      </c>
      <c r="BB38" s="1" t="str">
        <f>IF(AV38="true","&lt;img src=@img/drinkicon.png@&gt;","")</f>
        <v/>
      </c>
      <c r="BC38" s="1" t="str">
        <f>IF(AW38="true","&lt;img src=@img/foodicon.png@&gt;","")</f>
        <v/>
      </c>
      <c r="BD38" s="1" t="str">
        <f>CONCATENATE(AY38,AZ38,BA38,BB38,BC38,BK38)</f>
        <v/>
      </c>
      <c r="BE38" s="1" t="str">
        <f>CONCATENATE(IF(AS38&gt;0,"outdoor ",""),IF(AT38&gt;0,"pet ",""),IF(AV38="true","drink ",""),IF(AW38="true","food ",""),AU38," ",E38," ",C38,IF(BJ38=TRUE," kid",""))</f>
        <v>med  hill</v>
      </c>
      <c r="BF38" s="1" t="str">
        <f>IF(C38="pearl","Pearl Street",IF(C38="campus","Near Campus",IF(C38="downtown","Downtown",IF(C38="north","North Boulder",IF(C38="chautauqua","Chautauqua",IF(C38="east","East Boulder",IF(C38="efoco","East FoCo",IF(C38="hill","The Hill",""))))))))</f>
        <v>The Hill</v>
      </c>
      <c r="BG38" s="10">
        <v>40.007595999999999</v>
      </c>
      <c r="BH38" s="10">
        <v>-105.275918</v>
      </c>
      <c r="BI38" s="1" t="str">
        <f>CONCATENATE("[",BG38,",",BH38,"],")</f>
        <v>[40.007596,-105.275918],</v>
      </c>
      <c r="BK38" s="1" t="str">
        <f>IF(BJ38&gt;0,"&lt;img src=@img/kidicon.png@&gt;","")</f>
        <v/>
      </c>
    </row>
    <row r="39" spans="2:64" ht="21" customHeight="1">
      <c r="B39" s="1" t="s">
        <v>414</v>
      </c>
      <c r="C39" s="1" t="s">
        <v>417</v>
      </c>
      <c r="G39" s="1" t="s">
        <v>428</v>
      </c>
      <c r="J39" s="1">
        <v>1500</v>
      </c>
      <c r="K39" s="1">
        <v>1800</v>
      </c>
      <c r="L39" s="1">
        <v>1500</v>
      </c>
      <c r="M39" s="1">
        <v>1800</v>
      </c>
      <c r="N39" s="1">
        <v>1500</v>
      </c>
      <c r="O39" s="1">
        <v>1800</v>
      </c>
      <c r="P39" s="1">
        <v>1500</v>
      </c>
      <c r="Q39" s="1">
        <v>1800</v>
      </c>
      <c r="R39" s="1">
        <v>1500</v>
      </c>
      <c r="S39" s="1">
        <v>1800</v>
      </c>
      <c r="V39" s="1" t="s">
        <v>461</v>
      </c>
      <c r="W39" s="1" t="str">
        <f>IF(H39&gt;0,H39/100,"")</f>
        <v/>
      </c>
      <c r="X39" s="1" t="str">
        <f>IF(I39&gt;0,I39/100,"")</f>
        <v/>
      </c>
      <c r="Y39" s="1">
        <f>IF(J39&gt;0,J39/100,"")</f>
        <v>15</v>
      </c>
      <c r="Z39" s="1">
        <f>IF(K39&gt;0,K39/100,"")</f>
        <v>18</v>
      </c>
      <c r="AA39" s="1">
        <f>IF(L39&gt;0,L39/100,"")</f>
        <v>15</v>
      </c>
      <c r="AB39" s="1">
        <f>IF(M39&gt;0,M39/100,"")</f>
        <v>18</v>
      </c>
      <c r="AC39" s="1">
        <f>IF(N39&gt;0,N39/100,"")</f>
        <v>15</v>
      </c>
      <c r="AD39" s="1">
        <f>IF(O39&gt;0,O39/100,"")</f>
        <v>18</v>
      </c>
      <c r="AE39" s="1">
        <f>IF(P39&gt;0,P39/100,"")</f>
        <v>15</v>
      </c>
      <c r="AF39" s="1">
        <f>IF(Q39&gt;0,Q39/100,"")</f>
        <v>18</v>
      </c>
      <c r="AG39" s="1">
        <f>IF(R39&gt;0,R39/100,"")</f>
        <v>15</v>
      </c>
      <c r="AH39" s="1">
        <f>IF(S39&gt;0,S39/100,"")</f>
        <v>18</v>
      </c>
      <c r="AI39" s="1" t="str">
        <f>IF(T39&gt;0,T39/100,"")</f>
        <v/>
      </c>
      <c r="AJ39" s="1" t="str">
        <f>IF(U39&gt;0,U39/100,"")</f>
        <v/>
      </c>
      <c r="AK39" s="1" t="str">
        <f>IF(H39&gt;0,CONCATENATE(IF(W39&lt;=12,W39,W39-12),IF(OR(W39&lt;12,W39=24),"am","pm"),"-",IF(X39&lt;=12,X39,X39-12),IF(OR(X39&lt;12,X39=24),"am","pm")),"")</f>
        <v/>
      </c>
      <c r="AL39" s="1" t="str">
        <f>IF(J39&gt;0,CONCATENATE(IF(Y39&lt;=12,Y39,Y39-12),IF(OR(Y39&lt;12,Y39=24),"am","pm"),"-",IF(Z39&lt;=12,Z39,Z39-12),IF(OR(Z39&lt;12,Z39=24),"am","pm")),"")</f>
        <v>3pm-6pm</v>
      </c>
      <c r="AM39" s="1" t="str">
        <f>IF(L39&gt;0,CONCATENATE(IF(AA39&lt;=12,AA39,AA39-12),IF(OR(AA39&lt;12,AA39=24),"am","pm"),"-",IF(AB39&lt;=12,AB39,AB39-12),IF(OR(AB39&lt;12,AB39=24),"am","pm")),"")</f>
        <v>3pm-6pm</v>
      </c>
      <c r="AN39" s="1" t="str">
        <f>IF(N39&gt;0,CONCATENATE(IF(AC39&lt;=12,AC39,AC39-12),IF(OR(AC39&lt;12,AC39=24),"am","pm"),"-",IF(AD39&lt;=12,AD39,AD39-12),IF(OR(AD39&lt;12,AD39=24),"am","pm")),"")</f>
        <v>3pm-6pm</v>
      </c>
      <c r="AO39" s="1" t="str">
        <f>IF(O39&gt;0,CONCATENATE(IF(AE39&lt;=12,AE39,AE39-12),IF(OR(AE39&lt;12,AE39=24),"am","pm"),"-",IF(AF39&lt;=12,AF39,AF39-12),IF(OR(AF39&lt;12,AF39=24),"am","pm")),"")</f>
        <v>3pm-6pm</v>
      </c>
      <c r="AP39" s="1" t="str">
        <f>IF(R39&gt;0,CONCATENATE(IF(AG39&lt;=12,AG39,AG39-12),IF(OR(AG39&lt;12,AG39=24),"am","pm"),"-",IF(AH39&lt;=12,AH39,AH39-12),IF(OR(AH39&lt;12,AH39=24),"am","pm")),"")</f>
        <v>3pm-6pm</v>
      </c>
      <c r="AQ39" s="1" t="str">
        <f>IF(T39&gt;0,CONCATENATE(IF(AI39&lt;=12,AI39,AI39-12),IF(OR(AI39&lt;12,AI39=24),"am","pm"),"-",IF(AJ39&lt;=12,AJ39,AJ39-12),IF(OR(AJ39&lt;12,AJ39=24),"am","pm")),"")</f>
        <v/>
      </c>
      <c r="AR39" s="1" t="s">
        <v>555</v>
      </c>
      <c r="AS39" s="1" t="s">
        <v>28</v>
      </c>
      <c r="AU39" s="1" t="s">
        <v>573</v>
      </c>
      <c r="AV39" s="5" t="s">
        <v>32</v>
      </c>
      <c r="AW39" s="5" t="s">
        <v>32</v>
      </c>
      <c r="AX39" s="6" t="str">
        <f>CONCATENATE("{
    'name': """,B39,""",
    'area': ","""",C39,""",",
"'hours': {
      'sunday-start':","""",H39,"""",", 'sunday-end':","""",I39,"""",", 'monday-start':","""",J39,"""",", 'monday-end':","""",K39,"""",", 'tuesday-start':","""",L39,"""",", 'tuesday-end':","""",M39,""", 'wednesday-start':","""",N39,""", 'wednesday-end':","""",O39,""", 'thursday-start':","""",P39,""", 'thursday-end':","""",Q39,""", 'friday-start':","""",R39,""", 'friday-end':","""",S39,""", 'saturday-start':","""",T39,""", 'saturday-end':","""",U39,"""","},","  'description': ","""",V39,"""",", 'link':","""",AR39,"""",", 'pricing':","""",E39,"""",",   'phone-number': ","""",F39,"""",", 'address': ","""",G39,"""",", 'other-amenities': [","'",AS39,"','",AT39,"','",AU39,"'","]",", 'has-drink':",AV39,", 'has-food':",AW39,"},")</f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9" s="1" t="str">
        <f>IF(AS39&gt;0,"&lt;img src=@img/outdoor.png@&gt;","")</f>
        <v>&lt;img src=@img/outdoor.png@&gt;</v>
      </c>
      <c r="AZ39" s="1" t="str">
        <f>IF(AT39&gt;0,"&lt;img src=@img/pets.png@&gt;","")</f>
        <v/>
      </c>
      <c r="BA39" s="1" t="str">
        <f>IF(AU39="hard","&lt;img src=@img/hard.png@&gt;",IF(AU39="medium","&lt;img src=@img/medium.png@&gt;",IF(AU39="easy","&lt;img src=@img/easy.png@&gt;","")))</f>
        <v/>
      </c>
      <c r="BB39" s="1" t="str">
        <f>IF(AV39="true","&lt;img src=@img/drinkicon.png@&gt;","")</f>
        <v>&lt;img src=@img/drinkicon.png@&gt;</v>
      </c>
      <c r="BC39" s="1" t="str">
        <f>IF(AW39="true","&lt;img src=@img/foodicon.png@&gt;","")</f>
        <v>&lt;img src=@img/foodicon.png@&gt;</v>
      </c>
      <c r="BD39" s="1" t="str">
        <f>CONCATENATE(AY39,AZ39,BA39,BB39,BC39,BK39)</f>
        <v>&lt;img src=@img/outdoor.png@&gt;&lt;img src=@img/drinkicon.png@&gt;&lt;img src=@img/foodicon.png@&gt;&lt;img src=@img/kidicon.png@&gt;</v>
      </c>
      <c r="BE39" s="1" t="str">
        <f>CONCATENATE(IF(AS39&gt;0,"outdoor ",""),IF(AT39&gt;0,"pet ",""),IF(AV39="true","drink ",""),IF(AW39="true","food ",""),AU39," ",E39," ",C39,IF(BJ39=TRUE," kid",""))</f>
        <v>outdoor drink food med  east</v>
      </c>
      <c r="BF39" s="1" t="str">
        <f>IF(C39="pearl","Pearl Street",IF(C39="campus","Near Campus",IF(C39="downtown","Downtown",IF(C39="north","North Boulder",IF(C39="chautauqua","Chautauqua",IF(C39="east","East Boulder",IF(C39="efoco","East FoCo",IF(C39="hill","The Hill",""))))))))</f>
        <v>East Boulder</v>
      </c>
      <c r="BG39" s="10">
        <v>40.014986</v>
      </c>
      <c r="BH39" s="10">
        <v>-105.245548</v>
      </c>
      <c r="BI39" s="1" t="str">
        <f>CONCATENATE("[",BG39,",",BH39,"],")</f>
        <v>[40.014986,-105.245548],</v>
      </c>
      <c r="BJ39" s="5" t="s">
        <v>32</v>
      </c>
      <c r="BK39" s="1" t="str">
        <f>IF(BJ39&gt;0,"&lt;img src=@img/kidicon.png@&gt;","")</f>
        <v>&lt;img src=@img/kidicon.png@&gt;</v>
      </c>
      <c r="BL39" s="1" t="s">
        <v>480</v>
      </c>
    </row>
    <row r="40" spans="2:64" ht="21" customHeight="1">
      <c r="B40" s="10" t="s">
        <v>252</v>
      </c>
      <c r="C40" s="1" t="s">
        <v>190</v>
      </c>
      <c r="G40" s="17" t="s">
        <v>276</v>
      </c>
      <c r="W40" s="1" t="str">
        <f>IF(H40&gt;0,H40/100,"")</f>
        <v/>
      </c>
      <c r="X40" s="1" t="str">
        <f>IF(I40&gt;0,I40/100,"")</f>
        <v/>
      </c>
      <c r="Y40" s="1" t="str">
        <f>IF(J40&gt;0,J40/100,"")</f>
        <v/>
      </c>
      <c r="Z40" s="1" t="str">
        <f>IF(K40&gt;0,K40/100,"")</f>
        <v/>
      </c>
      <c r="AA40" s="1" t="str">
        <f>IF(L40&gt;0,L40/100,"")</f>
        <v/>
      </c>
      <c r="AB40" s="1" t="str">
        <f>IF(M40&gt;0,M40/100,"")</f>
        <v/>
      </c>
      <c r="AC40" s="1" t="str">
        <f>IF(N40&gt;0,N40/100,"")</f>
        <v/>
      </c>
      <c r="AD40" s="1" t="str">
        <f>IF(O40&gt;0,O40/100,"")</f>
        <v/>
      </c>
      <c r="AG40" s="1" t="str">
        <f>IF(R40&gt;0,R40/100,"")</f>
        <v/>
      </c>
      <c r="AH40" s="1" t="str">
        <f>IF(S40&gt;0,S40/100,"")</f>
        <v/>
      </c>
      <c r="AI40" s="1" t="str">
        <f>IF(T40&gt;0,T40/100,"")</f>
        <v/>
      </c>
      <c r="AJ40" s="1" t="str">
        <f>IF(U40&gt;0,U40/100,"")</f>
        <v/>
      </c>
      <c r="AK40" s="1" t="str">
        <f>IF(H40&gt;0,CONCATENATE(IF(W40&lt;=12,W40,W40-12),IF(OR(W40&lt;12,W40=24),"am","pm"),"-",IF(X40&lt;=12,X40,X40-12),IF(OR(X40&lt;12,X40=24),"am","pm")),"")</f>
        <v/>
      </c>
      <c r="AL40" s="1" t="str">
        <f>IF(J40&gt;0,CONCATENATE(IF(Y40&lt;=12,Y40,Y40-12),IF(OR(Y40&lt;12,Y40=24),"am","pm"),"-",IF(Z40&lt;=12,Z40,Z40-12),IF(OR(Z40&lt;12,Z40=24),"am","pm")),"")</f>
        <v/>
      </c>
      <c r="AM40" s="1" t="str">
        <f>IF(L40&gt;0,CONCATENATE(IF(AA40&lt;=12,AA40,AA40-12),IF(OR(AA40&lt;12,AA40=24),"am","pm"),"-",IF(AB40&lt;=12,AB40,AB40-12),IF(OR(AB40&lt;12,AB40=24),"am","pm")),"")</f>
        <v/>
      </c>
      <c r="AN40" s="1" t="str">
        <f>IF(N40&gt;0,CONCATENATE(IF(AC40&lt;=12,AC40,AC40-12),IF(OR(AC40&lt;12,AC40=24),"am","pm"),"-",IF(AD40&lt;=12,AD40,AD40-12),IF(OR(AD40&lt;12,AD40=24),"am","pm")),"")</f>
        <v/>
      </c>
      <c r="AO40" s="1" t="str">
        <f>IF(O40&gt;0,CONCATENATE(IF(AE40&lt;=12,AE40,AE40-12),IF(OR(AE40&lt;12,AE40=24),"am","pm"),"-",IF(AF40&lt;=12,AF40,AF40-12),IF(OR(AF40&lt;12,AF40=24),"am","pm")),"")</f>
        <v/>
      </c>
      <c r="AP40" s="1" t="str">
        <f>IF(R40&gt;0,CONCATENATE(IF(AG40&lt;=12,AG40,AG40-12),IF(OR(AG40&lt;12,AG40=24),"am","pm"),"-",IF(AH40&lt;=12,AH40,AH40-12),IF(OR(AH40&lt;12,AH40=24),"am","pm")),"")</f>
        <v/>
      </c>
      <c r="AQ40" s="1" t="str">
        <f>IF(T40&gt;0,CONCATENATE(IF(AI40&lt;=12,AI40,AI40-12),IF(OR(AI40&lt;12,AI40=24),"am","pm"),"-",IF(AJ40&lt;=12,AJ40,AJ40-12),IF(OR(AJ40&lt;12,AJ40=24),"am","pm")),"")</f>
        <v/>
      </c>
      <c r="AR40" s="1" t="s">
        <v>301</v>
      </c>
      <c r="AS40" s="1" t="s">
        <v>28</v>
      </c>
      <c r="AU40" s="1" t="s">
        <v>573</v>
      </c>
      <c r="AV40" s="5" t="s">
        <v>33</v>
      </c>
      <c r="AW40" s="5" t="s">
        <v>33</v>
      </c>
      <c r="AX40" s="6" t="str">
        <f>CONCATENATE("{
    'name': """,B40,""",
    'area': ","""",C40,""",",
"'hours': {
      'sunday-start':","""",H40,"""",", 'sunday-end':","""",I40,"""",", 'monday-start':","""",J40,"""",", 'monday-end':","""",K40,"""",", 'tuesday-start':","""",L40,"""",", 'tuesday-end':","""",M40,""", 'wednesday-start':","""",N40,""", 'wednesday-end':","""",O40,""", 'thursday-start':","""",P40,""", 'thursday-end':","""",Q40,""", 'friday-start':","""",R40,""", 'friday-end':","""",S40,""", 'saturday-start':","""",T40,""", 'saturday-end':","""",U40,"""","},","  'description': ","""",V40,"""",", 'link':","""",AR40,"""",", 'pricing':","""",E40,"""",",   'phone-number': ","""",F40,"""",", 'address': ","""",G40,"""",", 'other-amenities': [","'",AS40,"','",AT40,"','",AU40,"'","]",", 'has-drink':",AV40,", 'has-food':",AW40,"},")</f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40" s="1" t="str">
        <f>IF(AS40&gt;0,"&lt;img src=@img/outdoor.png@&gt;","")</f>
        <v>&lt;img src=@img/outdoor.png@&gt;</v>
      </c>
      <c r="AZ40" s="1" t="str">
        <f>IF(AT40&gt;0,"&lt;img src=@img/pets.png@&gt;","")</f>
        <v/>
      </c>
      <c r="BA40" s="1" t="str">
        <f>IF(AU40="hard","&lt;img src=@img/hard.png@&gt;",IF(AU40="medium","&lt;img src=@img/medium.png@&gt;",IF(AU40="easy","&lt;img src=@img/easy.png@&gt;","")))</f>
        <v/>
      </c>
      <c r="BB40" s="1" t="str">
        <f>IF(AV40="true","&lt;img src=@img/drinkicon.png@&gt;","")</f>
        <v/>
      </c>
      <c r="BC40" s="1" t="str">
        <f>IF(AW40="true","&lt;img src=@img/foodicon.png@&gt;","")</f>
        <v/>
      </c>
      <c r="BD40" s="1" t="str">
        <f>CONCATENATE(AY40,AZ40,BA40,BB40,BC40,BK40)</f>
        <v>&lt;img src=@img/outdoor.png@&gt;</v>
      </c>
      <c r="BE40" s="1" t="str">
        <f>CONCATENATE(IF(AS40&gt;0,"outdoor ",""),IF(AT40&gt;0,"pet ",""),IF(AV40="true","drink ",""),IF(AW40="true","food ",""),AU40," ",E40," ",C40,IF(BJ40=TRUE," kid",""))</f>
        <v>outdoor med  pearl</v>
      </c>
      <c r="BF40" s="1" t="str">
        <f>IF(C40="pearl","Pearl Street",IF(C40="campus","Near Campus",IF(C40="downtown","Downtown",IF(C40="north","North Boulder",IF(C40="chautauqua","Chautauqua",IF(C40="east","East Boulder",IF(C40="efoco","East FoCo",IF(C40="hill","The Hill",""))))))))</f>
        <v>Pearl Street</v>
      </c>
      <c r="BG40" s="10">
        <v>40.018791</v>
      </c>
      <c r="BH40" s="10">
        <v>-105.276477</v>
      </c>
      <c r="BI40" s="1" t="str">
        <f>CONCATENATE("[",BG40,",",BH40,"],")</f>
        <v>[40.018791,-105.276477],</v>
      </c>
      <c r="BK40" s="1" t="str">
        <f>IF(BJ40&gt;0,"&lt;img src=@img/kidicon.png@&gt;","")</f>
        <v/>
      </c>
    </row>
    <row r="41" spans="2:64" ht="21" customHeight="1">
      <c r="B41" s="10" t="s">
        <v>395</v>
      </c>
      <c r="C41" s="1" t="s">
        <v>309</v>
      </c>
      <c r="G41" s="1" t="s">
        <v>374</v>
      </c>
      <c r="V41" s="6"/>
      <c r="W41" s="1" t="str">
        <f>IF(H41&gt;0,H41/100,"")</f>
        <v/>
      </c>
      <c r="X41" s="1" t="str">
        <f>IF(I41&gt;0,I41/100,"")</f>
        <v/>
      </c>
      <c r="Y41" s="1" t="str">
        <f>IF(J41&gt;0,J41/100,"")</f>
        <v/>
      </c>
      <c r="Z41" s="1" t="str">
        <f>IF(K41&gt;0,K41/100,"")</f>
        <v/>
      </c>
      <c r="AA41" s="1" t="str">
        <f>IF(L41&gt;0,L41/100,"")</f>
        <v/>
      </c>
      <c r="AB41" s="1" t="str">
        <f>IF(M41&gt;0,M41/100,"")</f>
        <v/>
      </c>
      <c r="AC41" s="1" t="str">
        <f>IF(N41&gt;0,N41/100,"")</f>
        <v/>
      </c>
      <c r="AD41" s="1" t="str">
        <f>IF(O41&gt;0,O41/100,"")</f>
        <v/>
      </c>
      <c r="AE41" s="1" t="str">
        <f>IF(P41&gt;0,P41/100,"")</f>
        <v/>
      </c>
      <c r="AF41" s="1" t="str">
        <f>IF(Q41&gt;0,Q41/100,"")</f>
        <v/>
      </c>
      <c r="AG41" s="1" t="str">
        <f>IF(R41&gt;0,R41/100,"")</f>
        <v/>
      </c>
      <c r="AH41" s="1" t="str">
        <f>IF(S41&gt;0,S41/100,"")</f>
        <v/>
      </c>
      <c r="AI41" s="1" t="str">
        <f>IF(T41&gt;0,T41/100,"")</f>
        <v/>
      </c>
      <c r="AJ41" s="1" t="str">
        <f>IF(U41&gt;0,U41/100,"")</f>
        <v/>
      </c>
      <c r="AK41" s="1" t="str">
        <f>IF(H41&gt;0,CONCATENATE(IF(W41&lt;=12,W41,W41-12),IF(OR(W41&lt;12,W41=24),"am","pm"),"-",IF(X41&lt;=12,X41,X41-12),IF(OR(X41&lt;12,X41=24),"am","pm")),"")</f>
        <v/>
      </c>
      <c r="AL41" s="1" t="str">
        <f>IF(J41&gt;0,CONCATENATE(IF(Y41&lt;=12,Y41,Y41-12),IF(OR(Y41&lt;12,Y41=24),"am","pm"),"-",IF(Z41&lt;=12,Z41,Z41-12),IF(OR(Z41&lt;12,Z41=24),"am","pm")),"")</f>
        <v/>
      </c>
      <c r="AM41" s="1" t="str">
        <f>IF(L41&gt;0,CONCATENATE(IF(AA41&lt;=12,AA41,AA41-12),IF(OR(AA41&lt;12,AA41=24),"am","pm"),"-",IF(AB41&lt;=12,AB41,AB41-12),IF(OR(AB41&lt;12,AB41=24),"am","pm")),"")</f>
        <v/>
      </c>
      <c r="AN41" s="1" t="str">
        <f>IF(N41&gt;0,CONCATENATE(IF(AC41&lt;=12,AC41,AC41-12),IF(OR(AC41&lt;12,AC41=24),"am","pm"),"-",IF(AD41&lt;=12,AD41,AD41-12),IF(OR(AD41&lt;12,AD41=24),"am","pm")),"")</f>
        <v/>
      </c>
      <c r="AO41" s="1" t="str">
        <f>IF(O41&gt;0,CONCATENATE(IF(AE41&lt;=12,AE41,AE41-12),IF(OR(AE41&lt;12,AE41=24),"am","pm"),"-",IF(AF41&lt;=12,AF41,AF41-12),IF(OR(AF41&lt;12,AF41=24),"am","pm")),"")</f>
        <v/>
      </c>
      <c r="AP41" s="1" t="str">
        <f>IF(R41&gt;0,CONCATENATE(IF(AG41&lt;=12,AG41,AG41-12),IF(OR(AG41&lt;12,AG41=24),"am","pm"),"-",IF(AH41&lt;=12,AH41,AH41-12),IF(OR(AH41&lt;12,AH41=24),"am","pm")),"")</f>
        <v/>
      </c>
      <c r="AQ41" s="1" t="str">
        <f>IF(T41&gt;0,CONCATENATE(IF(AI41&lt;=12,AI41,AI41-12),IF(OR(AI41&lt;12,AI41=24),"am","pm"),"-",IF(AJ41&lt;=12,AJ41,AJ41-12),IF(OR(AJ41&lt;12,AJ41=24),"am","pm")),"")</f>
        <v/>
      </c>
      <c r="AR41" s="1" t="s">
        <v>536</v>
      </c>
      <c r="AU41" s="1" t="s">
        <v>573</v>
      </c>
      <c r="AV41" s="5" t="s">
        <v>33</v>
      </c>
      <c r="AW41" s="5" t="s">
        <v>33</v>
      </c>
      <c r="AX41" s="6" t="str">
        <f>CONCATENATE("{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1" s="1" t="str">
        <f>IF(AS41&gt;0,"&lt;img src=@img/outdoor.png@&gt;","")</f>
        <v/>
      </c>
      <c r="AZ41" s="1" t="str">
        <f>IF(AT41&gt;0,"&lt;img src=@img/pets.png@&gt;","")</f>
        <v/>
      </c>
      <c r="BA41" s="1" t="str">
        <f>IF(AU41="hard","&lt;img src=@img/hard.png@&gt;",IF(AU41="medium","&lt;img src=@img/medium.png@&gt;",IF(AU41="easy","&lt;img src=@img/easy.png@&gt;","")))</f>
        <v/>
      </c>
      <c r="BB41" s="1" t="str">
        <f>IF(AV41="true","&lt;img src=@img/drinkicon.png@&gt;","")</f>
        <v/>
      </c>
      <c r="BC41" s="1" t="str">
        <f>IF(AW41="true","&lt;img src=@img/foodicon.png@&gt;","")</f>
        <v/>
      </c>
      <c r="BD41" s="1" t="str">
        <f>CONCATENATE(AY41,AZ41,BA41,BB41,BC41,BK41)</f>
        <v/>
      </c>
      <c r="BE41" s="1" t="str">
        <f>CONCATENATE(IF(AS41&gt;0,"outdoor ",""),IF(AT41&gt;0,"pet ",""),IF(AV41="true","drink ",""),IF(AW41="true","food ",""),AU41," ",E41," ",C41,IF(BJ41=TRUE," kid",""))</f>
        <v>med  hill</v>
      </c>
      <c r="BF41" s="1" t="str">
        <f>IF(C41="pearl","Pearl Street",IF(C41="campus","Near Campus",IF(C41="downtown","Downtown",IF(C41="north","North Boulder",IF(C41="chautauqua","Chautauqua",IF(C41="east","East Boulder",IF(C41="efoco","East FoCo",IF(C41="hill","The Hill",""))))))))</f>
        <v>The Hill</v>
      </c>
      <c r="BG41" s="10">
        <v>40.008167999999998</v>
      </c>
      <c r="BH41" s="10">
        <v>-105.276599</v>
      </c>
      <c r="BI41" s="1" t="str">
        <f>CONCATENATE("[",BG41,",",BH41,"],")</f>
        <v>[40.008168,-105.276599],</v>
      </c>
      <c r="BK41" s="1" t="str">
        <f>IF(BJ41&gt;0,"&lt;img src=@img/kidicon.png@&gt;","")</f>
        <v/>
      </c>
    </row>
    <row r="42" spans="2:64" ht="21" customHeight="1">
      <c r="B42" s="10" t="s">
        <v>324</v>
      </c>
      <c r="C42" s="1" t="s">
        <v>417</v>
      </c>
      <c r="G42" s="8" t="s">
        <v>367</v>
      </c>
      <c r="W42" s="1" t="str">
        <f>IF(H42&gt;0,H42/100,"")</f>
        <v/>
      </c>
      <c r="X42" s="1" t="str">
        <f>IF(I42&gt;0,I42/100,"")</f>
        <v/>
      </c>
      <c r="Y42" s="1" t="str">
        <f>IF(J42&gt;0,J42/100,"")</f>
        <v/>
      </c>
      <c r="Z42" s="1" t="str">
        <f>IF(K42&gt;0,K42/100,"")</f>
        <v/>
      </c>
      <c r="AA42" s="1" t="str">
        <f>IF(L42&gt;0,L42/100,"")</f>
        <v/>
      </c>
      <c r="AB42" s="1" t="str">
        <f>IF(M42&gt;0,M42/100,"")</f>
        <v/>
      </c>
      <c r="AC42" s="1" t="str">
        <f>IF(N42&gt;0,N42/100,"")</f>
        <v/>
      </c>
      <c r="AD42" s="1" t="str">
        <f>IF(O42&gt;0,O42/100,"")</f>
        <v/>
      </c>
      <c r="AE42" s="1" t="str">
        <f>IF(P42&gt;0,P42/100,"")</f>
        <v/>
      </c>
      <c r="AF42" s="1" t="str">
        <f>IF(Q42&gt;0,Q42/100,"")</f>
        <v/>
      </c>
      <c r="AG42" s="1" t="str">
        <f>IF(R42&gt;0,R42/100,"")</f>
        <v/>
      </c>
      <c r="AH42" s="1" t="str">
        <f>IF(S42&gt;0,S42/100,"")</f>
        <v/>
      </c>
      <c r="AI42" s="1" t="str">
        <f>IF(T42&gt;0,T42/100,"")</f>
        <v/>
      </c>
      <c r="AJ42" s="1" t="str">
        <f>IF(U42&gt;0,U42/100,"")</f>
        <v/>
      </c>
      <c r="AK42" s="1" t="str">
        <f>IF(H42&gt;0,CONCATENATE(IF(W42&lt;=12,W42,W42-12),IF(OR(W42&lt;12,W42=24),"am","pm"),"-",IF(X42&lt;=12,X42,X42-12),IF(OR(X42&lt;12,X42=24),"am","pm")),"")</f>
        <v/>
      </c>
      <c r="AL42" s="1" t="str">
        <f>IF(J42&gt;0,CONCATENATE(IF(Y42&lt;=12,Y42,Y42-12),IF(OR(Y42&lt;12,Y42=24),"am","pm"),"-",IF(Z42&lt;=12,Z42,Z42-12),IF(OR(Z42&lt;12,Z42=24),"am","pm")),"")</f>
        <v/>
      </c>
      <c r="AM42" s="1" t="str">
        <f>IF(L42&gt;0,CONCATENATE(IF(AA42&lt;=12,AA42,AA42-12),IF(OR(AA42&lt;12,AA42=24),"am","pm"),"-",IF(AB42&lt;=12,AB42,AB42-12),IF(OR(AB42&lt;12,AB42=24),"am","pm")),"")</f>
        <v/>
      </c>
      <c r="AN42" s="1" t="str">
        <f>IF(N42&gt;0,CONCATENATE(IF(AC42&lt;=12,AC42,AC42-12),IF(OR(AC42&lt;12,AC42=24),"am","pm"),"-",IF(AD42&lt;=12,AD42,AD42-12),IF(OR(AD42&lt;12,AD42=24),"am","pm")),"")</f>
        <v/>
      </c>
      <c r="AO42" s="1" t="str">
        <f>IF(O42&gt;0,CONCATENATE(IF(AE42&lt;=12,AE42,AE42-12),IF(OR(AE42&lt;12,AE42=24),"am","pm"),"-",IF(AF42&lt;=12,AF42,AF42-12),IF(OR(AF42&lt;12,AF42=24),"am","pm")),"")</f>
        <v/>
      </c>
      <c r="AP42" s="1" t="str">
        <f>IF(R42&gt;0,CONCATENATE(IF(AG42&lt;=12,AG42,AG42-12),IF(OR(AG42&lt;12,AG42=24),"am","pm"),"-",IF(AH42&lt;=12,AH42,AH42-12),IF(OR(AH42&lt;12,AH42=24),"am","pm")),"")</f>
        <v/>
      </c>
      <c r="AQ42" s="1" t="str">
        <f>IF(T42&gt;0,CONCATENATE(IF(AI42&lt;=12,AI42,AI42-12),IF(OR(AI42&lt;12,AI42=24),"am","pm"),"-",IF(AJ42&lt;=12,AJ42,AJ42-12),IF(OR(AJ42&lt;12,AJ42=24),"am","pm")),"")</f>
        <v/>
      </c>
      <c r="AR42" s="1" t="s">
        <v>529</v>
      </c>
      <c r="AU42" s="1" t="s">
        <v>573</v>
      </c>
      <c r="AV42" s="5" t="s">
        <v>33</v>
      </c>
      <c r="AW42" s="5" t="s">
        <v>33</v>
      </c>
      <c r="AX42" s="6" t="str">
        <f>CONCATENATE("{
    'name': """,B42,""",
    'area': ","""",C42,""",",
"'hours': {
      'sunday-start':","""",H42,"""",", 'sunday-end':","""",I42,"""",", 'monday-start':","""",J42,"""",", 'monday-end':","""",K42,"""",", 'tuesday-start':","""",L42,"""",", 'tuesday-end':","""",M42,""", 'wednesday-start':","""",N42,""", 'wednesday-end':","""",O42,""", 'thursday-start':","""",P42,""", 'thursday-end':","""",Q42,""", 'friday-start':","""",R42,""", 'friday-end':","""",S42,""", 'saturday-start':","""",T42,""", 'saturday-end':","""",U42,"""","},","  'description': ","""",V42,"""",", 'link':","""",AR42,"""",", 'pricing':","""",E42,"""",",   'phone-number': ","""",F42,"""",", 'address': ","""",G42,"""",", 'other-amenities': [","'",AS42,"','",AT42,"','",AU42,"'","]",", 'has-drink':",AV42,", 'has-food':",AW42,"},")</f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2" s="1" t="str">
        <f>IF(AS42&gt;0,"&lt;img src=@img/outdoor.png@&gt;","")</f>
        <v/>
      </c>
      <c r="AZ42" s="1" t="str">
        <f>IF(AT42&gt;0,"&lt;img src=@img/pets.png@&gt;","")</f>
        <v/>
      </c>
      <c r="BA42" s="1" t="str">
        <f>IF(AU42="hard","&lt;img src=@img/hard.png@&gt;",IF(AU42="medium","&lt;img src=@img/medium.png@&gt;",IF(AU42="easy","&lt;img src=@img/easy.png@&gt;","")))</f>
        <v/>
      </c>
      <c r="BB42" s="1" t="str">
        <f>IF(AV42="true","&lt;img src=@img/drinkicon.png@&gt;","")</f>
        <v/>
      </c>
      <c r="BC42" s="1" t="str">
        <f>IF(AW42="true","&lt;img src=@img/foodicon.png@&gt;","")</f>
        <v/>
      </c>
      <c r="BD42" s="1" t="str">
        <f>CONCATENATE(AY42,AZ42,BA42,BB42,BC42,BK42)</f>
        <v/>
      </c>
      <c r="BE42" s="1" t="str">
        <f>CONCATENATE(IF(AS42&gt;0,"outdoor ",""),IF(AT42&gt;0,"pet ",""),IF(AV42="true","drink ",""),IF(AW42="true","food ",""),AU42," ",E42," ",C42,IF(BJ42=TRUE," kid",""))</f>
        <v>med  east</v>
      </c>
      <c r="BF42" s="1" t="str">
        <f>IF(C42="pearl","Pearl Street",IF(C42="campus","Near Campus",IF(C42="downtown","Downtown",IF(C42="north","North Boulder",IF(C42="chautauqua","Chautauqua",IF(C42="east","East Boulder",IF(C42="efoco","East FoCo",IF(C42="hill","The Hill",""))))))))</f>
        <v>East Boulder</v>
      </c>
      <c r="BG42" s="10">
        <v>40.013458</v>
      </c>
      <c r="BH42" s="10">
        <v>-105.260385</v>
      </c>
      <c r="BI42" s="1" t="str">
        <f>CONCATENATE("[",BG42,",",BH42,"],")</f>
        <v>[40.013458,-105.260385],</v>
      </c>
      <c r="BK42" s="1" t="str">
        <f>IF(BJ42&gt;0,"&lt;img src=@img/kidicon.png@&gt;","")</f>
        <v/>
      </c>
    </row>
    <row r="43" spans="2:64" ht="21" customHeight="1">
      <c r="B43" s="10" t="s">
        <v>73</v>
      </c>
      <c r="C43" s="1" t="s">
        <v>190</v>
      </c>
      <c r="G43" s="19" t="s">
        <v>201</v>
      </c>
      <c r="H43" s="1">
        <v>1700</v>
      </c>
      <c r="I43" s="1">
        <v>2200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0" t="s">
        <v>113</v>
      </c>
      <c r="W43" s="1">
        <f>IF(H43&gt;0,H43/100,"")</f>
        <v>17</v>
      </c>
      <c r="X43" s="1">
        <f>IF(I43&gt;0,I43/100,"")</f>
        <v>22</v>
      </c>
      <c r="Y43" s="1">
        <f>IF(J43&gt;0,J43/100,"")</f>
        <v>15</v>
      </c>
      <c r="Z43" s="1">
        <f>IF(K43&gt;0,K43/100,"")</f>
        <v>18</v>
      </c>
      <c r="AA43" s="1">
        <f>IF(L43&gt;0,L43/100,"")</f>
        <v>15</v>
      </c>
      <c r="AB43" s="1">
        <f>IF(M43&gt;0,M43/100,"")</f>
        <v>18</v>
      </c>
      <c r="AC43" s="1">
        <f>IF(N43&gt;0,N43/100,"")</f>
        <v>15</v>
      </c>
      <c r="AD43" s="1">
        <f>IF(O43&gt;0,O43/100,"")</f>
        <v>18</v>
      </c>
      <c r="AE43" s="1">
        <f>IF(P43&gt;0,P43/100,"")</f>
        <v>15</v>
      </c>
      <c r="AF43" s="1">
        <f>IF(Q43&gt;0,Q43/100,"")</f>
        <v>18</v>
      </c>
      <c r="AG43" s="1">
        <f>IF(R43&gt;0,R43/100,"")</f>
        <v>15</v>
      </c>
      <c r="AH43" s="1">
        <f>IF(S43&gt;0,S43/100,"")</f>
        <v>18</v>
      </c>
      <c r="AI43" s="1" t="str">
        <f>IF(T43&gt;0,T43/100,"")</f>
        <v/>
      </c>
      <c r="AJ43" s="1" t="str">
        <f>IF(U43&gt;0,U43/100,"")</f>
        <v/>
      </c>
      <c r="AK43" s="1" t="str">
        <f>IF(H43&gt;0,CONCATENATE(IF(W43&lt;=12,W43,W43-12),IF(OR(W43&lt;12,W43=24),"am","pm"),"-",IF(X43&lt;=12,X43,X43-12),IF(OR(X43&lt;12,X43=24),"am","pm")),"")</f>
        <v>5pm-10pm</v>
      </c>
      <c r="AL43" s="1" t="str">
        <f>IF(J43&gt;0,CONCATENATE(IF(Y43&lt;=12,Y43,Y43-12),IF(OR(Y43&lt;12,Y43=24),"am","pm"),"-",IF(Z43&lt;=12,Z43,Z43-12),IF(OR(Z43&lt;12,Z43=24),"am","pm")),"")</f>
        <v>3pm-6pm</v>
      </c>
      <c r="AM43" s="1" t="str">
        <f>IF(L43&gt;0,CONCATENATE(IF(AA43&lt;=12,AA43,AA43-12),IF(OR(AA43&lt;12,AA43=24),"am","pm"),"-",IF(AB43&lt;=12,AB43,AB43-12),IF(OR(AB43&lt;12,AB43=24),"am","pm")),"")</f>
        <v>3pm-6pm</v>
      </c>
      <c r="AN43" s="1" t="str">
        <f>IF(N43&gt;0,CONCATENATE(IF(AC43&lt;=12,AC43,AC43-12),IF(OR(AC43&lt;12,AC43=24),"am","pm"),"-",IF(AD43&lt;=12,AD43,AD43-12),IF(OR(AD43&lt;12,AD43=24),"am","pm")),"")</f>
        <v>3pm-6pm</v>
      </c>
      <c r="AO43" s="1" t="str">
        <f>IF(O43&gt;0,CONCATENATE(IF(AE43&lt;=12,AE43,AE43-12),IF(OR(AE43&lt;12,AE43=24),"am","pm"),"-",IF(AF43&lt;=12,AF43,AF43-12),IF(OR(AF43&lt;12,AF43=24),"am","pm")),"")</f>
        <v>3pm-6pm</v>
      </c>
      <c r="AP43" s="1" t="str">
        <f>IF(R43&gt;0,CONCATENATE(IF(AG43&lt;=12,AG43,AG43-12),IF(OR(AG43&lt;12,AG43=24),"am","pm"),"-",IF(AH43&lt;=12,AH43,AH43-12),IF(OR(AH43&lt;12,AH43=24),"am","pm")),"")</f>
        <v>3pm-6pm</v>
      </c>
      <c r="AQ43" s="1" t="str">
        <f>IF(T43&gt;0,CONCATENATE(IF(AI43&lt;=12,AI43,AI43-12),IF(OR(AI43&lt;12,AI43=24),"am","pm"),"-",IF(AJ43&lt;=12,AJ43,AJ43-12),IF(OR(AJ43&lt;12,AJ43=24),"am","pm")),"")</f>
        <v/>
      </c>
      <c r="AR43" s="4" t="s">
        <v>155</v>
      </c>
      <c r="AS43" s="1" t="s">
        <v>28</v>
      </c>
      <c r="AU43" s="1" t="s">
        <v>573</v>
      </c>
      <c r="AV43" s="5" t="s">
        <v>32</v>
      </c>
      <c r="AW43" s="5" t="s">
        <v>32</v>
      </c>
      <c r="AX43" s="6" t="str">
        <f>CONCATENATE("{
    'name': """,B43,""",
    'area': ","""",C43,""",",
"'hours': {
      'sunday-start':","""",H43,"""",", 'sunday-end':","""",I43,"""",", 'monday-start':","""",J43,"""",", 'monday-end':","""",K43,"""",", 'tuesday-start':","""",L43,"""",", 'tuesday-end':","""",M43,""", 'wednesday-start':","""",N43,""", 'wednesday-end':","""",O43,""", 'thursday-start':","""",P43,""", 'thursday-end':","""",Q43,""", 'friday-start':","""",R43,""", 'friday-end':","""",S43,""", 'saturday-start':","""",T43,""", 'saturday-end':","""",U43,"""","},","  'description': ","""",V43,"""",", 'link':","""",AR43,"""",", 'pricing':","""",E43,"""",",   'phone-number': ","""",F43,"""",", 'address': ","""",G43,"""",", 'other-amenities': [","'",AS43,"','",AT43,"','",AU43,"'","]",", 'has-drink':",AV43,", 'has-food':",AW43,"},")</f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3" s="1" t="str">
        <f>IF(AS43&gt;0,"&lt;img src=@img/outdoor.png@&gt;","")</f>
        <v>&lt;img src=@img/outdoor.png@&gt;</v>
      </c>
      <c r="AZ43" s="1" t="str">
        <f>IF(AT43&gt;0,"&lt;img src=@img/pets.png@&gt;","")</f>
        <v/>
      </c>
      <c r="BA43" s="1" t="str">
        <f>IF(AU43="hard","&lt;img src=@img/hard.png@&gt;",IF(AU43="medium","&lt;img src=@img/medium.png@&gt;",IF(AU43="easy","&lt;img src=@img/easy.png@&gt;","")))</f>
        <v/>
      </c>
      <c r="BB43" s="1" t="str">
        <f>IF(AV43="true","&lt;img src=@img/drinkicon.png@&gt;","")</f>
        <v>&lt;img src=@img/drinkicon.png@&gt;</v>
      </c>
      <c r="BC43" s="1" t="str">
        <f>IF(AW43="true","&lt;img src=@img/foodicon.png@&gt;","")</f>
        <v>&lt;img src=@img/foodicon.png@&gt;</v>
      </c>
      <c r="BD43" s="1" t="str">
        <f>CONCATENATE(AY43,AZ43,BA43,BB43,BC43,BK43)</f>
        <v>&lt;img src=@img/outdoor.png@&gt;&lt;img src=@img/drinkicon.png@&gt;&lt;img src=@img/foodicon.png@&gt;</v>
      </c>
      <c r="BE43" s="1" t="str">
        <f>CONCATENATE(IF(AS43&gt;0,"outdoor ",""),IF(AT43&gt;0,"pet ",""),IF(AV43="true","drink ",""),IF(AW43="true","food ",""),AU43," ",E43," ",C43,IF(BJ43=TRUE," kid",""))</f>
        <v>outdoor drink food med  pearl</v>
      </c>
      <c r="BF43" s="1" t="str">
        <f>IF(C43="pearl","Pearl Street",IF(C43="campus","Near Campus",IF(C43="downtown","Downtown",IF(C43="north","North Boulder",IF(C43="chautauqua","Chautauqua",IF(C43="east","East Boulder",IF(C43="efoco","East FoCo",IF(C43="hill","The Hill",""))))))))</f>
        <v>Pearl Street</v>
      </c>
      <c r="BG43" s="10">
        <v>40.01923</v>
      </c>
      <c r="BH43" s="10">
        <v>-105.27445299999999</v>
      </c>
      <c r="BI43" s="1" t="str">
        <f>CONCATENATE("[",BG43,",",BH43,"],")</f>
        <v>[40.01923,-105.274453],</v>
      </c>
      <c r="BK43" s="1" t="str">
        <f>IF(BJ43&gt;0,"&lt;img src=@img/kidicon.png@&gt;","")</f>
        <v/>
      </c>
    </row>
    <row r="44" spans="2:64" ht="21" customHeight="1">
      <c r="B44" s="10" t="s">
        <v>246</v>
      </c>
      <c r="C44" s="1" t="s">
        <v>190</v>
      </c>
      <c r="G44" s="1" t="s">
        <v>270</v>
      </c>
      <c r="W44" s="1" t="str">
        <f>IF(H44&gt;0,H44/100,"")</f>
        <v/>
      </c>
      <c r="X44" s="1" t="str">
        <f>IF(I44&gt;0,I44/100,"")</f>
        <v/>
      </c>
      <c r="Y44" s="1" t="str">
        <f>IF(J44&gt;0,J44/100,"")</f>
        <v/>
      </c>
      <c r="Z44" s="1" t="str">
        <f>IF(K44&gt;0,K44/100,"")</f>
        <v/>
      </c>
      <c r="AA44" s="1" t="str">
        <f>IF(L44&gt;0,L44/100,"")</f>
        <v/>
      </c>
      <c r="AB44" s="1" t="str">
        <f>IF(M44&gt;0,M44/100,"")</f>
        <v/>
      </c>
      <c r="AC44" s="1" t="str">
        <f>IF(N44&gt;0,N44/100,"")</f>
        <v/>
      </c>
      <c r="AD44" s="1" t="str">
        <f>IF(O44&gt;0,O44/100,"")</f>
        <v/>
      </c>
      <c r="AE44" s="1" t="str">
        <f>IF(P44&gt;0,P44/100,"")</f>
        <v/>
      </c>
      <c r="AF44" s="1" t="str">
        <f>IF(Q44&gt;0,Q44/100,"")</f>
        <v/>
      </c>
      <c r="AG44" s="1" t="str">
        <f>IF(R44&gt;0,R44/100,"")</f>
        <v/>
      </c>
      <c r="AH44" s="1" t="str">
        <f>IF(S44&gt;0,S44/100,"")</f>
        <v/>
      </c>
      <c r="AI44" s="1" t="str">
        <f>IF(T44&gt;0,T44/100,"")</f>
        <v/>
      </c>
      <c r="AJ44" s="1" t="str">
        <f>IF(U44&gt;0,U44/100,"")</f>
        <v/>
      </c>
      <c r="AK44" s="1" t="str">
        <f>IF(H44&gt;0,CONCATENATE(IF(W44&lt;=12,W44,W44-12),IF(OR(W44&lt;12,W44=24),"am","pm"),"-",IF(X44&lt;=12,X44,X44-12),IF(OR(X44&lt;12,X44=24),"am","pm")),"")</f>
        <v/>
      </c>
      <c r="AL44" s="1" t="str">
        <f>IF(J44&gt;0,CONCATENATE(IF(Y44&lt;=12,Y44,Y44-12),IF(OR(Y44&lt;12,Y44=24),"am","pm"),"-",IF(Z44&lt;=12,Z44,Z44-12),IF(OR(Z44&lt;12,Z44=24),"am","pm")),"")</f>
        <v/>
      </c>
      <c r="AM44" s="1" t="str">
        <f>IF(L44&gt;0,CONCATENATE(IF(AA44&lt;=12,AA44,AA44-12),IF(OR(AA44&lt;12,AA44=24),"am","pm"),"-",IF(AB44&lt;=12,AB44,AB44-12),IF(OR(AB44&lt;12,AB44=24),"am","pm")),"")</f>
        <v/>
      </c>
      <c r="AN44" s="1" t="str">
        <f>IF(N44&gt;0,CONCATENATE(IF(AC44&lt;=12,AC44,AC44-12),IF(OR(AC44&lt;12,AC44=24),"am","pm"),"-",IF(AD44&lt;=12,AD44,AD44-12),IF(OR(AD44&lt;12,AD44=24),"am","pm")),"")</f>
        <v/>
      </c>
      <c r="AO44" s="1" t="str">
        <f>IF(O44&gt;0,CONCATENATE(IF(AE44&lt;=12,AE44,AE44-12),IF(OR(AE44&lt;12,AE44=24),"am","pm"),"-",IF(AF44&lt;=12,AF44,AF44-12),IF(OR(AF44&lt;12,AF44=24),"am","pm")),"")</f>
        <v/>
      </c>
      <c r="AP44" s="1" t="str">
        <f>IF(R44&gt;0,CONCATENATE(IF(AG44&lt;=12,AG44,AG44-12),IF(OR(AG44&lt;12,AG44=24),"am","pm"),"-",IF(AH44&lt;=12,AH44,AH44-12),IF(OR(AH44&lt;12,AH44=24),"am","pm")),"")</f>
        <v/>
      </c>
      <c r="AQ44" s="1" t="str">
        <f>IF(T44&gt;0,CONCATENATE(IF(AI44&lt;=12,AI44,AI44-12),IF(OR(AI44&lt;12,AI44=24),"am","pm"),"-",IF(AJ44&lt;=12,AJ44,AJ44-12),IF(OR(AJ44&lt;12,AJ44=24),"am","pm")),"")</f>
        <v/>
      </c>
      <c r="AR44" s="1" t="s">
        <v>295</v>
      </c>
      <c r="AS44" s="1" t="s">
        <v>28</v>
      </c>
      <c r="AU44" s="1" t="s">
        <v>573</v>
      </c>
      <c r="AV44" s="5" t="s">
        <v>33</v>
      </c>
      <c r="AW44" s="5" t="s">
        <v>33</v>
      </c>
      <c r="AX44" s="6" t="str">
        <f>CONCATENATE("{
    'name': """,B44,""",
    'area': ","""",C44,""",",
"'hours': {
      'sunday-start':","""",H44,"""",", 'sunday-end':","""",I44,"""",", 'monday-start':","""",J44,"""",", 'monday-end':","""",K44,"""",", 'tuesday-start':","""",L44,"""",", 'tuesday-end':","""",M44,""", 'wednesday-start':","""",N44,""", 'wednesday-end':","""",O44,""", 'thursday-start':","""",P44,""", 'thursday-end':","""",Q44,""", 'friday-start':","""",R44,""", 'friday-end':","""",S44,""", 'saturday-start':","""",T44,""", 'saturday-end':","""",U44,"""","},","  'description': ","""",V44,"""",", 'link':","""",AR44,"""",", 'pricing':","""",E44,"""",",   'phone-number': ","""",F44,"""",", 'address': ","""",G44,"""",", 'other-amenities': [","'",AS44,"','",AT44,"','",AU44,"'","]",", 'has-drink':",AV44,", 'has-food':",AW44,"},")</f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4" s="1" t="str">
        <f>IF(AS44&gt;0,"&lt;img src=@img/outdoor.png@&gt;","")</f>
        <v>&lt;img src=@img/outdoor.png@&gt;</v>
      </c>
      <c r="AZ44" s="1" t="str">
        <f>IF(AT44&gt;0,"&lt;img src=@img/pets.png@&gt;","")</f>
        <v/>
      </c>
      <c r="BA44" s="1" t="str">
        <f>IF(AU44="hard","&lt;img src=@img/hard.png@&gt;",IF(AU44="medium","&lt;img src=@img/medium.png@&gt;",IF(AU44="easy","&lt;img src=@img/easy.png@&gt;","")))</f>
        <v/>
      </c>
      <c r="BB44" s="1" t="str">
        <f>IF(AV44="true","&lt;img src=@img/drinkicon.png@&gt;","")</f>
        <v/>
      </c>
      <c r="BC44" s="1" t="str">
        <f>IF(AW44="true","&lt;img src=@img/foodicon.png@&gt;","")</f>
        <v/>
      </c>
      <c r="BD44" s="1" t="str">
        <f>CONCATENATE(AY44,AZ44,BA44,BB44,BC44,BK44)</f>
        <v>&lt;img src=@img/outdoor.png@&gt;</v>
      </c>
      <c r="BE44" s="1" t="str">
        <f>CONCATENATE(IF(AS44&gt;0,"outdoor ",""),IF(AT44&gt;0,"pet ",""),IF(AV44="true","drink ",""),IF(AW44="true","food ",""),AU44," ",E44," ",C44,IF(BJ44=TRUE," kid",""))</f>
        <v>outdoor med  pearl</v>
      </c>
      <c r="BF44" s="1" t="str">
        <f>IF(C44="pearl","Pearl Street",IF(C44="campus","Near Campus",IF(C44="downtown","Downtown",IF(C44="north","North Boulder",IF(C44="chautauqua","Chautauqua",IF(C44="east","East Boulder",IF(C44="efoco","East FoCo",IF(C44="hill","The Hill",""))))))))</f>
        <v>Pearl Street</v>
      </c>
      <c r="BG44" s="10">
        <v>40.019004000000002</v>
      </c>
      <c r="BH44" s="10">
        <v>-105.272789</v>
      </c>
      <c r="BI44" s="1" t="str">
        <f>CONCATENATE("[",BG44,",",BH44,"],")</f>
        <v>[40.019004,-105.272789],</v>
      </c>
      <c r="BK44" s="1" t="str">
        <f>IF(BJ44&gt;0,"&lt;img src=@img/kidicon.png@&gt;","")</f>
        <v/>
      </c>
    </row>
    <row r="45" spans="2:64" ht="21" customHeight="1">
      <c r="B45" s="10" t="s">
        <v>246</v>
      </c>
      <c r="C45" s="1" t="s">
        <v>34</v>
      </c>
      <c r="G45" s="1" t="s">
        <v>270</v>
      </c>
      <c r="W45" s="1" t="str">
        <f>IF(H45&gt;0,H45/100,"")</f>
        <v/>
      </c>
      <c r="X45" s="1" t="str">
        <f>IF(I45&gt;0,I45/100,"")</f>
        <v/>
      </c>
      <c r="Y45" s="1" t="str">
        <f>IF(J45&gt;0,J45/100,"")</f>
        <v/>
      </c>
      <c r="Z45" s="1" t="str">
        <f>IF(K45&gt;0,K45/100,"")</f>
        <v/>
      </c>
      <c r="AA45" s="1" t="str">
        <f>IF(L45&gt;0,L45/100,"")</f>
        <v/>
      </c>
      <c r="AB45" s="1" t="str">
        <f>IF(M45&gt;0,M45/100,"")</f>
        <v/>
      </c>
      <c r="AC45" s="1" t="str">
        <f>IF(N45&gt;0,N45/100,"")</f>
        <v/>
      </c>
      <c r="AD45" s="1" t="str">
        <f>IF(O45&gt;0,O45/100,"")</f>
        <v/>
      </c>
      <c r="AE45" s="1" t="str">
        <f>IF(P45&gt;0,P45/100,"")</f>
        <v/>
      </c>
      <c r="AF45" s="1" t="str">
        <f>IF(Q45&gt;0,Q45/100,"")</f>
        <v/>
      </c>
      <c r="AG45" s="1" t="str">
        <f>IF(R45&gt;0,R45/100,"")</f>
        <v/>
      </c>
      <c r="AH45" s="1" t="str">
        <f>IF(S45&gt;0,S45/100,"")</f>
        <v/>
      </c>
      <c r="AI45" s="1" t="str">
        <f>IF(T45&gt;0,T45/100,"")</f>
        <v/>
      </c>
      <c r="AJ45" s="1" t="str">
        <f>IF(U45&gt;0,U45/100,"")</f>
        <v/>
      </c>
      <c r="AK45" s="1" t="str">
        <f>IF(H45&gt;0,CONCATENATE(IF(W45&lt;=12,W45,W45-12),IF(OR(W45&lt;12,W45=24),"am","pm"),"-",IF(X45&lt;=12,X45,X45-12),IF(OR(X45&lt;12,X45=24),"am","pm")),"")</f>
        <v/>
      </c>
      <c r="AL45" s="1" t="str">
        <f>IF(J45&gt;0,CONCATENATE(IF(Y45&lt;=12,Y45,Y45-12),IF(OR(Y45&lt;12,Y45=24),"am","pm"),"-",IF(Z45&lt;=12,Z45,Z45-12),IF(OR(Z45&lt;12,Z45=24),"am","pm")),"")</f>
        <v/>
      </c>
      <c r="AM45" s="1" t="str">
        <f>IF(L45&gt;0,CONCATENATE(IF(AA45&lt;=12,AA45,AA45-12),IF(OR(AA45&lt;12,AA45=24),"am","pm"),"-",IF(AB45&lt;=12,AB45,AB45-12),IF(OR(AB45&lt;12,AB45=24),"am","pm")),"")</f>
        <v/>
      </c>
      <c r="AN45" s="1" t="str">
        <f>IF(N45&gt;0,CONCATENATE(IF(AC45&lt;=12,AC45,AC45-12),IF(OR(AC45&lt;12,AC45=24),"am","pm"),"-",IF(AD45&lt;=12,AD45,AD45-12),IF(OR(AD45&lt;12,AD45=24),"am","pm")),"")</f>
        <v/>
      </c>
      <c r="AO45" s="1" t="str">
        <f>IF(O45&gt;0,CONCATENATE(IF(AE45&lt;=12,AE45,AE45-12),IF(OR(AE45&lt;12,AE45=24),"am","pm"),"-",IF(AF45&lt;=12,AF45,AF45-12),IF(OR(AF45&lt;12,AF45=24),"am","pm")),"")</f>
        <v/>
      </c>
      <c r="AP45" s="1" t="str">
        <f>IF(R45&gt;0,CONCATENATE(IF(AG45&lt;=12,AG45,AG45-12),IF(OR(AG45&lt;12,AG45=24),"am","pm"),"-",IF(AH45&lt;=12,AH45,AH45-12),IF(OR(AH45&lt;12,AH45=24),"am","pm")),"")</f>
        <v/>
      </c>
      <c r="AQ45" s="1" t="str">
        <f>IF(T45&gt;0,CONCATENATE(IF(AI45&lt;=12,AI45,AI45-12),IF(OR(AI45&lt;12,AI45=24),"am","pm"),"-",IF(AJ45&lt;=12,AJ45,AJ45-12),IF(OR(AJ45&lt;12,AJ45=24),"am","pm")),"")</f>
        <v/>
      </c>
      <c r="AR45" s="1" t="s">
        <v>511</v>
      </c>
      <c r="AU45" s="1" t="s">
        <v>573</v>
      </c>
      <c r="AV45" s="5" t="s">
        <v>33</v>
      </c>
      <c r="AW45" s="5" t="s">
        <v>33</v>
      </c>
      <c r="AX45" s="6" t="str">
        <f>CONCATENATE("{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'link':","""",AR45,"""",", 'pricing':","""",E45,"""",",   'phone-number': ","""",F45,"""",", 'address': ","""",G45,"""",", 'other-amenities': [","'",AS45,"','",AT45,"','",AU45,"'","]",", 'has-drink':",AV45,", 'has-food':",AW45,"},")</f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5" s="1" t="str">
        <f>IF(AS45&gt;0,"&lt;img src=@img/outdoor.png@&gt;","")</f>
        <v/>
      </c>
      <c r="AZ45" s="1" t="str">
        <f>IF(AT45&gt;0,"&lt;img src=@img/pets.png@&gt;","")</f>
        <v/>
      </c>
      <c r="BA45" s="1" t="str">
        <f>IF(AU45="hard","&lt;img src=@img/hard.png@&gt;",IF(AU45="medium","&lt;img src=@img/medium.png@&gt;",IF(AU45="easy","&lt;img src=@img/easy.png@&gt;","")))</f>
        <v/>
      </c>
      <c r="BB45" s="1" t="str">
        <f>IF(AV45="true","&lt;img src=@img/drinkicon.png@&gt;","")</f>
        <v/>
      </c>
      <c r="BC45" s="1" t="str">
        <f>IF(AW45="true","&lt;img src=@img/foodicon.png@&gt;","")</f>
        <v/>
      </c>
      <c r="BD45" s="1" t="str">
        <f>CONCATENATE(AY45,AZ45,BA45,BB45,BC45,BK45)</f>
        <v/>
      </c>
      <c r="BE45" s="1" t="str">
        <f>CONCATENATE(IF(AS45&gt;0,"outdoor ",""),IF(AT45&gt;0,"pet ",""),IF(AV45="true","drink ",""),IF(AW45="true","food ",""),AU45," ",E45," ",C45,IF(BJ45=TRUE," kid",""))</f>
        <v>med  campus</v>
      </c>
      <c r="BF45" s="1" t="str">
        <f>IF(C45="pearl","Pearl Street",IF(C45="campus","Near Campus",IF(C45="downtown","Downtown",IF(C45="north","North Boulder",IF(C45="chautauqua","Chautauqua",IF(C45="east","East Boulder",IF(C45="efoco","East FoCo",IF(C45="hill","The Hill",""))))))))</f>
        <v>Near Campus</v>
      </c>
      <c r="BG45" s="10">
        <v>40.019004000000002</v>
      </c>
      <c r="BH45" s="10">
        <v>-105.272789</v>
      </c>
      <c r="BI45" s="1" t="str">
        <f>CONCATENATE("[",BG45,",",BH45,"],")</f>
        <v>[40.019004,-105.272789],</v>
      </c>
      <c r="BK45" s="1" t="str">
        <f>IF(BJ45&gt;0,"&lt;img src=@img/kidicon.png@&gt;","")</f>
        <v/>
      </c>
    </row>
    <row r="46" spans="2:64" ht="21" customHeight="1">
      <c r="B46" s="10" t="s">
        <v>253</v>
      </c>
      <c r="C46" s="1" t="s">
        <v>190</v>
      </c>
      <c r="G46" s="1" t="s">
        <v>277</v>
      </c>
      <c r="W46" s="1" t="str">
        <f>IF(H46&gt;0,H46/100,"")</f>
        <v/>
      </c>
      <c r="X46" s="1" t="str">
        <f>IF(I46&gt;0,I46/100,"")</f>
        <v/>
      </c>
      <c r="Y46" s="1" t="str">
        <f>IF(J46&gt;0,J46/100,"")</f>
        <v/>
      </c>
      <c r="Z46" s="1" t="str">
        <f>IF(K46&gt;0,K46/100,"")</f>
        <v/>
      </c>
      <c r="AA46" s="1" t="str">
        <f>IF(L46&gt;0,L46/100,"")</f>
        <v/>
      </c>
      <c r="AB46" s="1" t="str">
        <f>IF(M46&gt;0,M46/100,"")</f>
        <v/>
      </c>
      <c r="AC46" s="1" t="str">
        <f>IF(N46&gt;0,N46/100,"")</f>
        <v/>
      </c>
      <c r="AD46" s="1" t="str">
        <f>IF(O46&gt;0,O46/100,"")</f>
        <v/>
      </c>
      <c r="AE46" s="1" t="str">
        <f>IF(P46&gt;0,P46/100,"")</f>
        <v/>
      </c>
      <c r="AF46" s="1" t="str">
        <f>IF(Q46&gt;0,Q46/100,"")</f>
        <v/>
      </c>
      <c r="AG46" s="1" t="str">
        <f>IF(R46&gt;0,R46/100,"")</f>
        <v/>
      </c>
      <c r="AH46" s="1" t="str">
        <f>IF(S46&gt;0,S46/100,"")</f>
        <v/>
      </c>
      <c r="AI46" s="1" t="str">
        <f>IF(T46&gt;0,T46/100,"")</f>
        <v/>
      </c>
      <c r="AJ46" s="1" t="str">
        <f>IF(U46&gt;0,U46/100,"")</f>
        <v/>
      </c>
      <c r="AK46" s="1" t="str">
        <f>IF(H46&gt;0,CONCATENATE(IF(W46&lt;=12,W46,W46-12),IF(OR(W46&lt;12,W46=24),"am","pm"),"-",IF(X46&lt;=12,X46,X46-12),IF(OR(X46&lt;12,X46=24),"am","pm")),"")</f>
        <v/>
      </c>
      <c r="AL46" s="1" t="str">
        <f>IF(J46&gt;0,CONCATENATE(IF(Y46&lt;=12,Y46,Y46-12),IF(OR(Y46&lt;12,Y46=24),"am","pm"),"-",IF(Z46&lt;=12,Z46,Z46-12),IF(OR(Z46&lt;12,Z46=24),"am","pm")),"")</f>
        <v/>
      </c>
      <c r="AM46" s="1" t="str">
        <f>IF(L46&gt;0,CONCATENATE(IF(AA46&lt;=12,AA46,AA46-12),IF(OR(AA46&lt;12,AA46=24),"am","pm"),"-",IF(AB46&lt;=12,AB46,AB46-12),IF(OR(AB46&lt;12,AB46=24),"am","pm")),"")</f>
        <v/>
      </c>
      <c r="AN46" s="1" t="str">
        <f>IF(N46&gt;0,CONCATENATE(IF(AC46&lt;=12,AC46,AC46-12),IF(OR(AC46&lt;12,AC46=24),"am","pm"),"-",IF(AD46&lt;=12,AD46,AD46-12),IF(OR(AD46&lt;12,AD46=24),"am","pm")),"")</f>
        <v/>
      </c>
      <c r="AO46" s="1" t="str">
        <f>IF(O46&gt;0,CONCATENATE(IF(AE46&lt;=12,AE46,AE46-12),IF(OR(AE46&lt;12,AE46=24),"am","pm"),"-",IF(AF46&lt;=12,AF46,AF46-12),IF(OR(AF46&lt;12,AF46=24),"am","pm")),"")</f>
        <v/>
      </c>
      <c r="AP46" s="1" t="str">
        <f>IF(R46&gt;0,CONCATENATE(IF(AG46&lt;=12,AG46,AG46-12),IF(OR(AG46&lt;12,AG46=24),"am","pm"),"-",IF(AH46&lt;=12,AH46,AH46-12),IF(OR(AH46&lt;12,AH46=24),"am","pm")),"")</f>
        <v/>
      </c>
      <c r="AQ46" s="1" t="str">
        <f>IF(T46&gt;0,CONCATENATE(IF(AI46&lt;=12,AI46,AI46-12),IF(OR(AI46&lt;12,AI46=24),"am","pm"),"-",IF(AJ46&lt;=12,AJ46,AJ46-12),IF(OR(AJ46&lt;12,AJ46=24),"am","pm")),"")</f>
        <v/>
      </c>
      <c r="AR46" s="4" t="s">
        <v>302</v>
      </c>
      <c r="AS46" s="1" t="s">
        <v>28</v>
      </c>
      <c r="AU46" s="1" t="s">
        <v>573</v>
      </c>
      <c r="AV46" s="5" t="s">
        <v>33</v>
      </c>
      <c r="AW46" s="5" t="s">
        <v>33</v>
      </c>
      <c r="AX46" s="6" t="str">
        <f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6" s="1" t="str">
        <f>IF(AS46&gt;0,"&lt;img src=@img/outdoor.png@&gt;","")</f>
        <v>&lt;img src=@img/outdoor.png@&gt;</v>
      </c>
      <c r="AZ46" s="1" t="str">
        <f>IF(AT46&gt;0,"&lt;img src=@img/pets.png@&gt;","")</f>
        <v/>
      </c>
      <c r="BA46" s="1" t="str">
        <f>IF(AU46="hard","&lt;img src=@img/hard.png@&gt;",IF(AU46="medium","&lt;img src=@img/medium.png@&gt;",IF(AU46="easy","&lt;img src=@img/easy.png@&gt;","")))</f>
        <v/>
      </c>
      <c r="BB46" s="1" t="str">
        <f>IF(AV46="true","&lt;img src=@img/drinkicon.png@&gt;","")</f>
        <v/>
      </c>
      <c r="BC46" s="1" t="str">
        <f>IF(AW46="true","&lt;img src=@img/foodicon.png@&gt;","")</f>
        <v/>
      </c>
      <c r="BD46" s="1" t="str">
        <f>CONCATENATE(AY46,AZ46,BA46,BB46,BC46,BK46)</f>
        <v>&lt;img src=@img/outdoor.png@&gt;</v>
      </c>
      <c r="BE46" s="1" t="str">
        <f>CONCATENATE(IF(AS46&gt;0,"outdoor ",""),IF(AT46&gt;0,"pet ",""),IF(AV46="true","drink ",""),IF(AW46="true","food ",""),AU46," ",E46," ",C46,IF(BJ46=TRUE," kid",""))</f>
        <v>outdoor med  pearl</v>
      </c>
      <c r="BF46" s="1" t="str">
        <f>IF(C46="pearl","Pearl Street",IF(C46="campus","Near Campus",IF(C46="downtown","Downtown",IF(C46="north","North Boulder",IF(C46="chautauqua","Chautauqua",IF(C46="east","East Boulder",IF(C46="efoco","East FoCo",IF(C46="hill","The Hill",""))))))))</f>
        <v>Pearl Street</v>
      </c>
      <c r="BG46" s="10">
        <v>40.018225999999999</v>
      </c>
      <c r="BH46" s="10">
        <v>-105.277118</v>
      </c>
      <c r="BI46" s="1" t="str">
        <f>CONCATENATE("[",BG46,",",BH46,"],")</f>
        <v>[40.018226,-105.277118],</v>
      </c>
      <c r="BK46" s="1" t="str">
        <f>IF(BJ46&gt;0,"&lt;img src=@img/kidicon.png@&gt;","")</f>
        <v/>
      </c>
    </row>
    <row r="47" spans="2:64" ht="21" customHeight="1">
      <c r="B47" s="1" t="s">
        <v>423</v>
      </c>
      <c r="C47" s="1" t="s">
        <v>417</v>
      </c>
      <c r="G47" s="1" t="s">
        <v>435</v>
      </c>
      <c r="W47" s="1" t="str">
        <f>IF(H47&gt;0,H47/100,"")</f>
        <v/>
      </c>
      <c r="X47" s="1" t="str">
        <f>IF(I47&gt;0,I47/100,"")</f>
        <v/>
      </c>
      <c r="Y47" s="1" t="str">
        <f>IF(J47&gt;0,J47/100,"")</f>
        <v/>
      </c>
      <c r="Z47" s="1" t="str">
        <f>IF(K47&gt;0,K47/100,"")</f>
        <v/>
      </c>
      <c r="AA47" s="1" t="str">
        <f>IF(L47&gt;0,L47/100,"")</f>
        <v/>
      </c>
      <c r="AB47" s="1" t="str">
        <f>IF(M47&gt;0,M47/100,"")</f>
        <v/>
      </c>
      <c r="AC47" s="1" t="str">
        <f>IF(N47&gt;0,N47/100,"")</f>
        <v/>
      </c>
      <c r="AD47" s="1" t="str">
        <f>IF(O47&gt;0,O47/100,"")</f>
        <v/>
      </c>
      <c r="AE47" s="1" t="str">
        <f>IF(P47&gt;0,P47/100,"")</f>
        <v/>
      </c>
      <c r="AF47" s="1" t="str">
        <f>IF(Q47&gt;0,Q47/100,"")</f>
        <v/>
      </c>
      <c r="AG47" s="1" t="str">
        <f>IF(R47&gt;0,R47/100,"")</f>
        <v/>
      </c>
      <c r="AH47" s="1" t="str">
        <f>IF(S47&gt;0,S47/100,"")</f>
        <v/>
      </c>
      <c r="AI47" s="1" t="str">
        <f>IF(T47&gt;0,T47/100,"")</f>
        <v/>
      </c>
      <c r="AJ47" s="1" t="str">
        <f>IF(U47&gt;0,U47/100,"")</f>
        <v/>
      </c>
      <c r="AK47" s="1" t="str">
        <f>IF(H47&gt;0,CONCATENATE(IF(W47&lt;=12,W47,W47-12),IF(OR(W47&lt;12,W47=24),"am","pm"),"-",IF(X47&lt;=12,X47,X47-12),IF(OR(X47&lt;12,X47=24),"am","pm")),"")</f>
        <v/>
      </c>
      <c r="AL47" s="1" t="str">
        <f>IF(J47&gt;0,CONCATENATE(IF(Y47&lt;=12,Y47,Y47-12),IF(OR(Y47&lt;12,Y47=24),"am","pm"),"-",IF(Z47&lt;=12,Z47,Z47-12),IF(OR(Z47&lt;12,Z47=24),"am","pm")),"")</f>
        <v/>
      </c>
      <c r="AM47" s="1" t="str">
        <f>IF(L47&gt;0,CONCATENATE(IF(AA47&lt;=12,AA47,AA47-12),IF(OR(AA47&lt;12,AA47=24),"am","pm"),"-",IF(AB47&lt;=12,AB47,AB47-12),IF(OR(AB47&lt;12,AB47=24),"am","pm")),"")</f>
        <v/>
      </c>
      <c r="AN47" s="1" t="str">
        <f>IF(N47&gt;0,CONCATENATE(IF(AC47&lt;=12,AC47,AC47-12),IF(OR(AC47&lt;12,AC47=24),"am","pm"),"-",IF(AD47&lt;=12,AD47,AD47-12),IF(OR(AD47&lt;12,AD47=24),"am","pm")),"")</f>
        <v/>
      </c>
      <c r="AO47" s="1" t="str">
        <f>IF(O47&gt;0,CONCATENATE(IF(AE47&lt;=12,AE47,AE47-12),IF(OR(AE47&lt;12,AE47=24),"am","pm"),"-",IF(AF47&lt;=12,AF47,AF47-12),IF(OR(AF47&lt;12,AF47=24),"am","pm")),"")</f>
        <v/>
      </c>
      <c r="AP47" s="1" t="str">
        <f>IF(R47&gt;0,CONCATENATE(IF(AG47&lt;=12,AG47,AG47-12),IF(OR(AG47&lt;12,AG47=24),"am","pm"),"-",IF(AH47&lt;=12,AH47,AH47-12),IF(OR(AH47&lt;12,AH47=24),"am","pm")),"")</f>
        <v/>
      </c>
      <c r="AQ47" s="1" t="str">
        <f>IF(T47&gt;0,CONCATENATE(IF(AI47&lt;=12,AI47,AI47-12),IF(OR(AI47&lt;12,AI47=24),"am","pm"),"-",IF(AJ47&lt;=12,AJ47,AJ47-12),IF(OR(AJ47&lt;12,AJ47=24),"am","pm")),"")</f>
        <v/>
      </c>
      <c r="AR47" s="1" t="s">
        <v>561</v>
      </c>
      <c r="AU47" s="1" t="s">
        <v>573</v>
      </c>
      <c r="AV47" s="5" t="s">
        <v>33</v>
      </c>
      <c r="AW47" s="5" t="s">
        <v>33</v>
      </c>
      <c r="AX47" s="6" t="str">
        <f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7" s="1" t="str">
        <f>IF(AS47&gt;0,"&lt;img src=@img/outdoor.png@&gt;","")</f>
        <v/>
      </c>
      <c r="AZ47" s="1" t="str">
        <f>IF(AT47&gt;0,"&lt;img src=@img/pets.png@&gt;","")</f>
        <v/>
      </c>
      <c r="BA47" s="1" t="str">
        <f>IF(AU47="hard","&lt;img src=@img/hard.png@&gt;",IF(AU47="medium","&lt;img src=@img/medium.png@&gt;",IF(AU47="easy","&lt;img src=@img/easy.png@&gt;","")))</f>
        <v/>
      </c>
      <c r="BB47" s="1" t="str">
        <f>IF(AV47="true","&lt;img src=@img/drinkicon.png@&gt;","")</f>
        <v/>
      </c>
      <c r="BC47" s="1" t="str">
        <f>IF(AW47="true","&lt;img src=@img/foodicon.png@&gt;","")</f>
        <v/>
      </c>
      <c r="BD47" s="1" t="str">
        <f>CONCATENATE(AY47,AZ47,BA47,BB47,BC47,BK47)</f>
        <v/>
      </c>
      <c r="BE47" s="1" t="str">
        <f>CONCATENATE(IF(AS47&gt;0,"outdoor ",""),IF(AT47&gt;0,"pet ",""),IF(AV47="true","drink ",""),IF(AW47="true","food ",""),AU47," ",E47," ",C47,IF(BJ47=TRUE," kid",""))</f>
        <v>med  east</v>
      </c>
      <c r="BF47" s="1" t="str">
        <f>IF(C47="pearl","Pearl Street",IF(C47="campus","Near Campus",IF(C47="downtown","Downtown",IF(C47="north","North Boulder",IF(C47="chautauqua","Chautauqua",IF(C47="east","East Boulder",IF(C47="efoco","East FoCo",IF(C47="hill","The Hill",""))))))))</f>
        <v>East Boulder</v>
      </c>
      <c r="BG47" s="10">
        <v>39.998787999999998</v>
      </c>
      <c r="BH47" s="10">
        <v>-105.234836</v>
      </c>
      <c r="BI47" s="1" t="str">
        <f>CONCATENATE("[",BG47,",",BH47,"],")</f>
        <v>[39.998788,-105.234836],</v>
      </c>
      <c r="BK47" s="1" t="str">
        <f>IF(BJ47&gt;0,"&lt;img src=@img/kidicon.png@&gt;","")</f>
        <v/>
      </c>
    </row>
    <row r="48" spans="2:64" ht="21" customHeight="1">
      <c r="B48" s="10" t="s">
        <v>340</v>
      </c>
      <c r="C48" s="1" t="s">
        <v>34</v>
      </c>
      <c r="G48" s="3" t="s">
        <v>351</v>
      </c>
      <c r="H48" s="1">
        <v>1500</v>
      </c>
      <c r="I48" s="1">
        <v>1900</v>
      </c>
      <c r="J48" s="1">
        <v>1500</v>
      </c>
      <c r="K48" s="1">
        <v>1900</v>
      </c>
      <c r="L48" s="1">
        <v>1500</v>
      </c>
      <c r="M48" s="1">
        <v>1900</v>
      </c>
      <c r="N48" s="1">
        <v>1500</v>
      </c>
      <c r="O48" s="1">
        <v>1900</v>
      </c>
      <c r="P48" s="1">
        <v>1500</v>
      </c>
      <c r="Q48" s="1">
        <v>1900</v>
      </c>
      <c r="R48" s="1">
        <v>1500</v>
      </c>
      <c r="S48" s="1">
        <v>1900</v>
      </c>
      <c r="T48" s="1">
        <v>1500</v>
      </c>
      <c r="U48" s="1">
        <v>1900</v>
      </c>
      <c r="V48" s="1" t="s">
        <v>454</v>
      </c>
      <c r="W48" s="1">
        <f>IF(H48&gt;0,H48/100,"")</f>
        <v>15</v>
      </c>
      <c r="X48" s="1">
        <f>IF(I48&gt;0,I48/100,"")</f>
        <v>19</v>
      </c>
      <c r="Y48" s="1">
        <f>IF(J48&gt;0,J48/100,"")</f>
        <v>15</v>
      </c>
      <c r="Z48" s="1">
        <f>IF(K48&gt;0,K48/100,"")</f>
        <v>19</v>
      </c>
      <c r="AA48" s="1">
        <f>IF(L48&gt;0,L48/100,"")</f>
        <v>15</v>
      </c>
      <c r="AB48" s="1">
        <f>IF(M48&gt;0,M48/100,"")</f>
        <v>19</v>
      </c>
      <c r="AC48" s="1">
        <f>IF(N48&gt;0,N48/100,"")</f>
        <v>15</v>
      </c>
      <c r="AD48" s="1">
        <f>IF(O48&gt;0,O48/100,"")</f>
        <v>19</v>
      </c>
      <c r="AE48" s="1">
        <f>IF(P48&gt;0,P48/100,"")</f>
        <v>15</v>
      </c>
      <c r="AF48" s="1">
        <f>IF(Q48&gt;0,Q48/100,"")</f>
        <v>19</v>
      </c>
      <c r="AG48" s="1">
        <f>IF(R48&gt;0,R48/100,"")</f>
        <v>15</v>
      </c>
      <c r="AH48" s="1">
        <f>IF(S48&gt;0,S48/100,"")</f>
        <v>19</v>
      </c>
      <c r="AI48" s="1">
        <f>IF(T48&gt;0,T48/100,"")</f>
        <v>15</v>
      </c>
      <c r="AJ48" s="1">
        <f>IF(U48&gt;0,U48/100,"")</f>
        <v>19</v>
      </c>
      <c r="AK48" s="1" t="str">
        <f>IF(H48&gt;0,CONCATENATE(IF(W48&lt;=12,W48,W48-12),IF(OR(W48&lt;12,W48=24),"am","pm"),"-",IF(X48&lt;=12,X48,X48-12),IF(OR(X48&lt;12,X48=24),"am","pm")),"")</f>
        <v>3pm-7pm</v>
      </c>
      <c r="AL48" s="1" t="str">
        <f>IF(J48&gt;0,CONCATENATE(IF(Y48&lt;=12,Y48,Y48-12),IF(OR(Y48&lt;12,Y48=24),"am","pm"),"-",IF(Z48&lt;=12,Z48,Z48-12),IF(OR(Z48&lt;12,Z48=24),"am","pm")),"")</f>
        <v>3pm-7pm</v>
      </c>
      <c r="AM48" s="1" t="str">
        <f>IF(L48&gt;0,CONCATENATE(IF(AA48&lt;=12,AA48,AA48-12),IF(OR(AA48&lt;12,AA48=24),"am","pm"),"-",IF(AB48&lt;=12,AB48,AB48-12),IF(OR(AB48&lt;12,AB48=24),"am","pm")),"")</f>
        <v>3pm-7pm</v>
      </c>
      <c r="AN48" s="1" t="str">
        <f>IF(N48&gt;0,CONCATENATE(IF(AC48&lt;=12,AC48,AC48-12),IF(OR(AC48&lt;12,AC48=24),"am","pm"),"-",IF(AD48&lt;=12,AD48,AD48-12),IF(OR(AD48&lt;12,AD48=24),"am","pm")),"")</f>
        <v>3pm-7pm</v>
      </c>
      <c r="AO48" s="1" t="str">
        <f>IF(O48&gt;0,CONCATENATE(IF(AE48&lt;=12,AE48,AE48-12),IF(OR(AE48&lt;12,AE48=24),"am","pm"),"-",IF(AF48&lt;=12,AF48,AF48-12),IF(OR(AF48&lt;12,AF48=24),"am","pm")),"")</f>
        <v>3pm-7pm</v>
      </c>
      <c r="AP48" s="1" t="str">
        <f>IF(R48&gt;0,CONCATENATE(IF(AG48&lt;=12,AG48,AG48-12),IF(OR(AG48&lt;12,AG48=24),"am","pm"),"-",IF(AH48&lt;=12,AH48,AH48-12),IF(OR(AH48&lt;12,AH48=24),"am","pm")),"")</f>
        <v>3pm-7pm</v>
      </c>
      <c r="AQ48" s="1" t="str">
        <f>IF(T48&gt;0,CONCATENATE(IF(AI48&lt;=12,AI48,AI48-12),IF(OR(AI48&lt;12,AI48=24),"am","pm"),"-",IF(AJ48&lt;=12,AJ48,AJ48-12),IF(OR(AJ48&lt;12,AJ48=24),"am","pm")),"")</f>
        <v>3pm-7pm</v>
      </c>
      <c r="AR48" s="4" t="s">
        <v>513</v>
      </c>
      <c r="AT48" s="1" t="s">
        <v>464</v>
      </c>
      <c r="AU48" s="1" t="s">
        <v>573</v>
      </c>
      <c r="AV48" s="5" t="s">
        <v>32</v>
      </c>
      <c r="AW48" s="5" t="s">
        <v>32</v>
      </c>
      <c r="AX48" s="6" t="str">
        <f>CONCATENATE("{
    'name': """,B48,""",
    'area': ","""",C48,""",",
"'hours': {
      'sunday-start':","""",H48,"""",", 'sunday-end':","""",I48,"""",", 'monday-start':","""",J48,"""",", 'monday-end':","""",K48,"""",", 'tuesday-start':","""",L48,"""",", 'tuesday-end':","""",M48,""", 'wednesday-start':","""",N48,""", 'wednesday-end':","""",O48,""", 'thursday-start':","""",P48,""", 'thursday-end':","""",Q48,""", 'friday-start':","""",R48,""", 'friday-end':","""",S48,""", 'saturday-start':","""",T48,""", 'saturday-end':","""",U48,"""","},","  'description': ","""",V48,"""",", 'link':","""",AR48,"""",", 'pricing':","""",E48,"""",",   'phone-number': ","""",F48,"""",", 'address': ","""",G48,"""",", 'other-amenities': [","'",AS48,"','",AT48,"','",AU48,"'","]",", 'has-drink':",AV48,", 'has-food':",AW48,"},")</f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7" SUBS ONLY $5.39 &amp; GREAT BEER SPECIALS", 'link':"http://halffastsubs.com", 'pricing':"",   'phone-number': "", 'address': "1215 13th St Ste A Boulder CO", 'other-amenities': ['','pet','med'], 'has-drink':true, 'has-food':true},</v>
      </c>
      <c r="AY48" s="1" t="str">
        <f>IF(AS48&gt;0,"&lt;img src=@img/outdoor.png@&gt;","")</f>
        <v/>
      </c>
      <c r="AZ48" s="1" t="str">
        <f>IF(AT48&gt;0,"&lt;img src=@img/pets.png@&gt;","")</f>
        <v>&lt;img src=@img/pets.png@&gt;</v>
      </c>
      <c r="BA48" s="1" t="str">
        <f>IF(AU48="hard","&lt;img src=@img/hard.png@&gt;",IF(AU48="medium","&lt;img src=@img/medium.png@&gt;",IF(AU48="easy","&lt;img src=@img/easy.png@&gt;","")))</f>
        <v/>
      </c>
      <c r="BB48" s="1" t="str">
        <f>IF(AV48="true","&lt;img src=@img/drinkicon.png@&gt;","")</f>
        <v>&lt;img src=@img/drinkicon.png@&gt;</v>
      </c>
      <c r="BC48" s="1" t="str">
        <f>IF(AW48="true","&lt;img src=@img/foodicon.png@&gt;","")</f>
        <v>&lt;img src=@img/foodicon.png@&gt;</v>
      </c>
      <c r="BD48" s="1" t="str">
        <f>CONCATENATE(AY48,AZ48,BA48,BB48,BC48,BK48)</f>
        <v>&lt;img src=@img/pets.png@&gt;&lt;img src=@img/drinkicon.png@&gt;&lt;img src=@img/foodicon.png@&gt;</v>
      </c>
      <c r="BE48" s="1" t="str">
        <f>CONCATENATE(IF(AS48&gt;0,"outdoor ",""),IF(AT48&gt;0,"pet ",""),IF(AV48="true","drink ",""),IF(AW48="true","food ",""),AU48," ",E48," ",C48,IF(BJ48=TRUE," kid",""))</f>
        <v>pet drink food med  campus</v>
      </c>
      <c r="BF48" s="1" t="str">
        <f>IF(C48="pearl","Pearl Street",IF(C48="campus","Near Campus",IF(C48="downtown","Downtown",IF(C48="north","North Boulder",IF(C48="chautauqua","Chautauqua",IF(C48="east","East Boulder",IF(C48="efoco","East FoCo",IF(C48="hill","The Hill",""))))))))</f>
        <v>Near Campus</v>
      </c>
      <c r="BG48" s="10">
        <v>40.009036000000002</v>
      </c>
      <c r="BH48" s="10">
        <v>-105.276414</v>
      </c>
      <c r="BI48" s="1" t="str">
        <f>CONCATENATE("[",BG48,",",BH48,"],")</f>
        <v>[40.009036,-105.276414],</v>
      </c>
      <c r="BK48" s="1" t="str">
        <f>IF(BJ48&gt;0,"&lt;img src=@img/kidicon.png@&gt;","")</f>
        <v/>
      </c>
    </row>
    <row r="49" spans="2:64" ht="21" customHeight="1">
      <c r="B49" s="10" t="s">
        <v>74</v>
      </c>
      <c r="C49" s="1" t="s">
        <v>190</v>
      </c>
      <c r="G49" s="19" t="s">
        <v>202</v>
      </c>
      <c r="J49" s="1">
        <v>1430</v>
      </c>
      <c r="K49" s="1">
        <v>1730</v>
      </c>
      <c r="L49" s="1">
        <v>1430</v>
      </c>
      <c r="M49" s="1">
        <v>1730</v>
      </c>
      <c r="N49" s="1">
        <v>1430</v>
      </c>
      <c r="O49" s="1">
        <v>1730</v>
      </c>
      <c r="P49" s="1">
        <v>1430</v>
      </c>
      <c r="Q49" s="1">
        <v>1730</v>
      </c>
      <c r="R49" s="1">
        <v>1430</v>
      </c>
      <c r="S49" s="1">
        <v>1730</v>
      </c>
      <c r="T49" s="1">
        <v>1430</v>
      </c>
      <c r="U49" s="1">
        <v>1730</v>
      </c>
      <c r="V49" s="10" t="s">
        <v>114</v>
      </c>
      <c r="W49" s="1" t="str">
        <f>IF(H49&gt;0,H49/100,"")</f>
        <v/>
      </c>
      <c r="X49" s="1" t="str">
        <f>IF(I49&gt;0,I49/100,"")</f>
        <v/>
      </c>
      <c r="Y49" s="1">
        <f>IF(J49&gt;0,J49/100,"")</f>
        <v>14.3</v>
      </c>
      <c r="Z49" s="1">
        <f>IF(K49&gt;0,K49/100,"")</f>
        <v>17.3</v>
      </c>
      <c r="AA49" s="1">
        <f>IF(L49&gt;0,L49/100,"")</f>
        <v>14.3</v>
      </c>
      <c r="AB49" s="1">
        <f>IF(M49&gt;0,M49/100,"")</f>
        <v>17.3</v>
      </c>
      <c r="AC49" s="1">
        <f>IF(N49&gt;0,N49/100,"")</f>
        <v>14.3</v>
      </c>
      <c r="AD49" s="1">
        <f>IF(O49&gt;0,O49/100,"")</f>
        <v>17.3</v>
      </c>
      <c r="AE49" s="1">
        <f>IF(P49&gt;0,P49/100,"")</f>
        <v>14.3</v>
      </c>
      <c r="AF49" s="1">
        <f>IF(Q49&gt;0,Q49/100,"")</f>
        <v>17.3</v>
      </c>
      <c r="AG49" s="1">
        <f>IF(R49&gt;0,R49/100,"")</f>
        <v>14.3</v>
      </c>
      <c r="AH49" s="1">
        <f>IF(S49&gt;0,S49/100,"")</f>
        <v>17.3</v>
      </c>
      <c r="AI49" s="1">
        <f>IF(T49&gt;0,T49/100,"")</f>
        <v>14.3</v>
      </c>
      <c r="AJ49" s="1">
        <f>IF(U49&gt;0,U49/100,"")</f>
        <v>17.3</v>
      </c>
      <c r="AK49" s="1" t="str">
        <f>IF(H49&gt;0,CONCATENATE(IF(W49&lt;=12,W49,W49-12),IF(OR(W49&lt;12,W49=24),"am","pm"),"-",IF(X49&lt;=12,X49,X49-12),IF(OR(X49&lt;12,X49=24),"am","pm")),"")</f>
        <v/>
      </c>
      <c r="AL49" s="1" t="str">
        <f>IF(J49&gt;0,CONCATENATE(IF(Y49&lt;=12,Y49,Y49-12),IF(OR(Y49&lt;12,Y49=24),"am","pm"),"-",IF(Z49&lt;=12,Z49,Z49-12),IF(OR(Z49&lt;12,Z49=24),"am","pm")),"")</f>
        <v>2.3pm-5.3pm</v>
      </c>
      <c r="AM49" s="1" t="str">
        <f>IF(L49&gt;0,CONCATENATE(IF(AA49&lt;=12,AA49,AA49-12),IF(OR(AA49&lt;12,AA49=24),"am","pm"),"-",IF(AB49&lt;=12,AB49,AB49-12),IF(OR(AB49&lt;12,AB49=24),"am","pm")),"")</f>
        <v>2.3pm-5.3pm</v>
      </c>
      <c r="AN49" s="1" t="str">
        <f>IF(N49&gt;0,CONCATENATE(IF(AC49&lt;=12,AC49,AC49-12),IF(OR(AC49&lt;12,AC49=24),"am","pm"),"-",IF(AD49&lt;=12,AD49,AD49-12),IF(OR(AD49&lt;12,AD49=24),"am","pm")),"")</f>
        <v>2.3pm-5.3pm</v>
      </c>
      <c r="AO49" s="1" t="str">
        <f>IF(O49&gt;0,CONCATENATE(IF(AE49&lt;=12,AE49,AE49-12),IF(OR(AE49&lt;12,AE49=24),"am","pm"),"-",IF(AF49&lt;=12,AF49,AF49-12),IF(OR(AF49&lt;12,AF49=24),"am","pm")),"")</f>
        <v>2.3pm-5.3pm</v>
      </c>
      <c r="AP49" s="1" t="str">
        <f>IF(R49&gt;0,CONCATENATE(IF(AG49&lt;=12,AG49,AG49-12),IF(OR(AG49&lt;12,AG49=24),"am","pm"),"-",IF(AH49&lt;=12,AH49,AH49-12),IF(OR(AH49&lt;12,AH49=24),"am","pm")),"")</f>
        <v>2.3pm-5.3pm</v>
      </c>
      <c r="AQ49" s="1" t="str">
        <f>IF(T49&gt;0,CONCATENATE(IF(AI49&lt;=12,AI49,AI49-12),IF(OR(AI49&lt;12,AI49=24),"am","pm"),"-",IF(AJ49&lt;=12,AJ49,AJ49-12),IF(OR(AJ49&lt;12,AJ49=24),"am","pm")),"")</f>
        <v>2.3pm-5.3pm</v>
      </c>
      <c r="AR49" s="4" t="s">
        <v>156</v>
      </c>
      <c r="AS49" s="1" t="s">
        <v>28</v>
      </c>
      <c r="AU49" s="1" t="s">
        <v>573</v>
      </c>
      <c r="AV49" s="5" t="s">
        <v>32</v>
      </c>
      <c r="AW49" s="5" t="s">
        <v>32</v>
      </c>
      <c r="AX49" s="6" t="str">
        <f>CONCATENATE("{
    'name': """,B49,""",
    'area': ","""",C49,""",",
"'hours': {
      'sunday-start':","""",H49,"""",", 'sunday-end':","""",I49,"""",", 'monday-start':","""",J49,"""",", 'monday-end':","""",K49,"""",", 'tuesday-start':","""",L49,"""",", 'tuesday-end':","""",M49,""", 'wednesday-start':","""",N49,""", 'wednesday-end':","""",O49,""", 'thursday-start':","""",P49,""", 'thursday-end':","""",Q49,""", 'friday-start':","""",R49,""", 'friday-end':","""",S49,""", 'saturday-start':","""",T49,""", 'saturday-end':","""",U49,"""","},","  'description': ","""",V49,"""",", 'link':","""",AR49,"""",", 'pricing':","""",E49,"""",",   'phone-number': ","""",F49,"""",", 'address': ","""",G49,"""",", 'other-amenities': [","'",AS49,"','",AT49,"','",AU49,"'","]",", 'has-drink':",AV49,", 'has-food':",AW49,"},")</f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9" s="1" t="str">
        <f>IF(AS49&gt;0,"&lt;img src=@img/outdoor.png@&gt;","")</f>
        <v>&lt;img src=@img/outdoor.png@&gt;</v>
      </c>
      <c r="AZ49" s="1" t="str">
        <f>IF(AT49&gt;0,"&lt;img src=@img/pets.png@&gt;","")</f>
        <v/>
      </c>
      <c r="BA49" s="1" t="str">
        <f>IF(AU49="hard","&lt;img src=@img/hard.png@&gt;",IF(AU49="medium","&lt;img src=@img/medium.png@&gt;",IF(AU49="easy","&lt;img src=@img/easy.png@&gt;","")))</f>
        <v/>
      </c>
      <c r="BB49" s="1" t="str">
        <f>IF(AV49="true","&lt;img src=@img/drinkicon.png@&gt;","")</f>
        <v>&lt;img src=@img/drinkicon.png@&gt;</v>
      </c>
      <c r="BC49" s="1" t="str">
        <f>IF(AW49="true","&lt;img src=@img/foodicon.png@&gt;","")</f>
        <v>&lt;img src=@img/foodicon.png@&gt;</v>
      </c>
      <c r="BD49" s="1" t="str">
        <f>CONCATENATE(AY49,AZ49,BA49,BB49,BC49,BK49)</f>
        <v>&lt;img src=@img/outdoor.png@&gt;&lt;img src=@img/drinkicon.png@&gt;&lt;img src=@img/foodicon.png@&gt;</v>
      </c>
      <c r="BE49" s="1" t="str">
        <f>CONCATENATE(IF(AS49&gt;0,"outdoor ",""),IF(AT49&gt;0,"pet ",""),IF(AV49="true","drink ",""),IF(AW49="true","food ",""),AU49," ",E49," ",C49,IF(BJ49=TRUE," kid",""))</f>
        <v>outdoor drink food med  pearl</v>
      </c>
      <c r="BF49" s="1" t="str">
        <f>IF(C49="pearl","Pearl Street",IF(C49="campus","Near Campus",IF(C49="downtown","Downtown",IF(C49="north","North Boulder",IF(C49="chautauqua","Chautauqua",IF(C49="east","East Boulder",IF(C49="efoco","East FoCo",IF(C49="hill","The Hill",""))))))))</f>
        <v>Pearl Street</v>
      </c>
      <c r="BG49" s="10">
        <v>40.017850000000003</v>
      </c>
      <c r="BH49" s="10">
        <v>-105.28077999999999</v>
      </c>
      <c r="BI49" s="1" t="str">
        <f>CONCATENATE("[",BG49,",",BH49,"],")</f>
        <v>[40.01785,-105.28078],</v>
      </c>
      <c r="BK49" s="1" t="str">
        <f>IF(BJ49&gt;0,"&lt;img src=@img/kidicon.png@&gt;","")</f>
        <v/>
      </c>
    </row>
    <row r="50" spans="2:64" ht="21" customHeight="1">
      <c r="B50" s="10" t="s">
        <v>26</v>
      </c>
      <c r="C50" s="1" t="s">
        <v>190</v>
      </c>
      <c r="G50" s="19" t="s">
        <v>203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0" t="s">
        <v>115</v>
      </c>
      <c r="W50" s="1">
        <f>IF(H50&gt;0,H50/100,"")</f>
        <v>15</v>
      </c>
      <c r="X50" s="1">
        <f>IF(I50&gt;0,I50/100,"")</f>
        <v>20</v>
      </c>
      <c r="Y50" s="1">
        <f>IF(J50&gt;0,J50/100,"")</f>
        <v>15</v>
      </c>
      <c r="Z50" s="1">
        <f>IF(K50&gt;0,K50/100,"")</f>
        <v>20</v>
      </c>
      <c r="AA50" s="1">
        <f>IF(L50&gt;0,L50/100,"")</f>
        <v>15</v>
      </c>
      <c r="AB50" s="1">
        <f>IF(M50&gt;0,M50/100,"")</f>
        <v>20</v>
      </c>
      <c r="AC50" s="1">
        <f>IF(N50&gt;0,N50/100,"")</f>
        <v>15</v>
      </c>
      <c r="AD50" s="1">
        <f>IF(O50&gt;0,O50/100,"")</f>
        <v>20</v>
      </c>
      <c r="AE50" s="1">
        <f>IF(P50&gt;0,P50/100,"")</f>
        <v>15</v>
      </c>
      <c r="AF50" s="1">
        <f>IF(Q50&gt;0,Q50/100,"")</f>
        <v>20</v>
      </c>
      <c r="AG50" s="1">
        <f>IF(R50&gt;0,R50/100,"")</f>
        <v>15</v>
      </c>
      <c r="AH50" s="1">
        <f>IF(S50&gt;0,S50/100,"")</f>
        <v>20</v>
      </c>
      <c r="AI50" s="1">
        <f>IF(T50&gt;0,T50/100,"")</f>
        <v>15</v>
      </c>
      <c r="AJ50" s="1">
        <f>IF(U50&gt;0,U50/100,"")</f>
        <v>20</v>
      </c>
      <c r="AK50" s="1" t="str">
        <f>IF(H50&gt;0,CONCATENATE(IF(W50&lt;=12,W50,W50-12),IF(OR(W50&lt;12,W50=24),"am","pm"),"-",IF(X50&lt;=12,X50,X50-12),IF(OR(X50&lt;12,X50=24),"am","pm")),"")</f>
        <v>3pm-8pm</v>
      </c>
      <c r="AL50" s="1" t="str">
        <f>IF(J50&gt;0,CONCATENATE(IF(Y50&lt;=12,Y50,Y50-12),IF(OR(Y50&lt;12,Y50=24),"am","pm"),"-",IF(Z50&lt;=12,Z50,Z50-12),IF(OR(Z50&lt;12,Z50=24),"am","pm")),"")</f>
        <v>3pm-8pm</v>
      </c>
      <c r="AM50" s="1" t="str">
        <f>IF(L50&gt;0,CONCATENATE(IF(AA50&lt;=12,AA50,AA50-12),IF(OR(AA50&lt;12,AA50=24),"am","pm"),"-",IF(AB50&lt;=12,AB50,AB50-12),IF(OR(AB50&lt;12,AB50=24),"am","pm")),"")</f>
        <v>3pm-8pm</v>
      </c>
      <c r="AN50" s="1" t="str">
        <f>IF(N50&gt;0,CONCATENATE(IF(AC50&lt;=12,AC50,AC50-12),IF(OR(AC50&lt;12,AC50=24),"am","pm"),"-",IF(AD50&lt;=12,AD50,AD50-12),IF(OR(AD50&lt;12,AD50=24),"am","pm")),"")</f>
        <v>3pm-8pm</v>
      </c>
      <c r="AO50" s="1" t="str">
        <f>IF(O50&gt;0,CONCATENATE(IF(AE50&lt;=12,AE50,AE50-12),IF(OR(AE50&lt;12,AE50=24),"am","pm"),"-",IF(AF50&lt;=12,AF50,AF50-12),IF(OR(AF50&lt;12,AF50=24),"am","pm")),"")</f>
        <v>3pm-8pm</v>
      </c>
      <c r="AP50" s="1" t="str">
        <f>IF(R50&gt;0,CONCATENATE(IF(AG50&lt;=12,AG50,AG50-12),IF(OR(AG50&lt;12,AG50=24),"am","pm"),"-",IF(AH50&lt;=12,AH50,AH50-12),IF(OR(AH50&lt;12,AH50=24),"am","pm")),"")</f>
        <v>3pm-8pm</v>
      </c>
      <c r="AQ50" s="1" t="str">
        <f>IF(T50&gt;0,CONCATENATE(IF(AI50&lt;=12,AI50,AI50-12),IF(OR(AI50&lt;12,AI50=24),"am","pm"),"-",IF(AJ50&lt;=12,AJ50,AJ50-12),IF(OR(AJ50&lt;12,AJ50=24),"am","pm")),"")</f>
        <v>3pm-8pm</v>
      </c>
      <c r="AR50" s="4" t="s">
        <v>157</v>
      </c>
      <c r="AS50" s="1" t="s">
        <v>28</v>
      </c>
      <c r="AU50" s="1" t="s">
        <v>573</v>
      </c>
      <c r="AV50" s="5" t="s">
        <v>32</v>
      </c>
      <c r="AW50" s="5" t="s">
        <v>32</v>
      </c>
      <c r="AX50" s="6" t="str">
        <f>CONCATENATE("{
    'name': """,B50,""",
    'area': ","""",C50,""",",
"'hours': {
      'sunday-start':","""",H50,"""",", 'sunday-end':","""",I50,"""",", 'monday-start':","""",J50,"""",", 'monday-end':","""",K50,"""",", 'tuesday-start':","""",L50,"""",", 'tuesday-end':","""",M50,""", 'wednesday-start':","""",N50,""", 'wednesday-end':","""",O50,""", 'thursday-start':","""",P50,""", 'thursday-end':","""",Q50,""", 'friday-start':","""",R50,""", 'friday-end':","""",S50,""", 'saturday-start':","""",T50,""", 'saturday-end':","""",U50,"""","},","  'description': ","""",V50,"""",", 'link':","""",AR50,"""",", 'pricing':","""",E50,"""",",   'phone-number': ","""",F50,"""",", 'address': ","""",G50,"""",", 'other-amenities': [","'",AS50,"','",AT50,"','",AU50,"'","]",", 'has-drink':",AV50,", 'has-food':",AW50,"},")</f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50" s="1" t="str">
        <f>IF(AS50&gt;0,"&lt;img src=@img/outdoor.png@&gt;","")</f>
        <v>&lt;img src=@img/outdoor.png@&gt;</v>
      </c>
      <c r="AZ50" s="1" t="str">
        <f>IF(AT50&gt;0,"&lt;img src=@img/pets.png@&gt;","")</f>
        <v/>
      </c>
      <c r="BA50" s="1" t="str">
        <f>IF(AU50="hard","&lt;img src=@img/hard.png@&gt;",IF(AU50="medium","&lt;img src=@img/medium.png@&gt;",IF(AU50="easy","&lt;img src=@img/easy.png@&gt;","")))</f>
        <v/>
      </c>
      <c r="BB50" s="1" t="str">
        <f>IF(AV50="true","&lt;img src=@img/drinkicon.png@&gt;","")</f>
        <v>&lt;img src=@img/drinkicon.png@&gt;</v>
      </c>
      <c r="BC50" s="1" t="str">
        <f>IF(AW50="true","&lt;img src=@img/foodicon.png@&gt;","")</f>
        <v>&lt;img src=@img/foodicon.png@&gt;</v>
      </c>
      <c r="BD50" s="1" t="str">
        <f>CONCATENATE(AY50,AZ50,BA50,BB50,BC50,BK50)</f>
        <v>&lt;img src=@img/outdoor.png@&gt;&lt;img src=@img/drinkicon.png@&gt;&lt;img src=@img/foodicon.png@&gt;</v>
      </c>
      <c r="BE50" s="1" t="str">
        <f>CONCATENATE(IF(AS50&gt;0,"outdoor ",""),IF(AT50&gt;0,"pet ",""),IF(AV50="true","drink ",""),IF(AW50="true","food ",""),AU50," ",E50," ",C50,IF(BJ50=TRUE," kid",""))</f>
        <v>outdoor drink food med  pearl</v>
      </c>
      <c r="BF50" s="1" t="str">
        <f>IF(C50="pearl","Pearl Street",IF(C50="campus","Near Campus",IF(C50="downtown","Downtown",IF(C50="north","North Boulder",IF(C50="chautauqua","Chautauqua",IF(C50="east","East Boulder",IF(C50="efoco","East FoCo",IF(C50="hill","The Hill",""))))))))</f>
        <v>Pearl Street</v>
      </c>
      <c r="BG50" s="10">
        <v>40.018818000000003</v>
      </c>
      <c r="BH50" s="10">
        <v>-105.276314</v>
      </c>
      <c r="BI50" s="1" t="str">
        <f>CONCATENATE("[",BG50,",",BH50,"],")</f>
        <v>[40.018818,-105.276314],</v>
      </c>
      <c r="BK50" s="1" t="str">
        <f>IF(BJ50&gt;0,"&lt;img src=@img/kidicon.png@&gt;","")</f>
        <v/>
      </c>
    </row>
    <row r="51" spans="2:64" ht="21" customHeight="1">
      <c r="B51" s="10" t="s">
        <v>26</v>
      </c>
      <c r="C51" s="1" t="s">
        <v>309</v>
      </c>
      <c r="G51" s="3" t="s">
        <v>375</v>
      </c>
      <c r="H51" s="1">
        <v>1500</v>
      </c>
      <c r="I51" s="1">
        <v>2000</v>
      </c>
      <c r="J51" s="1">
        <v>1500</v>
      </c>
      <c r="K51" s="1">
        <v>2000</v>
      </c>
      <c r="L51" s="1">
        <v>1500</v>
      </c>
      <c r="M51" s="1">
        <v>2000</v>
      </c>
      <c r="N51" s="1">
        <v>1500</v>
      </c>
      <c r="O51" s="1">
        <v>2000</v>
      </c>
      <c r="P51" s="1">
        <v>1500</v>
      </c>
      <c r="Q51" s="1">
        <v>2000</v>
      </c>
      <c r="R51" s="1">
        <v>1500</v>
      </c>
      <c r="S51" s="1">
        <v>2000</v>
      </c>
      <c r="T51" s="1">
        <v>1500</v>
      </c>
      <c r="U51" s="1">
        <v>2000</v>
      </c>
      <c r="V51" s="1" t="s">
        <v>458</v>
      </c>
      <c r="W51" s="1">
        <f>IF(H51&gt;0,H51/100,"")</f>
        <v>15</v>
      </c>
      <c r="X51" s="1">
        <f>IF(I51&gt;0,I51/100,"")</f>
        <v>20</v>
      </c>
      <c r="Y51" s="1">
        <f>IF(J51&gt;0,J51/100,"")</f>
        <v>15</v>
      </c>
      <c r="Z51" s="1">
        <f>IF(K51&gt;0,K51/100,"")</f>
        <v>20</v>
      </c>
      <c r="AA51" s="1">
        <f>IF(L51&gt;0,L51/100,"")</f>
        <v>15</v>
      </c>
      <c r="AB51" s="1">
        <f>IF(M51&gt;0,M51/100,"")</f>
        <v>20</v>
      </c>
      <c r="AC51" s="1">
        <f>IF(N51&gt;0,N51/100,"")</f>
        <v>15</v>
      </c>
      <c r="AD51" s="1">
        <f>IF(O51&gt;0,O51/100,"")</f>
        <v>20</v>
      </c>
      <c r="AE51" s="1">
        <f>IF(P51&gt;0,P51/100,"")</f>
        <v>15</v>
      </c>
      <c r="AF51" s="1">
        <f>IF(Q51&gt;0,Q51/100,"")</f>
        <v>20</v>
      </c>
      <c r="AG51" s="1">
        <f>IF(R51&gt;0,R51/100,"")</f>
        <v>15</v>
      </c>
      <c r="AH51" s="1">
        <f>IF(S51&gt;0,S51/100,"")</f>
        <v>20</v>
      </c>
      <c r="AI51" s="1">
        <f>IF(T51&gt;0,T51/100,"")</f>
        <v>15</v>
      </c>
      <c r="AJ51" s="1">
        <f>IF(U51&gt;0,U51/100,"")</f>
        <v>20</v>
      </c>
      <c r="AK51" s="1" t="str">
        <f>IF(H51&gt;0,CONCATENATE(IF(W51&lt;=12,W51,W51-12),IF(OR(W51&lt;12,W51=24),"am","pm"),"-",IF(X51&lt;=12,X51,X51-12),IF(OR(X51&lt;12,X51=24),"am","pm")),"")</f>
        <v>3pm-8pm</v>
      </c>
      <c r="AL51" s="1" t="str">
        <f>IF(J51&gt;0,CONCATENATE(IF(Y51&lt;=12,Y51,Y51-12),IF(OR(Y51&lt;12,Y51=24),"am","pm"),"-",IF(Z51&lt;=12,Z51,Z51-12),IF(OR(Z51&lt;12,Z51=24),"am","pm")),"")</f>
        <v>3pm-8pm</v>
      </c>
      <c r="AM51" s="1" t="str">
        <f>IF(L51&gt;0,CONCATENATE(IF(AA51&lt;=12,AA51,AA51-12),IF(OR(AA51&lt;12,AA51=24),"am","pm"),"-",IF(AB51&lt;=12,AB51,AB51-12),IF(OR(AB51&lt;12,AB51=24),"am","pm")),"")</f>
        <v>3pm-8pm</v>
      </c>
      <c r="AN51" s="1" t="str">
        <f>IF(N51&gt;0,CONCATENATE(IF(AC51&lt;=12,AC51,AC51-12),IF(OR(AC51&lt;12,AC51=24),"am","pm"),"-",IF(AD51&lt;=12,AD51,AD51-12),IF(OR(AD51&lt;12,AD51=24),"am","pm")),"")</f>
        <v>3pm-8pm</v>
      </c>
      <c r="AO51" s="1" t="str">
        <f>IF(O51&gt;0,CONCATENATE(IF(AE51&lt;=12,AE51,AE51-12),IF(OR(AE51&lt;12,AE51=24),"am","pm"),"-",IF(AF51&lt;=12,AF51,AF51-12),IF(OR(AF51&lt;12,AF51=24),"am","pm")),"")</f>
        <v>3pm-8pm</v>
      </c>
      <c r="AP51" s="1" t="str">
        <f>IF(R51&gt;0,CONCATENATE(IF(AG51&lt;=12,AG51,AG51-12),IF(OR(AG51&lt;12,AG51=24),"am","pm"),"-",IF(AH51&lt;=12,AH51,AH51-12),IF(OR(AH51&lt;12,AH51=24),"am","pm")),"")</f>
        <v>3pm-8pm</v>
      </c>
      <c r="AQ51" s="1" t="str">
        <f>IF(T51&gt;0,CONCATENATE(IF(AI51&lt;=12,AI51,AI51-12),IF(OR(AI51&lt;12,AI51=24),"am","pm"),"-",IF(AJ51&lt;=12,AJ51,AJ51-12),IF(OR(AJ51&lt;12,AJ51=24),"am","pm")),"")</f>
        <v>3pm-8pm</v>
      </c>
      <c r="AR51" s="4"/>
      <c r="AU51" s="1" t="s">
        <v>573</v>
      </c>
      <c r="AV51" s="5" t="s">
        <v>32</v>
      </c>
      <c r="AW51" s="5" t="s">
        <v>32</v>
      </c>
      <c r="AX51" s="6" t="str">
        <f>CONCATENATE("{
    'name': """,B51,""",
    'area': ","""",C51,""",",
"'hours': {
      'sunday-start':","""",H51,"""",", 'sunday-end':","""",I51,"""",", 'monday-start':","""",J51,"""",", 'monday-end':","""",K51,"""",", 'tuesday-start':","""",L51,"""",", 'tuesday-end':","""",M51,""", 'wednesday-start':","""",N51,""", 'wednesday-end':","""",O51,""", 'thursday-start':","""",P51,""", 'thursday-end':","""",Q51,""", 'friday-start':","""",R51,""", 'friday-end':","""",S51,""", 'saturday-start':","""",T51,""", 'saturday-end':","""",U51,"""","},","  'description': ","""",V51,"""",", 'link':","""",AR51,"""",", 'pricing':","""",E51,"""",",   'phone-number': ","""",F51,"""",", 'address': ","""",G51,"""",", 'other-amenities': [","'",AS51,"','",AT51,"','",AU51,"'","]",", 'has-drink':",AV51,", 'has-food':",AW51,"},")</f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1" s="1" t="str">
        <f>IF(AS51&gt;0,"&lt;img src=@img/outdoor.png@&gt;","")</f>
        <v/>
      </c>
      <c r="AZ51" s="1" t="str">
        <f>IF(AT51&gt;0,"&lt;img src=@img/pets.png@&gt;","")</f>
        <v/>
      </c>
      <c r="BA51" s="1" t="str">
        <f>IF(AU51="hard","&lt;img src=@img/hard.png@&gt;",IF(AU51="medium","&lt;img src=@img/medium.png@&gt;",IF(AU51="easy","&lt;img src=@img/easy.png@&gt;","")))</f>
        <v/>
      </c>
      <c r="BB51" s="1" t="str">
        <f>IF(AV51="true","&lt;img src=@img/drinkicon.png@&gt;","")</f>
        <v>&lt;img src=@img/drinkicon.png@&gt;</v>
      </c>
      <c r="BC51" s="1" t="str">
        <f>IF(AW51="true","&lt;img src=@img/foodicon.png@&gt;","")</f>
        <v>&lt;img src=@img/foodicon.png@&gt;</v>
      </c>
      <c r="BD51" s="1" t="str">
        <f>CONCATENATE(AY51,AZ51,BA51,BB51,BC51,BK51)</f>
        <v>&lt;img src=@img/drinkicon.png@&gt;&lt;img src=@img/foodicon.png@&gt;</v>
      </c>
      <c r="BE51" s="1" t="str">
        <f>CONCATENATE(IF(AS51&gt;0,"outdoor ",""),IF(AT51&gt;0,"pet ",""),IF(AV51="true","drink ",""),IF(AW51="true","food ",""),AU51," ",E51," ",C51,IF(BJ51=TRUE," kid",""))</f>
        <v>drink food med  hill</v>
      </c>
      <c r="BF51" s="1" t="str">
        <f>IF(C51="pearl","Pearl Street",IF(C51="campus","Near Campus",IF(C51="downtown","Downtown",IF(C51="north","North Boulder",IF(C51="chautauqua","Chautauqua",IF(C51="east","East Boulder",IF(C51="efoco","East FoCo",IF(C51="hill","The Hill",""))))))))</f>
        <v>The Hill</v>
      </c>
      <c r="BG51" s="10">
        <v>40.007823999999999</v>
      </c>
      <c r="BH51" s="10">
        <v>-105.275959</v>
      </c>
      <c r="BI51" s="1" t="str">
        <f>CONCATENATE("[",BG51,",",BH51,"],")</f>
        <v>[40.007824,-105.275959],</v>
      </c>
      <c r="BK51" s="1" t="str">
        <f>IF(BJ51&gt;0,"&lt;img src=@img/kidicon.png@&gt;","")</f>
        <v/>
      </c>
    </row>
    <row r="52" spans="2:64" ht="21" customHeight="1">
      <c r="B52" s="10" t="s">
        <v>391</v>
      </c>
      <c r="C52" s="1" t="s">
        <v>309</v>
      </c>
      <c r="G52" s="1" t="s">
        <v>370</v>
      </c>
      <c r="W52" s="1" t="str">
        <f>IF(H52&gt;0,H52/100,"")</f>
        <v/>
      </c>
      <c r="X52" s="1" t="str">
        <f>IF(I52&gt;0,I52/100,"")</f>
        <v/>
      </c>
      <c r="Y52" s="1" t="str">
        <f>IF(J52&gt;0,J52/100,"")</f>
        <v/>
      </c>
      <c r="Z52" s="1" t="str">
        <f>IF(K52&gt;0,K52/100,"")</f>
        <v/>
      </c>
      <c r="AA52" s="1" t="str">
        <f>IF(L52&gt;0,L52/100,"")</f>
        <v/>
      </c>
      <c r="AB52" s="1" t="str">
        <f>IF(M52&gt;0,M52/100,"")</f>
        <v/>
      </c>
      <c r="AC52" s="1" t="str">
        <f>IF(N52&gt;0,N52/100,"")</f>
        <v/>
      </c>
      <c r="AD52" s="1" t="str">
        <f>IF(O52&gt;0,O52/100,"")</f>
        <v/>
      </c>
      <c r="AE52" s="1" t="str">
        <f>IF(P52&gt;0,P52/100,"")</f>
        <v/>
      </c>
      <c r="AF52" s="1" t="str">
        <f>IF(Q52&gt;0,Q52/100,"")</f>
        <v/>
      </c>
      <c r="AG52" s="1" t="str">
        <f>IF(R52&gt;0,R52/100,"")</f>
        <v/>
      </c>
      <c r="AH52" s="1" t="str">
        <f>IF(S52&gt;0,S52/100,"")</f>
        <v/>
      </c>
      <c r="AI52" s="1" t="str">
        <f>IF(T52&gt;0,T52/100,"")</f>
        <v/>
      </c>
      <c r="AJ52" s="1" t="str">
        <f>IF(U52&gt;0,U52/100,"")</f>
        <v/>
      </c>
      <c r="AK52" s="1" t="str">
        <f>IF(H52&gt;0,CONCATENATE(IF(W52&lt;=12,W52,W52-12),IF(OR(W52&lt;12,W52=24),"am","pm"),"-",IF(X52&lt;=12,X52,X52-12),IF(OR(X52&lt;12,X52=24),"am","pm")),"")</f>
        <v/>
      </c>
      <c r="AL52" s="1" t="str">
        <f>IF(J52&gt;0,CONCATENATE(IF(Y52&lt;=12,Y52,Y52-12),IF(OR(Y52&lt;12,Y52=24),"am","pm"),"-",IF(Z52&lt;=12,Z52,Z52-12),IF(OR(Z52&lt;12,Z52=24),"am","pm")),"")</f>
        <v/>
      </c>
      <c r="AM52" s="1" t="str">
        <f>IF(L52&gt;0,CONCATENATE(IF(AA52&lt;=12,AA52,AA52-12),IF(OR(AA52&lt;12,AA52=24),"am","pm"),"-",IF(AB52&lt;=12,AB52,AB52-12),IF(OR(AB52&lt;12,AB52=24),"am","pm")),"")</f>
        <v/>
      </c>
      <c r="AN52" s="1" t="str">
        <f>IF(N52&gt;0,CONCATENATE(IF(AC52&lt;=12,AC52,AC52-12),IF(OR(AC52&lt;12,AC52=24),"am","pm"),"-",IF(AD52&lt;=12,AD52,AD52-12),IF(OR(AD52&lt;12,AD52=24),"am","pm")),"")</f>
        <v/>
      </c>
      <c r="AO52" s="1" t="str">
        <f>IF(O52&gt;0,CONCATENATE(IF(AE52&lt;=12,AE52,AE52-12),IF(OR(AE52&lt;12,AE52=24),"am","pm"),"-",IF(AF52&lt;=12,AF52,AF52-12),IF(OR(AF52&lt;12,AF52=24),"am","pm")),"")</f>
        <v/>
      </c>
      <c r="AP52" s="1" t="str">
        <f>IF(R52&gt;0,CONCATENATE(IF(AG52&lt;=12,AG52,AG52-12),IF(OR(AG52&lt;12,AG52=24),"am","pm"),"-",IF(AH52&lt;=12,AH52,AH52-12),IF(OR(AH52&lt;12,AH52=24),"am","pm")),"")</f>
        <v/>
      </c>
      <c r="AQ52" s="1" t="str">
        <f>IF(T52&gt;0,CONCATENATE(IF(AI52&lt;=12,AI52,AI52-12),IF(OR(AI52&lt;12,AI52=24),"am","pm"),"-",IF(AJ52&lt;=12,AJ52,AJ52-12),IF(OR(AJ52&lt;12,AJ52=24),"am","pm")),"")</f>
        <v/>
      </c>
      <c r="AR52" s="4" t="s">
        <v>532</v>
      </c>
      <c r="AU52" s="1" t="s">
        <v>573</v>
      </c>
      <c r="AV52" s="5" t="s">
        <v>33</v>
      </c>
      <c r="AW52" s="5" t="s">
        <v>33</v>
      </c>
      <c r="AX52" s="6" t="str">
        <f>CONCATENATE("{
    'name': """,B52,""",
    'area': ","""",C52,""",",
"'hours': {
      'sunday-start':","""",H52,"""",", 'sunday-end':","""",I52,"""",", 'monday-start':","""",J52,"""",", 'monday-end':","""",K52,"""",", 'tuesday-start':","""",L52,"""",", 'tuesday-end':","""",M52,""", 'wednesday-start':","""",N52,""", 'wednesday-end':","""",O52,""", 'thursday-start':","""",P52,""", 'thursday-end':","""",Q52,""", 'friday-start':","""",R52,""", 'friday-end':","""",S52,""", 'saturday-start':","""",T52,""", 'saturday-end':","""",U52,"""","},","  'description': ","""",V52,"""",", 'link':","""",AR52,"""",", 'pricing':","""",E52,"""",",   'phone-number': ","""",F52,"""",", 'address': ","""",G52,"""",", 'other-amenities': [","'",AS52,"','",AT52,"','",AU52,"'","]",", 'has-drink':",AV52,", 'has-food':",AW52,"},")</f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2" s="1" t="str">
        <f>IF(AS52&gt;0,"&lt;img src=@img/outdoor.png@&gt;","")</f>
        <v/>
      </c>
      <c r="AZ52" s="1" t="str">
        <f>IF(AT52&gt;0,"&lt;img src=@img/pets.png@&gt;","")</f>
        <v/>
      </c>
      <c r="BA52" s="1" t="str">
        <f>IF(AU52="hard","&lt;img src=@img/hard.png@&gt;",IF(AU52="medium","&lt;img src=@img/medium.png@&gt;",IF(AU52="easy","&lt;img src=@img/easy.png@&gt;","")))</f>
        <v/>
      </c>
      <c r="BB52" s="1" t="str">
        <f>IF(AV52="true","&lt;img src=@img/drinkicon.png@&gt;","")</f>
        <v/>
      </c>
      <c r="BC52" s="1" t="str">
        <f>IF(AW52="true","&lt;img src=@img/foodicon.png@&gt;","")</f>
        <v/>
      </c>
      <c r="BD52" s="1" t="str">
        <f>CONCATENATE(AY52,AZ52,BA52,BB52,BC52,BK52)</f>
        <v/>
      </c>
      <c r="BE52" s="1" t="str">
        <f>CONCATENATE(IF(AS52&gt;0,"outdoor ",""),IF(AT52&gt;0,"pet ",""),IF(AV52="true","drink ",""),IF(AW52="true","food ",""),AU52," ",E52," ",C52,IF(BJ52=TRUE," kid",""))</f>
        <v>med  hill</v>
      </c>
      <c r="BF52" s="1" t="str">
        <f>IF(C52="pearl","Pearl Street",IF(C52="campus","Near Campus",IF(C52="downtown","Downtown",IF(C52="north","North Boulder",IF(C52="chautauqua","Chautauqua",IF(C52="east","East Boulder",IF(C52="efoco","East FoCo",IF(C52="hill","The Hill",""))))))))</f>
        <v>The Hill</v>
      </c>
      <c r="BG52" s="10">
        <v>40.008822000000002</v>
      </c>
      <c r="BH52" s="10">
        <v>-105.27642299999999</v>
      </c>
      <c r="BI52" s="1" t="str">
        <f>CONCATENATE("[",BG52,",",BH52,"],")</f>
        <v>[40.008822,-105.276423],</v>
      </c>
      <c r="BK52" s="1" t="str">
        <f>IF(BJ52&gt;0,"&lt;img src=@img/kidicon.png@&gt;","")</f>
        <v/>
      </c>
    </row>
    <row r="53" spans="2:64" ht="21" customHeight="1">
      <c r="B53" s="10" t="s">
        <v>392</v>
      </c>
      <c r="C53" s="1" t="s">
        <v>309</v>
      </c>
      <c r="G53" s="8" t="s">
        <v>371</v>
      </c>
      <c r="W53" s="1" t="str">
        <f>IF(H53&gt;0,H53/100,"")</f>
        <v/>
      </c>
      <c r="X53" s="1" t="str">
        <f>IF(I53&gt;0,I53/100,"")</f>
        <v/>
      </c>
      <c r="Y53" s="1" t="str">
        <f>IF(J53&gt;0,J53/100,"")</f>
        <v/>
      </c>
      <c r="Z53" s="1" t="str">
        <f>IF(K53&gt;0,K53/100,"")</f>
        <v/>
      </c>
      <c r="AA53" s="1" t="str">
        <f>IF(L53&gt;0,L53/100,"")</f>
        <v/>
      </c>
      <c r="AB53" s="1" t="str">
        <f>IF(M53&gt;0,M53/100,"")</f>
        <v/>
      </c>
      <c r="AC53" s="1" t="str">
        <f>IF(N53&gt;0,N53/100,"")</f>
        <v/>
      </c>
      <c r="AD53" s="1" t="str">
        <f>IF(O53&gt;0,O53/100,"")</f>
        <v/>
      </c>
      <c r="AE53" s="1" t="str">
        <f>IF(P53&gt;0,P53/100,"")</f>
        <v/>
      </c>
      <c r="AF53" s="1" t="str">
        <f>IF(Q53&gt;0,Q53/100,"")</f>
        <v/>
      </c>
      <c r="AG53" s="1" t="str">
        <f>IF(R53&gt;0,R53/100,"")</f>
        <v/>
      </c>
      <c r="AH53" s="1" t="str">
        <f>IF(S53&gt;0,S53/100,"")</f>
        <v/>
      </c>
      <c r="AI53" s="1" t="str">
        <f>IF(T53&gt;0,T53/100,"")</f>
        <v/>
      </c>
      <c r="AJ53" s="1" t="str">
        <f>IF(U53&gt;0,U53/100,"")</f>
        <v/>
      </c>
      <c r="AK53" s="1" t="str">
        <f>IF(H53&gt;0,CONCATENATE(IF(W53&lt;=12,W53,W53-12),IF(OR(W53&lt;12,W53=24),"am","pm"),"-",IF(X53&lt;=12,X53,X53-12),IF(OR(X53&lt;12,X53=24),"am","pm")),"")</f>
        <v/>
      </c>
      <c r="AL53" s="1" t="str">
        <f>IF(J53&gt;0,CONCATENATE(IF(Y53&lt;=12,Y53,Y53-12),IF(OR(Y53&lt;12,Y53=24),"am","pm"),"-",IF(Z53&lt;=12,Z53,Z53-12),IF(OR(Z53&lt;12,Z53=24),"am","pm")),"")</f>
        <v/>
      </c>
      <c r="AM53" s="1" t="str">
        <f>IF(L53&gt;0,CONCATENATE(IF(AA53&lt;=12,AA53,AA53-12),IF(OR(AA53&lt;12,AA53=24),"am","pm"),"-",IF(AB53&lt;=12,AB53,AB53-12),IF(OR(AB53&lt;12,AB53=24),"am","pm")),"")</f>
        <v/>
      </c>
      <c r="AN53" s="1" t="str">
        <f>IF(N53&gt;0,CONCATENATE(IF(AC53&lt;=12,AC53,AC53-12),IF(OR(AC53&lt;12,AC53=24),"am","pm"),"-",IF(AD53&lt;=12,AD53,AD53-12),IF(OR(AD53&lt;12,AD53=24),"am","pm")),"")</f>
        <v/>
      </c>
      <c r="AO53" s="1" t="str">
        <f>IF(O53&gt;0,CONCATENATE(IF(AE53&lt;=12,AE53,AE53-12),IF(OR(AE53&lt;12,AE53=24),"am","pm"),"-",IF(AF53&lt;=12,AF53,AF53-12),IF(OR(AF53&lt;12,AF53=24),"am","pm")),"")</f>
        <v/>
      </c>
      <c r="AP53" s="1" t="str">
        <f>IF(R53&gt;0,CONCATENATE(IF(AG53&lt;=12,AG53,AG53-12),IF(OR(AG53&lt;12,AG53=24),"am","pm"),"-",IF(AH53&lt;=12,AH53,AH53-12),IF(OR(AH53&lt;12,AH53=24),"am","pm")),"")</f>
        <v/>
      </c>
      <c r="AQ53" s="1" t="str">
        <f>IF(T53&gt;0,CONCATENATE(IF(AI53&lt;=12,AI53,AI53-12),IF(OR(AI53&lt;12,AI53=24),"am","pm"),"-",IF(AJ53&lt;=12,AJ53,AJ53-12),IF(OR(AJ53&lt;12,AJ53=24),"am","pm")),"")</f>
        <v/>
      </c>
      <c r="AR53" s="12" t="s">
        <v>533</v>
      </c>
      <c r="AU53" s="1" t="s">
        <v>573</v>
      </c>
      <c r="AV53" s="5" t="s">
        <v>33</v>
      </c>
      <c r="AW53" s="5" t="s">
        <v>33</v>
      </c>
      <c r="AX53" s="6" t="str">
        <f>CONCATENATE("{
    'name': """,B53,""",
    'area': ","""",C53,""",",
"'hours': {
      'sunday-start':","""",H53,"""",", 'sunday-end':","""",I53,"""",", 'monday-start':","""",J53,"""",", 'monday-end':","""",K53,"""",", 'tuesday-start':","""",L53,"""",", 'tuesday-end':","""",M53,""", 'wednesday-start':","""",N53,""", 'wednesday-end':","""",O53,""", 'thursday-start':","""",P53,""", 'thursday-end':","""",Q53,""", 'friday-start':","""",R53,""", 'friday-end':","""",S53,""", 'saturday-start':","""",T53,""", 'saturday-end':","""",U53,"""","},","  'description': ","""",V53,"""",", 'link':","""",AR53,"""",", 'pricing':","""",E53,"""",",   'phone-number': ","""",F53,"""",", 'address': ","""",G53,"""",", 'other-amenities': [","'",AS53,"','",AT53,"','",AU53,"'","]",", 'has-drink':",AV53,", 'has-food':",AW53,"},")</f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3" s="1" t="str">
        <f>IF(AS53&gt;0,"&lt;img src=@img/outdoor.png@&gt;","")</f>
        <v/>
      </c>
      <c r="AZ53" s="1" t="str">
        <f>IF(AT53&gt;0,"&lt;img src=@img/pets.png@&gt;","")</f>
        <v/>
      </c>
      <c r="BA53" s="1" t="str">
        <f>IF(AU53="hard","&lt;img src=@img/hard.png@&gt;",IF(AU53="medium","&lt;img src=@img/medium.png@&gt;",IF(AU53="easy","&lt;img src=@img/easy.png@&gt;","")))</f>
        <v/>
      </c>
      <c r="BB53" s="1" t="str">
        <f>IF(AV53="true","&lt;img src=@img/drinkicon.png@&gt;","")</f>
        <v/>
      </c>
      <c r="BC53" s="1" t="str">
        <f>IF(AW53="true","&lt;img src=@img/foodicon.png@&gt;","")</f>
        <v/>
      </c>
      <c r="BD53" s="1" t="str">
        <f>CONCATENATE(AY53,AZ53,BA53,BB53,BC53,BK53)</f>
        <v/>
      </c>
      <c r="BE53" s="1" t="str">
        <f>CONCATENATE(IF(AS53&gt;0,"outdoor ",""),IF(AT53&gt;0,"pet ",""),IF(AV53="true","drink ",""),IF(AW53="true","food ",""),AU53," ",E53," ",C53,IF(BJ53=TRUE," kid",""))</f>
        <v>med  hill</v>
      </c>
      <c r="BF53" s="1" t="str">
        <f>IF(C53="pearl","Pearl Street",IF(C53="campus","Near Campus",IF(C53="downtown","Downtown",IF(C53="north","North Boulder",IF(C53="chautauqua","Chautauqua",IF(C53="east","East Boulder",IF(C53="efoco","East FoCo",IF(C53="hill","The Hill",""))))))))</f>
        <v>The Hill</v>
      </c>
      <c r="BG53" s="10">
        <v>40.008822000000002</v>
      </c>
      <c r="BH53" s="10">
        <v>-105.27642299999999</v>
      </c>
      <c r="BI53" s="1" t="str">
        <f>CONCATENATE("[",BG53,",",BH53,"],")</f>
        <v>[40.008822,-105.276423],</v>
      </c>
      <c r="BK53" s="1" t="str">
        <f>IF(BJ53&gt;0,"&lt;img src=@img/kidicon.png@&gt;","")</f>
        <v/>
      </c>
    </row>
    <row r="54" spans="2:64" ht="21" customHeight="1">
      <c r="B54" s="10" t="s">
        <v>254</v>
      </c>
      <c r="C54" s="1" t="s">
        <v>190</v>
      </c>
      <c r="G54" s="1" t="s">
        <v>278</v>
      </c>
      <c r="V54" s="6"/>
      <c r="W54" s="1" t="str">
        <f>IF(H54&gt;0,H54/100,"")</f>
        <v/>
      </c>
      <c r="X54" s="1" t="str">
        <f>IF(I54&gt;0,I54/100,"")</f>
        <v/>
      </c>
      <c r="Y54" s="1" t="str">
        <f>IF(J54&gt;0,J54/100,"")</f>
        <v/>
      </c>
      <c r="Z54" s="1" t="str">
        <f>IF(K54&gt;0,K54/100,"")</f>
        <v/>
      </c>
      <c r="AA54" s="1" t="str">
        <f>IF(L54&gt;0,L54/100,"")</f>
        <v/>
      </c>
      <c r="AB54" s="1" t="str">
        <f>IF(M54&gt;0,M54/100,"")</f>
        <v/>
      </c>
      <c r="AC54" s="1" t="str">
        <f>IF(N54&gt;0,N54/100,"")</f>
        <v/>
      </c>
      <c r="AD54" s="1" t="str">
        <f>IF(O54&gt;0,O54/100,"")</f>
        <v/>
      </c>
      <c r="AE54" s="1" t="str">
        <f>IF(P54&gt;0,P54/100,"")</f>
        <v/>
      </c>
      <c r="AF54" s="1" t="str">
        <f>IF(Q54&gt;0,Q54/100,"")</f>
        <v/>
      </c>
      <c r="AG54" s="1" t="str">
        <f>IF(R54&gt;0,R54/100,"")</f>
        <v/>
      </c>
      <c r="AH54" s="1" t="str">
        <f>IF(S54&gt;0,S54/100,"")</f>
        <v/>
      </c>
      <c r="AI54" s="1" t="str">
        <f>IF(T54&gt;0,T54/100,"")</f>
        <v/>
      </c>
      <c r="AJ54" s="1" t="str">
        <f>IF(U54&gt;0,U54/100,"")</f>
        <v/>
      </c>
      <c r="AK54" s="1" t="str">
        <f>IF(H54&gt;0,CONCATENATE(IF(W54&lt;=12,W54,W54-12),IF(OR(W54&lt;12,W54=24),"am","pm"),"-",IF(X54&lt;=12,X54,X54-12),IF(OR(X54&lt;12,X54=24),"am","pm")),"")</f>
        <v/>
      </c>
      <c r="AL54" s="1" t="str">
        <f>IF(J54&gt;0,CONCATENATE(IF(Y54&lt;=12,Y54,Y54-12),IF(OR(Y54&lt;12,Y54=24),"am","pm"),"-",IF(Z54&lt;=12,Z54,Z54-12),IF(OR(Z54&lt;12,Z54=24),"am","pm")),"")</f>
        <v/>
      </c>
      <c r="AM54" s="1" t="str">
        <f>IF(L54&gt;0,CONCATENATE(IF(AA54&lt;=12,AA54,AA54-12),IF(OR(AA54&lt;12,AA54=24),"am","pm"),"-",IF(AB54&lt;=12,AB54,AB54-12),IF(OR(AB54&lt;12,AB54=24),"am","pm")),"")</f>
        <v/>
      </c>
      <c r="AN54" s="1" t="str">
        <f>IF(N54&gt;0,CONCATENATE(IF(AC54&lt;=12,AC54,AC54-12),IF(OR(AC54&lt;12,AC54=24),"am","pm"),"-",IF(AD54&lt;=12,AD54,AD54-12),IF(OR(AD54&lt;12,AD54=24),"am","pm")),"")</f>
        <v/>
      </c>
      <c r="AO54" s="1" t="str">
        <f>IF(O54&gt;0,CONCATENATE(IF(AE54&lt;=12,AE54,AE54-12),IF(OR(AE54&lt;12,AE54=24),"am","pm"),"-",IF(AF54&lt;=12,AF54,AF54-12),IF(OR(AF54&lt;12,AF54=24),"am","pm")),"")</f>
        <v/>
      </c>
      <c r="AP54" s="1" t="str">
        <f>IF(R54&gt;0,CONCATENATE(IF(AG54&lt;=12,AG54,AG54-12),IF(OR(AG54&lt;12,AG54=24),"am","pm"),"-",IF(AH54&lt;=12,AH54,AH54-12),IF(OR(AH54&lt;12,AH54=24),"am","pm")),"")</f>
        <v/>
      </c>
      <c r="AQ54" s="1" t="str">
        <f>IF(T54&gt;0,CONCATENATE(IF(AI54&lt;=12,AI54,AI54-12),IF(OR(AI54&lt;12,AI54=24),"am","pm"),"-",IF(AJ54&lt;=12,AJ54,AJ54-12),IF(OR(AJ54&lt;12,AJ54=24),"am","pm")),"")</f>
        <v/>
      </c>
      <c r="AR54" s="7" t="s">
        <v>303</v>
      </c>
      <c r="AS54" s="1" t="s">
        <v>28</v>
      </c>
      <c r="AU54" s="1" t="s">
        <v>573</v>
      </c>
      <c r="AV54" s="5" t="s">
        <v>33</v>
      </c>
      <c r="AW54" s="5" t="s">
        <v>33</v>
      </c>
      <c r="AX54" s="6" t="str">
        <f>CONCATENATE("{
    'name': """,B54,""",
    'area': ","""",C54,""",",
"'hours': {
      'sunday-start':","""",H54,"""",", 'sunday-end':","""",I54,"""",", 'monday-start':","""",J54,"""",", 'monday-end':","""",K54,"""",", 'tuesday-start':","""",L54,"""",", 'tuesday-end':","""",M54,""", 'wednesday-start':","""",N54,""", 'wednesday-end':","""",O54,""", 'thursday-start':","""",P54,""", 'thursday-end':","""",Q54,""", 'friday-start':","""",R54,""", 'friday-end':","""",S54,""", 'saturday-start':","""",T54,""", 'saturday-end':","""",U54,"""","},","  'description': ","""",V54,"""",", 'link':","""",AR54,"""",", 'pricing':","""",E54,"""",",   'phone-number': ","""",F54,"""",", 'address': ","""",G54,"""",", 'other-amenities': [","'",AS54,"','",AT54,"','",AU54,"'","]",", 'has-drink':",AV54,", 'has-food':",AW54,"},")</f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4" s="1" t="str">
        <f>IF(AS54&gt;0,"&lt;img src=@img/outdoor.png@&gt;","")</f>
        <v>&lt;img src=@img/outdoor.png@&gt;</v>
      </c>
      <c r="AZ54" s="1" t="str">
        <f>IF(AT54&gt;0,"&lt;img src=@img/pets.png@&gt;","")</f>
        <v/>
      </c>
      <c r="BA54" s="1" t="str">
        <f>IF(AU54="hard","&lt;img src=@img/hard.png@&gt;",IF(AU54="medium","&lt;img src=@img/medium.png@&gt;",IF(AU54="easy","&lt;img src=@img/easy.png@&gt;","")))</f>
        <v/>
      </c>
      <c r="BB54" s="1" t="str">
        <f>IF(AV54="true","&lt;img src=@img/drinkicon.png@&gt;","")</f>
        <v/>
      </c>
      <c r="BC54" s="1" t="str">
        <f>IF(AW54="true","&lt;img src=@img/foodicon.png@&gt;","")</f>
        <v/>
      </c>
      <c r="BD54" s="1" t="str">
        <f>CONCATENATE(AY54,AZ54,BA54,BB54,BC54,BK54)</f>
        <v>&lt;img src=@img/outdoor.png@&gt;</v>
      </c>
      <c r="BE54" s="1" t="str">
        <f>CONCATENATE(IF(AS54&gt;0,"outdoor ",""),IF(AT54&gt;0,"pet ",""),IF(AV54="true","drink ",""),IF(AW54="true","food ",""),AU54," ",E54," ",C54,IF(BJ54=TRUE," kid",""))</f>
        <v>outdoor med  pearl</v>
      </c>
      <c r="BF54" s="1" t="str">
        <f>IF(C54="pearl","Pearl Street",IF(C54="campus","Near Campus",IF(C54="downtown","Downtown",IF(C54="north","North Boulder",IF(C54="chautauqua","Chautauqua",IF(C54="east","East Boulder",IF(C54="efoco","East FoCo",IF(C54="hill","The Hill",""))))))))</f>
        <v>Pearl Street</v>
      </c>
      <c r="BG54" s="10">
        <v>40.016995999999999</v>
      </c>
      <c r="BH54" s="10">
        <v>-105.279104</v>
      </c>
      <c r="BI54" s="1" t="str">
        <f>CONCATENATE("[",BG54,",",BH54,"],")</f>
        <v>[40.016996,-105.279104],</v>
      </c>
      <c r="BK54" s="1" t="str">
        <f>IF(BJ54&gt;0,"&lt;img src=@img/kidicon.png@&gt;","")</f>
        <v/>
      </c>
    </row>
    <row r="55" spans="2:64" ht="21" customHeight="1">
      <c r="B55" s="10" t="s">
        <v>75</v>
      </c>
      <c r="C55" s="1" t="s">
        <v>190</v>
      </c>
      <c r="G55" s="19" t="s">
        <v>204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0" t="s">
        <v>116</v>
      </c>
      <c r="W55" s="1">
        <f>IF(H55&gt;0,H55/100,"")</f>
        <v>15</v>
      </c>
      <c r="X55" s="1">
        <f>IF(I55&gt;0,I55/100,"")</f>
        <v>18</v>
      </c>
      <c r="Y55" s="1">
        <f>IF(J55&gt;0,J55/100,"")</f>
        <v>15</v>
      </c>
      <c r="Z55" s="1">
        <f>IF(K55&gt;0,K55/100,"")</f>
        <v>18</v>
      </c>
      <c r="AA55" s="1">
        <f>IF(L55&gt;0,L55/100,"")</f>
        <v>15</v>
      </c>
      <c r="AB55" s="1">
        <f>IF(M55&gt;0,M55/100,"")</f>
        <v>18</v>
      </c>
      <c r="AC55" s="1">
        <f>IF(N55&gt;0,N55/100,"")</f>
        <v>15</v>
      </c>
      <c r="AD55" s="1">
        <f>IF(O55&gt;0,O55/100,"")</f>
        <v>18</v>
      </c>
      <c r="AE55" s="1">
        <f>IF(P55&gt;0,P55/100,"")</f>
        <v>15</v>
      </c>
      <c r="AF55" s="1">
        <f>IF(Q55&gt;0,Q55/100,"")</f>
        <v>18</v>
      </c>
      <c r="AG55" s="1">
        <f>IF(R55&gt;0,R55/100,"")</f>
        <v>15</v>
      </c>
      <c r="AH55" s="1">
        <f>IF(S55&gt;0,S55/100,"")</f>
        <v>18</v>
      </c>
      <c r="AI55" s="1">
        <f>IF(T55&gt;0,T55/100,"")</f>
        <v>15</v>
      </c>
      <c r="AJ55" s="1">
        <f>IF(U55&gt;0,U55/100,"")</f>
        <v>18</v>
      </c>
      <c r="AK55" s="1" t="str">
        <f>IF(H55&gt;0,CONCATENATE(IF(W55&lt;=12,W55,W55-12),IF(OR(W55&lt;12,W55=24),"am","pm"),"-",IF(X55&lt;=12,X55,X55-12),IF(OR(X55&lt;12,X55=24),"am","pm")),"")</f>
        <v>3pm-6pm</v>
      </c>
      <c r="AL55" s="1" t="str">
        <f>IF(J55&gt;0,CONCATENATE(IF(Y55&lt;=12,Y55,Y55-12),IF(OR(Y55&lt;12,Y55=24),"am","pm"),"-",IF(Z55&lt;=12,Z55,Z55-12),IF(OR(Z55&lt;12,Z55=24),"am","pm")),"")</f>
        <v>3pm-6pm</v>
      </c>
      <c r="AM55" s="1" t="str">
        <f>IF(L55&gt;0,CONCATENATE(IF(AA55&lt;=12,AA55,AA55-12),IF(OR(AA55&lt;12,AA55=24),"am","pm"),"-",IF(AB55&lt;=12,AB55,AB55-12),IF(OR(AB55&lt;12,AB55=24),"am","pm")),"")</f>
        <v>3pm-6pm</v>
      </c>
      <c r="AN55" s="1" t="str">
        <f>IF(N55&gt;0,CONCATENATE(IF(AC55&lt;=12,AC55,AC55-12),IF(OR(AC55&lt;12,AC55=24),"am","pm"),"-",IF(AD55&lt;=12,AD55,AD55-12),IF(OR(AD55&lt;12,AD55=24),"am","pm")),"")</f>
        <v>3pm-6pm</v>
      </c>
      <c r="AO55" s="1" t="str">
        <f>IF(O55&gt;0,CONCATENATE(IF(AE55&lt;=12,AE55,AE55-12),IF(OR(AE55&lt;12,AE55=24),"am","pm"),"-",IF(AF55&lt;=12,AF55,AF55-12),IF(OR(AF55&lt;12,AF55=24),"am","pm")),"")</f>
        <v>3pm-6pm</v>
      </c>
      <c r="AP55" s="1" t="str">
        <f>IF(R55&gt;0,CONCATENATE(IF(AG55&lt;=12,AG55,AG55-12),IF(OR(AG55&lt;12,AG55=24),"am","pm"),"-",IF(AH55&lt;=12,AH55,AH55-12),IF(OR(AH55&lt;12,AH55=24),"am","pm")),"")</f>
        <v>3pm-6pm</v>
      </c>
      <c r="AQ55" s="1" t="str">
        <f>IF(T55&gt;0,CONCATENATE(IF(AI55&lt;=12,AI55,AI55-12),IF(OR(AI55&lt;12,AI55=24),"am","pm"),"-",IF(AJ55&lt;=12,AJ55,AJ55-12),IF(OR(AJ55&lt;12,AJ55=24),"am","pm")),"")</f>
        <v>3pm-6pm</v>
      </c>
      <c r="AR55" s="4" t="s">
        <v>158</v>
      </c>
      <c r="AS55" s="1" t="s">
        <v>28</v>
      </c>
      <c r="AT55" s="1" t="s">
        <v>464</v>
      </c>
      <c r="AU55" s="1" t="s">
        <v>573</v>
      </c>
      <c r="AV55" s="5" t="s">
        <v>32</v>
      </c>
      <c r="AW55" s="5" t="s">
        <v>32</v>
      </c>
      <c r="AX55" s="6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5" s="1" t="str">
        <f>IF(AS55&gt;0,"&lt;img src=@img/outdoor.png@&gt;","")</f>
        <v>&lt;img src=@img/outdoor.png@&gt;</v>
      </c>
      <c r="AZ55" s="1" t="str">
        <f>IF(AT55&gt;0,"&lt;img src=@img/pets.png@&gt;","")</f>
        <v>&lt;img src=@img/pets.png@&gt;</v>
      </c>
      <c r="BA55" s="1" t="str">
        <f>IF(AU55="hard","&lt;img src=@img/hard.png@&gt;",IF(AU55="medium","&lt;img src=@img/medium.png@&gt;",IF(AU55="easy","&lt;img src=@img/easy.png@&gt;","")))</f>
        <v/>
      </c>
      <c r="BB55" s="1" t="str">
        <f>IF(AV55="true","&lt;img src=@img/drinkicon.png@&gt;","")</f>
        <v>&lt;img src=@img/drinkicon.png@&gt;</v>
      </c>
      <c r="BC55" s="1" t="str">
        <f>IF(AW55="true","&lt;img src=@img/foodicon.png@&gt;","")</f>
        <v>&lt;img src=@img/foodicon.png@&gt;</v>
      </c>
      <c r="BD55" s="1" t="str">
        <f>CONCATENATE(AY55,AZ55,BA55,BB55,BC55,BK55)</f>
        <v>&lt;img src=@img/outdoor.png@&gt;&lt;img src=@img/pets.png@&gt;&lt;img src=@img/drinkicon.png@&gt;&lt;img src=@img/foodicon.png@&gt;</v>
      </c>
      <c r="BE55" s="1" t="str">
        <f>CONCATENATE(IF(AS55&gt;0,"outdoor ",""),IF(AT55&gt;0,"pet ",""),IF(AV55="true","drink ",""),IF(AW55="true","food ",""),AU55," ",E55," ",C55,IF(BJ55=TRUE," kid",""))</f>
        <v>outdoor pet drink food med  pearl</v>
      </c>
      <c r="BF55" s="1" t="str">
        <f>IF(C55="pearl","Pearl Street",IF(C55="campus","Near Campus",IF(C55="downtown","Downtown",IF(C55="north","North Boulder",IF(C55="chautauqua","Chautauqua",IF(C55="east","East Boulder",IF(C55="efoco","East FoCo",IF(C55="hill","The Hill",""))))))))</f>
        <v>Pearl Street</v>
      </c>
      <c r="BG55" s="10">
        <v>40.017558999999999</v>
      </c>
      <c r="BH55" s="10">
        <v>-105.280328</v>
      </c>
      <c r="BI55" s="1" t="str">
        <f>CONCATENATE("[",BG55,",",BH55,"],")</f>
        <v>[40.017559,-105.280328],</v>
      </c>
      <c r="BK55" s="1" t="str">
        <f>IF(BJ55&gt;0,"&lt;img src=@img/kidicon.png@&gt;","")</f>
        <v/>
      </c>
    </row>
    <row r="56" spans="2:64" ht="21" customHeight="1">
      <c r="B56" s="10" t="s">
        <v>76</v>
      </c>
      <c r="C56" s="1" t="s">
        <v>190</v>
      </c>
      <c r="G56" s="6" t="s">
        <v>205</v>
      </c>
      <c r="H56" s="1">
        <v>1600</v>
      </c>
      <c r="I56" s="1">
        <v>1800</v>
      </c>
      <c r="J56" s="1">
        <v>1600</v>
      </c>
      <c r="K56" s="1">
        <v>2200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117</v>
      </c>
      <c r="W56" s="1">
        <f>IF(H56&gt;0,H56/100,"")</f>
        <v>16</v>
      </c>
      <c r="X56" s="1">
        <f>IF(I56&gt;0,I56/100,"")</f>
        <v>18</v>
      </c>
      <c r="Y56" s="1">
        <f>IF(J56&gt;0,J56/100,"")</f>
        <v>16</v>
      </c>
      <c r="Z56" s="1">
        <f>IF(K56&gt;0,K56/100,"")</f>
        <v>22</v>
      </c>
      <c r="AA56" s="1">
        <f>IF(L56&gt;0,L56/100,"")</f>
        <v>16</v>
      </c>
      <c r="AB56" s="1">
        <f>IF(M56&gt;0,M56/100,"")</f>
        <v>18</v>
      </c>
      <c r="AC56" s="1">
        <f>IF(N56&gt;0,N56/100,"")</f>
        <v>16</v>
      </c>
      <c r="AD56" s="1">
        <f>IF(O56&gt;0,O56/100,"")</f>
        <v>18</v>
      </c>
      <c r="AE56" s="1">
        <f>IF(P56&gt;0,P56/100,"")</f>
        <v>16</v>
      </c>
      <c r="AF56" s="1">
        <f>IF(Q56&gt;0,Q56/100,"")</f>
        <v>18</v>
      </c>
      <c r="AG56" s="1">
        <f>IF(R56&gt;0,R56/100,"")</f>
        <v>16</v>
      </c>
      <c r="AH56" s="1">
        <f>IF(S56&gt;0,S56/100,"")</f>
        <v>18</v>
      </c>
      <c r="AI56" s="1">
        <f>IF(T56&gt;0,T56/100,"")</f>
        <v>16</v>
      </c>
      <c r="AJ56" s="1">
        <f>IF(U56&gt;0,U56/100,"")</f>
        <v>18</v>
      </c>
      <c r="AK56" s="1" t="str">
        <f>IF(J56&gt;0,CONCATENATE(IF(W56&lt;=12,W56,W56-12),IF(OR(W56&lt;12,W56=24),"am","pm"),"-",IF(X56&lt;=12,X56,X56-12),IF(OR(X56&lt;12,X56=24),"am","pm")),"")</f>
        <v>4pm-6pm</v>
      </c>
      <c r="AL56" s="1" t="str">
        <f>IF(J56&gt;0,CONCATENATE(IF(Y56&lt;=12,Y56,Y56-12),IF(OR(Y56&lt;12,Y56=24),"am","pm"),"-",IF(Z56&lt;=12,Z56,Z56-12),IF(OR(Z56&lt;12,Z56=24),"am","pm")),"")</f>
        <v>4pm-10pm</v>
      </c>
      <c r="AM56" s="1" t="str">
        <f>IF(L56&gt;0,CONCATENATE(IF(AA56&lt;=12,AA56,AA56-12),IF(OR(AA56&lt;12,AA56=24),"am","pm"),"-",IF(AB56&lt;=12,AB56,AB56-12),IF(OR(AB56&lt;12,AB56=24),"am","pm")),"")</f>
        <v>4pm-6pm</v>
      </c>
      <c r="AN56" s="1" t="str">
        <f>IF(N56&gt;0,CONCATENATE(IF(AC56&lt;=12,AC56,AC56-12),IF(OR(AC56&lt;12,AC56=24),"am","pm"),"-",IF(AD56&lt;=12,AD56,AD56-12),IF(OR(AD56&lt;12,AD56=24),"am","pm")),"")</f>
        <v>4pm-6pm</v>
      </c>
      <c r="AO56" s="1" t="str">
        <f>IF(O56&gt;0,CONCATENATE(IF(AE56&lt;=12,AE56,AE56-12),IF(OR(AE56&lt;12,AE56=24),"am","pm"),"-",IF(AF56&lt;=12,AF56,AF56-12),IF(OR(AF56&lt;12,AF56=24),"am","pm")),"")</f>
        <v>4pm-6pm</v>
      </c>
      <c r="AP56" s="1" t="str">
        <f>IF(R56&gt;0,CONCATENATE(IF(AG56&lt;=12,AG56,AG56-12),IF(OR(AG56&lt;12,AG56=24),"am","pm"),"-",IF(AH56&lt;=12,AH56,AH56-12),IF(OR(AH56&lt;12,AH56=24),"am","pm")),"")</f>
        <v>4pm-6pm</v>
      </c>
      <c r="AQ56" s="1" t="str">
        <f>IF(T56&gt;0,CONCATENATE(IF(AI56&lt;=12,AI56,AI56-12),IF(OR(AI56&lt;12,AI56=24),"am","pm"),"-",IF(AJ56&lt;=12,AJ56,AJ56-12),IF(OR(AJ56&lt;12,AJ56=24),"am","pm")),"")</f>
        <v>4pm-6pm</v>
      </c>
      <c r="AR56" s="13" t="s">
        <v>159</v>
      </c>
      <c r="AS56" s="1" t="s">
        <v>28</v>
      </c>
      <c r="AU56" s="1" t="s">
        <v>573</v>
      </c>
      <c r="AV56" s="5" t="s">
        <v>32</v>
      </c>
      <c r="AW56" s="5" t="s">
        <v>32</v>
      </c>
      <c r="AX56" s="6" t="str">
        <f>CONCATENATE("{
    'name': """,B56,""",
    'area': ","""",C56,""",",
"'hours': {
      'sunday-start':","""",H56,"""",", 'sunday-end':","""",I56,"""",", 'monday-start':","""",J56,"""",", 'monday-end':","""",K56,"""",", 'tuesday-start':","""",L56,"""",", 'tuesday-end':","""",M56,""", 'wednesday-start':","""",N56,""", 'wednesday-end':","""",O56,""", 'thursday-start':","""",P56,""", 'thursday-end':","""",Q56,""", 'friday-start':","""",R56,""", 'friday-end':","""",S56,""", 'saturday-start':","""",T56,""", 'saturday-end':","""",U56,"""","},","  'description': ","""",V56,"""",", 'link':","""",AR56,"""",", 'pricing':","""",E56,"""",",   'phone-number': ","""",F56,"""",", 'address': ","""",G56,"""",", 'other-amenities': [","'",AS56,"','",AT56,"','",AU56,"'","]",", 'has-drink':",AV56,", 'has-food':",AW56,"},")</f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6" s="1" t="str">
        <f>IF(AS56&gt;0,"&lt;img src=@img/outdoor.png@&gt;","")</f>
        <v>&lt;img src=@img/outdoor.png@&gt;</v>
      </c>
      <c r="AZ56" s="1" t="str">
        <f>IF(AT56&gt;0,"&lt;img src=@img/pets.png@&gt;","")</f>
        <v/>
      </c>
      <c r="BA56" s="1" t="str">
        <f>IF(AU56="hard","&lt;img src=@img/hard.png@&gt;",IF(AU56="medium","&lt;img src=@img/medium.png@&gt;",IF(AU56="easy","&lt;img src=@img/easy.png@&gt;","")))</f>
        <v/>
      </c>
      <c r="BB56" s="1" t="str">
        <f>IF(AV56="true","&lt;img src=@img/drinkicon.png@&gt;","")</f>
        <v>&lt;img src=@img/drinkicon.png@&gt;</v>
      </c>
      <c r="BC56" s="1" t="str">
        <f>IF(AW56="true","&lt;img src=@img/foodicon.png@&gt;","")</f>
        <v>&lt;img src=@img/foodicon.png@&gt;</v>
      </c>
      <c r="BD56" s="1" t="str">
        <f>CONCATENATE(AY56,AZ56,BA56,BB56,BC56,BK56)</f>
        <v>&lt;img src=@img/outdoor.png@&gt;&lt;img src=@img/drinkicon.png@&gt;&lt;img src=@img/foodicon.png@&gt;</v>
      </c>
      <c r="BE56" s="1" t="str">
        <f>CONCATENATE(IF(AS56&gt;0,"outdoor ",""),IF(AT56&gt;0,"pet ",""),IF(AV56="true","drink ",""),IF(AW56="true","food ",""),AU56," ",E56," ",C56,IF(BJ56=TRUE," kid",""))</f>
        <v>outdoor drink food med  pearl</v>
      </c>
      <c r="BF56" s="1" t="str">
        <f>IF(C56="pearl","Pearl Street",IF(C56="campus","Near Campus",IF(C56="downtown","Downtown",IF(C56="north","North Boulder",IF(C56="chautauqua","Chautauqua",IF(C56="east","East Boulder",IF(C56="efoco","East FoCo",IF(C56="hill","The Hill",""))))))))</f>
        <v>Pearl Street</v>
      </c>
      <c r="BG56" s="10">
        <v>40.017009000000002</v>
      </c>
      <c r="BH56" s="10">
        <v>-105.28317699999999</v>
      </c>
      <c r="BI56" s="1" t="str">
        <f>CONCATENATE("[",BG56,",",BH56,"],")</f>
        <v>[40.017009,-105.283177],</v>
      </c>
      <c r="BK56" s="1" t="str">
        <f>IF(BJ56&gt;0,"&lt;img src=@img/kidicon.png@&gt;","")</f>
        <v/>
      </c>
    </row>
    <row r="57" spans="2:64" ht="21" customHeight="1">
      <c r="B57" s="10" t="s">
        <v>160</v>
      </c>
      <c r="C57" s="1" t="s">
        <v>190</v>
      </c>
      <c r="G57" s="20" t="s">
        <v>206</v>
      </c>
      <c r="H57" s="1">
        <v>1600</v>
      </c>
      <c r="I57" s="1">
        <v>1800</v>
      </c>
      <c r="J57" s="1">
        <v>1600</v>
      </c>
      <c r="K57" s="1">
        <v>1800</v>
      </c>
      <c r="L57" s="1">
        <v>1600</v>
      </c>
      <c r="M57" s="1">
        <v>1800</v>
      </c>
      <c r="N57" s="1">
        <v>1600</v>
      </c>
      <c r="O57" s="1">
        <v>1800</v>
      </c>
      <c r="P57" s="1">
        <v>1600</v>
      </c>
      <c r="Q57" s="1">
        <v>1800</v>
      </c>
      <c r="R57" s="1">
        <v>1600</v>
      </c>
      <c r="S57" s="1">
        <v>1800</v>
      </c>
      <c r="T57" s="1">
        <v>1600</v>
      </c>
      <c r="U57" s="1">
        <v>1800</v>
      </c>
      <c r="V57" s="10" t="s">
        <v>118</v>
      </c>
      <c r="W57" s="1">
        <f>IF(H57&gt;0,H57/100,"")</f>
        <v>16</v>
      </c>
      <c r="X57" s="1">
        <f>IF(I57&gt;0,I57/100,"")</f>
        <v>18</v>
      </c>
      <c r="Y57" s="1">
        <f>IF(J57&gt;0,J57/100,"")</f>
        <v>16</v>
      </c>
      <c r="Z57" s="1">
        <f>IF(K57&gt;0,K57/100,"")</f>
        <v>18</v>
      </c>
      <c r="AA57" s="1">
        <f>IF(L57&gt;0,L57/100,"")</f>
        <v>16</v>
      </c>
      <c r="AB57" s="1">
        <f>IF(M57&gt;0,M57/100,"")</f>
        <v>18</v>
      </c>
      <c r="AC57" s="1">
        <f>IF(N57&gt;0,N57/100,"")</f>
        <v>16</v>
      </c>
      <c r="AD57" s="1">
        <f>IF(O57&gt;0,O57/100,"")</f>
        <v>18</v>
      </c>
      <c r="AE57" s="1">
        <f>IF(P57&gt;0,P57/100,"")</f>
        <v>16</v>
      </c>
      <c r="AF57" s="1">
        <f>IF(Q57&gt;0,Q57/100,"")</f>
        <v>18</v>
      </c>
      <c r="AG57" s="1">
        <f>IF(R57&gt;0,R57/100,"")</f>
        <v>16</v>
      </c>
      <c r="AH57" s="1">
        <f>IF(S57&gt;0,S57/100,"")</f>
        <v>18</v>
      </c>
      <c r="AI57" s="1">
        <f>IF(T57&gt;0,T57/100,"")</f>
        <v>16</v>
      </c>
      <c r="AJ57" s="1">
        <f>IF(U57&gt;0,U57/100,"")</f>
        <v>18</v>
      </c>
      <c r="AK57" s="1" t="str">
        <f>IF(H57&gt;0,CONCATENATE(IF(W57&lt;=12,W57,W57-12),IF(OR(W57&lt;12,W57=24),"am","pm"),"-",IF(X57&lt;=12,X57,X57-12),IF(OR(X57&lt;12,X57=24),"am","pm")),"")</f>
        <v>4pm-6pm</v>
      </c>
      <c r="AL57" s="1" t="str">
        <f>IF(J57&gt;0,CONCATENATE(IF(Y57&lt;=12,Y57,Y57-12),IF(OR(Y57&lt;12,Y57=24),"am","pm"),"-",IF(Z57&lt;=12,Z57,Z57-12),IF(OR(Z57&lt;12,Z57=24),"am","pm")),"")</f>
        <v>4pm-6pm</v>
      </c>
      <c r="AM57" s="1" t="str">
        <f>IF(L57&gt;0,CONCATENATE(IF(AA57&lt;=12,AA57,AA57-12),IF(OR(AA57&lt;12,AA57=24),"am","pm"),"-",IF(AB57&lt;=12,AB57,AB57-12),IF(OR(AB57&lt;12,AB57=24),"am","pm")),"")</f>
        <v>4pm-6pm</v>
      </c>
      <c r="AN57" s="1" t="str">
        <f>IF(N57&gt;0,CONCATENATE(IF(AC57&lt;=12,AC57,AC57-12),IF(OR(AC57&lt;12,AC57=24),"am","pm"),"-",IF(AD57&lt;=12,AD57,AD57-12),IF(OR(AD57&lt;12,AD57=24),"am","pm")),"")</f>
        <v>4pm-6pm</v>
      </c>
      <c r="AO57" s="1" t="str">
        <f>IF(O57&gt;0,CONCATENATE(IF(AE57&lt;=12,AE57,AE57-12),IF(OR(AE57&lt;12,AE57=24),"am","pm"),"-",IF(AF57&lt;=12,AF57,AF57-12),IF(OR(AF57&lt;12,AF57=24),"am","pm")),"")</f>
        <v>4pm-6pm</v>
      </c>
      <c r="AP57" s="1" t="str">
        <f>IF(R57&gt;0,CONCATENATE(IF(AG57&lt;=12,AG57,AG57-12),IF(OR(AG57&lt;12,AG57=24),"am","pm"),"-",IF(AH57&lt;=12,AH57,AH57-12),IF(OR(AH57&lt;12,AH57=24),"am","pm")),"")</f>
        <v>4pm-6pm</v>
      </c>
      <c r="AQ57" s="1" t="str">
        <f>IF(T57&gt;0,CONCATENATE(IF(AI57&lt;=12,AI57,AI57-12),IF(OR(AI57&lt;12,AI57=24),"am","pm"),"-",IF(AJ57&lt;=12,AJ57,AJ57-12),IF(OR(AJ57&lt;12,AJ57=24),"am","pm")),"")</f>
        <v>4pm-6pm</v>
      </c>
      <c r="AR57" s="4" t="s">
        <v>161</v>
      </c>
      <c r="AS57" s="1" t="s">
        <v>232</v>
      </c>
      <c r="AU57" s="1" t="s">
        <v>573</v>
      </c>
      <c r="AV57" s="5" t="s">
        <v>32</v>
      </c>
      <c r="AW57" s="5" t="s">
        <v>32</v>
      </c>
      <c r="AX57" s="6" t="str">
        <f>CONCATENATE("{
    'name': """,B57,""",
    'area': ","""",C57,""",",
"'hours': {
      'sunday-start':","""",H57,"""",", 'sunday-end':","""",I57,"""",", 'monday-start':","""",J57,"""",", 'monday-end':","""",K57,"""",", 'tuesday-start':","""",L57,"""",", 'tuesday-end':","""",M57,""", 'wednesday-start':","""",N57,""", 'wednesday-end':","""",O57,""", 'thursday-start':","""",P57,""", 'thursday-end':","""",Q57,""", 'friday-start':","""",R57,""", 'friday-end':","""",S57,""", 'saturday-start':","""",T57,""", 'saturday-end':","""",U57,"""","},","  'description': ","""",V57,"""",", 'link':","""",AR57,"""",", 'pricing':","""",E57,"""",",   'phone-number': ","""",F57,"""",", 'address': ","""",G57,"""",", 'other-amenities': [","'",AS57,"','",AT57,"','",AU57,"'","]",", 'has-drink':",AV57,", 'has-food':",AW57,"},")</f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7" s="1" t="str">
        <f>IF(AS57&gt;0,"&lt;img src=@img/outdoor.png@&gt;","")</f>
        <v>&lt;img src=@img/outdoor.png@&gt;</v>
      </c>
      <c r="AZ57" s="1" t="str">
        <f>IF(AT57&gt;0,"&lt;img src=@img/pets.png@&gt;","")</f>
        <v/>
      </c>
      <c r="BA57" s="1" t="str">
        <f>IF(AU57="hard","&lt;img src=@img/hard.png@&gt;",IF(AU57="medium","&lt;img src=@img/medium.png@&gt;",IF(AU57="easy","&lt;img src=@img/easy.png@&gt;","")))</f>
        <v/>
      </c>
      <c r="BB57" s="1" t="str">
        <f>IF(AV57="true","&lt;img src=@img/drinkicon.png@&gt;","")</f>
        <v>&lt;img src=@img/drinkicon.png@&gt;</v>
      </c>
      <c r="BC57" s="1" t="str">
        <f>IF(AW57="true","&lt;img src=@img/foodicon.png@&gt;","")</f>
        <v>&lt;img src=@img/foodicon.png@&gt;</v>
      </c>
      <c r="BD57" s="1" t="str">
        <f>CONCATENATE(AY57,AZ57,BA57,BB57,BC57,BK57)</f>
        <v>&lt;img src=@img/outdoor.png@&gt;&lt;img src=@img/drinkicon.png@&gt;&lt;img src=@img/foodicon.png@&gt;&lt;img src=@img/kidicon.png@&gt;</v>
      </c>
      <c r="BE57" s="1" t="str">
        <f>CONCATENATE(IF(AS57&gt;0,"outdoor ",""),IF(AT57&gt;0,"pet ",""),IF(AV57="true","drink ",""),IF(AW57="true","food ",""),AU57," ",E57," ",C57,IF(BJ57=TRUE," kid",""))</f>
        <v>outdoor drink food med  pearl</v>
      </c>
      <c r="BF57" s="1" t="str">
        <f>IF(C57="pearl","Pearl Street",IF(C57="campus","Near Campus",IF(C57="downtown","Downtown",IF(C57="north","North Boulder",IF(C57="chautauqua","Chautauqua",IF(C57="east","East Boulder",IF(C57="efoco","East FoCo",IF(C57="hill","The Hill",""))))))))</f>
        <v>Pearl Street</v>
      </c>
      <c r="BG57" s="10">
        <v>40.015846000000003</v>
      </c>
      <c r="BH57" s="10">
        <v>-105.282758</v>
      </c>
      <c r="BI57" s="1" t="str">
        <f>CONCATENATE("[",BG57,",",BH57,"],")</f>
        <v>[40.015846,-105.282758],</v>
      </c>
      <c r="BJ57" s="5" t="s">
        <v>32</v>
      </c>
      <c r="BK57" s="1" t="str">
        <f>IF(BJ57&gt;0,"&lt;img src=@img/kidicon.png@&gt;","")</f>
        <v>&lt;img src=@img/kidicon.png@&gt;</v>
      </c>
      <c r="BL57" s="1" t="s">
        <v>471</v>
      </c>
    </row>
    <row r="58" spans="2:64" ht="21" customHeight="1">
      <c r="B58" s="10" t="s">
        <v>339</v>
      </c>
      <c r="C58" s="1" t="s">
        <v>34</v>
      </c>
      <c r="G58" s="1" t="s">
        <v>352</v>
      </c>
      <c r="W58" s="1" t="str">
        <f>IF(H58&gt;0,H58/100,"")</f>
        <v/>
      </c>
      <c r="X58" s="1" t="str">
        <f>IF(I58&gt;0,I58/100,"")</f>
        <v/>
      </c>
      <c r="Y58" s="1" t="str">
        <f>IF(J58&gt;0,J58/100,"")</f>
        <v/>
      </c>
      <c r="Z58" s="1" t="str">
        <f>IF(K58&gt;0,K58/100,"")</f>
        <v/>
      </c>
      <c r="AA58" s="1" t="str">
        <f>IF(L58&gt;0,L58/100,"")</f>
        <v/>
      </c>
      <c r="AB58" s="1" t="str">
        <f>IF(M58&gt;0,M58/100,"")</f>
        <v/>
      </c>
      <c r="AC58" s="1" t="str">
        <f>IF(N58&gt;0,N58/100,"")</f>
        <v/>
      </c>
      <c r="AD58" s="1" t="str">
        <f>IF(O58&gt;0,O58/100,"")</f>
        <v/>
      </c>
      <c r="AE58" s="1" t="str">
        <f>IF(P58&gt;0,P58/100,"")</f>
        <v/>
      </c>
      <c r="AF58" s="1" t="str">
        <f>IF(Q58&gt;0,Q58/100,"")</f>
        <v/>
      </c>
      <c r="AG58" s="1" t="str">
        <f>IF(R58&gt;0,R58/100,"")</f>
        <v/>
      </c>
      <c r="AH58" s="1" t="str">
        <f>IF(S58&gt;0,S58/100,"")</f>
        <v/>
      </c>
      <c r="AI58" s="1" t="str">
        <f>IF(T58&gt;0,T58/100,"")</f>
        <v/>
      </c>
      <c r="AJ58" s="1" t="str">
        <f>IF(U58&gt;0,U58/100,"")</f>
        <v/>
      </c>
      <c r="AK58" s="1" t="str">
        <f>IF(H58&gt;0,CONCATENATE(IF(W58&lt;=12,W58,W58-12),IF(OR(W58&lt;12,W58=24),"am","pm"),"-",IF(X58&lt;=12,X58,X58-12),IF(OR(X58&lt;12,X58=24),"am","pm")),"")</f>
        <v/>
      </c>
      <c r="AL58" s="1" t="str">
        <f>IF(J58&gt;0,CONCATENATE(IF(Y58&lt;=12,Y58,Y58-12),IF(OR(Y58&lt;12,Y58=24),"am","pm"),"-",IF(Z58&lt;=12,Z58,Z58-12),IF(OR(Z58&lt;12,Z58=24),"am","pm")),"")</f>
        <v/>
      </c>
      <c r="AM58" s="1" t="str">
        <f>IF(L58&gt;0,CONCATENATE(IF(AA58&lt;=12,AA58,AA58-12),IF(OR(AA58&lt;12,AA58=24),"am","pm"),"-",IF(AB58&lt;=12,AB58,AB58-12),IF(OR(AB58&lt;12,AB58=24),"am","pm")),"")</f>
        <v/>
      </c>
      <c r="AN58" s="1" t="str">
        <f>IF(N58&gt;0,CONCATENATE(IF(AC58&lt;=12,AC58,AC58-12),IF(OR(AC58&lt;12,AC58=24),"am","pm"),"-",IF(AD58&lt;=12,AD58,AD58-12),IF(OR(AD58&lt;12,AD58=24),"am","pm")),"")</f>
        <v/>
      </c>
      <c r="AO58" s="1" t="str">
        <f>IF(O58&gt;0,CONCATENATE(IF(AE58&lt;=12,AE58,AE58-12),IF(OR(AE58&lt;12,AE58=24),"am","pm"),"-",IF(AF58&lt;=12,AF58,AF58-12),IF(OR(AF58&lt;12,AF58=24),"am","pm")),"")</f>
        <v/>
      </c>
      <c r="AP58" s="1" t="str">
        <f>IF(R58&gt;0,CONCATENATE(IF(AG58&lt;=12,AG58,AG58-12),IF(OR(AG58&lt;12,AG58=24),"am","pm"),"-",IF(AH58&lt;=12,AH58,AH58-12),IF(OR(AH58&lt;12,AH58=24),"am","pm")),"")</f>
        <v/>
      </c>
      <c r="AQ58" s="1" t="str">
        <f>IF(T58&gt;0,CONCATENATE(IF(AI58&lt;=12,AI58,AI58-12),IF(OR(AI58&lt;12,AI58=24),"am","pm"),"-",IF(AJ58&lt;=12,AJ58,AJ58-12),IF(OR(AJ58&lt;12,AJ58=24),"am","pm")),"")</f>
        <v/>
      </c>
      <c r="AR58" s="1" t="s">
        <v>514</v>
      </c>
      <c r="AU58" s="1" t="s">
        <v>573</v>
      </c>
      <c r="AV58" s="5" t="s">
        <v>33</v>
      </c>
      <c r="AW58" s="5" t="s">
        <v>33</v>
      </c>
      <c r="AX58" s="6" t="str">
        <f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8" s="1" t="str">
        <f>IF(AS58&gt;0,"&lt;img src=@img/outdoor.png@&gt;","")</f>
        <v/>
      </c>
      <c r="AZ58" s="1" t="str">
        <f>IF(AT58&gt;0,"&lt;img src=@img/pets.png@&gt;","")</f>
        <v/>
      </c>
      <c r="BA58" s="1" t="str">
        <f>IF(AU58="hard","&lt;img src=@img/hard.png@&gt;",IF(AU58="medium","&lt;img src=@img/medium.png@&gt;",IF(AU58="easy","&lt;img src=@img/easy.png@&gt;","")))</f>
        <v/>
      </c>
      <c r="BB58" s="1" t="str">
        <f>IF(AV58="true","&lt;img src=@img/drinkicon.png@&gt;","")</f>
        <v/>
      </c>
      <c r="BC58" s="1" t="str">
        <f>IF(AW58="true","&lt;img src=@img/foodicon.png@&gt;","")</f>
        <v/>
      </c>
      <c r="BD58" s="1" t="str">
        <f>CONCATENATE(AY58,AZ58,BA58,BB58,BC58,BK58)</f>
        <v/>
      </c>
      <c r="BE58" s="1" t="str">
        <f>CONCATENATE(IF(AS58&gt;0,"outdoor ",""),IF(AT58&gt;0,"pet ",""),IF(AV58="true","drink ",""),IF(AW58="true","food ",""),AU58," ",E58," ",C58,IF(BJ58=TRUE," kid",""))</f>
        <v>med  campus</v>
      </c>
      <c r="BF58" s="1" t="str">
        <f>IF(C58="pearl","Pearl Street",IF(C58="campus","Near Campus",IF(C58="downtown","Downtown",IF(C58="north","North Boulder",IF(C58="chautauqua","Chautauqua",IF(C58="east","East Boulder",IF(C58="efoco","East FoCo",IF(C58="hill","The Hill",""))))))))</f>
        <v>Near Campus</v>
      </c>
      <c r="BG58" s="10">
        <v>40.013807</v>
      </c>
      <c r="BH58" s="10">
        <v>-105.26269000000001</v>
      </c>
      <c r="BI58" s="1" t="str">
        <f>CONCATENATE("[",BG58,",",BH58,"],")</f>
        <v>[40.013807,-105.26269],</v>
      </c>
      <c r="BK58" s="1" t="str">
        <f>IF(BJ58&gt;0,"&lt;img src=@img/kidicon.png@&gt;","")</f>
        <v/>
      </c>
    </row>
    <row r="59" spans="2:64" ht="21" customHeight="1">
      <c r="B59" s="10" t="s">
        <v>237</v>
      </c>
      <c r="C59" s="1" t="s">
        <v>190</v>
      </c>
      <c r="G59" s="1" t="s">
        <v>261</v>
      </c>
      <c r="W59" s="1" t="str">
        <f>IF(H59&gt;0,H59/100,"")</f>
        <v/>
      </c>
      <c r="X59" s="1" t="str">
        <f>IF(I59&gt;0,I59/100,"")</f>
        <v/>
      </c>
      <c r="Y59" s="1" t="str">
        <f>IF(J59&gt;0,J59/100,"")</f>
        <v/>
      </c>
      <c r="Z59" s="1" t="str">
        <f>IF(K59&gt;0,K59/100,"")</f>
        <v/>
      </c>
      <c r="AA59" s="1" t="str">
        <f>IF(L59&gt;0,L59/100,"")</f>
        <v/>
      </c>
      <c r="AB59" s="1" t="str">
        <f>IF(M59&gt;0,M59/100,"")</f>
        <v/>
      </c>
      <c r="AC59" s="1" t="str">
        <f>IF(N59&gt;0,N59/100,"")</f>
        <v/>
      </c>
      <c r="AD59" s="1" t="str">
        <f>IF(O59&gt;0,O59/100,"")</f>
        <v/>
      </c>
      <c r="AE59" s="1" t="str">
        <f>IF(P59&gt;0,P59/100,"")</f>
        <v/>
      </c>
      <c r="AF59" s="1" t="str">
        <f>IF(Q59&gt;0,Q59/100,"")</f>
        <v/>
      </c>
      <c r="AG59" s="1" t="str">
        <f>IF(R59&gt;0,R59/100,"")</f>
        <v/>
      </c>
      <c r="AH59" s="1" t="str">
        <f>IF(S59&gt;0,S59/100,"")</f>
        <v/>
      </c>
      <c r="AI59" s="1" t="str">
        <f>IF(T59&gt;0,T59/100,"")</f>
        <v/>
      </c>
      <c r="AJ59" s="1" t="str">
        <f>IF(U59&gt;0,U59/100,"")</f>
        <v/>
      </c>
      <c r="AK59" s="1" t="str">
        <f>IF(H59&gt;0,CONCATENATE(IF(W59&lt;=12,W59,W59-12),IF(OR(W59&lt;12,W59=24),"am","pm"),"-",IF(X59&lt;=12,X59,X59-12),IF(OR(X59&lt;12,X59=24),"am","pm")),"")</f>
        <v/>
      </c>
      <c r="AL59" s="1" t="str">
        <f>IF(J59&gt;0,CONCATENATE(IF(Y59&lt;=12,Y59,Y59-12),IF(OR(Y59&lt;12,Y59=24),"am","pm"),"-",IF(Z59&lt;=12,Z59,Z59-12),IF(OR(Z59&lt;12,Z59=24),"am","pm")),"")</f>
        <v/>
      </c>
      <c r="AM59" s="1" t="str">
        <f>IF(L59&gt;0,CONCATENATE(IF(AA59&lt;=12,AA59,AA59-12),IF(OR(AA59&lt;12,AA59=24),"am","pm"),"-",IF(AB59&lt;=12,AB59,AB59-12),IF(OR(AB59&lt;12,AB59=24),"am","pm")),"")</f>
        <v/>
      </c>
      <c r="AN59" s="1" t="str">
        <f>IF(N59&gt;0,CONCATENATE(IF(AC59&lt;=12,AC59,AC59-12),IF(OR(AC59&lt;12,AC59=24),"am","pm"),"-",IF(AD59&lt;=12,AD59,AD59-12),IF(OR(AD59&lt;12,AD59=24),"am","pm")),"")</f>
        <v/>
      </c>
      <c r="AO59" s="1" t="str">
        <f>IF(O59&gt;0,CONCATENATE(IF(AE59&lt;=12,AE59,AE59-12),IF(OR(AE59&lt;12,AE59=24),"am","pm"),"-",IF(AF59&lt;=12,AF59,AF59-12),IF(OR(AF59&lt;12,AF59=24),"am","pm")),"")</f>
        <v/>
      </c>
      <c r="AP59" s="1" t="str">
        <f>IF(R59&gt;0,CONCATENATE(IF(AG59&lt;=12,AG59,AG59-12),IF(OR(AG59&lt;12,AG59=24),"am","pm"),"-",IF(AH59&lt;=12,AH59,AH59-12),IF(OR(AH59&lt;12,AH59=24),"am","pm")),"")</f>
        <v/>
      </c>
      <c r="AQ59" s="1" t="str">
        <f>IF(T59&gt;0,CONCATENATE(IF(AI59&lt;=12,AI59,AI59-12),IF(OR(AI59&lt;12,AI59=24),"am","pm"),"-",IF(AJ59&lt;=12,AJ59,AJ59-12),IF(OR(AJ59&lt;12,AJ59=24),"am","pm")),"")</f>
        <v/>
      </c>
      <c r="AR59" s="1" t="s">
        <v>287</v>
      </c>
      <c r="AS59" s="1" t="s">
        <v>28</v>
      </c>
      <c r="AT59" s="1" t="s">
        <v>464</v>
      </c>
      <c r="AU59" s="1" t="s">
        <v>573</v>
      </c>
      <c r="AV59" s="5" t="s">
        <v>33</v>
      </c>
      <c r="AW59" s="5" t="s">
        <v>33</v>
      </c>
      <c r="AX59" s="6" t="str">
        <f>CONCATENATE("{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'link':","""",AR59,"""",", 'pricing':","""",E59,"""",",   'phone-number': ","""",F59,"""",", 'address': ","""",G59,"""",", 'other-amenities': [","'",AS59,"','",AT59,"','",AU59,"'","]",", 'has-drink':",AV59,", 'has-food':",AW59,"},")</f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9" s="1" t="str">
        <f>IF(AS59&gt;0,"&lt;img src=@img/outdoor.png@&gt;","")</f>
        <v>&lt;img src=@img/outdoor.png@&gt;</v>
      </c>
      <c r="AZ59" s="1" t="str">
        <f>IF(AT59&gt;0,"&lt;img src=@img/pets.png@&gt;","")</f>
        <v>&lt;img src=@img/pets.png@&gt;</v>
      </c>
      <c r="BA59" s="1" t="str">
        <f>IF(AU59="hard","&lt;img src=@img/hard.png@&gt;",IF(AU59="medium","&lt;img src=@img/medium.png@&gt;",IF(AU59="easy","&lt;img src=@img/easy.png@&gt;","")))</f>
        <v/>
      </c>
      <c r="BB59" s="1" t="str">
        <f>IF(AV59="true","&lt;img src=@img/drinkicon.png@&gt;","")</f>
        <v/>
      </c>
      <c r="BC59" s="1" t="str">
        <f>IF(AW59="true","&lt;img src=@img/foodicon.png@&gt;","")</f>
        <v/>
      </c>
      <c r="BD59" s="1" t="str">
        <f>CONCATENATE(AY59,AZ59,BA59,BB59,BC59,BK59)</f>
        <v>&lt;img src=@img/outdoor.png@&gt;&lt;img src=@img/pets.png@&gt;</v>
      </c>
      <c r="BE59" s="1" t="str">
        <f>CONCATENATE(IF(AS59&gt;0,"outdoor ",""),IF(AT59&gt;0,"pet ",""),IF(AV59="true","drink ",""),IF(AW59="true","food ",""),AU59," ",E59," ",C59,IF(BJ59=TRUE," kid",""))</f>
        <v>outdoor pet med  pearl</v>
      </c>
      <c r="BF59" s="1" t="str">
        <f>IF(C59="pearl","Pearl Street",IF(C59="campus","Near Campus",IF(C59="downtown","Downtown",IF(C59="north","North Boulder",IF(C59="chautauqua","Chautauqua",IF(C59="east","East Boulder",IF(C59="efoco","East FoCo",IF(C59="hill","The Hill",""))))))))</f>
        <v>Pearl Street</v>
      </c>
      <c r="BG59" s="10">
        <v>40.018425000000001</v>
      </c>
      <c r="BH59" s="10">
        <v>-105.276211</v>
      </c>
      <c r="BI59" s="1" t="str">
        <f>CONCATENATE("[",BG59,",",BH59,"],")</f>
        <v>[40.018425,-105.276211],</v>
      </c>
      <c r="BK59" s="1" t="str">
        <f>IF(BJ59&gt;0,"&lt;img src=@img/kidicon.png@&gt;","")</f>
        <v/>
      </c>
    </row>
    <row r="60" spans="2:64" ht="21" customHeight="1">
      <c r="B60" s="1" t="s">
        <v>439</v>
      </c>
      <c r="C60" s="1" t="s">
        <v>416</v>
      </c>
      <c r="G60" s="26" t="s">
        <v>440</v>
      </c>
      <c r="W60" s="1" t="str">
        <f>IF(H60&gt;0,H60/100,"")</f>
        <v/>
      </c>
      <c r="X60" s="1" t="str">
        <f>IF(I60&gt;0,I60/100,"")</f>
        <v/>
      </c>
      <c r="Y60" s="1" t="str">
        <f>IF(J60&gt;0,J60/100,"")</f>
        <v/>
      </c>
      <c r="Z60" s="1" t="str">
        <f>IF(K60&gt;0,K60/100,"")</f>
        <v/>
      </c>
      <c r="AA60" s="1" t="str">
        <f>IF(L60&gt;0,L60/100,"")</f>
        <v/>
      </c>
      <c r="AB60" s="1" t="str">
        <f>IF(M60&gt;0,M60/100,"")</f>
        <v/>
      </c>
      <c r="AC60" s="1" t="str">
        <f>IF(N60&gt;0,N60/100,"")</f>
        <v/>
      </c>
      <c r="AD60" s="1" t="str">
        <f>IF(O60&gt;0,O60/100,"")</f>
        <v/>
      </c>
      <c r="AE60" s="1" t="str">
        <f>IF(P60&gt;0,P60/100,"")</f>
        <v/>
      </c>
      <c r="AF60" s="1" t="str">
        <f>IF(Q60&gt;0,Q60/100,"")</f>
        <v/>
      </c>
      <c r="AG60" s="1" t="str">
        <f>IF(R60&gt;0,R60/100,"")</f>
        <v/>
      </c>
      <c r="AH60" s="1" t="str">
        <f>IF(S60&gt;0,S60/100,"")</f>
        <v/>
      </c>
      <c r="AI60" s="1" t="str">
        <f>IF(T60&gt;0,T60/100,"")</f>
        <v/>
      </c>
      <c r="AJ60" s="1" t="str">
        <f>IF(U60&gt;0,U60/100,"")</f>
        <v/>
      </c>
      <c r="AK60" s="1" t="str">
        <f>IF(H60&gt;0,CONCATENATE(IF(W60&lt;=12,W60,W60-12),IF(OR(W60&lt;12,W60=24),"am","pm"),"-",IF(X60&lt;=12,X60,X60-12),IF(OR(X60&lt;12,X60=24),"am","pm")),"")</f>
        <v/>
      </c>
      <c r="AL60" s="1" t="str">
        <f>IF(J60&gt;0,CONCATENATE(IF(Y60&lt;=12,Y60,Y60-12),IF(OR(Y60&lt;12,Y60=24),"am","pm"),"-",IF(Z60&lt;=12,Z60,Z60-12),IF(OR(Z60&lt;12,Z60=24),"am","pm")),"")</f>
        <v/>
      </c>
      <c r="AM60" s="1" t="str">
        <f>IF(L60&gt;0,CONCATENATE(IF(AA60&lt;=12,AA60,AA60-12),IF(OR(AA60&lt;12,AA60=24),"am","pm"),"-",IF(AB60&lt;=12,AB60,AB60-12),IF(OR(AB60&lt;12,AB60=24),"am","pm")),"")</f>
        <v/>
      </c>
      <c r="AN60" s="1" t="str">
        <f>IF(N60&gt;0,CONCATENATE(IF(AC60&lt;=12,AC60,AC60-12),IF(OR(AC60&lt;12,AC60=24),"am","pm"),"-",IF(AD60&lt;=12,AD60,AD60-12),IF(OR(AD60&lt;12,AD60=24),"am","pm")),"")</f>
        <v/>
      </c>
      <c r="AO60" s="1" t="str">
        <f>IF(O60&gt;0,CONCATENATE(IF(AE60&lt;=12,AE60,AE60-12),IF(OR(AE60&lt;12,AE60=24),"am","pm"),"-",IF(AF60&lt;=12,AF60,AF60-12),IF(OR(AF60&lt;12,AF60=24),"am","pm")),"")</f>
        <v/>
      </c>
      <c r="AP60" s="1" t="str">
        <f>IF(R60&gt;0,CONCATENATE(IF(AG60&lt;=12,AG60,AG60-12),IF(OR(AG60&lt;12,AG60=24),"am","pm"),"-",IF(AH60&lt;=12,AH60,AH60-12),IF(OR(AH60&lt;12,AH60=24),"am","pm")),"")</f>
        <v/>
      </c>
      <c r="AQ60" s="1" t="str">
        <f>IF(T60&gt;0,CONCATENATE(IF(AI60&lt;=12,AI60,AI60-12),IF(OR(AI60&lt;12,AI60=24),"am","pm"),"-",IF(AJ60&lt;=12,AJ60,AJ60-12),IF(OR(AJ60&lt;12,AJ60=24),"am","pm")),"")</f>
        <v/>
      </c>
      <c r="AR60" s="1" t="s">
        <v>564</v>
      </c>
      <c r="AU60" s="1" t="s">
        <v>573</v>
      </c>
      <c r="AV60" s="5" t="s">
        <v>33</v>
      </c>
      <c r="AW60" s="5" t="s">
        <v>33</v>
      </c>
      <c r="AX60" s="6" t="str">
        <f>CONCATENATE("{
    'name': """,B60,""",
    'area': ","""",C60,""",",
"'hours': {
      'sunday-start':","""",H60,"""",", 'sunday-end':","""",I60,"""",", 'monday-start':","""",J60,"""",", 'monday-end':","""",K60,"""",", 'tuesday-start':","""",L60,"""",", 'tuesday-end':","""",M60,""", 'wednesday-start':","""",N60,""", 'wednesday-end':","""",O60,""", 'thursday-start':","""",P60,""", 'thursday-end':","""",Q60,""", 'friday-start':","""",R60,""", 'friday-end':","""",S60,""", 'saturday-start':","""",T60,""", 'saturday-end':","""",U60,"""","},","  'description': ","""",V60,"""",", 'link':","""",AR60,"""",", 'pricing':","""",E60,"""",",   'phone-number': ","""",F60,"""",", 'address': ","""",G60,"""",", 'other-amenities': [","'",AS60,"','",AT60,"','",AU60,"'","]",", 'has-drink':",AV60,", 'has-food':",AW60,"},")</f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60" s="1" t="str">
        <f>IF(AS60&gt;0,"&lt;img src=@img/outdoor.png@&gt;","")</f>
        <v/>
      </c>
      <c r="AZ60" s="1" t="str">
        <f>IF(AT60&gt;0,"&lt;img src=@img/pets.png@&gt;","")</f>
        <v/>
      </c>
      <c r="BA60" s="1" t="str">
        <f>IF(AU60="hard","&lt;img src=@img/hard.png@&gt;",IF(AU60="medium","&lt;img src=@img/medium.png@&gt;",IF(AU60="easy","&lt;img src=@img/easy.png@&gt;","")))</f>
        <v/>
      </c>
      <c r="BB60" s="1" t="str">
        <f>IF(AV60="true","&lt;img src=@img/drinkicon.png@&gt;","")</f>
        <v/>
      </c>
      <c r="BC60" s="1" t="str">
        <f>IF(AW60="true","&lt;img src=@img/foodicon.png@&gt;","")</f>
        <v/>
      </c>
      <c r="BD60" s="1" t="str">
        <f>CONCATENATE(AY60,AZ60,BA60,BB60,BC60,BK60)</f>
        <v/>
      </c>
      <c r="BE60" s="1" t="str">
        <f>CONCATENATE(IF(AS60&gt;0,"outdoor ",""),IF(AT60&gt;0,"pet ",""),IF(AV60="true","drink ",""),IF(AW60="true","food ",""),AU60," ",E60," ",C60,IF(BJ60=TRUE," kid",""))</f>
        <v>med  north</v>
      </c>
      <c r="BF60" s="1" t="str">
        <f>IF(C60="pearl","Pearl Street",IF(C60="campus","Near Campus",IF(C60="downtown","Downtown",IF(C60="north","North Boulder",IF(C60="chautauqua","Chautauqua",IF(C60="east","East Boulder",IF(C60="efoco","East FoCo",IF(C60="hill","The Hill",""))))))))</f>
        <v>North Boulder</v>
      </c>
      <c r="BG60" s="10">
        <v>40.039667000000001</v>
      </c>
      <c r="BH60" s="10">
        <v>-105.243377</v>
      </c>
      <c r="BI60" s="1" t="str">
        <f>CONCATENATE("[",BG60,",",BH60,"],")</f>
        <v>[40.039667,-105.243377],</v>
      </c>
      <c r="BK60" s="1" t="str">
        <f>IF(BJ60&gt;0,"&lt;img src=@img/kidicon.png@&gt;","")</f>
        <v/>
      </c>
    </row>
    <row r="61" spans="2:64" ht="21" customHeight="1">
      <c r="B61" s="10" t="s">
        <v>341</v>
      </c>
      <c r="C61" s="1" t="s">
        <v>34</v>
      </c>
      <c r="G61" s="1" t="s">
        <v>350</v>
      </c>
      <c r="W61" s="1" t="str">
        <f>IF(H61&gt;0,H61/100,"")</f>
        <v/>
      </c>
      <c r="X61" s="1" t="str">
        <f>IF(I61&gt;0,I61/100,"")</f>
        <v/>
      </c>
      <c r="Y61" s="1" t="str">
        <f>IF(J61&gt;0,J61/100,"")</f>
        <v/>
      </c>
      <c r="Z61" s="1" t="str">
        <f>IF(K61&gt;0,K61/100,"")</f>
        <v/>
      </c>
      <c r="AA61" s="1" t="str">
        <f>IF(L61&gt;0,L61/100,"")</f>
        <v/>
      </c>
      <c r="AB61" s="1" t="str">
        <f>IF(M61&gt;0,M61/100,"")</f>
        <v/>
      </c>
      <c r="AC61" s="1" t="str">
        <f>IF(N61&gt;0,N61/100,"")</f>
        <v/>
      </c>
      <c r="AD61" s="1" t="str">
        <f>IF(O61&gt;0,O61/100,"")</f>
        <v/>
      </c>
      <c r="AE61" s="1" t="str">
        <f>IF(P61&gt;0,P61/100,"")</f>
        <v/>
      </c>
      <c r="AF61" s="1" t="str">
        <f>IF(Q61&gt;0,Q61/100,"")</f>
        <v/>
      </c>
      <c r="AG61" s="1" t="str">
        <f>IF(R61&gt;0,R61/100,"")</f>
        <v/>
      </c>
      <c r="AH61" s="1" t="str">
        <f>IF(S61&gt;0,S61/100,"")</f>
        <v/>
      </c>
      <c r="AI61" s="1" t="str">
        <f>IF(T61&gt;0,T61/100,"")</f>
        <v/>
      </c>
      <c r="AJ61" s="1" t="str">
        <f>IF(U61&gt;0,U61/100,"")</f>
        <v/>
      </c>
      <c r="AK61" s="1" t="str">
        <f>IF(H61&gt;0,CONCATENATE(IF(W61&lt;=12,W61,W61-12),IF(OR(W61&lt;12,W61=24),"am","pm"),"-",IF(X61&lt;=12,X61,X61-12),IF(OR(X61&lt;12,X61=24),"am","pm")),"")</f>
        <v/>
      </c>
      <c r="AL61" s="1" t="str">
        <f>IF(J61&gt;0,CONCATENATE(IF(Y61&lt;=12,Y61,Y61-12),IF(OR(Y61&lt;12,Y61=24),"am","pm"),"-",IF(Z61&lt;=12,Z61,Z61-12),IF(OR(Z61&lt;12,Z61=24),"am","pm")),"")</f>
        <v/>
      </c>
      <c r="AM61" s="1" t="str">
        <f>IF(L61&gt;0,CONCATENATE(IF(AA61&lt;=12,AA61,AA61-12),IF(OR(AA61&lt;12,AA61=24),"am","pm"),"-",IF(AB61&lt;=12,AB61,AB61-12),IF(OR(AB61&lt;12,AB61=24),"am","pm")),"")</f>
        <v/>
      </c>
      <c r="AN61" s="1" t="str">
        <f>IF(N61&gt;0,CONCATENATE(IF(AC61&lt;=12,AC61,AC61-12),IF(OR(AC61&lt;12,AC61=24),"am","pm"),"-",IF(AD61&lt;=12,AD61,AD61-12),IF(OR(AD61&lt;12,AD61=24),"am","pm")),"")</f>
        <v/>
      </c>
      <c r="AO61" s="1" t="str">
        <f>IF(O61&gt;0,CONCATENATE(IF(AE61&lt;=12,AE61,AE61-12),IF(OR(AE61&lt;12,AE61=24),"am","pm"),"-",IF(AF61&lt;=12,AF61,AF61-12),IF(OR(AF61&lt;12,AF61=24),"am","pm")),"")</f>
        <v/>
      </c>
      <c r="AP61" s="1" t="str">
        <f>IF(R61&gt;0,CONCATENATE(IF(AG61&lt;=12,AG61,AG61-12),IF(OR(AG61&lt;12,AG61=24),"am","pm"),"-",IF(AH61&lt;=12,AH61,AH61-12),IF(OR(AH61&lt;12,AH61=24),"am","pm")),"")</f>
        <v/>
      </c>
      <c r="AQ61" s="1" t="str">
        <f>IF(T61&gt;0,CONCATENATE(IF(AI61&lt;=12,AI61,AI61-12),IF(OR(AI61&lt;12,AI61=24),"am","pm"),"-",IF(AJ61&lt;=12,AJ61,AJ61-12),IF(OR(AJ61&lt;12,AJ61=24),"am","pm")),"")</f>
        <v/>
      </c>
      <c r="AR61" s="4" t="s">
        <v>512</v>
      </c>
      <c r="AU61" s="1" t="s">
        <v>573</v>
      </c>
      <c r="AV61" s="5" t="s">
        <v>33</v>
      </c>
      <c r="AW61" s="5" t="s">
        <v>33</v>
      </c>
      <c r="AX61" s="6" t="str">
        <f>CONCATENATE("{
    'name': """,B61,""",
    'area': ","""",C61,""",",
"'hours': {
      'sunday-start':","""",H61,"""",", 'sunday-end':","""",I61,"""",", 'monday-start':","""",J61,"""",", 'monday-end':","""",K61,"""",", 'tuesday-start':","""",L61,"""",", 'tuesday-end':","""",M61,""", 'wednesday-start':","""",N61,""", 'wednesday-end':","""",O61,""", 'thursday-start':","""",P61,""", 'thursday-end':","""",Q61,""", 'friday-start':","""",R61,""", 'friday-end':","""",S61,""", 'saturday-start':","""",T61,""", 'saturday-end':","""",U61,"""","},","  'description': ","""",V61,"""",", 'link':","""",AR61,"""",", 'pricing':","""",E61,"""",",   'phone-number': ","""",F61,"""",", 'address': ","""",G61,"""",", 'other-amenities': [","'",AS61,"','",AT61,"','",AU61,"'","]",", 'has-drink':",AV61,", 'has-food':",AW61,"},")</f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1" s="1" t="str">
        <f>IF(AS61&gt;0,"&lt;img src=@img/outdoor.png@&gt;","")</f>
        <v/>
      </c>
      <c r="AZ61" s="1" t="str">
        <f>IF(AT61&gt;0,"&lt;img src=@img/pets.png@&gt;","")</f>
        <v/>
      </c>
      <c r="BA61" s="1" t="str">
        <f>IF(AU61="hard","&lt;img src=@img/hard.png@&gt;",IF(AU61="medium","&lt;img src=@img/medium.png@&gt;",IF(AU61="easy","&lt;img src=@img/easy.png@&gt;","")))</f>
        <v/>
      </c>
      <c r="BB61" s="1" t="str">
        <f>IF(AV61="true","&lt;img src=@img/drinkicon.png@&gt;","")</f>
        <v/>
      </c>
      <c r="BC61" s="1" t="str">
        <f>IF(AW61="true","&lt;img src=@img/foodicon.png@&gt;","")</f>
        <v/>
      </c>
      <c r="BD61" s="1" t="str">
        <f>CONCATENATE(AY61,AZ61,BA61,BB61,BC61,BK61)</f>
        <v>&lt;img src=@img/kidicon.png@&gt;</v>
      </c>
      <c r="BE61" s="1" t="str">
        <f>CONCATENATE(IF(AS61&gt;0,"outdoor ",""),IF(AT61&gt;0,"pet ",""),IF(AV61="true","drink ",""),IF(AW61="true","food ",""),AU61," ",E61," ",C61,IF(BJ61=TRUE," kid",""))</f>
        <v>med  campus</v>
      </c>
      <c r="BF61" s="1" t="str">
        <f>IF(C61="pearl","Pearl Street",IF(C61="campus","Near Campus",IF(C61="downtown","Downtown",IF(C61="north","North Boulder",IF(C61="chautauqua","Chautauqua",IF(C61="east","East Boulder",IF(C61="efoco","East FoCo",IF(C61="hill","The Hill",""))))))))</f>
        <v>Near Campus</v>
      </c>
      <c r="BG61" s="10">
        <v>40.014994000000002</v>
      </c>
      <c r="BH61" s="10">
        <v>-105.259686</v>
      </c>
      <c r="BI61" s="1" t="str">
        <f>CONCATENATE("[",BG61,",",BH61,"],")</f>
        <v>[40.014994,-105.259686],</v>
      </c>
      <c r="BJ61" s="5" t="s">
        <v>32</v>
      </c>
      <c r="BK61" s="1" t="str">
        <f>IF(BJ61&gt;0,"&lt;img src=@img/kidicon.png@&gt;","")</f>
        <v>&lt;img src=@img/kidicon.png@&gt;</v>
      </c>
      <c r="BL61" s="28" t="s">
        <v>467</v>
      </c>
    </row>
    <row r="62" spans="2:64" ht="21" customHeight="1">
      <c r="B62" s="10" t="s">
        <v>255</v>
      </c>
      <c r="C62" s="1" t="s">
        <v>190</v>
      </c>
      <c r="G62" s="1" t="s">
        <v>279</v>
      </c>
      <c r="W62" s="1" t="str">
        <f>IF(H62&gt;0,H62/100,"")</f>
        <v/>
      </c>
      <c r="X62" s="1" t="str">
        <f>IF(I62&gt;0,I62/100,"")</f>
        <v/>
      </c>
      <c r="Y62" s="1" t="str">
        <f>IF(J62&gt;0,J62/100,"")</f>
        <v/>
      </c>
      <c r="Z62" s="1" t="str">
        <f>IF(K62&gt;0,K62/100,"")</f>
        <v/>
      </c>
      <c r="AA62" s="1" t="str">
        <f>IF(L62&gt;0,L62/100,"")</f>
        <v/>
      </c>
      <c r="AB62" s="1" t="str">
        <f>IF(M62&gt;0,M62/100,"")</f>
        <v/>
      </c>
      <c r="AC62" s="1" t="str">
        <f>IF(N62&gt;0,N62/100,"")</f>
        <v/>
      </c>
      <c r="AD62" s="1" t="str">
        <f>IF(O62&gt;0,O62/100,"")</f>
        <v/>
      </c>
      <c r="AE62" s="1" t="str">
        <f>IF(P62&gt;0,P62/100,"")</f>
        <v/>
      </c>
      <c r="AF62" s="1" t="str">
        <f>IF(Q62&gt;0,Q62/100,"")</f>
        <v/>
      </c>
      <c r="AG62" s="1" t="str">
        <f>IF(R62&gt;0,R62/100,"")</f>
        <v/>
      </c>
      <c r="AH62" s="1" t="str">
        <f>IF(S62&gt;0,S62/100,"")</f>
        <v/>
      </c>
      <c r="AI62" s="1" t="str">
        <f>IF(T62&gt;0,T62/100,"")</f>
        <v/>
      </c>
      <c r="AJ62" s="1" t="str">
        <f>IF(U62&gt;0,U62/100,"")</f>
        <v/>
      </c>
      <c r="AK62" s="1" t="str">
        <f>IF(H62&gt;0,CONCATENATE(IF(W62&lt;=12,W62,W62-12),IF(OR(W62&lt;12,W62=24),"am","pm"),"-",IF(X62&lt;=12,X62,X62-12),IF(OR(X62&lt;12,X62=24),"am","pm")),"")</f>
        <v/>
      </c>
      <c r="AL62" s="1" t="str">
        <f>IF(J62&gt;0,CONCATENATE(IF(Y62&lt;=12,Y62,Y62-12),IF(OR(Y62&lt;12,Y62=24),"am","pm"),"-",IF(Z62&lt;=12,Z62,Z62-12),IF(OR(Z62&lt;12,Z62=24),"am","pm")),"")</f>
        <v/>
      </c>
      <c r="AM62" s="1" t="str">
        <f>IF(L62&gt;0,CONCATENATE(IF(AA62&lt;=12,AA62,AA62-12),IF(OR(AA62&lt;12,AA62=24),"am","pm"),"-",IF(AB62&lt;=12,AB62,AB62-12),IF(OR(AB62&lt;12,AB62=24),"am","pm")),"")</f>
        <v/>
      </c>
      <c r="AN62" s="1" t="str">
        <f>IF(N62&gt;0,CONCATENATE(IF(AC62&lt;=12,AC62,AC62-12),IF(OR(AC62&lt;12,AC62=24),"am","pm"),"-",IF(AD62&lt;=12,AD62,AD62-12),IF(OR(AD62&lt;12,AD62=24),"am","pm")),"")</f>
        <v/>
      </c>
      <c r="AO62" s="1" t="str">
        <f>IF(O62&gt;0,CONCATENATE(IF(AE62&lt;=12,AE62,AE62-12),IF(OR(AE62&lt;12,AE62=24),"am","pm"),"-",IF(AF62&lt;=12,AF62,AF62-12),IF(OR(AF62&lt;12,AF62=24),"am","pm")),"")</f>
        <v/>
      </c>
      <c r="AP62" s="1" t="str">
        <f>IF(R62&gt;0,CONCATENATE(IF(AG62&lt;=12,AG62,AG62-12),IF(OR(AG62&lt;12,AG62=24),"am","pm"),"-",IF(AH62&lt;=12,AH62,AH62-12),IF(OR(AH62&lt;12,AH62=24),"am","pm")),"")</f>
        <v/>
      </c>
      <c r="AQ62" s="1" t="str">
        <f>IF(T62&gt;0,CONCATENATE(IF(AI62&lt;=12,AI62,AI62-12),IF(OR(AI62&lt;12,AI62=24),"am","pm"),"-",IF(AJ62&lt;=12,AJ62,AJ62-12),IF(OR(AJ62&lt;12,AJ62=24),"am","pm")),"")</f>
        <v/>
      </c>
      <c r="AR62" s="1" t="s">
        <v>304</v>
      </c>
      <c r="AS62" s="1" t="s">
        <v>28</v>
      </c>
      <c r="AU62" s="1" t="s">
        <v>573</v>
      </c>
      <c r="AV62" s="5" t="s">
        <v>33</v>
      </c>
      <c r="AW62" s="5" t="s">
        <v>33</v>
      </c>
      <c r="AX62" s="6" t="str">
        <f>CONCATENATE("{
    'name': """,B62,""",
    'area': ","""",C62,""",",
"'hours': {
      'sunday-start':","""",H62,"""",", 'sunday-end':","""",I62,"""",", 'monday-start':","""",J62,"""",", 'monday-end':","""",K62,"""",", 'tuesday-start':","""",L62,"""",", 'tuesday-end':","""",M62,""", 'wednesday-start':","""",N62,""", 'wednesday-end':","""",O62,""", 'thursday-start':","""",P62,""", 'thursday-end':","""",Q62,""", 'friday-start':","""",R62,""", 'friday-end':","""",S62,""", 'saturday-start':","""",T62,""", 'saturday-end':","""",U62,"""","},","  'description': ","""",V62,"""",", 'link':","""",AR62,"""",", 'pricing':","""",E62,"""",",   'phone-number': ","""",F62,"""",", 'address': ","""",G62,"""",", 'other-amenities': [","'",AS62,"','",AT62,"','",AU62,"'","]",", 'has-drink':",AV62,", 'has-food':",AW62,"},")</f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2" s="1" t="str">
        <f>IF(AS62&gt;0,"&lt;img src=@img/outdoor.png@&gt;","")</f>
        <v>&lt;img src=@img/outdoor.png@&gt;</v>
      </c>
      <c r="AZ62" s="1" t="str">
        <f>IF(AT62&gt;0,"&lt;img src=@img/pets.png@&gt;","")</f>
        <v/>
      </c>
      <c r="BA62" s="1" t="str">
        <f>IF(AU62="hard","&lt;img src=@img/hard.png@&gt;",IF(AU62="medium","&lt;img src=@img/medium.png@&gt;",IF(AU62="easy","&lt;img src=@img/easy.png@&gt;","")))</f>
        <v/>
      </c>
      <c r="BB62" s="1" t="str">
        <f>IF(AV62="true","&lt;img src=@img/drinkicon.png@&gt;","")</f>
        <v/>
      </c>
      <c r="BC62" s="1" t="str">
        <f>IF(AW62="true","&lt;img src=@img/foodicon.png@&gt;","")</f>
        <v/>
      </c>
      <c r="BD62" s="1" t="str">
        <f>CONCATENATE(AY62,AZ62,BA62,BB62,BC62,BK62)</f>
        <v>&lt;img src=@img/outdoor.png@&gt;</v>
      </c>
      <c r="BE62" s="1" t="str">
        <f>CONCATENATE(IF(AS62&gt;0,"outdoor ",""),IF(AT62&gt;0,"pet ",""),IF(AV62="true","drink ",""),IF(AW62="true","food ",""),AU62," ",E62," ",C62,IF(BJ62=TRUE," kid",""))</f>
        <v>outdoor med  pearl</v>
      </c>
      <c r="BF62" s="1" t="str">
        <f>IF(C62="pearl","Pearl Street",IF(C62="campus","Near Campus",IF(C62="downtown","Downtown",IF(C62="north","North Boulder",IF(C62="chautauqua","Chautauqua",IF(C62="east","East Boulder",IF(C62="efoco","East FoCo",IF(C62="hill","The Hill",""))))))))</f>
        <v>Pearl Street</v>
      </c>
      <c r="BG62" s="10">
        <v>40.019596</v>
      </c>
      <c r="BH62" s="10">
        <v>-105.272525</v>
      </c>
      <c r="BI62" s="1" t="str">
        <f>CONCATENATE("[",BG62,",",BH62,"],")</f>
        <v>[40.019596,-105.272525],</v>
      </c>
      <c r="BK62" s="1" t="str">
        <f>IF(BJ62&gt;0,"&lt;img src=@img/kidicon.png@&gt;","")</f>
        <v/>
      </c>
    </row>
    <row r="63" spans="2:64" ht="21" customHeight="1">
      <c r="B63" s="10" t="s">
        <v>77</v>
      </c>
      <c r="C63" s="1" t="s">
        <v>190</v>
      </c>
      <c r="G63" s="19" t="s">
        <v>208</v>
      </c>
      <c r="J63" s="1">
        <v>1500</v>
      </c>
      <c r="K63" s="1">
        <v>1800</v>
      </c>
      <c r="L63" s="1">
        <v>1500</v>
      </c>
      <c r="M63" s="1">
        <v>1800</v>
      </c>
      <c r="N63" s="1">
        <v>1500</v>
      </c>
      <c r="O63" s="1">
        <v>1800</v>
      </c>
      <c r="P63" s="1">
        <v>1500</v>
      </c>
      <c r="Q63" s="1">
        <v>1800</v>
      </c>
      <c r="R63" s="1">
        <v>1500</v>
      </c>
      <c r="S63" s="1">
        <v>1800</v>
      </c>
      <c r="V63" s="10" t="s">
        <v>120</v>
      </c>
      <c r="W63" s="1" t="str">
        <f>IF(H63&gt;0,H63/100,"")</f>
        <v/>
      </c>
      <c r="X63" s="1" t="str">
        <f>IF(I63&gt;0,I63/100,"")</f>
        <v/>
      </c>
      <c r="Y63" s="1">
        <f>IF(J63&gt;0,J63/100,"")</f>
        <v>15</v>
      </c>
      <c r="Z63" s="1">
        <f>IF(K63&gt;0,K63/100,"")</f>
        <v>18</v>
      </c>
      <c r="AA63" s="1">
        <f>IF(L63&gt;0,L63/100,"")</f>
        <v>15</v>
      </c>
      <c r="AB63" s="1">
        <f>IF(M63&gt;0,M63/100,"")</f>
        <v>18</v>
      </c>
      <c r="AC63" s="1">
        <f>IF(N63&gt;0,N63/100,"")</f>
        <v>15</v>
      </c>
      <c r="AD63" s="1">
        <f>IF(O63&gt;0,O63/100,"")</f>
        <v>18</v>
      </c>
      <c r="AE63" s="1">
        <f>IF(P63&gt;0,P63/100,"")</f>
        <v>15</v>
      </c>
      <c r="AF63" s="1">
        <f>IF(Q63&gt;0,Q63/100,"")</f>
        <v>18</v>
      </c>
      <c r="AG63" s="1">
        <f>IF(R63&gt;0,R63/100,"")</f>
        <v>15</v>
      </c>
      <c r="AH63" s="1">
        <f>IF(S63&gt;0,S63/100,"")</f>
        <v>18</v>
      </c>
      <c r="AI63" s="1" t="str">
        <f>IF(T63&gt;0,T63/100,"")</f>
        <v/>
      </c>
      <c r="AJ63" s="1" t="str">
        <f>IF(U63&gt;0,U63/100,"")</f>
        <v/>
      </c>
      <c r="AK63" s="1" t="str">
        <f>IF(H63&gt;0,CONCATENATE(IF(W63&lt;=12,W63,W63-12),IF(OR(W63&lt;12,W63=24),"am","pm"),"-",IF(X63&lt;=12,X63,X63-12),IF(OR(X63&lt;12,X63=24),"am","pm")),"")</f>
        <v/>
      </c>
      <c r="AL63" s="1" t="str">
        <f>IF(J63&gt;0,CONCATENATE(IF(Y63&lt;=12,Y63,Y63-12),IF(OR(Y63&lt;12,Y63=24),"am","pm"),"-",IF(Z63&lt;=12,Z63,Z63-12),IF(OR(Z63&lt;12,Z63=24),"am","pm")),"")</f>
        <v>3pm-6pm</v>
      </c>
      <c r="AM63" s="1" t="str">
        <f>IF(L63&gt;0,CONCATENATE(IF(AA63&lt;=12,AA63,AA63-12),IF(OR(AA63&lt;12,AA63=24),"am","pm"),"-",IF(AB63&lt;=12,AB63,AB63-12),IF(OR(AB63&lt;12,AB63=24),"am","pm")),"")</f>
        <v>3pm-6pm</v>
      </c>
      <c r="AN63" s="1" t="str">
        <f>IF(N63&gt;0,CONCATENATE(IF(AC63&lt;=12,AC63,AC63-12),IF(OR(AC63&lt;12,AC63=24),"am","pm"),"-",IF(AD63&lt;=12,AD63,AD63-12),IF(OR(AD63&lt;12,AD63=24),"am","pm")),"")</f>
        <v>3pm-6pm</v>
      </c>
      <c r="AO63" s="1" t="str">
        <f>IF(O63&gt;0,CONCATENATE(IF(AE63&lt;=12,AE63,AE63-12),IF(OR(AE63&lt;12,AE63=24),"am","pm"),"-",IF(AF63&lt;=12,AF63,AF63-12),IF(OR(AF63&lt;12,AF63=24),"am","pm")),"")</f>
        <v>3pm-6pm</v>
      </c>
      <c r="AP63" s="1" t="str">
        <f>IF(R63&gt;0,CONCATENATE(IF(AG63&lt;=12,AG63,AG63-12),IF(OR(AG63&lt;12,AG63=24),"am","pm"),"-",IF(AH63&lt;=12,AH63,AH63-12),IF(OR(AH63&lt;12,AH63=24),"am","pm")),"")</f>
        <v>3pm-6pm</v>
      </c>
      <c r="AQ63" s="1" t="str">
        <f>IF(T63&gt;0,CONCATENATE(IF(AI63&lt;=12,AI63,AI63-12),IF(OR(AI63&lt;12,AI63=24),"am","pm"),"-",IF(AJ63&lt;=12,AJ63,AJ63-12),IF(OR(AJ63&lt;12,AJ63=24),"am","pm")),"")</f>
        <v/>
      </c>
      <c r="AR63" s="13" t="s">
        <v>163</v>
      </c>
      <c r="AS63" s="1" t="s">
        <v>28</v>
      </c>
      <c r="AU63" s="1" t="s">
        <v>573</v>
      </c>
      <c r="AV63" s="5" t="s">
        <v>32</v>
      </c>
      <c r="AW63" s="5" t="s">
        <v>32</v>
      </c>
      <c r="AX63" s="6" t="str">
        <f>CONCATENATE("{
    'name': """,B63,""",
    'area': ","""",C63,""",",
"'hours': {
      'sunday-start':","""",H63,"""",", 'sunday-end':","""",I63,"""",", 'monday-start':","""",J63,"""",", 'monday-end':","""",K63,"""",", 'tuesday-start':","""",L63,"""",", 'tuesday-end':","""",M63,""", 'wednesday-start':","""",N63,""", 'wednesday-end':","""",O63,""", 'thursday-start':","""",P63,""", 'thursday-end':","""",Q63,""", 'friday-start':","""",R63,""", 'friday-end':","""",S63,""", 'saturday-start':","""",T63,""", 'saturday-end':","""",U63,"""","},","  'description': ","""",V63,"""",", 'link':","""",AR63,"""",", 'pricing':","""",E63,"""",",   'phone-number': ","""",F63,"""",", 'address': ","""",G63,"""",", 'other-amenities': [","'",AS63,"','",AT63,"','",AU63,"'","]",", 'has-drink':",AV63,", 'has-food':",AW63,"},")</f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3" s="1" t="str">
        <f>IF(AS63&gt;0,"&lt;img src=@img/outdoor.png@&gt;","")</f>
        <v>&lt;img src=@img/outdoor.png@&gt;</v>
      </c>
      <c r="AZ63" s="1" t="str">
        <f>IF(AT63&gt;0,"&lt;img src=@img/pets.png@&gt;","")</f>
        <v/>
      </c>
      <c r="BA63" s="1" t="str">
        <f>IF(AU63="hard","&lt;img src=@img/hard.png@&gt;",IF(AU63="medium","&lt;img src=@img/medium.png@&gt;",IF(AU63="easy","&lt;img src=@img/easy.png@&gt;","")))</f>
        <v/>
      </c>
      <c r="BB63" s="1" t="str">
        <f>IF(AV63="true","&lt;img src=@img/drinkicon.png@&gt;","")</f>
        <v>&lt;img src=@img/drinkicon.png@&gt;</v>
      </c>
      <c r="BC63" s="1" t="str">
        <f>IF(AW63="true","&lt;img src=@img/foodicon.png@&gt;","")</f>
        <v>&lt;img src=@img/foodicon.png@&gt;</v>
      </c>
      <c r="BD63" s="1" t="str">
        <f>CONCATENATE(AY63,AZ63,BA63,BB63,BC63,BK63)</f>
        <v>&lt;img src=@img/outdoor.png@&gt;&lt;img src=@img/drinkicon.png@&gt;&lt;img src=@img/foodicon.png@&gt;</v>
      </c>
      <c r="BE63" s="1" t="str">
        <f>CONCATENATE(IF(AS63&gt;0,"outdoor ",""),IF(AT63&gt;0,"pet ",""),IF(AV63="true","drink ",""),IF(AW63="true","food ",""),AU63," ",E63," ",C63,IF(BJ63=TRUE," kid",""))</f>
        <v>outdoor drink food med  pearl</v>
      </c>
      <c r="BF63" s="1" t="str">
        <f>IF(C63="pearl","Pearl Street",IF(C63="campus","Near Campus",IF(C63="downtown","Downtown",IF(C63="north","North Boulder",IF(C63="chautauqua","Chautauqua",IF(C63="east","East Boulder",IF(C63="efoco","East FoCo",IF(C63="hill","The Hill",""))))))))</f>
        <v>Pearl Street</v>
      </c>
      <c r="BG63" s="10">
        <v>40.018213000000003</v>
      </c>
      <c r="BH63" s="10">
        <v>-105.27754899999999</v>
      </c>
      <c r="BI63" s="1" t="str">
        <f>CONCATENATE("[",BG63,",",BH63,"],")</f>
        <v>[40.018213,-105.277549],</v>
      </c>
      <c r="BK63" s="1" t="str">
        <f>IF(BJ63&gt;0,"&lt;img src=@img/kidicon.png@&gt;","")</f>
        <v/>
      </c>
    </row>
    <row r="64" spans="2:64" ht="21" customHeight="1">
      <c r="B64" s="1" t="s">
        <v>422</v>
      </c>
      <c r="C64" s="1" t="s">
        <v>417</v>
      </c>
      <c r="G64" s="1" t="s">
        <v>434</v>
      </c>
      <c r="W64" s="1" t="str">
        <f>IF(H64&gt;0,H64/100,"")</f>
        <v/>
      </c>
      <c r="X64" s="1" t="str">
        <f>IF(I64&gt;0,I64/100,"")</f>
        <v/>
      </c>
      <c r="Y64" s="1" t="str">
        <f>IF(J64&gt;0,J64/100,"")</f>
        <v/>
      </c>
      <c r="Z64" s="1" t="str">
        <f>IF(K64&gt;0,K64/100,"")</f>
        <v/>
      </c>
      <c r="AA64" s="1" t="str">
        <f>IF(L64&gt;0,L64/100,"")</f>
        <v/>
      </c>
      <c r="AB64" s="1" t="str">
        <f>IF(M64&gt;0,M64/100,"")</f>
        <v/>
      </c>
      <c r="AC64" s="1" t="str">
        <f>IF(N64&gt;0,N64/100,"")</f>
        <v/>
      </c>
      <c r="AD64" s="1" t="str">
        <f>IF(O64&gt;0,O64/100,"")</f>
        <v/>
      </c>
      <c r="AE64" s="1" t="str">
        <f>IF(P64&gt;0,P64/100,"")</f>
        <v/>
      </c>
      <c r="AF64" s="1" t="str">
        <f>IF(Q64&gt;0,Q64/100,"")</f>
        <v/>
      </c>
      <c r="AG64" s="1" t="str">
        <f>IF(R64&gt;0,R64/100,"")</f>
        <v/>
      </c>
      <c r="AH64" s="1" t="str">
        <f>IF(S64&gt;0,S64/100,"")</f>
        <v/>
      </c>
      <c r="AI64" s="1" t="str">
        <f>IF(T64&gt;0,T64/100,"")</f>
        <v/>
      </c>
      <c r="AJ64" s="1" t="str">
        <f>IF(U64&gt;0,U64/100,"")</f>
        <v/>
      </c>
      <c r="AK64" s="1" t="str">
        <f>IF(H64&gt;0,CONCATENATE(IF(W64&lt;=12,W64,W64-12),IF(OR(W64&lt;12,W64=24),"am","pm"),"-",IF(X64&lt;=12,X64,X64-12),IF(OR(X64&lt;12,X64=24),"am","pm")),"")</f>
        <v/>
      </c>
      <c r="AL64" s="1" t="str">
        <f>IF(J64&gt;0,CONCATENATE(IF(Y64&lt;=12,Y64,Y64-12),IF(OR(Y64&lt;12,Y64=24),"am","pm"),"-",IF(Z64&lt;=12,Z64,Z64-12),IF(OR(Z64&lt;12,Z64=24),"am","pm")),"")</f>
        <v/>
      </c>
      <c r="AM64" s="1" t="str">
        <f>IF(L64&gt;0,CONCATENATE(IF(AA64&lt;=12,AA64,AA64-12),IF(OR(AA64&lt;12,AA64=24),"am","pm"),"-",IF(AB64&lt;=12,AB64,AB64-12),IF(OR(AB64&lt;12,AB64=24),"am","pm")),"")</f>
        <v/>
      </c>
      <c r="AN64" s="1" t="str">
        <f>IF(N64&gt;0,CONCATENATE(IF(AC64&lt;=12,AC64,AC64-12),IF(OR(AC64&lt;12,AC64=24),"am","pm"),"-",IF(AD64&lt;=12,AD64,AD64-12),IF(OR(AD64&lt;12,AD64=24),"am","pm")),"")</f>
        <v/>
      </c>
      <c r="AO64" s="1" t="str">
        <f>IF(O64&gt;0,CONCATENATE(IF(AE64&lt;=12,AE64,AE64-12),IF(OR(AE64&lt;12,AE64=24),"am","pm"),"-",IF(AF64&lt;=12,AF64,AF64-12),IF(OR(AF64&lt;12,AF64=24),"am","pm")),"")</f>
        <v/>
      </c>
      <c r="AP64" s="1" t="str">
        <f>IF(R64&gt;0,CONCATENATE(IF(AG64&lt;=12,AG64,AG64-12),IF(OR(AG64&lt;12,AG64=24),"am","pm"),"-",IF(AH64&lt;=12,AH64,AH64-12),IF(OR(AH64&lt;12,AH64=24),"am","pm")),"")</f>
        <v/>
      </c>
      <c r="AQ64" s="1" t="str">
        <f>IF(T64&gt;0,CONCATENATE(IF(AI64&lt;=12,AI64,AI64-12),IF(OR(AI64&lt;12,AI64=24),"am","pm"),"-",IF(AJ64&lt;=12,AJ64,AJ64-12),IF(OR(AJ64&lt;12,AJ64=24),"am","pm")),"")</f>
        <v/>
      </c>
      <c r="AR64" s="4" t="s">
        <v>560</v>
      </c>
      <c r="AU64" s="1" t="s">
        <v>573</v>
      </c>
      <c r="AV64" s="5" t="s">
        <v>33</v>
      </c>
      <c r="AW64" s="5" t="s">
        <v>33</v>
      </c>
      <c r="AX64" s="6" t="str">
        <f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4" s="1" t="str">
        <f>IF(AS64&gt;0,"&lt;img src=@img/outdoor.png@&gt;","")</f>
        <v/>
      </c>
      <c r="AZ64" s="1" t="str">
        <f>IF(AT64&gt;0,"&lt;img src=@img/pets.png@&gt;","")</f>
        <v/>
      </c>
      <c r="BA64" s="1" t="str">
        <f>IF(AU64="hard","&lt;img src=@img/hard.png@&gt;",IF(AU64="medium","&lt;img src=@img/medium.png@&gt;",IF(AU64="easy","&lt;img src=@img/easy.png@&gt;","")))</f>
        <v/>
      </c>
      <c r="BB64" s="1" t="str">
        <f>IF(AV64="true","&lt;img src=@img/drinkicon.png@&gt;","")</f>
        <v/>
      </c>
      <c r="BC64" s="1" t="str">
        <f>IF(AW64="true","&lt;img src=@img/foodicon.png@&gt;","")</f>
        <v/>
      </c>
      <c r="BD64" s="1" t="str">
        <f>CONCATENATE(AY64,AZ64,BA64,BB64,BC64,BK64)</f>
        <v/>
      </c>
      <c r="BE64" s="1" t="str">
        <f>CONCATENATE(IF(AS64&gt;0,"outdoor ",""),IF(AT64&gt;0,"pet ",""),IF(AV64="true","drink ",""),IF(AW64="true","food ",""),AU64," ",E64," ",C64,IF(BJ64=TRUE," kid",""))</f>
        <v>med  east</v>
      </c>
      <c r="BF64" s="1" t="str">
        <f>IF(C64="pearl","Pearl Street",IF(C64="campus","Near Campus",IF(C64="downtown","Downtown",IF(C64="north","North Boulder",IF(C64="chautauqua","Chautauqua",IF(C64="east","East Boulder",IF(C64="efoco","East FoCo",IF(C64="hill","The Hill",""))))))))</f>
        <v>East Boulder</v>
      </c>
      <c r="BG64" s="10">
        <v>40.013807</v>
      </c>
      <c r="BH64" s="10">
        <v>-105.22776</v>
      </c>
      <c r="BI64" s="1" t="str">
        <f>CONCATENATE("[",BG64,",",BH64,"],")</f>
        <v>[40.013807,-105.22776],</v>
      </c>
      <c r="BK64" s="1" t="str">
        <f>IF(BJ64&gt;0,"&lt;img src=@img/kidicon.png@&gt;","")</f>
        <v/>
      </c>
    </row>
    <row r="65" spans="2:63" ht="21" customHeight="1">
      <c r="B65" s="10" t="s">
        <v>331</v>
      </c>
      <c r="C65" s="1" t="s">
        <v>34</v>
      </c>
      <c r="G65" s="3" t="s">
        <v>360</v>
      </c>
      <c r="W65" s="1" t="str">
        <f>IF(H65&gt;0,H65/100,"")</f>
        <v/>
      </c>
      <c r="X65" s="1" t="str">
        <f>IF(I65&gt;0,I65/100,"")</f>
        <v/>
      </c>
      <c r="Y65" s="1" t="str">
        <f>IF(J65&gt;0,J65/100,"")</f>
        <v/>
      </c>
      <c r="Z65" s="1" t="str">
        <f>IF(K65&gt;0,K65/100,"")</f>
        <v/>
      </c>
      <c r="AA65" s="1" t="str">
        <f>IF(L65&gt;0,L65/100,"")</f>
        <v/>
      </c>
      <c r="AB65" s="1" t="str">
        <f>IF(M65&gt;0,M65/100,"")</f>
        <v/>
      </c>
      <c r="AC65" s="1" t="str">
        <f>IF(N65&gt;0,N65/100,"")</f>
        <v/>
      </c>
      <c r="AD65" s="1" t="str">
        <f>IF(O65&gt;0,O65/100,"")</f>
        <v/>
      </c>
      <c r="AE65" s="1" t="str">
        <f>IF(P65&gt;0,P65/100,"")</f>
        <v/>
      </c>
      <c r="AF65" s="1" t="str">
        <f>IF(Q65&gt;0,Q65/100,"")</f>
        <v/>
      </c>
      <c r="AG65" s="1" t="str">
        <f>IF(R65&gt;0,R65/100,"")</f>
        <v/>
      </c>
      <c r="AH65" s="1" t="str">
        <f>IF(S65&gt;0,S65/100,"")</f>
        <v/>
      </c>
      <c r="AI65" s="1" t="str">
        <f>IF(T65&gt;0,T65/100,"")</f>
        <v/>
      </c>
      <c r="AJ65" s="1" t="str">
        <f>IF(U65&gt;0,U65/100,"")</f>
        <v/>
      </c>
      <c r="AK65" s="1" t="str">
        <f>IF(H65&gt;0,CONCATENATE(IF(W65&lt;=12,W65,W65-12),IF(OR(W65&lt;12,W65=24),"am","pm"),"-",IF(X65&lt;=12,X65,X65-12),IF(OR(X65&lt;12,X65=24),"am","pm")),"")</f>
        <v/>
      </c>
      <c r="AL65" s="1" t="str">
        <f>IF(J65&gt;0,CONCATENATE(IF(Y65&lt;=12,Y65,Y65-12),IF(OR(Y65&lt;12,Y65=24),"am","pm"),"-",IF(Z65&lt;=12,Z65,Z65-12),IF(OR(Z65&lt;12,Z65=24),"am","pm")),"")</f>
        <v/>
      </c>
      <c r="AM65" s="1" t="str">
        <f>IF(L65&gt;0,CONCATENATE(IF(AA65&lt;=12,AA65,AA65-12),IF(OR(AA65&lt;12,AA65=24),"am","pm"),"-",IF(AB65&lt;=12,AB65,AB65-12),IF(OR(AB65&lt;12,AB65=24),"am","pm")),"")</f>
        <v/>
      </c>
      <c r="AN65" s="1" t="str">
        <f>IF(N65&gt;0,CONCATENATE(IF(AC65&lt;=12,AC65,AC65-12),IF(OR(AC65&lt;12,AC65=24),"am","pm"),"-",IF(AD65&lt;=12,AD65,AD65-12),IF(OR(AD65&lt;12,AD65=24),"am","pm")),"")</f>
        <v/>
      </c>
      <c r="AO65" s="1" t="str">
        <f>IF(O65&gt;0,CONCATENATE(IF(AE65&lt;=12,AE65,AE65-12),IF(OR(AE65&lt;12,AE65=24),"am","pm"),"-",IF(AF65&lt;=12,AF65,AF65-12),IF(OR(AF65&lt;12,AF65=24),"am","pm")),"")</f>
        <v/>
      </c>
      <c r="AP65" s="1" t="str">
        <f>IF(R65&gt;0,CONCATENATE(IF(AG65&lt;=12,AG65,AG65-12),IF(OR(AG65&lt;12,AG65=24),"am","pm"),"-",IF(AH65&lt;=12,AH65,AH65-12),IF(OR(AH65&lt;12,AH65=24),"am","pm")),"")</f>
        <v/>
      </c>
      <c r="AQ65" s="1" t="str">
        <f>IF(T65&gt;0,CONCATENATE(IF(AI65&lt;=12,AI65,AI65-12),IF(OR(AI65&lt;12,AI65=24),"am","pm"),"-",IF(AJ65&lt;=12,AJ65,AJ65-12),IF(OR(AJ65&lt;12,AJ65=24),"am","pm")),"")</f>
        <v/>
      </c>
      <c r="AR65" s="4" t="s">
        <v>522</v>
      </c>
      <c r="AU65" s="1" t="s">
        <v>573</v>
      </c>
      <c r="AV65" s="5" t="s">
        <v>33</v>
      </c>
      <c r="AW65" s="5" t="s">
        <v>33</v>
      </c>
      <c r="AX65" s="6" t="str">
        <f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5" s="1" t="str">
        <f>IF(AS65&gt;0,"&lt;img src=@img/outdoor.png@&gt;","")</f>
        <v/>
      </c>
      <c r="AZ65" s="1" t="str">
        <f>IF(AT65&gt;0,"&lt;img src=@img/pets.png@&gt;","")</f>
        <v/>
      </c>
      <c r="BA65" s="1" t="str">
        <f>IF(AU65="hard","&lt;img src=@img/hard.png@&gt;",IF(AU65="medium","&lt;img src=@img/medium.png@&gt;",IF(AU65="easy","&lt;img src=@img/easy.png@&gt;","")))</f>
        <v/>
      </c>
      <c r="BB65" s="1" t="str">
        <f>IF(AV65="true","&lt;img src=@img/drinkicon.png@&gt;","")</f>
        <v/>
      </c>
      <c r="BC65" s="1" t="str">
        <f>IF(AW65="true","&lt;img src=@img/foodicon.png@&gt;","")</f>
        <v/>
      </c>
      <c r="BD65" s="1" t="str">
        <f>CONCATENATE(AY65,AZ65,BA65,BB65,BC65,BK65)</f>
        <v/>
      </c>
      <c r="BE65" s="1" t="str">
        <f>CONCATENATE(IF(AS65&gt;0,"outdoor ",""),IF(AT65&gt;0,"pet ",""),IF(AV65="true","drink ",""),IF(AW65="true","food ",""),AU65," ",E65," ",C65,IF(BJ65=TRUE," kid",""))</f>
        <v>med  campus</v>
      </c>
      <c r="BF65" s="1" t="str">
        <f>IF(C65="pearl","Pearl Street",IF(C65="campus","Near Campus",IF(C65="downtown","Downtown",IF(C65="north","North Boulder",IF(C65="chautauqua","Chautauqua",IF(C65="east","East Boulder",IF(C65="efoco","East FoCo",IF(C65="hill","The Hill",""))))))))</f>
        <v>Near Campus</v>
      </c>
      <c r="BG65" s="10">
        <v>40.015734000000002</v>
      </c>
      <c r="BH65" s="10">
        <v>-105.261343</v>
      </c>
      <c r="BI65" s="1" t="str">
        <f>CONCATENATE("[",BG65,",",BH65,"],")</f>
        <v>[40.015734,-105.261343],</v>
      </c>
      <c r="BK65" s="1" t="str">
        <f>IF(BJ65&gt;0,"&lt;img src=@img/kidicon.png@&gt;","")</f>
        <v/>
      </c>
    </row>
    <row r="66" spans="2:63" ht="21" customHeight="1">
      <c r="B66" s="10" t="s">
        <v>78</v>
      </c>
      <c r="C66" s="1" t="s">
        <v>190</v>
      </c>
      <c r="G66" s="19" t="s">
        <v>209</v>
      </c>
      <c r="H66" s="1">
        <v>1500</v>
      </c>
      <c r="I66" s="1">
        <v>1800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1500</v>
      </c>
      <c r="U66" s="1">
        <v>1800</v>
      </c>
      <c r="V66" s="10" t="s">
        <v>121</v>
      </c>
      <c r="W66" s="1">
        <f>IF(H66&gt;0,H66/100,"")</f>
        <v>15</v>
      </c>
      <c r="X66" s="1">
        <f>IF(I66&gt;0,I66/100,"")</f>
        <v>18</v>
      </c>
      <c r="Y66" s="1">
        <f>IF(J66&gt;0,J66/100,"")</f>
        <v>15</v>
      </c>
      <c r="Z66" s="1">
        <f>IF(K66&gt;0,K66/100,"")</f>
        <v>18</v>
      </c>
      <c r="AA66" s="1">
        <f>IF(L66&gt;0,L66/100,"")</f>
        <v>15</v>
      </c>
      <c r="AB66" s="1">
        <f>IF(M66&gt;0,M66/100,"")</f>
        <v>18</v>
      </c>
      <c r="AC66" s="1">
        <f>IF(N66&gt;0,N66/100,"")</f>
        <v>15</v>
      </c>
      <c r="AD66" s="1">
        <f>IF(O66&gt;0,O66/100,"")</f>
        <v>18</v>
      </c>
      <c r="AE66" s="1">
        <f>IF(P66&gt;0,P66/100,"")</f>
        <v>15</v>
      </c>
      <c r="AF66" s="1">
        <f>IF(Q66&gt;0,Q66/100,"")</f>
        <v>18</v>
      </c>
      <c r="AG66" s="1">
        <f>IF(R66&gt;0,R66/100,"")</f>
        <v>15</v>
      </c>
      <c r="AH66" s="1">
        <f>IF(S66&gt;0,S66/100,"")</f>
        <v>18</v>
      </c>
      <c r="AI66" s="1">
        <f>IF(T66&gt;0,T66/100,"")</f>
        <v>15</v>
      </c>
      <c r="AJ66" s="1">
        <f>IF(U66&gt;0,U66/100,"")</f>
        <v>18</v>
      </c>
      <c r="AK66" s="1" t="str">
        <f>IF(H66&gt;0,CONCATENATE(IF(W66&lt;=12,W66,W66-12),IF(OR(W66&lt;12,W66=24),"am","pm"),"-",IF(X66&lt;=12,X66,X66-12),IF(OR(X66&lt;12,X66=24),"am","pm")),"")</f>
        <v>3pm-6pm</v>
      </c>
      <c r="AL66" s="1" t="str">
        <f>IF(J66&gt;0,CONCATENATE(IF(Y66&lt;=12,Y66,Y66-12),IF(OR(Y66&lt;12,Y66=24),"am","pm"),"-",IF(Z66&lt;=12,Z66,Z66-12),IF(OR(Z66&lt;12,Z66=24),"am","pm")),"")</f>
        <v>3pm-6pm</v>
      </c>
      <c r="AM66" s="1" t="str">
        <f>IF(L66&gt;0,CONCATENATE(IF(AA66&lt;=12,AA66,AA66-12),IF(OR(AA66&lt;12,AA66=24),"am","pm"),"-",IF(AB66&lt;=12,AB66,AB66-12),IF(OR(AB66&lt;12,AB66=24),"am","pm")),"")</f>
        <v>3pm-6pm</v>
      </c>
      <c r="AN66" s="1" t="str">
        <f>IF(N66&gt;0,CONCATENATE(IF(AC66&lt;=12,AC66,AC66-12),IF(OR(AC66&lt;12,AC66=24),"am","pm"),"-",IF(AD66&lt;=12,AD66,AD66-12),IF(OR(AD66&lt;12,AD66=24),"am","pm")),"")</f>
        <v>3pm-6pm</v>
      </c>
      <c r="AO66" s="1" t="str">
        <f>IF(O66&gt;0,CONCATENATE(IF(AE66&lt;=12,AE66,AE66-12),IF(OR(AE66&lt;12,AE66=24),"am","pm"),"-",IF(AF66&lt;=12,AF66,AF66-12),IF(OR(AF66&lt;12,AF66=24),"am","pm")),"")</f>
        <v>3pm-6pm</v>
      </c>
      <c r="AP66" s="1" t="str">
        <f>IF(R66&gt;0,CONCATENATE(IF(AG66&lt;=12,AG66,AG66-12),IF(OR(AG66&lt;12,AG66=24),"am","pm"),"-",IF(AH66&lt;=12,AH66,AH66-12),IF(OR(AH66&lt;12,AH66=24),"am","pm")),"")</f>
        <v>3pm-6pm</v>
      </c>
      <c r="AQ66" s="1" t="str">
        <f>IF(T66&gt;0,CONCATENATE(IF(AI66&lt;=12,AI66,AI66-12),IF(OR(AI66&lt;12,AI66=24),"am","pm"),"-",IF(AJ66&lt;=12,AJ66,AJ66-12),IF(OR(AJ66&lt;12,AJ66=24),"am","pm")),"")</f>
        <v>3pm-6pm</v>
      </c>
      <c r="AR66" s="4" t="s">
        <v>164</v>
      </c>
      <c r="AS66" s="1" t="s">
        <v>28</v>
      </c>
      <c r="AU66" s="1" t="s">
        <v>573</v>
      </c>
      <c r="AV66" s="5" t="s">
        <v>32</v>
      </c>
      <c r="AW66" s="5" t="s">
        <v>32</v>
      </c>
      <c r="AX66" s="6" t="str">
        <f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6" s="1" t="str">
        <f>IF(AS66&gt;0,"&lt;img src=@img/outdoor.png@&gt;","")</f>
        <v>&lt;img src=@img/outdoor.png@&gt;</v>
      </c>
      <c r="AZ66" s="1" t="str">
        <f>IF(AT66&gt;0,"&lt;img src=@img/pets.png@&gt;","")</f>
        <v/>
      </c>
      <c r="BA66" s="1" t="str">
        <f>IF(AU66="hard","&lt;img src=@img/hard.png@&gt;",IF(AU66="medium","&lt;img src=@img/medium.png@&gt;",IF(AU66="easy","&lt;img src=@img/easy.png@&gt;","")))</f>
        <v/>
      </c>
      <c r="BB66" s="1" t="str">
        <f>IF(AV66="true","&lt;img src=@img/drinkicon.png@&gt;","")</f>
        <v>&lt;img src=@img/drinkicon.png@&gt;</v>
      </c>
      <c r="BC66" s="1" t="str">
        <f>IF(AW66="true","&lt;img src=@img/foodicon.png@&gt;","")</f>
        <v>&lt;img src=@img/foodicon.png@&gt;</v>
      </c>
      <c r="BD66" s="1" t="str">
        <f>CONCATENATE(AY66,AZ66,BA66,BB66,BC66,BK66)</f>
        <v>&lt;img src=@img/outdoor.png@&gt;&lt;img src=@img/drinkicon.png@&gt;&lt;img src=@img/foodicon.png@&gt;</v>
      </c>
      <c r="BE66" s="1" t="str">
        <f>CONCATENATE(IF(AS66&gt;0,"outdoor ",""),IF(AT66&gt;0,"pet ",""),IF(AV66="true","drink ",""),IF(AW66="true","food ",""),AU66," ",E66," ",C66,IF(BJ66=TRUE," kid",""))</f>
        <v>outdoor drink food med  pearl</v>
      </c>
      <c r="BF66" s="1" t="str">
        <f>IF(C66="pearl","Pearl Street",IF(C66="campus","Near Campus",IF(C66="downtown","Downtown",IF(C66="north","North Boulder",IF(C66="chautauqua","Chautauqua",IF(C66="east","East Boulder",IF(C66="efoco","East FoCo",IF(C66="hill","The Hill",""))))))))</f>
        <v>Pearl Street</v>
      </c>
      <c r="BG66" s="10">
        <v>40.019365000000001</v>
      </c>
      <c r="BH66" s="10">
        <v>-105.27468399999999</v>
      </c>
      <c r="BI66" s="1" t="str">
        <f>CONCATENATE("[",BG66,",",BH66,"],")</f>
        <v>[40.019365,-105.274684],</v>
      </c>
      <c r="BK66" s="1" t="str">
        <f>IF(BJ66&gt;0,"&lt;img src=@img/kidicon.png@&gt;","")</f>
        <v/>
      </c>
    </row>
    <row r="67" spans="2:63" ht="21" customHeight="1">
      <c r="B67" s="10" t="s">
        <v>79</v>
      </c>
      <c r="C67" s="1" t="s">
        <v>190</v>
      </c>
      <c r="G67" s="20" t="s">
        <v>199</v>
      </c>
      <c r="H67" s="1">
        <v>1700</v>
      </c>
      <c r="I67" s="1">
        <v>1900</v>
      </c>
      <c r="J67" s="1">
        <v>1700</v>
      </c>
      <c r="K67" s="1">
        <v>1900</v>
      </c>
      <c r="L67" s="1">
        <v>1700</v>
      </c>
      <c r="M67" s="1">
        <v>1900</v>
      </c>
      <c r="N67" s="1">
        <v>1700</v>
      </c>
      <c r="O67" s="1">
        <v>1900</v>
      </c>
      <c r="P67" s="1">
        <v>1700</v>
      </c>
      <c r="Q67" s="1">
        <v>1900</v>
      </c>
      <c r="R67" s="1">
        <v>1700</v>
      </c>
      <c r="S67" s="1">
        <v>1900</v>
      </c>
      <c r="T67" s="1">
        <v>1700</v>
      </c>
      <c r="U67" s="1">
        <v>1900</v>
      </c>
      <c r="V67" s="10" t="s">
        <v>122</v>
      </c>
      <c r="W67" s="1">
        <f>IF(H67&gt;0,H67/100,"")</f>
        <v>17</v>
      </c>
      <c r="X67" s="1">
        <f>IF(I67&gt;0,I67/100,"")</f>
        <v>19</v>
      </c>
      <c r="Y67" s="1">
        <f>IF(J67&gt;0,J67/100,"")</f>
        <v>17</v>
      </c>
      <c r="Z67" s="1">
        <f>IF(K67&gt;0,K67/100,"")</f>
        <v>19</v>
      </c>
      <c r="AA67" s="1">
        <f>IF(L67&gt;0,L67/100,"")</f>
        <v>17</v>
      </c>
      <c r="AB67" s="1">
        <f>IF(M67&gt;0,M67/100,"")</f>
        <v>19</v>
      </c>
      <c r="AC67" s="1">
        <f>IF(N67&gt;0,N67/100,"")</f>
        <v>17</v>
      </c>
      <c r="AD67" s="1">
        <f>IF(O67&gt;0,O67/100,"")</f>
        <v>19</v>
      </c>
      <c r="AE67" s="1">
        <f>IF(P67&gt;0,P67/100,"")</f>
        <v>17</v>
      </c>
      <c r="AF67" s="1">
        <f>IF(Q67&gt;0,Q67/100,"")</f>
        <v>19</v>
      </c>
      <c r="AG67" s="1">
        <f>IF(R67&gt;0,R67/100,"")</f>
        <v>17</v>
      </c>
      <c r="AH67" s="1">
        <f>IF(S67&gt;0,S67/100,"")</f>
        <v>19</v>
      </c>
      <c r="AI67" s="1">
        <f>IF(T67&gt;0,T67/100,"")</f>
        <v>17</v>
      </c>
      <c r="AJ67" s="1">
        <f>IF(U67&gt;0,U67/100,"")</f>
        <v>19</v>
      </c>
      <c r="AK67" s="1" t="str">
        <f>IF(H67&gt;0,CONCATENATE(IF(W67&lt;=12,W67,W67-12),IF(OR(W67&lt;12,W67=24),"am","pm"),"-",IF(X67&lt;=12,X67,X67-12),IF(OR(X67&lt;12,X67=24),"am","pm")),"")</f>
        <v>5pm-7pm</v>
      </c>
      <c r="AL67" s="1" t="str">
        <f>IF(J67&gt;0,CONCATENATE(IF(Y67&lt;=12,Y67,Y67-12),IF(OR(Y67&lt;12,Y67=24),"am","pm"),"-",IF(Z67&lt;=12,Z67,Z67-12),IF(OR(Z67&lt;12,Z67=24),"am","pm")),"")</f>
        <v>5pm-7pm</v>
      </c>
      <c r="AM67" s="1" t="str">
        <f>IF(L67&gt;0,CONCATENATE(IF(AA67&lt;=12,AA67,AA67-12),IF(OR(AA67&lt;12,AA67=24),"am","pm"),"-",IF(AB67&lt;=12,AB67,AB67-12),IF(OR(AB67&lt;12,AB67=24),"am","pm")),"")</f>
        <v>5pm-7pm</v>
      </c>
      <c r="AN67" s="1" t="str">
        <f>IF(N67&gt;0,CONCATENATE(IF(AC67&lt;=12,AC67,AC67-12),IF(OR(AC67&lt;12,AC67=24),"am","pm"),"-",IF(AD67&lt;=12,AD67,AD67-12),IF(OR(AD67&lt;12,AD67=24),"am","pm")),"")</f>
        <v>5pm-7pm</v>
      </c>
      <c r="AO67" s="1" t="str">
        <f>IF(O67&gt;0,CONCATENATE(IF(AE67&lt;=12,AE67,AE67-12),IF(OR(AE67&lt;12,AE67=24),"am","pm"),"-",IF(AF67&lt;=12,AF67,AF67-12),IF(OR(AF67&lt;12,AF67=24),"am","pm")),"")</f>
        <v>5pm-7pm</v>
      </c>
      <c r="AP67" s="1" t="str">
        <f>IF(R67&gt;0,CONCATENATE(IF(AG67&lt;=12,AG67,AG67-12),IF(OR(AG67&lt;12,AG67=24),"am","pm"),"-",IF(AH67&lt;=12,AH67,AH67-12),IF(OR(AH67&lt;12,AH67=24),"am","pm")),"")</f>
        <v>5pm-7pm</v>
      </c>
      <c r="AQ67" s="1" t="str">
        <f>IF(T67&gt;0,CONCATENATE(IF(AI67&lt;=12,AI67,AI67-12),IF(OR(AI67&lt;12,AI67=24),"am","pm"),"-",IF(AJ67&lt;=12,AJ67,AJ67-12),IF(OR(AJ67&lt;12,AJ67=24),"am","pm")),"")</f>
        <v>5pm-7pm</v>
      </c>
      <c r="AR67" s="7" t="s">
        <v>165</v>
      </c>
      <c r="AS67" s="1" t="s">
        <v>232</v>
      </c>
      <c r="AU67" s="1" t="s">
        <v>573</v>
      </c>
      <c r="AV67" s="5" t="s">
        <v>32</v>
      </c>
      <c r="AW67" s="5" t="s">
        <v>32</v>
      </c>
      <c r="AX67" s="6" t="str">
        <f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7" s="1" t="str">
        <f>IF(AS67&gt;0,"&lt;img src=@img/outdoor.png@&gt;","")</f>
        <v>&lt;img src=@img/outdoor.png@&gt;</v>
      </c>
      <c r="AZ67" s="1" t="str">
        <f>IF(AT67&gt;0,"&lt;img src=@img/pets.png@&gt;","")</f>
        <v/>
      </c>
      <c r="BA67" s="1" t="str">
        <f>IF(AU67="hard","&lt;img src=@img/hard.png@&gt;",IF(AU67="medium","&lt;img src=@img/medium.png@&gt;",IF(AU67="easy","&lt;img src=@img/easy.png@&gt;","")))</f>
        <v/>
      </c>
      <c r="BB67" s="1" t="str">
        <f>IF(AV67="true","&lt;img src=@img/drinkicon.png@&gt;","")</f>
        <v>&lt;img src=@img/drinkicon.png@&gt;</v>
      </c>
      <c r="BC67" s="1" t="str">
        <f>IF(AW67="true","&lt;img src=@img/foodicon.png@&gt;","")</f>
        <v>&lt;img src=@img/foodicon.png@&gt;</v>
      </c>
      <c r="BD67" s="1" t="str">
        <f>CONCATENATE(AY67,AZ67,BA67,BB67,BC67,BK67)</f>
        <v>&lt;img src=@img/outdoor.png@&gt;&lt;img src=@img/drinkicon.png@&gt;&lt;img src=@img/foodicon.png@&gt;</v>
      </c>
      <c r="BE67" s="1" t="str">
        <f>CONCATENATE(IF(AS67&gt;0,"outdoor ",""),IF(AT67&gt;0,"pet ",""),IF(AV67="true","drink ",""),IF(AW67="true","food ",""),AU67," ",E67," ",C67,IF(BJ67=TRUE," kid",""))</f>
        <v>outdoor drink food med  pearl</v>
      </c>
      <c r="BF67" s="1" t="str">
        <f>IF(C67="pearl","Pearl Street",IF(C67="campus","Near Campus",IF(C67="downtown","Downtown",IF(C67="north","North Boulder",IF(C67="chautauqua","Chautauqua",IF(C67="east","East Boulder",IF(C67="efoco","East FoCo",IF(C67="hill","The Hill",""))))))))</f>
        <v>Pearl Street</v>
      </c>
      <c r="BG67" s="10">
        <v>40.019404000000002</v>
      </c>
      <c r="BH67" s="10">
        <v>-105.279415</v>
      </c>
      <c r="BI67" s="1" t="str">
        <f>CONCATENATE("[",BG67,",",BH67,"],")</f>
        <v>[40.019404,-105.279415],</v>
      </c>
      <c r="BK67" s="1" t="str">
        <f>IF(BJ67&gt;0,"&lt;img src=@img/kidicon.png@&gt;","")</f>
        <v/>
      </c>
    </row>
    <row r="68" spans="2:63" ht="21" customHeight="1">
      <c r="B68" s="10" t="s">
        <v>238</v>
      </c>
      <c r="C68" s="1" t="s">
        <v>190</v>
      </c>
      <c r="G68" s="1" t="s">
        <v>262</v>
      </c>
      <c r="W68" s="1" t="str">
        <f>IF(H68&gt;0,H68/100,"")</f>
        <v/>
      </c>
      <c r="X68" s="1" t="str">
        <f>IF(I68&gt;0,I68/100,"")</f>
        <v/>
      </c>
      <c r="Y68" s="1" t="str">
        <f>IF(J68&gt;0,J68/100,"")</f>
        <v/>
      </c>
      <c r="Z68" s="1" t="str">
        <f>IF(K68&gt;0,K68/100,"")</f>
        <v/>
      </c>
      <c r="AA68" s="1" t="str">
        <f>IF(L68&gt;0,L68/100,"")</f>
        <v/>
      </c>
      <c r="AB68" s="1" t="str">
        <f>IF(M68&gt;0,M68/100,"")</f>
        <v/>
      </c>
      <c r="AC68" s="1" t="str">
        <f>IF(N68&gt;0,N68/100,"")</f>
        <v/>
      </c>
      <c r="AD68" s="1" t="str">
        <f>IF(O68&gt;0,O68/100,"")</f>
        <v/>
      </c>
      <c r="AE68" s="1" t="str">
        <f>IF(P68&gt;0,P68/100,"")</f>
        <v/>
      </c>
      <c r="AF68" s="1" t="str">
        <f>IF(Q68&gt;0,Q68/100,"")</f>
        <v/>
      </c>
      <c r="AG68" s="1" t="str">
        <f>IF(R68&gt;0,R68/100,"")</f>
        <v/>
      </c>
      <c r="AH68" s="1" t="str">
        <f>IF(S68&gt;0,S68/100,"")</f>
        <v/>
      </c>
      <c r="AI68" s="1" t="str">
        <f>IF(T68&gt;0,T68/100,"")</f>
        <v/>
      </c>
      <c r="AJ68" s="1" t="str">
        <f>IF(U68&gt;0,U68/100,"")</f>
        <v/>
      </c>
      <c r="AK68" s="1" t="str">
        <f>IF(H68&gt;0,CONCATENATE(IF(W68&lt;=12,W68,W68-12),IF(OR(W68&lt;12,W68=24),"am","pm"),"-",IF(X68&lt;=12,X68,X68-12),IF(OR(X68&lt;12,X68=24),"am","pm")),"")</f>
        <v/>
      </c>
      <c r="AL68" s="1" t="str">
        <f>IF(J68&gt;0,CONCATENATE(IF(Y68&lt;=12,Y68,Y68-12),IF(OR(Y68&lt;12,Y68=24),"am","pm"),"-",IF(Z68&lt;=12,Z68,Z68-12),IF(OR(Z68&lt;12,Z68=24),"am","pm")),"")</f>
        <v/>
      </c>
      <c r="AM68" s="1" t="str">
        <f>IF(L68&gt;0,CONCATENATE(IF(AA68&lt;=12,AA68,AA68-12),IF(OR(AA68&lt;12,AA68=24),"am","pm"),"-",IF(AB68&lt;=12,AB68,AB68-12),IF(OR(AB68&lt;12,AB68=24),"am","pm")),"")</f>
        <v/>
      </c>
      <c r="AN68" s="1" t="str">
        <f>IF(N68&gt;0,CONCATENATE(IF(AC68&lt;=12,AC68,AC68-12),IF(OR(AC68&lt;12,AC68=24),"am","pm"),"-",IF(AD68&lt;=12,AD68,AD68-12),IF(OR(AD68&lt;12,AD68=24),"am","pm")),"")</f>
        <v/>
      </c>
      <c r="AO68" s="1" t="str">
        <f>IF(O68&gt;0,CONCATENATE(IF(AE68&lt;=12,AE68,AE68-12),IF(OR(AE68&lt;12,AE68=24),"am","pm"),"-",IF(AF68&lt;=12,AF68,AF68-12),IF(OR(AF68&lt;12,AF68=24),"am","pm")),"")</f>
        <v/>
      </c>
      <c r="AP68" s="1" t="str">
        <f>IF(R68&gt;0,CONCATENATE(IF(AG68&lt;=12,AG68,AG68-12),IF(OR(AG68&lt;12,AG68=24),"am","pm"),"-",IF(AH68&lt;=12,AH68,AH68-12),IF(OR(AH68&lt;12,AH68=24),"am","pm")),"")</f>
        <v/>
      </c>
      <c r="AQ68" s="1" t="str">
        <f>IF(T68&gt;0,CONCATENATE(IF(AI68&lt;=12,AI68,AI68-12),IF(OR(AI68&lt;12,AI68=24),"am","pm"),"-",IF(AJ68&lt;=12,AJ68,AJ68-12),IF(OR(AJ68&lt;12,AJ68=24),"am","pm")),"")</f>
        <v/>
      </c>
      <c r="AR68" s="1" t="s">
        <v>288</v>
      </c>
      <c r="AS68" s="1" t="s">
        <v>28</v>
      </c>
      <c r="AU68" s="1" t="s">
        <v>573</v>
      </c>
      <c r="AV68" s="5" t="s">
        <v>33</v>
      </c>
      <c r="AW68" s="5" t="s">
        <v>33</v>
      </c>
      <c r="AX68" s="6" t="str">
        <f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8" s="1" t="str">
        <f>IF(AS68&gt;0,"&lt;img src=@img/outdoor.png@&gt;","")</f>
        <v>&lt;img src=@img/outdoor.png@&gt;</v>
      </c>
      <c r="AZ68" s="1" t="str">
        <f>IF(AT68&gt;0,"&lt;img src=@img/pets.png@&gt;","")</f>
        <v/>
      </c>
      <c r="BA68" s="1" t="str">
        <f>IF(AU68="hard","&lt;img src=@img/hard.png@&gt;",IF(AU68="medium","&lt;img src=@img/medium.png@&gt;",IF(AU68="easy","&lt;img src=@img/easy.png@&gt;","")))</f>
        <v/>
      </c>
      <c r="BB68" s="1" t="str">
        <f>IF(AV68="true","&lt;img src=@img/drinkicon.png@&gt;","")</f>
        <v/>
      </c>
      <c r="BC68" s="1" t="str">
        <f>IF(AW68="true","&lt;img src=@img/foodicon.png@&gt;","")</f>
        <v/>
      </c>
      <c r="BD68" s="1" t="str">
        <f>CONCATENATE(AY68,AZ68,BA68,BB68,BC68,BK68)</f>
        <v>&lt;img src=@img/outdoor.png@&gt;</v>
      </c>
      <c r="BE68" s="1" t="str">
        <f>CONCATENATE(IF(AS68&gt;0,"outdoor ",""),IF(AT68&gt;0,"pet ",""),IF(AV68="true","drink ",""),IF(AW68="true","food ",""),AU68," ",E68," ",C68,IF(BJ68=TRUE," kid",""))</f>
        <v>outdoor med  pearl</v>
      </c>
      <c r="BF68" s="1" t="str">
        <f>IF(C68="pearl","Pearl Street",IF(C68="campus","Near Campus",IF(C68="downtown","Downtown",IF(C68="north","North Boulder",IF(C68="chautauqua","Chautauqua",IF(C68="east","East Boulder",IF(C68="efoco","East FoCo",IF(C68="hill","The Hill",""))))))))</f>
        <v>Pearl Street</v>
      </c>
      <c r="BG68" s="10">
        <v>40.016637000000003</v>
      </c>
      <c r="BH68" s="10">
        <v>-105.28492</v>
      </c>
      <c r="BI68" s="1" t="str">
        <f>CONCATENATE("[",BG68,",",BH68,"],")</f>
        <v>[40.016637,-105.28492],</v>
      </c>
      <c r="BK68" s="1" t="str">
        <f>IF(BJ68&gt;0,"&lt;img src=@img/kidicon.png@&gt;","")</f>
        <v/>
      </c>
    </row>
    <row r="69" spans="2:63" ht="21" customHeight="1">
      <c r="B69" s="10" t="s">
        <v>401</v>
      </c>
      <c r="C69" s="1" t="s">
        <v>309</v>
      </c>
      <c r="G69" s="1" t="s">
        <v>382</v>
      </c>
      <c r="W69" s="1" t="str">
        <f>IF(H69&gt;0,H69/100,"")</f>
        <v/>
      </c>
      <c r="X69" s="1" t="str">
        <f>IF(I69&gt;0,I69/100,"")</f>
        <v/>
      </c>
      <c r="Y69" s="1" t="str">
        <f>IF(J69&gt;0,J69/100,"")</f>
        <v/>
      </c>
      <c r="Z69" s="1" t="str">
        <f>IF(K69&gt;0,K69/100,"")</f>
        <v/>
      </c>
      <c r="AA69" s="1" t="str">
        <f>IF(L69&gt;0,L69/100,"")</f>
        <v/>
      </c>
      <c r="AB69" s="1" t="str">
        <f>IF(M69&gt;0,M69/100,"")</f>
        <v/>
      </c>
      <c r="AC69" s="1" t="str">
        <f>IF(N69&gt;0,N69/100,"")</f>
        <v/>
      </c>
      <c r="AD69" s="1" t="str">
        <f>IF(O69&gt;0,O69/100,"")</f>
        <v/>
      </c>
      <c r="AE69" s="1" t="str">
        <f>IF(P69&gt;0,P69/100,"")</f>
        <v/>
      </c>
      <c r="AF69" s="1" t="str">
        <f>IF(Q69&gt;0,Q69/100,"")</f>
        <v/>
      </c>
      <c r="AG69" s="1" t="str">
        <f>IF(R69&gt;0,R69/100,"")</f>
        <v/>
      </c>
      <c r="AH69" s="1" t="str">
        <f>IF(S69&gt;0,S69/100,"")</f>
        <v/>
      </c>
      <c r="AI69" s="1" t="str">
        <f>IF(T69&gt;0,T69/100,"")</f>
        <v/>
      </c>
      <c r="AJ69" s="1" t="str">
        <f>IF(U69&gt;0,U69/100,"")</f>
        <v/>
      </c>
      <c r="AK69" s="1" t="str">
        <f>IF(H69&gt;0,CONCATENATE(IF(W69&lt;=12,W69,W69-12),IF(OR(W69&lt;12,W69=24),"am","pm"),"-",IF(X69&lt;=12,X69,X69-12),IF(OR(X69&lt;12,X69=24),"am","pm")),"")</f>
        <v/>
      </c>
      <c r="AL69" s="1" t="str">
        <f>IF(J69&gt;0,CONCATENATE(IF(Y69&lt;=12,Y69,Y69-12),IF(OR(Y69&lt;12,Y69=24),"am","pm"),"-",IF(Z69&lt;=12,Z69,Z69-12),IF(OR(Z69&lt;12,Z69=24),"am","pm")),"")</f>
        <v/>
      </c>
      <c r="AM69" s="1" t="str">
        <f>IF(L69&gt;0,CONCATENATE(IF(AA69&lt;=12,AA69,AA69-12),IF(OR(AA69&lt;12,AA69=24),"am","pm"),"-",IF(AB69&lt;=12,AB69,AB69-12),IF(OR(AB69&lt;12,AB69=24),"am","pm")),"")</f>
        <v/>
      </c>
      <c r="AN69" s="1" t="str">
        <f>IF(N69&gt;0,CONCATENATE(IF(AC69&lt;=12,AC69,AC69-12),IF(OR(AC69&lt;12,AC69=24),"am","pm"),"-",IF(AD69&lt;=12,AD69,AD69-12),IF(OR(AD69&lt;12,AD69=24),"am","pm")),"")</f>
        <v/>
      </c>
      <c r="AO69" s="1" t="str">
        <f>IF(O69&gt;0,CONCATENATE(IF(AE69&lt;=12,AE69,AE69-12),IF(OR(AE69&lt;12,AE69=24),"am","pm"),"-",IF(AF69&lt;=12,AF69,AF69-12),IF(OR(AF69&lt;12,AF69=24),"am","pm")),"")</f>
        <v/>
      </c>
      <c r="AP69" s="1" t="str">
        <f>IF(R69&gt;0,CONCATENATE(IF(AG69&lt;=12,AG69,AG69-12),IF(OR(AG69&lt;12,AG69=24),"am","pm"),"-",IF(AH69&lt;=12,AH69,AH69-12),IF(OR(AH69&lt;12,AH69=24),"am","pm")),"")</f>
        <v/>
      </c>
      <c r="AQ69" s="1" t="str">
        <f>IF(T69&gt;0,CONCATENATE(IF(AI69&lt;=12,AI69,AI69-12),IF(OR(AI69&lt;12,AI69=24),"am","pm"),"-",IF(AJ69&lt;=12,AJ69,AJ69-12),IF(OR(AJ69&lt;12,AJ69=24),"am","pm")),"")</f>
        <v/>
      </c>
      <c r="AR69" s="7" t="s">
        <v>543</v>
      </c>
      <c r="AU69" s="1" t="s">
        <v>573</v>
      </c>
      <c r="AV69" s="5" t="s">
        <v>33</v>
      </c>
      <c r="AW69" s="5" t="s">
        <v>33</v>
      </c>
      <c r="AX69" s="6" t="str">
        <f>CONCATENATE("{
    'name': """,B69,""",
    'area': ","""",C69,""",",
"'hours': {
      'sunday-start':","""",H69,"""",", 'sunday-end':","""",I69,"""",", 'monday-start':","""",J69,"""",", 'monday-end':","""",K69,"""",", 'tuesday-start':","""",L69,"""",", 'tuesday-end':","""",M69,""", 'wednesday-start':","""",N69,""", 'wednesday-end':","""",O69,""", 'thursday-start':","""",P69,""", 'thursday-end':","""",Q69,""", 'friday-start':","""",R69,""", 'friday-end':","""",S69,""", 'saturday-start':","""",T69,""", 'saturday-end':","""",U69,"""","},","  'description': ","""",V69,"""",", 'link':","""",AR69,"""",", 'pricing':","""",E69,"""",",   'phone-number': ","""",F69,"""",", 'address': ","""",G69,"""",", 'other-amenities': [","'",AS69,"','",AT69,"','",AU69,"'","]",", 'has-drink':",AV69,", 'has-food':",AW69,"},")</f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9" s="1" t="str">
        <f>IF(AS69&gt;0,"&lt;img src=@img/outdoor.png@&gt;","")</f>
        <v/>
      </c>
      <c r="AZ69" s="1" t="str">
        <f>IF(AT69&gt;0,"&lt;img src=@img/pets.png@&gt;","")</f>
        <v/>
      </c>
      <c r="BA69" s="1" t="str">
        <f>IF(AU69="hard","&lt;img src=@img/hard.png@&gt;",IF(AU69="medium","&lt;img src=@img/medium.png@&gt;",IF(AU69="easy","&lt;img src=@img/easy.png@&gt;","")))</f>
        <v/>
      </c>
      <c r="BB69" s="1" t="str">
        <f>IF(AV69="true","&lt;img src=@img/drinkicon.png@&gt;","")</f>
        <v/>
      </c>
      <c r="BC69" s="1" t="str">
        <f>IF(AW69="true","&lt;img src=@img/foodicon.png@&gt;","")</f>
        <v/>
      </c>
      <c r="BD69" s="1" t="str">
        <f>CONCATENATE(AY69,AZ69,BA69,BB69,BC69,BK69)</f>
        <v/>
      </c>
      <c r="BE69" s="1" t="str">
        <f>CONCATENATE(IF(AS69&gt;0,"outdoor ",""),IF(AT69&gt;0,"pet ",""),IF(AV69="true","drink ",""),IF(AW69="true","food ",""),AU69," ",E69," ",C69,IF(BJ69=TRUE," kid",""))</f>
        <v>med  hill</v>
      </c>
      <c r="BF69" s="1" t="str">
        <f>IF(C69="pearl","Pearl Street",IF(C69="campus","Near Campus",IF(C69="downtown","Downtown",IF(C69="north","North Boulder",IF(C69="chautauqua","Chautauqua",IF(C69="east","East Boulder",IF(C69="efoco","East FoCo",IF(C69="hill","The Hill",""))))))))</f>
        <v>The Hill</v>
      </c>
      <c r="BG69" s="10">
        <v>40.008251999999999</v>
      </c>
      <c r="BH69" s="10">
        <v>-105.276056</v>
      </c>
      <c r="BI69" s="1" t="str">
        <f>CONCATENATE("[",BG69,",",BH69,"],")</f>
        <v>[40.008252,-105.276056],</v>
      </c>
      <c r="BK69" s="1" t="str">
        <f>IF(BJ69&gt;0,"&lt;img src=@img/kidicon.png@&gt;","")</f>
        <v/>
      </c>
    </row>
    <row r="70" spans="2:63" ht="21" customHeight="1">
      <c r="B70" s="1" t="s">
        <v>463</v>
      </c>
      <c r="C70" s="1" t="s">
        <v>416</v>
      </c>
      <c r="G70" s="25" t="s">
        <v>436</v>
      </c>
      <c r="W70" s="1" t="str">
        <f>IF(H70&gt;0,H70/100,"")</f>
        <v/>
      </c>
      <c r="X70" s="1" t="str">
        <f>IF(I70&gt;0,I70/100,"")</f>
        <v/>
      </c>
      <c r="Y70" s="1" t="str">
        <f>IF(J70&gt;0,J70/100,"")</f>
        <v/>
      </c>
      <c r="Z70" s="1" t="str">
        <f>IF(K70&gt;0,K70/100,"")</f>
        <v/>
      </c>
      <c r="AA70" s="1" t="str">
        <f>IF(L70&gt;0,L70/100,"")</f>
        <v/>
      </c>
      <c r="AB70" s="1" t="str">
        <f>IF(M70&gt;0,M70/100,"")</f>
        <v/>
      </c>
      <c r="AC70" s="1" t="str">
        <f>IF(N70&gt;0,N70/100,"")</f>
        <v/>
      </c>
      <c r="AD70" s="1" t="str">
        <f>IF(O70&gt;0,O70/100,"")</f>
        <v/>
      </c>
      <c r="AE70" s="1" t="str">
        <f>IF(P70&gt;0,P70/100,"")</f>
        <v/>
      </c>
      <c r="AF70" s="1" t="str">
        <f>IF(Q70&gt;0,Q70/100,"")</f>
        <v/>
      </c>
      <c r="AG70" s="1" t="str">
        <f>IF(R70&gt;0,R70/100,"")</f>
        <v/>
      </c>
      <c r="AH70" s="1" t="str">
        <f>IF(S70&gt;0,S70/100,"")</f>
        <v/>
      </c>
      <c r="AI70" s="1" t="str">
        <f>IF(T70&gt;0,T70/100,"")</f>
        <v/>
      </c>
      <c r="AJ70" s="1" t="str">
        <f>IF(U70&gt;0,U70/100,"")</f>
        <v/>
      </c>
      <c r="AK70" s="1" t="str">
        <f>IF(H70&gt;0,CONCATENATE(IF(W70&lt;=12,W70,W70-12),IF(OR(W70&lt;12,W70=24),"am","pm"),"-",IF(X70&lt;=12,X70,X70-12),IF(OR(X70&lt;12,X70=24),"am","pm")),"")</f>
        <v/>
      </c>
      <c r="AL70" s="1" t="str">
        <f>IF(J70&gt;0,CONCATENATE(IF(Y70&lt;=12,Y70,Y70-12),IF(OR(Y70&lt;12,Y70=24),"am","pm"),"-",IF(Z70&lt;=12,Z70,Z70-12),IF(OR(Z70&lt;12,Z70=24),"am","pm")),"")</f>
        <v/>
      </c>
      <c r="AM70" s="1" t="str">
        <f>IF(L70&gt;0,CONCATENATE(IF(AA70&lt;=12,AA70,AA70-12),IF(OR(AA70&lt;12,AA70=24),"am","pm"),"-",IF(AB70&lt;=12,AB70,AB70-12),IF(OR(AB70&lt;12,AB70=24),"am","pm")),"")</f>
        <v/>
      </c>
      <c r="AN70" s="1" t="str">
        <f>IF(N70&gt;0,CONCATENATE(IF(AC70&lt;=12,AC70,AC70-12),IF(OR(AC70&lt;12,AC70=24),"am","pm"),"-",IF(AD70&lt;=12,AD70,AD70-12),IF(OR(AD70&lt;12,AD70=24),"am","pm")),"")</f>
        <v/>
      </c>
      <c r="AO70" s="1" t="str">
        <f>IF(O70&gt;0,CONCATENATE(IF(AE70&lt;=12,AE70,AE70-12),IF(OR(AE70&lt;12,AE70=24),"am","pm"),"-",IF(AF70&lt;=12,AF70,AF70-12),IF(OR(AF70&lt;12,AF70=24),"am","pm")),"")</f>
        <v/>
      </c>
      <c r="AP70" s="1" t="str">
        <f>IF(R70&gt;0,CONCATENATE(IF(AG70&lt;=12,AG70,AG70-12),IF(OR(AG70&lt;12,AG70=24),"am","pm"),"-",IF(AH70&lt;=12,AH70,AH70-12),IF(OR(AH70&lt;12,AH70=24),"am","pm")),"")</f>
        <v/>
      </c>
      <c r="AQ70" s="1" t="str">
        <f>IF(T70&gt;0,CONCATENATE(IF(AI70&lt;=12,AI70,AI70-12),IF(OR(AI70&lt;12,AI70=24),"am","pm"),"-",IF(AJ70&lt;=12,AJ70,AJ70-12),IF(OR(AJ70&lt;12,AJ70=24),"am","pm")),"")</f>
        <v/>
      </c>
      <c r="AR70" s="1" t="s">
        <v>562</v>
      </c>
      <c r="AU70" s="1" t="s">
        <v>573</v>
      </c>
      <c r="AV70" s="5" t="s">
        <v>33</v>
      </c>
      <c r="AW70" s="5" t="s">
        <v>33</v>
      </c>
      <c r="AX70" s="6" t="str">
        <f>CONCATENATE("{
    'name': """,B70,""",
    'area': ","""",C70,""",",
"'hours': {
      'sunday-start':","""",H70,"""",", 'sunday-end':","""",I70,"""",", 'monday-start':","""",J70,"""",", 'monday-end':","""",K70,"""",", 'tuesday-start':","""",L70,"""",", 'tuesday-end':","""",M70,""", 'wednesday-start':","""",N70,""", 'wednesday-end':","""",O70,""", 'thursday-start':","""",P70,""", 'thursday-end':","""",Q70,""", 'friday-start':","""",R70,""", 'friday-end':","""",S70,""", 'saturday-start':","""",T70,""", 'saturday-end':","""",U70,"""","},","  'description': ","""",V70,"""",", 'link':","""",AR70,"""",", 'pricing':","""",E70,"""",",   'phone-number': ","""",F70,"""",", 'address': ","""",G70,"""",", 'other-amenities': [","'",AS70,"','",AT70,"','",AU70,"'","]",", 'has-drink':",AV70,", 'has-food':",AW70,"},")</f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70" s="1" t="str">
        <f>IF(AS70&gt;0,"&lt;img src=@img/outdoor.png@&gt;","")</f>
        <v/>
      </c>
      <c r="AZ70" s="1" t="str">
        <f>IF(AT70&gt;0,"&lt;img src=@img/pets.png@&gt;","")</f>
        <v/>
      </c>
      <c r="BA70" s="1" t="str">
        <f>IF(AU70="hard","&lt;img src=@img/hard.png@&gt;",IF(AU70="medium","&lt;img src=@img/medium.png@&gt;",IF(AU70="easy","&lt;img src=@img/easy.png@&gt;","")))</f>
        <v/>
      </c>
      <c r="BB70" s="1" t="str">
        <f>IF(AV70="true","&lt;img src=@img/drinkicon.png@&gt;","")</f>
        <v/>
      </c>
      <c r="BC70" s="1" t="str">
        <f>IF(AW70="true","&lt;img src=@img/foodicon.png@&gt;","")</f>
        <v/>
      </c>
      <c r="BD70" s="1" t="str">
        <f>CONCATENATE(AY70,AZ70,BA70,BB70,BC70,BK70)</f>
        <v/>
      </c>
      <c r="BE70" s="1" t="str">
        <f>CONCATENATE(IF(AS70&gt;0,"outdoor ",""),IF(AT70&gt;0,"pet ",""),IF(AV70="true","drink ",""),IF(AW70="true","food ",""),AU70," ",E70," ",C70,IF(BJ70=TRUE," kid",""))</f>
        <v>med  north</v>
      </c>
      <c r="BF70" s="1" t="str">
        <f>IF(C70="pearl","Pearl Street",IF(C70="campus","Near Campus",IF(C70="downtown","Downtown",IF(C70="north","North Boulder",IF(C70="chautauqua","Chautauqua",IF(C70="east","East Boulder",IF(C70="efoco","East FoCo",IF(C70="hill","The Hill",""))))))))</f>
        <v>North Boulder</v>
      </c>
      <c r="BG70" s="10">
        <v>40.047736</v>
      </c>
      <c r="BH70" s="10">
        <v>-105.28069499999999</v>
      </c>
      <c r="BI70" s="1" t="str">
        <f>CONCATENATE("[",BG70,",",BH70,"],")</f>
        <v>[40.047736,-105.280695],</v>
      </c>
      <c r="BK70" s="1" t="str">
        <f>IF(BJ70&gt;0,"&lt;img src=@img/kidicon.png@&gt;","")</f>
        <v/>
      </c>
    </row>
    <row r="71" spans="2:63" ht="21" customHeight="1">
      <c r="B71" s="22" t="s">
        <v>443</v>
      </c>
      <c r="C71" s="1" t="s">
        <v>416</v>
      </c>
      <c r="G71" s="25" t="s">
        <v>444</v>
      </c>
      <c r="V71" s="6"/>
      <c r="W71" s="1" t="str">
        <f>IF(H71&gt;0,H71/100,"")</f>
        <v/>
      </c>
      <c r="X71" s="1" t="str">
        <f>IF(I71&gt;0,I71/100,"")</f>
        <v/>
      </c>
      <c r="Y71" s="1" t="str">
        <f>IF(J71&gt;0,J71/100,"")</f>
        <v/>
      </c>
      <c r="Z71" s="1" t="str">
        <f>IF(K71&gt;0,K71/100,"")</f>
        <v/>
      </c>
      <c r="AA71" s="1" t="str">
        <f>IF(L71&gt;0,L71/100,"")</f>
        <v/>
      </c>
      <c r="AB71" s="1" t="str">
        <f>IF(M71&gt;0,M71/100,"")</f>
        <v/>
      </c>
      <c r="AC71" s="1" t="str">
        <f>IF(N71&gt;0,N71/100,"")</f>
        <v/>
      </c>
      <c r="AD71" s="1" t="str">
        <f>IF(O71&gt;0,O71/100,"")</f>
        <v/>
      </c>
      <c r="AE71" s="1" t="str">
        <f>IF(P71&gt;0,P71/100,"")</f>
        <v/>
      </c>
      <c r="AF71" s="1" t="str">
        <f>IF(Q71&gt;0,Q71/100,"")</f>
        <v/>
      </c>
      <c r="AG71" s="1" t="str">
        <f>IF(R71&gt;0,R71/100,"")</f>
        <v/>
      </c>
      <c r="AH71" s="1" t="str">
        <f>IF(S71&gt;0,S71/100,"")</f>
        <v/>
      </c>
      <c r="AI71" s="1" t="str">
        <f>IF(T71&gt;0,T71/100,"")</f>
        <v/>
      </c>
      <c r="AJ71" s="1" t="str">
        <f>IF(U71&gt;0,U71/100,"")</f>
        <v/>
      </c>
      <c r="AK71" s="1" t="str">
        <f>IF(H71&gt;0,CONCATENATE(IF(W71&lt;=12,W71,W71-12),IF(OR(W71&lt;12,W71=24),"am","pm"),"-",IF(X71&lt;=12,X71,X71-12),IF(OR(X71&lt;12,X71=24),"am","pm")),"")</f>
        <v/>
      </c>
      <c r="AL71" s="1" t="str">
        <f>IF(J71&gt;0,CONCATENATE(IF(Y71&lt;=12,Y71,Y71-12),IF(OR(Y71&lt;12,Y71=24),"am","pm"),"-",IF(Z71&lt;=12,Z71,Z71-12),IF(OR(Z71&lt;12,Z71=24),"am","pm")),"")</f>
        <v/>
      </c>
      <c r="AM71" s="1" t="str">
        <f>IF(L71&gt;0,CONCATENATE(IF(AA71&lt;=12,AA71,AA71-12),IF(OR(AA71&lt;12,AA71=24),"am","pm"),"-",IF(AB71&lt;=12,AB71,AB71-12),IF(OR(AB71&lt;12,AB71=24),"am","pm")),"")</f>
        <v/>
      </c>
      <c r="AN71" s="1" t="str">
        <f>IF(N71&gt;0,CONCATENATE(IF(AC71&lt;=12,AC71,AC71-12),IF(OR(AC71&lt;12,AC71=24),"am","pm"),"-",IF(AD71&lt;=12,AD71,AD71-12),IF(OR(AD71&lt;12,AD71=24),"am","pm")),"")</f>
        <v/>
      </c>
      <c r="AO71" s="1" t="str">
        <f>IF(O71&gt;0,CONCATENATE(IF(AE71&lt;=12,AE71,AE71-12),IF(OR(AE71&lt;12,AE71=24),"am","pm"),"-",IF(AF71&lt;=12,AF71,AF71-12),IF(OR(AF71&lt;12,AF71=24),"am","pm")),"")</f>
        <v/>
      </c>
      <c r="AP71" s="1" t="str">
        <f>IF(R71&gt;0,CONCATENATE(IF(AG71&lt;=12,AG71,AG71-12),IF(OR(AG71&lt;12,AG71=24),"am","pm"),"-",IF(AH71&lt;=12,AH71,AH71-12),IF(OR(AH71&lt;12,AH71=24),"am","pm")),"")</f>
        <v/>
      </c>
      <c r="AQ71" s="1" t="str">
        <f>IF(T71&gt;0,CONCATENATE(IF(AI71&lt;=12,AI71,AI71-12),IF(OR(AI71&lt;12,AI71=24),"am","pm"),"-",IF(AJ71&lt;=12,AJ71,AJ71-12),IF(OR(AJ71&lt;12,AJ71=24),"am","pm")),"")</f>
        <v/>
      </c>
      <c r="AR71" s="4" t="s">
        <v>565</v>
      </c>
      <c r="AU71" s="1" t="s">
        <v>573</v>
      </c>
      <c r="AV71" s="5" t="s">
        <v>33</v>
      </c>
      <c r="AW71" s="5" t="s">
        <v>33</v>
      </c>
      <c r="AX71" s="6" t="str">
        <f>CONCATENATE("{
    'name': """,B71,""",
    'area': ","""",C71,""",",
"'hours': {
      'sunday-start':","""",H71,"""",", 'sunday-end':","""",I71,"""",", 'monday-start':","""",J71,"""",", 'monday-end':","""",K71,"""",", 'tuesday-start':","""",L71,"""",", 'tuesday-end':","""",M71,""", 'wednesday-start':","""",N71,""", 'wednesday-end':","""",O71,""", 'thursday-start':","""",P71,""", 'thursday-end':","""",Q71,""", 'friday-start':","""",R71,""", 'friday-end':","""",S71,""", 'saturday-start':","""",T71,""", 'saturday-end':","""",U71,"""","},","  'description': ","""",V71,"""",", 'link':","""",AR71,"""",", 'pricing':","""",E71,"""",",   'phone-number': ","""",F71,"""",", 'address': ","""",G71,"""",", 'other-amenities': [","'",AS71,"','",AT71,"','",AU71,"'","]",", 'has-drink':",AV71,", 'has-food':",AW71,"},")</f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['','','med'], 'has-drink':false, 'has-food':false},</v>
      </c>
      <c r="AY71" s="1" t="str">
        <f>IF(AS71&gt;0,"&lt;img src=@img/outdoor.png@&gt;","")</f>
        <v/>
      </c>
      <c r="AZ71" s="1" t="str">
        <f>IF(AT71&gt;0,"&lt;img src=@img/pets.png@&gt;","")</f>
        <v/>
      </c>
      <c r="BA71" s="1" t="str">
        <f>IF(AU71="hard","&lt;img src=@img/hard.png@&gt;",IF(AU71="medium","&lt;img src=@img/medium.png@&gt;",IF(AU71="easy","&lt;img src=@img/easy.png@&gt;","")))</f>
        <v/>
      </c>
      <c r="BB71" s="1" t="str">
        <f>IF(AV71="true","&lt;img src=@img/drinkicon.png@&gt;","")</f>
        <v/>
      </c>
      <c r="BC71" s="1" t="str">
        <f>IF(AW71="true","&lt;img src=@img/foodicon.png@&gt;","")</f>
        <v/>
      </c>
      <c r="BD71" s="1" t="str">
        <f>CONCATENATE(AY71,AZ71,BA71,BB71,BC71,BK71)</f>
        <v/>
      </c>
      <c r="BE71" s="1" t="str">
        <f>CONCATENATE(IF(AS71&gt;0,"outdoor ",""),IF(AT71&gt;0,"pet ",""),IF(AV71="true","drink ",""),IF(AW71="true","food ",""),AU71," ",E71," ",C71,IF(BJ71=TRUE," kid",""))</f>
        <v>med  north</v>
      </c>
      <c r="BF71" s="1" t="str">
        <f>IF(C71="pearl","Pearl Street",IF(C71="campus","Near Campus",IF(C71="downtown","Downtown",IF(C71="north","North Boulder",IF(C71="chautauqua","Chautauqua",IF(C71="east","East Boulder",IF(C71="efoco","East FoCo",IF(C71="hill","The Hill",""))))))))</f>
        <v>North Boulder</v>
      </c>
      <c r="BG71" s="10">
        <v>40.055765000000001</v>
      </c>
      <c r="BH71" s="10">
        <v>-105.282742</v>
      </c>
      <c r="BI71" s="1" t="str">
        <f>CONCATENATE("[",BG71,",",BH71,"],")</f>
        <v>[40.055765,-105.282742],</v>
      </c>
      <c r="BK71" s="1" t="str">
        <f>IF(BJ71&gt;0,"&lt;img src=@img/kidicon.png@&gt;","")</f>
        <v/>
      </c>
    </row>
    <row r="72" spans="2:63" ht="21" customHeight="1">
      <c r="B72" s="10" t="s">
        <v>80</v>
      </c>
      <c r="C72" s="1" t="s">
        <v>190</v>
      </c>
      <c r="G72" s="6" t="s">
        <v>210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V72" s="10" t="s">
        <v>123</v>
      </c>
      <c r="W72" s="1" t="str">
        <f>IF(H72&gt;0,H72/100,"")</f>
        <v/>
      </c>
      <c r="X72" s="1" t="str">
        <f>IF(I72&gt;0,I72/100,"")</f>
        <v/>
      </c>
      <c r="Y72" s="1">
        <f>IF(J72&gt;0,J72/100,"")</f>
        <v>15</v>
      </c>
      <c r="Z72" s="1">
        <f>IF(K72&gt;0,K72/100,"")</f>
        <v>18</v>
      </c>
      <c r="AA72" s="1">
        <f>IF(L72&gt;0,L72/100,"")</f>
        <v>15</v>
      </c>
      <c r="AB72" s="1">
        <f>IF(M72&gt;0,M72/100,"")</f>
        <v>18</v>
      </c>
      <c r="AC72" s="1">
        <f>IF(N72&gt;0,N72/100,"")</f>
        <v>15</v>
      </c>
      <c r="AD72" s="1">
        <f>IF(O72&gt;0,O72/100,"")</f>
        <v>18</v>
      </c>
      <c r="AE72" s="1">
        <f>IF(P72&gt;0,P72/100,"")</f>
        <v>15</v>
      </c>
      <c r="AF72" s="1">
        <f>IF(Q72&gt;0,Q72/100,"")</f>
        <v>18</v>
      </c>
      <c r="AG72" s="1">
        <f>IF(R72&gt;0,R72/100,"")</f>
        <v>15</v>
      </c>
      <c r="AH72" s="1">
        <f>IF(S72&gt;0,S72/100,"")</f>
        <v>18</v>
      </c>
      <c r="AI72" s="1" t="str">
        <f>IF(T72&gt;0,T72/100,"")</f>
        <v/>
      </c>
      <c r="AJ72" s="1" t="str">
        <f>IF(U72&gt;0,U72/100,"")</f>
        <v/>
      </c>
      <c r="AK72" s="1" t="str">
        <f>IF(H72&gt;0,CONCATENATE(IF(W72&lt;=12,W72,W72-12),IF(OR(W72&lt;12,W72=24),"am","pm"),"-",IF(X72&lt;=12,X72,X72-12),IF(OR(X72&lt;12,X72=24),"am","pm")),"")</f>
        <v/>
      </c>
      <c r="AL72" s="1" t="str">
        <f>IF(J72&gt;0,CONCATENATE(IF(Y72&lt;=12,Y72,Y72-12),IF(OR(Y72&lt;12,Y72=24),"am","pm"),"-",IF(Z72&lt;=12,Z72,Z72-12),IF(OR(Z72&lt;12,Z72=24),"am","pm")),"")</f>
        <v>3pm-6pm</v>
      </c>
      <c r="AM72" s="1" t="str">
        <f>IF(L72&gt;0,CONCATENATE(IF(AA72&lt;=12,AA72,AA72-12),IF(OR(AA72&lt;12,AA72=24),"am","pm"),"-",IF(AB72&lt;=12,AB72,AB72-12),IF(OR(AB72&lt;12,AB72=24),"am","pm")),"")</f>
        <v>3pm-6pm</v>
      </c>
      <c r="AN72" s="1" t="str">
        <f>IF(N72&gt;0,CONCATENATE(IF(AC72&lt;=12,AC72,AC72-12),IF(OR(AC72&lt;12,AC72=24),"am","pm"),"-",IF(AD72&lt;=12,AD72,AD72-12),IF(OR(AD72&lt;12,AD72=24),"am","pm")),"")</f>
        <v>3pm-6pm</v>
      </c>
      <c r="AO72" s="1" t="str">
        <f>IF(O72&gt;0,CONCATENATE(IF(AE72&lt;=12,AE72,AE72-12),IF(OR(AE72&lt;12,AE72=24),"am","pm"),"-",IF(AF72&lt;=12,AF72,AF72-12),IF(OR(AF72&lt;12,AF72=24),"am","pm")),"")</f>
        <v>3pm-6pm</v>
      </c>
      <c r="AP72" s="1" t="str">
        <f>IF(R72&gt;0,CONCATENATE(IF(AG72&lt;=12,AG72,AG72-12),IF(OR(AG72&lt;12,AG72=24),"am","pm"),"-",IF(AH72&lt;=12,AH72,AH72-12),IF(OR(AH72&lt;12,AH72=24),"am","pm")),"")</f>
        <v>3pm-6pm</v>
      </c>
      <c r="AQ72" s="1" t="str">
        <f>IF(T72&gt;0,CONCATENATE(IF(AI72&lt;=12,AI72,AI72-12),IF(OR(AI72&lt;12,AI72=24),"am","pm"),"-",IF(AJ72&lt;=12,AJ72,AJ72-12),IF(OR(AJ72&lt;12,AJ72=24),"am","pm")),"")</f>
        <v/>
      </c>
      <c r="AR72" s="9" t="s">
        <v>166</v>
      </c>
      <c r="AS72" s="1" t="s">
        <v>28</v>
      </c>
      <c r="AU72" s="1" t="s">
        <v>573</v>
      </c>
      <c r="AV72" s="5" t="s">
        <v>32</v>
      </c>
      <c r="AW72" s="5" t="s">
        <v>32</v>
      </c>
      <c r="AX72" s="6" t="str">
        <f>CONCATENATE("{
    'name': """,B72,""",
    'area': ","""",C72,""",",
"'hours': {
      'sunday-start':","""",H72,"""",", 'sunday-end':","""",I72,"""",", 'monday-start':","""",J72,"""",", 'monday-end':","""",K72,"""",", 'tuesday-start':","""",L72,"""",", 'tuesday-end':","""",M72,""", 'wednesday-start':","""",N72,""", 'wednesday-end':","""",O72,""", 'thursday-start':","""",P72,""", 'thursday-end':","""",Q72,""", 'friday-start':","""",R72,""", 'friday-end':","""",S72,""", 'saturday-start':","""",T72,""", 'saturday-end':","""",U72,"""","},","  'description': ","""",V72,"""",", 'link':","""",AR72,"""",", 'pricing':","""",E72,"""",",   'phone-number': ","""",F72,"""",", 'address': ","""",G72,"""",", 'other-amenities': [","'",AS72,"','",AT72,"','",AU72,"'","]",", 'has-drink':",AV72,", 'has-food':",AW72,"},")</f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2" s="1" t="str">
        <f>IF(AS72&gt;0,"&lt;img src=@img/outdoor.png@&gt;","")</f>
        <v>&lt;img src=@img/outdoor.png@&gt;</v>
      </c>
      <c r="AZ72" s="1" t="str">
        <f>IF(AT72&gt;0,"&lt;img src=@img/pets.png@&gt;","")</f>
        <v/>
      </c>
      <c r="BA72" s="1" t="str">
        <f>IF(AU72="hard","&lt;img src=@img/hard.png@&gt;",IF(AU72="medium","&lt;img src=@img/medium.png@&gt;",IF(AU72="easy","&lt;img src=@img/easy.png@&gt;","")))</f>
        <v/>
      </c>
      <c r="BB72" s="1" t="str">
        <f>IF(AV72="true","&lt;img src=@img/drinkicon.png@&gt;","")</f>
        <v>&lt;img src=@img/drinkicon.png@&gt;</v>
      </c>
      <c r="BC72" s="1" t="str">
        <f>IF(AW72="true","&lt;img src=@img/foodicon.png@&gt;","")</f>
        <v>&lt;img src=@img/foodicon.png@&gt;</v>
      </c>
      <c r="BD72" s="1" t="str">
        <f>CONCATENATE(AY72,AZ72,BA72,BB72,BC72,BK72)</f>
        <v>&lt;img src=@img/outdoor.png@&gt;&lt;img src=@img/drinkicon.png@&gt;&lt;img src=@img/foodicon.png@&gt;</v>
      </c>
      <c r="BE72" s="1" t="str">
        <f>CONCATENATE(IF(AS72&gt;0,"outdoor ",""),IF(AT72&gt;0,"pet ",""),IF(AV72="true","drink ",""),IF(AW72="true","food ",""),AU72," ",E72," ",C72,IF(BJ72=TRUE," kid",""))</f>
        <v>outdoor drink food med  pearl</v>
      </c>
      <c r="BF72" s="1" t="str">
        <f>IF(C72="pearl","Pearl Street",IF(C72="campus","Near Campus",IF(C72="downtown","Downtown",IF(C72="north","North Boulder",IF(C72="chautauqua","Chautauqua",IF(C72="east","East Boulder",IF(C72="efoco","East FoCo",IF(C72="hill","The Hill",""))))))))</f>
        <v>Pearl Street</v>
      </c>
      <c r="BG72" s="10">
        <v>40.019947000000002</v>
      </c>
      <c r="BH72" s="10">
        <v>-105.271158</v>
      </c>
      <c r="BI72" s="1" t="str">
        <f>CONCATENATE("[",BG72,",",BH72,"],")</f>
        <v>[40.019947,-105.271158],</v>
      </c>
      <c r="BK72" s="1" t="str">
        <f>IF(BJ72&gt;0,"&lt;img src=@img/kidicon.png@&gt;","")</f>
        <v/>
      </c>
    </row>
    <row r="73" spans="2:63" ht="21" customHeight="1">
      <c r="B73" s="10" t="s">
        <v>82</v>
      </c>
      <c r="C73" s="1" t="s">
        <v>190</v>
      </c>
      <c r="G73" s="20" t="s">
        <v>212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V73" s="10" t="s">
        <v>124</v>
      </c>
      <c r="W73" s="1" t="str">
        <f>IF(H73&gt;0,H73/100,"")</f>
        <v/>
      </c>
      <c r="X73" s="1" t="str">
        <f>IF(I73&gt;0,I73/100,"")</f>
        <v/>
      </c>
      <c r="Y73" s="1">
        <f>IF(J73&gt;0,J73/100,"")</f>
        <v>16</v>
      </c>
      <c r="Z73" s="1">
        <f>IF(K73&gt;0,K73/100,"")</f>
        <v>18</v>
      </c>
      <c r="AA73" s="1">
        <f>IF(L73&gt;0,L73/100,"")</f>
        <v>16</v>
      </c>
      <c r="AB73" s="1">
        <f>IF(M73&gt;0,M73/100,"")</f>
        <v>18</v>
      </c>
      <c r="AC73" s="1">
        <f>IF(N73&gt;0,N73/100,"")</f>
        <v>16</v>
      </c>
      <c r="AD73" s="1">
        <f>IF(O73&gt;0,O73/100,"")</f>
        <v>18</v>
      </c>
      <c r="AE73" s="1">
        <f>IF(P73&gt;0,P73/100,"")</f>
        <v>16</v>
      </c>
      <c r="AF73" s="1">
        <f>IF(Q73&gt;0,Q73/100,"")</f>
        <v>18</v>
      </c>
      <c r="AG73" s="1">
        <f>IF(R73&gt;0,R73/100,"")</f>
        <v>16</v>
      </c>
      <c r="AH73" s="1">
        <f>IF(S73&gt;0,S73/100,"")</f>
        <v>18</v>
      </c>
      <c r="AI73" s="1" t="str">
        <f>IF(T73&gt;0,T73/100,"")</f>
        <v/>
      </c>
      <c r="AJ73" s="1" t="str">
        <f>IF(U73&gt;0,U73/100,"")</f>
        <v/>
      </c>
      <c r="AK73" s="1" t="str">
        <f>IF(H73&gt;0,CONCATENATE(IF(W73&lt;=12,W73,W73-12),IF(OR(W73&lt;12,W73=24),"am","pm"),"-",IF(X73&lt;=12,X73,X73-12),IF(OR(X73&lt;12,X73=24),"am","pm")),"")</f>
        <v/>
      </c>
      <c r="AL73" s="1" t="str">
        <f>IF(J73&gt;0,CONCATENATE(IF(Y73&lt;=12,Y73,Y73-12),IF(OR(Y73&lt;12,Y73=24),"am","pm"),"-",IF(Z73&lt;=12,Z73,Z73-12),IF(OR(Z73&lt;12,Z73=24),"am","pm")),"")</f>
        <v>4pm-6pm</v>
      </c>
      <c r="AM73" s="1" t="str">
        <f>IF(L73&gt;0,CONCATENATE(IF(AA73&lt;=12,AA73,AA73-12),IF(OR(AA73&lt;12,AA73=24),"am","pm"),"-",IF(AB73&lt;=12,AB73,AB73-12),IF(OR(AB73&lt;12,AB73=24),"am","pm")),"")</f>
        <v>4pm-6pm</v>
      </c>
      <c r="AN73" s="1" t="str">
        <f>IF(N73&gt;0,CONCATENATE(IF(AC73&lt;=12,AC73,AC73-12),IF(OR(AC73&lt;12,AC73=24),"am","pm"),"-",IF(AD73&lt;=12,AD73,AD73-12),IF(OR(AD73&lt;12,AD73=24),"am","pm")),"")</f>
        <v>4pm-6pm</v>
      </c>
      <c r="AO73" s="1" t="str">
        <f>IF(O73&gt;0,CONCATENATE(IF(AE73&lt;=12,AE73,AE73-12),IF(OR(AE73&lt;12,AE73=24),"am","pm"),"-",IF(AF73&lt;=12,AF73,AF73-12),IF(OR(AF73&lt;12,AF73=24),"am","pm")),"")</f>
        <v>4pm-6pm</v>
      </c>
      <c r="AP73" s="1" t="str">
        <f>IF(R73&gt;0,CONCATENATE(IF(AG73&lt;=12,AG73,AG73-12),IF(OR(AG73&lt;12,AG73=24),"am","pm"),"-",IF(AH73&lt;=12,AH73,AH73-12),IF(OR(AH73&lt;12,AH73=24),"am","pm")),"")</f>
        <v>4pm-6pm</v>
      </c>
      <c r="AQ73" s="1" t="str">
        <f>IF(T73&gt;0,CONCATENATE(IF(AI73&lt;=12,AI73,AI73-12),IF(OR(AI73&lt;12,AI73=24),"am","pm"),"-",IF(AJ73&lt;=12,AJ73,AJ73-12),IF(OR(AJ73&lt;12,AJ73=24),"am","pm")),"")</f>
        <v/>
      </c>
      <c r="AR73" s="4" t="s">
        <v>167</v>
      </c>
      <c r="AS73" s="1" t="s">
        <v>28</v>
      </c>
      <c r="AU73" s="1" t="s">
        <v>573</v>
      </c>
      <c r="AV73" s="5" t="s">
        <v>32</v>
      </c>
      <c r="AW73" s="5" t="s">
        <v>33</v>
      </c>
      <c r="AX73" s="6" t="str">
        <f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3" s="1" t="str">
        <f>IF(AS73&gt;0,"&lt;img src=@img/outdoor.png@&gt;","")</f>
        <v>&lt;img src=@img/outdoor.png@&gt;</v>
      </c>
      <c r="AZ73" s="1" t="str">
        <f>IF(AT73&gt;0,"&lt;img src=@img/pets.png@&gt;","")</f>
        <v/>
      </c>
      <c r="BA73" s="1" t="str">
        <f>IF(AU73="hard","&lt;img src=@img/hard.png@&gt;",IF(AU73="medium","&lt;img src=@img/medium.png@&gt;",IF(AU73="easy","&lt;img src=@img/easy.png@&gt;","")))</f>
        <v/>
      </c>
      <c r="BB73" s="1" t="str">
        <f>IF(AV73="true","&lt;img src=@img/drinkicon.png@&gt;","")</f>
        <v>&lt;img src=@img/drinkicon.png@&gt;</v>
      </c>
      <c r="BC73" s="1" t="str">
        <f>IF(AW73="true","&lt;img src=@img/foodicon.png@&gt;","")</f>
        <v/>
      </c>
      <c r="BD73" s="1" t="str">
        <f>CONCATENATE(AY73,AZ73,BA73,BB73,BC73,BK73)</f>
        <v>&lt;img src=@img/outdoor.png@&gt;&lt;img src=@img/drinkicon.png@&gt;</v>
      </c>
      <c r="BE73" s="1" t="str">
        <f>CONCATENATE(IF(AS73&gt;0,"outdoor ",""),IF(AT73&gt;0,"pet ",""),IF(AV73="true","drink ",""),IF(AW73="true","food ",""),AU73," ",E73," ",C73,IF(BJ73=TRUE," kid",""))</f>
        <v>outdoor drink med  pearl</v>
      </c>
      <c r="BF73" s="1" t="str">
        <f>IF(C73="pearl","Pearl Street",IF(C73="campus","Near Campus",IF(C73="downtown","Downtown",IF(C73="north","North Boulder",IF(C73="chautauqua","Chautauqua",IF(C73="east","East Boulder",IF(C73="efoco","East FoCo",IF(C73="hill","The Hill",""))))))))</f>
        <v>Pearl Street</v>
      </c>
      <c r="BG73" s="10">
        <v>40.019010999999999</v>
      </c>
      <c r="BH73" s="10">
        <v>-105.275215</v>
      </c>
      <c r="BI73" s="1" t="str">
        <f>CONCATENATE("[",BG73,",",BH73,"],")</f>
        <v>[40.019011,-105.275215],</v>
      </c>
      <c r="BK73" s="1" t="str">
        <f>IF(BJ73&gt;0,"&lt;img src=@img/kidicon.png@&gt;","")</f>
        <v/>
      </c>
    </row>
    <row r="74" spans="2:63" ht="21" customHeight="1">
      <c r="B74" s="29" t="s">
        <v>481</v>
      </c>
      <c r="C74" s="1" t="s">
        <v>416</v>
      </c>
      <c r="G74" s="17" t="s">
        <v>482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" t="s">
        <v>493</v>
      </c>
      <c r="W74" s="1">
        <f>IF(H74&gt;0,H74/100,"")</f>
        <v>15</v>
      </c>
      <c r="X74" s="1">
        <f>IF(I74&gt;0,I74/100,"")</f>
        <v>18</v>
      </c>
      <c r="Y74" s="1">
        <f>IF(J74&gt;0,J74/100,"")</f>
        <v>15</v>
      </c>
      <c r="Z74" s="1">
        <f>IF(K74&gt;0,K74/100,"")</f>
        <v>18</v>
      </c>
      <c r="AA74" s="1">
        <f>IF(L74&gt;0,L74/100,"")</f>
        <v>15</v>
      </c>
      <c r="AB74" s="1">
        <f>IF(M74&gt;0,M74/100,"")</f>
        <v>18</v>
      </c>
      <c r="AC74" s="1">
        <f>IF(N74&gt;0,N74/100,"")</f>
        <v>15</v>
      </c>
      <c r="AD74" s="1">
        <f>IF(O74&gt;0,O74/100,"")</f>
        <v>18</v>
      </c>
      <c r="AE74" s="1">
        <f>IF(P74&gt;0,P74/100,"")</f>
        <v>15</v>
      </c>
      <c r="AF74" s="1">
        <f>IF(Q74&gt;0,Q74/100,"")</f>
        <v>18</v>
      </c>
      <c r="AG74" s="1">
        <f>IF(R74&gt;0,R74/100,"")</f>
        <v>15</v>
      </c>
      <c r="AH74" s="1">
        <f>IF(S74&gt;0,S74/100,"")</f>
        <v>18</v>
      </c>
      <c r="AI74" s="1">
        <f>IF(T74&gt;0,T74/100,"")</f>
        <v>15</v>
      </c>
      <c r="AJ74" s="1">
        <f>IF(U74&gt;0,U74/100,"")</f>
        <v>18</v>
      </c>
      <c r="AK74" s="1" t="str">
        <f>IF(H74&gt;0,CONCATENATE(IF(W74&lt;=12,W74,W74-12),IF(OR(W74&lt;12,W74=24),"am","pm"),"-",IF(X74&lt;=12,X74,X74-12),IF(OR(X74&lt;12,X74=24),"am","pm")),"")</f>
        <v>3pm-6pm</v>
      </c>
      <c r="AL74" s="1" t="str">
        <f>IF(J74&gt;0,CONCATENATE(IF(Y74&lt;=12,Y74,Y74-12),IF(OR(Y74&lt;12,Y74=24),"am","pm"),"-",IF(Z74&lt;=12,Z74,Z74-12),IF(OR(Z74&lt;12,Z74=24),"am","pm")),"")</f>
        <v>3pm-6pm</v>
      </c>
      <c r="AM74" s="1" t="str">
        <f>IF(L74&gt;0,CONCATENATE(IF(AA74&lt;=12,AA74,AA74-12),IF(OR(AA74&lt;12,AA74=24),"am","pm"),"-",IF(AB74&lt;=12,AB74,AB74-12),IF(OR(AB74&lt;12,AB74=24),"am","pm")),"")</f>
        <v>3pm-6pm</v>
      </c>
      <c r="AN74" s="1" t="str">
        <f>IF(N74&gt;0,CONCATENATE(IF(AC74&lt;=12,AC74,AC74-12),IF(OR(AC74&lt;12,AC74=24),"am","pm"),"-",IF(AD74&lt;=12,AD74,AD74-12),IF(OR(AD74&lt;12,AD74=24),"am","pm")),"")</f>
        <v>3pm-6pm</v>
      </c>
      <c r="AO74" s="1" t="str">
        <f>IF(O74&gt;0,CONCATENATE(IF(AE74&lt;=12,AE74,AE74-12),IF(OR(AE74&lt;12,AE74=24),"am","pm"),"-",IF(AF74&lt;=12,AF74,AF74-12),IF(OR(AF74&lt;12,AF74=24),"am","pm")),"")</f>
        <v>3pm-6pm</v>
      </c>
      <c r="AP74" s="1" t="str">
        <f>IF(R74&gt;0,CONCATENATE(IF(AG74&lt;=12,AG74,AG74-12),IF(OR(AG74&lt;12,AG74=24),"am","pm"),"-",IF(AH74&lt;=12,AH74,AH74-12),IF(OR(AH74&lt;12,AH74=24),"am","pm")),"")</f>
        <v>3pm-6pm</v>
      </c>
      <c r="AQ74" s="1" t="str">
        <f>IF(T74&gt;0,CONCATENATE(IF(AI74&lt;=12,AI74,AI74-12),IF(OR(AI74&lt;12,AI74=24),"am","pm"),"-",IF(AJ74&lt;=12,AJ74,AJ74-12),IF(OR(AJ74&lt;12,AJ74=24),"am","pm")),"")</f>
        <v>3pm-6pm</v>
      </c>
      <c r="AR74" s="4" t="s">
        <v>483</v>
      </c>
      <c r="AU74" s="1" t="s">
        <v>573</v>
      </c>
      <c r="AV74" s="5" t="s">
        <v>32</v>
      </c>
      <c r="AW74" s="5" t="s">
        <v>32</v>
      </c>
      <c r="AX74" s="6" t="str">
        <f>CONCATENATE("{
    'name': """,B74,""",
    'area': ","""",C74,""",",
"'hours': {
      'sunday-start':","""",H74,"""",", 'sunday-end':","""",I74,"""",", 'monday-start':","""",J74,"""",", 'monday-end':","""",K74,"""",", 'tuesday-start':","""",L74,"""",", 'tuesday-end':","""",M74,""", 'wednesday-start':","""",N74,""", 'wednesday-end':","""",O74,""", 'thursday-start':","""",P74,""", 'thursday-end':","""",Q74,""", 'friday-start':","""",R74,""", 'friday-end':","""",S74,""", 'saturday-start':","""",T74,""", 'saturday-end':","""",U74,"""","},","  'description': ","""",V74,"""",", 'link':","""",AR74,"""",", 'pricing':","""",E74,"""",",   'phone-number': ","""",F74,"""",", 'address': ","""",G74,"""",", 'other-amenities': [","'",AS74,"','",AT74,"','",AU74,"'","]",", 'has-drink':",AV74,", 'has-food':",AW74,"},")</f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4" s="1" t="str">
        <f>IF(AS74&gt;0,"&lt;img src=@img/outdoor.png@&gt;","")</f>
        <v/>
      </c>
      <c r="AZ74" s="1" t="str">
        <f>IF(AT74&gt;0,"&lt;img src=@img/pets.png@&gt;","")</f>
        <v/>
      </c>
      <c r="BA74" s="1" t="str">
        <f>IF(AU74="hard","&lt;img src=@img/hard.png@&gt;",IF(AU74="medium","&lt;img src=@img/medium.png@&gt;",IF(AU74="easy","&lt;img src=@img/easy.png@&gt;","")))</f>
        <v/>
      </c>
      <c r="BB74" s="1" t="str">
        <f>IF(AV74="true","&lt;img src=@img/drinkicon.png@&gt;","")</f>
        <v>&lt;img src=@img/drinkicon.png@&gt;</v>
      </c>
      <c r="BC74" s="1" t="str">
        <f>IF(AW74="true","&lt;img src=@img/foodicon.png@&gt;","")</f>
        <v>&lt;img src=@img/foodicon.png@&gt;</v>
      </c>
      <c r="BD74" s="1" t="str">
        <f>CONCATENATE(AY74,AZ74,BA74,BB74,BC74,BK74)</f>
        <v>&lt;img src=@img/drinkicon.png@&gt;&lt;img src=@img/foodicon.png@&gt;</v>
      </c>
      <c r="BE74" s="1" t="str">
        <f>CONCATENATE(IF(AS74&gt;0,"outdoor ",""),IF(AT74&gt;0,"pet ",""),IF(AV74="true","drink ",""),IF(AW74="true","food ",""),AU74," ",E74," ",C74,IF(BJ74=TRUE," kid",""))</f>
        <v>drink food med  north</v>
      </c>
      <c r="BF74" s="1" t="str">
        <f>IF(C74="pearl","Pearl Street",IF(C74="campus","Near Campus",IF(C74="downtown","Downtown",IF(C74="north","North Boulder",IF(C74="chautauqua","Chautauqua",IF(C74="east","East Boulder",IF(C74="efoco","East FoCo",IF(C74="hill","The Hill",""))))))))</f>
        <v>North Boulder</v>
      </c>
      <c r="BG74" s="19">
        <v>40.036504999999998</v>
      </c>
      <c r="BH74" s="10">
        <v>-105.26014499999999</v>
      </c>
      <c r="BI74" s="1" t="str">
        <f>CONCATENATE("[",BG74,",",BH74,"],")</f>
        <v>[40.036505,-105.260145],</v>
      </c>
    </row>
    <row r="75" spans="2:63" ht="21" customHeight="1">
      <c r="B75" s="10" t="s">
        <v>247</v>
      </c>
      <c r="C75" s="1" t="s">
        <v>282</v>
      </c>
      <c r="G75" s="1" t="s">
        <v>271</v>
      </c>
      <c r="W75" s="1" t="str">
        <f>IF(H75&gt;0,H75/100,"")</f>
        <v/>
      </c>
      <c r="X75" s="1" t="str">
        <f>IF(I75&gt;0,I75/100,"")</f>
        <v/>
      </c>
      <c r="Y75" s="1" t="str">
        <f>IF(J75&gt;0,J75/100,"")</f>
        <v/>
      </c>
      <c r="Z75" s="1" t="str">
        <f>IF(K75&gt;0,K75/100,"")</f>
        <v/>
      </c>
      <c r="AA75" s="1" t="str">
        <f>IF(L75&gt;0,L75/100,"")</f>
        <v/>
      </c>
      <c r="AB75" s="1" t="str">
        <f>IF(M75&gt;0,M75/100,"")</f>
        <v/>
      </c>
      <c r="AC75" s="1" t="str">
        <f>IF(N75&gt;0,N75/100,"")</f>
        <v/>
      </c>
      <c r="AD75" s="1" t="str">
        <f>IF(O75&gt;0,O75/100,"")</f>
        <v/>
      </c>
      <c r="AE75" s="1" t="str">
        <f>IF(P75&gt;0,P75/100,"")</f>
        <v/>
      </c>
      <c r="AF75" s="1" t="str">
        <f>IF(Q75&gt;0,Q75/100,"")</f>
        <v/>
      </c>
      <c r="AG75" s="1" t="str">
        <f>IF(R75&gt;0,R75/100,"")</f>
        <v/>
      </c>
      <c r="AH75" s="1" t="str">
        <f>IF(S75&gt;0,S75/100,"")</f>
        <v/>
      </c>
      <c r="AI75" s="1" t="str">
        <f>IF(T75&gt;0,T75/100,"")</f>
        <v/>
      </c>
      <c r="AJ75" s="1" t="str">
        <f>IF(U75&gt;0,U75/100,"")</f>
        <v/>
      </c>
      <c r="AK75" s="1" t="str">
        <f>IF(H75&gt;0,CONCATENATE(IF(W75&lt;=12,W75,W75-12),IF(OR(W75&lt;12,W75=24),"am","pm"),"-",IF(X75&lt;=12,X75,X75-12),IF(OR(X75&lt;12,X75=24),"am","pm")),"")</f>
        <v/>
      </c>
      <c r="AL75" s="1" t="str">
        <f>IF(J75&gt;0,CONCATENATE(IF(Y75&lt;=12,Y75,Y75-12),IF(OR(Y75&lt;12,Y75=24),"am","pm"),"-",IF(Z75&lt;=12,Z75,Z75-12),IF(OR(Z75&lt;12,Z75=24),"am","pm")),"")</f>
        <v/>
      </c>
      <c r="AM75" s="1" t="str">
        <f>IF(L75&gt;0,CONCATENATE(IF(AA75&lt;=12,AA75,AA75-12),IF(OR(AA75&lt;12,AA75=24),"am","pm"),"-",IF(AB75&lt;=12,AB75,AB75-12),IF(OR(AB75&lt;12,AB75=24),"am","pm")),"")</f>
        <v/>
      </c>
      <c r="AN75" s="1" t="str">
        <f>IF(N75&gt;0,CONCATENATE(IF(AC75&lt;=12,AC75,AC75-12),IF(OR(AC75&lt;12,AC75=24),"am","pm"),"-",IF(AD75&lt;=12,AD75,AD75-12),IF(OR(AD75&lt;12,AD75=24),"am","pm")),"")</f>
        <v/>
      </c>
      <c r="AO75" s="1" t="str">
        <f>IF(O75&gt;0,CONCATENATE(IF(AE75&lt;=12,AE75,AE75-12),IF(OR(AE75&lt;12,AE75=24),"am","pm"),"-",IF(AF75&lt;=12,AF75,AF75-12),IF(OR(AF75&lt;12,AF75=24),"am","pm")),"")</f>
        <v/>
      </c>
      <c r="AP75" s="1" t="str">
        <f>IF(R75&gt;0,CONCATENATE(IF(AG75&lt;=12,AG75,AG75-12),IF(OR(AG75&lt;12,AG75=24),"am","pm"),"-",IF(AH75&lt;=12,AH75,AH75-12),IF(OR(AH75&lt;12,AH75=24),"am","pm")),"")</f>
        <v/>
      </c>
      <c r="AQ75" s="1" t="str">
        <f>IF(T75&gt;0,CONCATENATE(IF(AI75&lt;=12,AI75,AI75-12),IF(OR(AI75&lt;12,AI75=24),"am","pm"),"-",IF(AJ75&lt;=12,AJ75,AJ75-12),IF(OR(AJ75&lt;12,AJ75=24),"am","pm")),"")</f>
        <v/>
      </c>
      <c r="AR75" s="4" t="s">
        <v>296</v>
      </c>
      <c r="AS75" s="1" t="s">
        <v>28</v>
      </c>
      <c r="AU75" s="1" t="s">
        <v>573</v>
      </c>
      <c r="AV75" s="5" t="s">
        <v>33</v>
      </c>
      <c r="AW75" s="5" t="s">
        <v>33</v>
      </c>
      <c r="AX75" s="6" t="str">
        <f>CONCATENATE("{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5" s="1" t="str">
        <f>IF(AS75&gt;0,"&lt;img src=@img/outdoor.png@&gt;","")</f>
        <v>&lt;img src=@img/outdoor.png@&gt;</v>
      </c>
      <c r="AZ75" s="1" t="str">
        <f>IF(AT75&gt;0,"&lt;img src=@img/pets.png@&gt;","")</f>
        <v/>
      </c>
      <c r="BA75" s="1" t="str">
        <f>IF(AU75="hard","&lt;img src=@img/hard.png@&gt;",IF(AU75="medium","&lt;img src=@img/medium.png@&gt;",IF(AU75="easy","&lt;img src=@img/easy.png@&gt;","")))</f>
        <v/>
      </c>
      <c r="BB75" s="1" t="str">
        <f>IF(AV75="true","&lt;img src=@img/drinkicon.png@&gt;","")</f>
        <v/>
      </c>
      <c r="BC75" s="1" t="str">
        <f>IF(AW75="true","&lt;img src=@img/foodicon.png@&gt;","")</f>
        <v/>
      </c>
      <c r="BD75" s="1" t="str">
        <f>CONCATENATE(AY75,AZ75,BA75,BB75,BC75,BK75)</f>
        <v>&lt;img src=@img/outdoor.png@&gt;</v>
      </c>
      <c r="BE75" s="1" t="str">
        <f>CONCATENATE(IF(AS75&gt;0,"outdoor ",""),IF(AT75&gt;0,"pet ",""),IF(AV75="true","drink ",""),IF(AW75="true","food ",""),AU75," ",E75," ",C75,IF(BJ75=TRUE," kid",""))</f>
        <v>outdoor med  downtown</v>
      </c>
      <c r="BF75" s="1" t="str">
        <f>IF(C75="pearl","Pearl Street",IF(C75="campus","Near Campus",IF(C75="downtown","Downtown",IF(C75="north","North Boulder",IF(C75="chautauqua","Chautauqua",IF(C75="east","East Boulder",IF(C75="efoco","East FoCo",IF(C75="hill","The Hill",""))))))))</f>
        <v>Downtown</v>
      </c>
      <c r="BG75" s="10">
        <v>40.014446999999997</v>
      </c>
      <c r="BH75" s="10">
        <v>-105.27901900000001</v>
      </c>
      <c r="BI75" s="1" t="str">
        <f>CONCATENATE("[",BG75,",",BH75,"],")</f>
        <v>[40.014447,-105.279019],</v>
      </c>
      <c r="BK75" s="1" t="str">
        <f>IF(BJ75&gt;0,"&lt;img src=@img/kidicon.png@&gt;","")</f>
        <v/>
      </c>
    </row>
    <row r="76" spans="2:63" ht="21" customHeight="1">
      <c r="B76" s="10" t="s">
        <v>334</v>
      </c>
      <c r="C76" s="1" t="s">
        <v>417</v>
      </c>
      <c r="G76" s="17" t="s">
        <v>357</v>
      </c>
      <c r="AR76" s="4" t="s">
        <v>519</v>
      </c>
      <c r="AS76" s="1" t="s">
        <v>28</v>
      </c>
      <c r="AU76" s="1" t="s">
        <v>573</v>
      </c>
      <c r="AV76" s="5" t="s">
        <v>33</v>
      </c>
      <c r="AW76" s="5" t="s">
        <v>33</v>
      </c>
      <c r="AX76" s="6" t="str">
        <f>CONCATENATE("{
    'name': """,B76,""",
    'area': ","""",C76,""",",
"'hours': {
      'sunday-start':","""",H76,"""",", 'sunday-end':","""",I76,"""",", 'monday-start':","""",J76,"""",", 'monday-end':","""",K76,"""",", 'tuesday-start':","""",L76,"""",", 'tuesday-end':","""",M76,""", 'wednesday-start':","""",N76,""", 'wednesday-end':","""",O76,""", 'thursday-start':","""",P76,""", 'thursday-end':","""",Q76,""", 'friday-start':","""",R76,""", 'friday-end':","""",S76,""", 'saturday-start':","""",T76,""", 'saturday-end':","""",U76,"""","},","  'description': ","""",V76,"""",", 'link':","""",AR76,"""",", 'pricing':","""",E76,"""",",   'phone-number': ","""",F76,"""",", 'address': ","""",G76,"""",", 'other-amenities': [","'",AS76,"','",AT76,"','",AU76,"'","]",", 'has-drink':",AV76,", 'has-food':",AW76,"},")</f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6" s="1" t="str">
        <f>IF(AS76&gt;0,"&lt;img src=@img/outdoor.png@&gt;","")</f>
        <v>&lt;img src=@img/outdoor.png@&gt;</v>
      </c>
      <c r="AZ76" s="1" t="str">
        <f>IF(AT76&gt;0,"&lt;img src=@img/pets.png@&gt;","")</f>
        <v/>
      </c>
      <c r="BA76" s="1" t="str">
        <f>IF(AU76="hard","&lt;img src=@img/hard.png@&gt;",IF(AU76="medium","&lt;img src=@img/medium.png@&gt;",IF(AU76="easy","&lt;img src=@img/easy.png@&gt;","")))</f>
        <v/>
      </c>
      <c r="BB76" s="1" t="str">
        <f>IF(AV76="true","&lt;img src=@img/drinkicon.png@&gt;","")</f>
        <v/>
      </c>
      <c r="BC76" s="1" t="str">
        <f>IF(AW76="true","&lt;img src=@img/foodicon.png@&gt;","")</f>
        <v/>
      </c>
      <c r="BD76" s="1" t="str">
        <f>CONCATENATE(AY76,AZ76,BA76,BB76,BC76,BK76)</f>
        <v>&lt;img src=@img/outdoor.png@&gt;</v>
      </c>
      <c r="BE76" s="1" t="str">
        <f>CONCATENATE(IF(AS76&gt;0,"outdoor ",""),IF(AT76&gt;0,"pet ",""),IF(AV76="true","drink ",""),IF(AW76="true","food ",""),AU76," ",E76," ",C76,IF(BJ76=TRUE," kid",""))</f>
        <v>outdoor med  east</v>
      </c>
      <c r="BF76" s="1" t="str">
        <f>IF(C76="pearl","Pearl Street",IF(C76="campus","Near Campus",IF(C76="downtown","Downtown",IF(C76="north","North Boulder",IF(C76="chautauqua","Chautauqua",IF(C76="east","East Boulder",IF(C76="efoco","East FoCo",IF(C76="hill","The Hill",""))))))))</f>
        <v>East Boulder</v>
      </c>
      <c r="BG76" s="10">
        <v>40.016492</v>
      </c>
      <c r="BH76" s="10">
        <v>-105.25650899999999</v>
      </c>
      <c r="BI76" s="1" t="str">
        <f>CONCATENATE("[",BG76,",",BH76,"],")</f>
        <v>[40.016492,-105.256509],</v>
      </c>
      <c r="BK76" s="1" t="str">
        <f>IF(BJ76&gt;0,"&lt;img src=@img/kidicon.png@&gt;","")</f>
        <v/>
      </c>
    </row>
    <row r="77" spans="2:63" ht="21" customHeight="1">
      <c r="B77" s="10" t="s">
        <v>83</v>
      </c>
      <c r="C77" s="1" t="s">
        <v>190</v>
      </c>
      <c r="G77" s="6" t="s">
        <v>213</v>
      </c>
      <c r="H77" s="1">
        <v>1500</v>
      </c>
      <c r="I77" s="1">
        <v>1800</v>
      </c>
      <c r="J77" s="1">
        <v>1500</v>
      </c>
      <c r="K77" s="1">
        <v>1800</v>
      </c>
      <c r="L77" s="1">
        <v>1500</v>
      </c>
      <c r="M77" s="1">
        <v>1800</v>
      </c>
      <c r="N77" s="1">
        <v>1500</v>
      </c>
      <c r="O77" s="1">
        <v>1800</v>
      </c>
      <c r="P77" s="1">
        <v>1500</v>
      </c>
      <c r="Q77" s="1">
        <v>1800</v>
      </c>
      <c r="R77" s="1">
        <v>1500</v>
      </c>
      <c r="S77" s="1">
        <v>1800</v>
      </c>
      <c r="T77" s="1">
        <v>1500</v>
      </c>
      <c r="U77" s="1">
        <v>1800</v>
      </c>
      <c r="V77" s="10" t="s">
        <v>477</v>
      </c>
      <c r="W77" s="1">
        <f>IF(H77&gt;0,H77/100,"")</f>
        <v>15</v>
      </c>
      <c r="X77" s="1">
        <f>IF(I77&gt;0,I77/100,"")</f>
        <v>18</v>
      </c>
      <c r="Y77" s="1">
        <f>IF(J77&gt;0,J77/100,"")</f>
        <v>15</v>
      </c>
      <c r="Z77" s="1">
        <f>IF(K77&gt;0,K77/100,"")</f>
        <v>18</v>
      </c>
      <c r="AA77" s="1">
        <f>IF(L77&gt;0,L77/100,"")</f>
        <v>15</v>
      </c>
      <c r="AB77" s="1">
        <f>IF(M77&gt;0,M77/100,"")</f>
        <v>18</v>
      </c>
      <c r="AC77" s="1">
        <f>IF(N77&gt;0,N77/100,"")</f>
        <v>15</v>
      </c>
      <c r="AD77" s="1">
        <f>IF(O77&gt;0,O77/100,"")</f>
        <v>18</v>
      </c>
      <c r="AE77" s="1">
        <f>IF(P77&gt;0,P77/100,"")</f>
        <v>15</v>
      </c>
      <c r="AF77" s="1">
        <f>IF(Q77&gt;0,Q77/100,"")</f>
        <v>18</v>
      </c>
      <c r="AG77" s="1">
        <f>IF(R77&gt;0,R77/100,"")</f>
        <v>15</v>
      </c>
      <c r="AH77" s="1">
        <f>IF(S77&gt;0,S77/100,"")</f>
        <v>18</v>
      </c>
      <c r="AI77" s="1">
        <f>IF(T77&gt;0,T77/100,"")</f>
        <v>15</v>
      </c>
      <c r="AJ77" s="1">
        <f>IF(U77&gt;0,U77/100,"")</f>
        <v>18</v>
      </c>
      <c r="AK77" s="1" t="str">
        <f>IF(H77&gt;0,CONCATENATE(IF(W77&lt;=12,W77,W77-12),IF(OR(W77&lt;12,W77=24),"am","pm"),"-",IF(X77&lt;=12,X77,X77-12),IF(OR(X77&lt;12,X77=24),"am","pm")),"")</f>
        <v>3pm-6pm</v>
      </c>
      <c r="AL77" s="1" t="str">
        <f>IF(J77&gt;0,CONCATENATE(IF(Y77&lt;=12,Y77,Y77-12),IF(OR(Y77&lt;12,Y77=24),"am","pm"),"-",IF(Z77&lt;=12,Z77,Z77-12),IF(OR(Z77&lt;12,Z77=24),"am","pm")),"")</f>
        <v>3pm-6pm</v>
      </c>
      <c r="AM77" s="1" t="str">
        <f>IF(L77&gt;0,CONCATENATE(IF(AA77&lt;=12,AA77,AA77-12),IF(OR(AA77&lt;12,AA77=24),"am","pm"),"-",IF(AB77&lt;=12,AB77,AB77-12),IF(OR(AB77&lt;12,AB77=24),"am","pm")),"")</f>
        <v>3pm-6pm</v>
      </c>
      <c r="AN77" s="1" t="str">
        <f>IF(N77&gt;0,CONCATENATE(IF(AC77&lt;=12,AC77,AC77-12),IF(OR(AC77&lt;12,AC77=24),"am","pm"),"-",IF(AD77&lt;=12,AD77,AD77-12),IF(OR(AD77&lt;12,AD77=24),"am","pm")),"")</f>
        <v>3pm-6pm</v>
      </c>
      <c r="AO77" s="1" t="str">
        <f>IF(O77&gt;0,CONCATENATE(IF(AE77&lt;=12,AE77,AE77-12),IF(OR(AE77&lt;12,AE77=24),"am","pm"),"-",IF(AF77&lt;=12,AF77,AF77-12),IF(OR(AF77&lt;12,AF77=24),"am","pm")),"")</f>
        <v>3pm-6pm</v>
      </c>
      <c r="AP77" s="1" t="str">
        <f>IF(R77&gt;0,CONCATENATE(IF(AG77&lt;=12,AG77,AG77-12),IF(OR(AG77&lt;12,AG77=24),"am","pm"),"-",IF(AH77&lt;=12,AH77,AH77-12),IF(OR(AH77&lt;12,AH77=24),"am","pm")),"")</f>
        <v>3pm-6pm</v>
      </c>
      <c r="AQ77" s="1" t="str">
        <f>IF(T77&gt;0,CONCATENATE(IF(AI77&lt;=12,AI77,AI77-12),IF(OR(AI77&lt;12,AI77=24),"am","pm"),"-",IF(AJ77&lt;=12,AJ77,AJ77-12),IF(OR(AJ77&lt;12,AJ77=24),"am","pm")),"")</f>
        <v>3pm-6pm</v>
      </c>
      <c r="AR77" s="1" t="s">
        <v>169</v>
      </c>
      <c r="AS77" s="1" t="s">
        <v>28</v>
      </c>
      <c r="AU77" s="1" t="s">
        <v>573</v>
      </c>
      <c r="AV77" s="5" t="s">
        <v>32</v>
      </c>
      <c r="AW77" s="5" t="s">
        <v>32</v>
      </c>
      <c r="AX77" s="6" t="str">
        <f>CONCATENATE("{
    'name': """,B77,""",
    'area': ","""",C77,""",",
"'hours': {
      'sunday-start':","""",H77,"""",", 'sunday-end':","""",I77,"""",", 'monday-start':","""",J77,"""",", 'monday-end':","""",K77,"""",", 'tuesday-start':","""",L77,"""",", 'tuesday-end':","""",M77,""", 'wednesday-start':","""",N77,""", 'wednesday-end':","""",O77,""", 'thursday-start':","""",P77,""", 'thursday-end':","""",Q77,""", 'friday-start':","""",R77,""", 'friday-end':","""",S77,""", 'saturday-start':","""",T77,""", 'saturday-end':","""",U77,"""","},","  'description': ","""",V77,"""",", 'link':","""",AR77,"""",", 'pricing':","""",E77,"""",",   'phone-number': ","""",F77,"""",", 'address': ","""",G77,"""",", 'other-amenities': [","'",AS77,"','",AT77,"','",AU77,"'","]",", 'has-drink':",AV77,", 'has-food':",AW77,"},")</f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7" s="1" t="str">
        <f>IF(AS77&gt;0,"&lt;img src=@img/outdoor.png@&gt;","")</f>
        <v>&lt;img src=@img/outdoor.png@&gt;</v>
      </c>
      <c r="AZ77" s="1" t="str">
        <f>IF(AT77&gt;0,"&lt;img src=@img/pets.png@&gt;","")</f>
        <v/>
      </c>
      <c r="BA77" s="1" t="str">
        <f>IF(AU77="hard","&lt;img src=@img/hard.png@&gt;",IF(AU77="medium","&lt;img src=@img/medium.png@&gt;",IF(AU77="easy","&lt;img src=@img/easy.png@&gt;","")))</f>
        <v/>
      </c>
      <c r="BB77" s="1" t="str">
        <f>IF(AV77="true","&lt;img src=@img/drinkicon.png@&gt;","")</f>
        <v>&lt;img src=@img/drinkicon.png@&gt;</v>
      </c>
      <c r="BC77" s="1" t="str">
        <f>IF(AW77="true","&lt;img src=@img/foodicon.png@&gt;","")</f>
        <v>&lt;img src=@img/foodicon.png@&gt;</v>
      </c>
      <c r="BD77" s="1" t="str">
        <f>CONCATENATE(AY77,AZ77,BA77,BB77,BC77,BK77)</f>
        <v>&lt;img src=@img/outdoor.png@&gt;&lt;img src=@img/drinkicon.png@&gt;&lt;img src=@img/foodicon.png@&gt;</v>
      </c>
      <c r="BE77" s="1" t="str">
        <f>CONCATENATE(IF(AS77&gt;0,"outdoor ",""),IF(AT77&gt;0,"pet ",""),IF(AV77="true","drink ",""),IF(AW77="true","food ",""),AU77," ",E77," ",C77,IF(BJ77=TRUE," kid",""))</f>
        <v>outdoor drink food med  pearl</v>
      </c>
      <c r="BF77" s="1" t="str">
        <f>IF(C77="pearl","Pearl Street",IF(C77="campus","Near Campus",IF(C77="downtown","Downtown",IF(C77="north","North Boulder",IF(C77="chautauqua","Chautauqua",IF(C77="east","East Boulder",IF(C77="efoco","East FoCo",IF(C77="hill","The Hill",""))))))))</f>
        <v>Pearl Street</v>
      </c>
      <c r="BG77" s="10">
        <v>40.017774000000003</v>
      </c>
      <c r="BH77" s="10">
        <v>-105.28192900000001</v>
      </c>
      <c r="BI77" s="1" t="str">
        <f>CONCATENATE("[",BG77,",",BH77,"],")</f>
        <v>[40.017774,-105.281929],</v>
      </c>
      <c r="BK77" s="1" t="str">
        <f>IF(BJ77&gt;0,"&lt;img src=@img/kidicon.png@&gt;","")</f>
        <v/>
      </c>
    </row>
    <row r="78" spans="2:63" ht="21" customHeight="1">
      <c r="B78" s="10" t="s">
        <v>84</v>
      </c>
      <c r="C78" s="1" t="s">
        <v>190</v>
      </c>
      <c r="G78" s="6" t="s">
        <v>214</v>
      </c>
      <c r="J78" s="1">
        <v>1630</v>
      </c>
      <c r="K78" s="1">
        <v>1830</v>
      </c>
      <c r="L78" s="1">
        <v>1630</v>
      </c>
      <c r="M78" s="1">
        <v>1830</v>
      </c>
      <c r="N78" s="1">
        <v>1630</v>
      </c>
      <c r="O78" s="1">
        <v>1830</v>
      </c>
      <c r="P78" s="1">
        <v>1630</v>
      </c>
      <c r="Q78" s="1">
        <v>1830</v>
      </c>
      <c r="V78" s="10" t="s">
        <v>125</v>
      </c>
      <c r="W78" s="1" t="str">
        <f>IF(H78&gt;0,H78/100,"")</f>
        <v/>
      </c>
      <c r="X78" s="1" t="str">
        <f>IF(I78&gt;0,I78/100,"")</f>
        <v/>
      </c>
      <c r="Y78" s="1">
        <f>IF(J78&gt;0,J78/100,"")</f>
        <v>16.3</v>
      </c>
      <c r="Z78" s="1">
        <f>IF(K78&gt;0,K78/100,"")</f>
        <v>18.3</v>
      </c>
      <c r="AA78" s="1">
        <f>IF(L78&gt;0,L78/100,"")</f>
        <v>16.3</v>
      </c>
      <c r="AB78" s="1">
        <f>IF(M78&gt;0,M78/100,"")</f>
        <v>18.3</v>
      </c>
      <c r="AC78" s="1">
        <f>IF(N78&gt;0,N78/100,"")</f>
        <v>16.3</v>
      </c>
      <c r="AD78" s="1">
        <f>IF(O78&gt;0,O78/100,"")</f>
        <v>18.3</v>
      </c>
      <c r="AE78" s="1">
        <f>IF(P78&gt;0,P78/100,"")</f>
        <v>16.3</v>
      </c>
      <c r="AF78" s="1">
        <f>IF(Q78&gt;0,Q78/100,"")</f>
        <v>18.3</v>
      </c>
      <c r="AG78" s="1" t="str">
        <f>IF(R78&gt;0,R78/100,"")</f>
        <v/>
      </c>
      <c r="AH78" s="1" t="str">
        <f>IF(S78&gt;0,S78/100,"")</f>
        <v/>
      </c>
      <c r="AI78" s="1" t="str">
        <f>IF(T78&gt;0,T78/100,"")</f>
        <v/>
      </c>
      <c r="AJ78" s="1" t="str">
        <f>IF(U78&gt;0,U78/100,"")</f>
        <v/>
      </c>
      <c r="AK78" s="1" t="str">
        <f>IF(H78&gt;0,CONCATENATE(IF(W78&lt;=12,W78,W78-12),IF(OR(W78&lt;12,W78=24),"am","pm"),"-",IF(X78&lt;=12,X78,X78-12),IF(OR(X78&lt;12,X78=24),"am","pm")),"")</f>
        <v/>
      </c>
      <c r="AL78" s="1" t="str">
        <f>IF(J78&gt;0,CONCATENATE(IF(Y78&lt;=12,Y78,Y78-12),IF(OR(Y78&lt;12,Y78=24),"am","pm"),"-",IF(Z78&lt;=12,Z78,Z78-12),IF(OR(Z78&lt;12,Z78=24),"am","pm")),"")</f>
        <v>4.3pm-6.3pm</v>
      </c>
      <c r="AM78" s="1" t="str">
        <f>IF(L78&gt;0,CONCATENATE(IF(AA78&lt;=12,AA78,AA78-12),IF(OR(AA78&lt;12,AA78=24),"am","pm"),"-",IF(AB78&lt;=12,AB78,AB78-12),IF(OR(AB78&lt;12,AB78=24),"am","pm")),"")</f>
        <v>4.3pm-6.3pm</v>
      </c>
      <c r="AN78" s="1" t="str">
        <f>IF(N78&gt;0,CONCATENATE(IF(AC78&lt;=12,AC78,AC78-12),IF(OR(AC78&lt;12,AC78=24),"am","pm"),"-",IF(AD78&lt;=12,AD78,AD78-12),IF(OR(AD78&lt;12,AD78=24),"am","pm")),"")</f>
        <v>4.3pm-6.3pm</v>
      </c>
      <c r="AO78" s="1" t="str">
        <f>IF(O78&gt;0,CONCATENATE(IF(AE78&lt;=12,AE78,AE78-12),IF(OR(AE78&lt;12,AE78=24),"am","pm"),"-",IF(AF78&lt;=12,AF78,AF78-12),IF(OR(AF78&lt;12,AF78=24),"am","pm")),"")</f>
        <v>4.3pm-6.3pm</v>
      </c>
      <c r="AP78" s="1" t="str">
        <f>IF(R78&gt;0,CONCATENATE(IF(AG78&lt;=12,AG78,AG78-12),IF(OR(AG78&lt;12,AG78=24),"am","pm"),"-",IF(AH78&lt;=12,AH78,AH78-12),IF(OR(AH78&lt;12,AH78=24),"am","pm")),"")</f>
        <v/>
      </c>
      <c r="AQ78" s="1" t="str">
        <f>IF(T78&gt;0,CONCATENATE(IF(AI78&lt;=12,AI78,AI78-12),IF(OR(AI78&lt;12,AI78=24),"am","pm"),"-",IF(AJ78&lt;=12,AJ78,AJ78-12),IF(OR(AJ78&lt;12,AJ78=24),"am","pm")),"")</f>
        <v/>
      </c>
      <c r="AR78" s="1" t="s">
        <v>170</v>
      </c>
      <c r="AS78" s="1" t="s">
        <v>28</v>
      </c>
      <c r="AT78" s="1" t="s">
        <v>464</v>
      </c>
      <c r="AU78" s="1" t="s">
        <v>573</v>
      </c>
      <c r="AV78" s="5" t="s">
        <v>32</v>
      </c>
      <c r="AW78" s="5" t="s">
        <v>32</v>
      </c>
      <c r="AX78" s="6" t="str">
        <f>CONCATENATE("{
    'name': """,B78,""",
    'area': ","""",C78,""",",
"'hours': {
      'sunday-start':","""",H78,"""",", 'sunday-end':","""",I78,"""",", 'monday-start':","""",J78,"""",", 'monday-end':","""",K78,"""",", 'tuesday-start':","""",L78,"""",", 'tuesday-end':","""",M78,""", 'wednesday-start':","""",N78,""", 'wednesday-end':","""",O78,""", 'thursday-start':","""",P78,""", 'thursday-end':","""",Q78,""", 'friday-start':","""",R78,""", 'friday-end':","""",S78,""", 'saturday-start':","""",T78,""", 'saturday-end':","""",U78,"""","},","  'description': ","""",V78,"""",", 'link':","""",AR78,"""",", 'pricing':","""",E78,"""",",   'phone-number': ","""",F78,"""",", 'address': ","""",G78,"""",", 'other-amenities': [","'",AS78,"','",AT78,"','",AU78,"'","]",", 'has-drink':",AV78,", 'has-food':",AW78,"},")</f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8" s="1" t="str">
        <f>IF(AS78&gt;0,"&lt;img src=@img/outdoor.png@&gt;","")</f>
        <v>&lt;img src=@img/outdoor.png@&gt;</v>
      </c>
      <c r="AZ78" s="1" t="str">
        <f>IF(AT78&gt;0,"&lt;img src=@img/pets.png@&gt;","")</f>
        <v>&lt;img src=@img/pets.png@&gt;</v>
      </c>
      <c r="BA78" s="1" t="str">
        <f>IF(AU78="hard","&lt;img src=@img/hard.png@&gt;",IF(AU78="medium","&lt;img src=@img/medium.png@&gt;",IF(AU78="easy","&lt;img src=@img/easy.png@&gt;","")))</f>
        <v/>
      </c>
      <c r="BB78" s="1" t="str">
        <f>IF(AV78="true","&lt;img src=@img/drinkicon.png@&gt;","")</f>
        <v>&lt;img src=@img/drinkicon.png@&gt;</v>
      </c>
      <c r="BC78" s="1" t="str">
        <f>IF(AW78="true","&lt;img src=@img/foodicon.png@&gt;","")</f>
        <v>&lt;img src=@img/foodicon.png@&gt;</v>
      </c>
      <c r="BD78" s="1" t="str">
        <f>CONCATENATE(AY78,AZ78,BA78,BB78,BC78,BK78)</f>
        <v>&lt;img src=@img/outdoor.png@&gt;&lt;img src=@img/pets.png@&gt;&lt;img src=@img/drinkicon.png@&gt;&lt;img src=@img/foodicon.png@&gt;</v>
      </c>
      <c r="BE78" s="1" t="str">
        <f>CONCATENATE(IF(AS78&gt;0,"outdoor ",""),IF(AT78&gt;0,"pet ",""),IF(AV78="true","drink ",""),IF(AW78="true","food ",""),AU78," ",E78," ",C78,IF(BJ78=TRUE," kid",""))</f>
        <v>outdoor pet drink food med  pearl</v>
      </c>
      <c r="BF78" s="1" t="str">
        <f>IF(C78="pearl","Pearl Street",IF(C78="campus","Near Campus",IF(C78="downtown","Downtown",IF(C78="north","North Boulder",IF(C78="chautauqua","Chautauqua",IF(C78="east","East Boulder",IF(C78="efoco","East FoCo",IF(C78="hill","The Hill",""))))))))</f>
        <v>Pearl Street</v>
      </c>
      <c r="BG78" s="10">
        <v>40.017187</v>
      </c>
      <c r="BH78" s="10">
        <v>-105.28486100000001</v>
      </c>
      <c r="BI78" s="1" t="str">
        <f>CONCATENATE("[",BG78,",",BH78,"],")</f>
        <v>[40.017187,-105.284861],</v>
      </c>
      <c r="BK78" s="1" t="str">
        <f>IF(BJ78&gt;0,"&lt;img src=@img/kidicon.png@&gt;","")</f>
        <v/>
      </c>
    </row>
    <row r="79" spans="2:63" ht="21" customHeight="1">
      <c r="B79" s="10" t="s">
        <v>85</v>
      </c>
      <c r="C79" s="1" t="s">
        <v>190</v>
      </c>
      <c r="G79" s="6" t="s">
        <v>215</v>
      </c>
      <c r="J79" s="1">
        <v>1430</v>
      </c>
      <c r="K79" s="1">
        <v>1730</v>
      </c>
      <c r="L79" s="1">
        <v>1430</v>
      </c>
      <c r="M79" s="1">
        <v>1730</v>
      </c>
      <c r="N79" s="1">
        <v>1430</v>
      </c>
      <c r="O79" s="1">
        <v>1730</v>
      </c>
      <c r="P79" s="1">
        <v>1430</v>
      </c>
      <c r="Q79" s="1">
        <v>1730</v>
      </c>
      <c r="R79" s="1">
        <v>1430</v>
      </c>
      <c r="S79" s="1">
        <v>1730</v>
      </c>
      <c r="T79" s="1">
        <v>1430</v>
      </c>
      <c r="U79" s="1">
        <v>1730</v>
      </c>
      <c r="V79" s="10" t="s">
        <v>126</v>
      </c>
      <c r="W79" s="1" t="str">
        <f>IF(H79&gt;0,H79/100,"")</f>
        <v/>
      </c>
      <c r="X79" s="1" t="str">
        <f>IF(I79&gt;0,I79/100,"")</f>
        <v/>
      </c>
      <c r="Y79" s="1">
        <f>IF(J79&gt;0,J79/100,"")</f>
        <v>14.3</v>
      </c>
      <c r="Z79" s="1">
        <f>IF(K79&gt;0,K79/100,"")</f>
        <v>17.3</v>
      </c>
      <c r="AA79" s="1">
        <f>IF(L79&gt;0,L79/100,"")</f>
        <v>14.3</v>
      </c>
      <c r="AB79" s="1">
        <f>IF(M79&gt;0,M79/100,"")</f>
        <v>17.3</v>
      </c>
      <c r="AC79" s="1">
        <f>IF(N79&gt;0,N79/100,"")</f>
        <v>14.3</v>
      </c>
      <c r="AD79" s="1">
        <f>IF(O79&gt;0,O79/100,"")</f>
        <v>17.3</v>
      </c>
      <c r="AE79" s="1">
        <f>IF(P79&gt;0,P79/100,"")</f>
        <v>14.3</v>
      </c>
      <c r="AF79" s="1">
        <f>IF(Q79&gt;0,Q79/100,"")</f>
        <v>17.3</v>
      </c>
      <c r="AG79" s="1">
        <f>IF(R79&gt;0,R79/100,"")</f>
        <v>14.3</v>
      </c>
      <c r="AH79" s="1">
        <f>IF(S79&gt;0,S79/100,"")</f>
        <v>17.3</v>
      </c>
      <c r="AI79" s="1">
        <f>IF(T79&gt;0,T79/100,"")</f>
        <v>14.3</v>
      </c>
      <c r="AJ79" s="1">
        <f>IF(U79&gt;0,U79/100,"")</f>
        <v>17.3</v>
      </c>
      <c r="AK79" s="1" t="str">
        <f>IF(H79&gt;0,CONCATENATE(IF(W79&lt;=12,W79,W79-12),IF(OR(W79&lt;12,W79=24),"am","pm"),"-",IF(X79&lt;=12,X79,X79-12),IF(OR(X79&lt;12,X79=24),"am","pm")),"")</f>
        <v/>
      </c>
      <c r="AL79" s="1" t="str">
        <f>IF(J79&gt;0,CONCATENATE(IF(Y79&lt;=12,Y79,Y79-12),IF(OR(Y79&lt;12,Y79=24),"am","pm"),"-",IF(Z79&lt;=12,Z79,Z79-12),IF(OR(Z79&lt;12,Z79=24),"am","pm")),"")</f>
        <v>2.3pm-5.3pm</v>
      </c>
      <c r="AM79" s="1" t="str">
        <f>IF(L79&gt;0,CONCATENATE(IF(AA79&lt;=12,AA79,AA79-12),IF(OR(AA79&lt;12,AA79=24),"am","pm"),"-",IF(AB79&lt;=12,AB79,AB79-12),IF(OR(AB79&lt;12,AB79=24),"am","pm")),"")</f>
        <v>2.3pm-5.3pm</v>
      </c>
      <c r="AN79" s="1" t="str">
        <f>IF(N79&gt;0,CONCATENATE(IF(AC79&lt;=12,AC79,AC79-12),IF(OR(AC79&lt;12,AC79=24),"am","pm"),"-",IF(AD79&lt;=12,AD79,AD79-12),IF(OR(AD79&lt;12,AD79=24),"am","pm")),"")</f>
        <v>2.3pm-5.3pm</v>
      </c>
      <c r="AO79" s="1" t="str">
        <f>IF(O79&gt;0,CONCATENATE(IF(AE79&lt;=12,AE79,AE79-12),IF(OR(AE79&lt;12,AE79=24),"am","pm"),"-",IF(AF79&lt;=12,AF79,AF79-12),IF(OR(AF79&lt;12,AF79=24),"am","pm")),"")</f>
        <v>2.3pm-5.3pm</v>
      </c>
      <c r="AP79" s="1" t="str">
        <f>IF(R79&gt;0,CONCATENATE(IF(AG79&lt;=12,AG79,AG79-12),IF(OR(AG79&lt;12,AG79=24),"am","pm"),"-",IF(AH79&lt;=12,AH79,AH79-12),IF(OR(AH79&lt;12,AH79=24),"am","pm")),"")</f>
        <v>2.3pm-5.3pm</v>
      </c>
      <c r="AQ79" s="1" t="str">
        <f>IF(T79&gt;0,CONCATENATE(IF(AI79&lt;=12,AI79,AI79-12),IF(OR(AI79&lt;12,AI79=24),"am","pm"),"-",IF(AJ79&lt;=12,AJ79,AJ79-12),IF(OR(AJ79&lt;12,AJ79=24),"am","pm")),"")</f>
        <v>2.3pm-5.3pm</v>
      </c>
      <c r="AR79" s="1" t="s">
        <v>171</v>
      </c>
      <c r="AS79" s="1" t="s">
        <v>28</v>
      </c>
      <c r="AU79" s="1" t="s">
        <v>573</v>
      </c>
      <c r="AV79" s="5" t="s">
        <v>32</v>
      </c>
      <c r="AW79" s="5" t="s">
        <v>32</v>
      </c>
      <c r="AX79" s="6" t="str">
        <f>CONCATENATE("{
    'name': """,B79,""",
    'area': ","""",C79,""",",
"'hours': {
      'sunday-start':","""",H79,"""",", 'sunday-end':","""",I79,"""",", 'monday-start':","""",J79,"""",", 'monday-end':","""",K79,"""",", 'tuesday-start':","""",L79,"""",", 'tuesday-end':","""",M79,""", 'wednesday-start':","""",N79,""", 'wednesday-end':","""",O79,""", 'thursday-start':","""",P79,""", 'thursday-end':","""",Q79,""", 'friday-start':","""",R79,""", 'friday-end':","""",S79,""", 'saturday-start':","""",T79,""", 'saturday-end':","""",U79,"""","},","  'description': ","""",V79,"""",", 'link':","""",AR79,"""",", 'pricing':","""",E79,"""",",   'phone-number': ","""",F79,"""",", 'address': ","""",G79,"""",", 'other-amenities': [","'",AS79,"','",AT79,"','",AU79,"'","]",", 'has-drink':",AV79,", 'has-food':",AW79,"},")</f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9" s="1" t="str">
        <f>IF(AS79&gt;0,"&lt;img src=@img/outdoor.png@&gt;","")</f>
        <v>&lt;img src=@img/outdoor.png@&gt;</v>
      </c>
      <c r="AZ79" s="1" t="str">
        <f>IF(AT79&gt;0,"&lt;img src=@img/pets.png@&gt;","")</f>
        <v/>
      </c>
      <c r="BA79" s="1" t="str">
        <f>IF(AU79="hard","&lt;img src=@img/hard.png@&gt;",IF(AU79="medium","&lt;img src=@img/medium.png@&gt;",IF(AU79="easy","&lt;img src=@img/easy.png@&gt;","")))</f>
        <v/>
      </c>
      <c r="BB79" s="1" t="str">
        <f>IF(AV79="true","&lt;img src=@img/drinkicon.png@&gt;","")</f>
        <v>&lt;img src=@img/drinkicon.png@&gt;</v>
      </c>
      <c r="BC79" s="1" t="str">
        <f>IF(AW79="true","&lt;img src=@img/foodicon.png@&gt;","")</f>
        <v>&lt;img src=@img/foodicon.png@&gt;</v>
      </c>
      <c r="BD79" s="1" t="str">
        <f>CONCATENATE(AY79,AZ79,BA79,BB79,BC79,BK79)</f>
        <v>&lt;img src=@img/outdoor.png@&gt;&lt;img src=@img/drinkicon.png@&gt;&lt;img src=@img/foodicon.png@&gt;</v>
      </c>
      <c r="BE79" s="1" t="str">
        <f>CONCATENATE(IF(AS79&gt;0,"outdoor ",""),IF(AT79&gt;0,"pet ",""),IF(AV79="true","drink ",""),IF(AW79="true","food ",""),AU79," ",E79," ",C79,IF(BJ79=TRUE," kid",""))</f>
        <v>outdoor drink food med  pearl</v>
      </c>
      <c r="BF79" s="1" t="str">
        <f>IF(C79="pearl","Pearl Street",IF(C79="campus","Near Campus",IF(C79="downtown","Downtown",IF(C79="north","North Boulder",IF(C79="chautauqua","Chautauqua",IF(C79="east","East Boulder",IF(C79="efoco","East FoCo",IF(C79="hill","The Hill",""))))))))</f>
        <v>Pearl Street</v>
      </c>
      <c r="BG79" s="10">
        <v>40.018225999999999</v>
      </c>
      <c r="BH79" s="10">
        <v>-105.277118</v>
      </c>
      <c r="BI79" s="1" t="str">
        <f>CONCATENATE("[",BG79,",",BH79,"],")</f>
        <v>[40.018226,-105.277118],</v>
      </c>
      <c r="BK79" s="1" t="str">
        <f>IF(BJ79&gt;0,"&lt;img src=@img/kidicon.png@&gt;","")</f>
        <v/>
      </c>
    </row>
    <row r="80" spans="2:63" ht="21" customHeight="1">
      <c r="B80" s="1" t="s">
        <v>487</v>
      </c>
      <c r="C80" s="1" t="s">
        <v>416</v>
      </c>
      <c r="G80" s="8" t="s">
        <v>488</v>
      </c>
      <c r="W80" s="1" t="str">
        <f>IF(H80&gt;0,H80/100,"")</f>
        <v/>
      </c>
      <c r="X80" s="1" t="str">
        <f>IF(I80&gt;0,I80/100,"")</f>
        <v/>
      </c>
      <c r="Y80" s="1" t="str">
        <f>IF(J80&gt;0,J80/100,"")</f>
        <v/>
      </c>
      <c r="Z80" s="1" t="str">
        <f>IF(K80&gt;0,K80/100,"")</f>
        <v/>
      </c>
      <c r="AA80" s="1" t="str">
        <f>IF(L80&gt;0,L80/100,"")</f>
        <v/>
      </c>
      <c r="AB80" s="1" t="str">
        <f>IF(M80&gt;0,M80/100,"")</f>
        <v/>
      </c>
      <c r="AC80" s="1" t="str">
        <f>IF(N80&gt;0,N80/100,"")</f>
        <v/>
      </c>
      <c r="AD80" s="1" t="str">
        <f>IF(O80&gt;0,O80/100,"")</f>
        <v/>
      </c>
      <c r="AE80" s="1" t="str">
        <f>IF(P80&gt;0,P80/100,"")</f>
        <v/>
      </c>
      <c r="AF80" s="1" t="str">
        <f>IF(Q80&gt;0,Q80/100,"")</f>
        <v/>
      </c>
      <c r="AG80" s="1" t="str">
        <f>IF(R80&gt;0,R80/100,"")</f>
        <v/>
      </c>
      <c r="AH80" s="1" t="str">
        <f>IF(S80&gt;0,S80/100,"")</f>
        <v/>
      </c>
      <c r="AI80" s="1" t="str">
        <f>IF(T80&gt;0,T80/100,"")</f>
        <v/>
      </c>
      <c r="AJ80" s="1" t="str">
        <f>IF(U80&gt;0,U80/100,"")</f>
        <v/>
      </c>
      <c r="AK80" s="1" t="str">
        <f>IF(H80&gt;0,CONCATENATE(IF(W80&lt;=12,W80,W80-12),IF(OR(W80&lt;12,W80=24),"am","pm"),"-",IF(X80&lt;=12,X80,X80-12),IF(OR(X80&lt;12,X80=24),"am","pm")),"")</f>
        <v/>
      </c>
      <c r="AL80" s="1" t="str">
        <f>IF(J80&gt;0,CONCATENATE(IF(Y80&lt;=12,Y80,Y80-12),IF(OR(Y80&lt;12,Y80=24),"am","pm"),"-",IF(Z80&lt;=12,Z80,Z80-12),IF(OR(Z80&lt;12,Z80=24),"am","pm")),"")</f>
        <v/>
      </c>
      <c r="AM80" s="1" t="str">
        <f>IF(L80&gt;0,CONCATENATE(IF(AA80&lt;=12,AA80,AA80-12),IF(OR(AA80&lt;12,AA80=24),"am","pm"),"-",IF(AB80&lt;=12,AB80,AB80-12),IF(OR(AB80&lt;12,AB80=24),"am","pm")),"")</f>
        <v/>
      </c>
      <c r="AN80" s="1" t="str">
        <f>IF(N80&gt;0,CONCATENATE(IF(AC80&lt;=12,AC80,AC80-12),IF(OR(AC80&lt;12,AC80=24),"am","pm"),"-",IF(AD80&lt;=12,AD80,AD80-12),IF(OR(AD80&lt;12,AD80=24),"am","pm")),"")</f>
        <v/>
      </c>
      <c r="AO80" s="1" t="str">
        <f>IF(O80&gt;0,CONCATENATE(IF(AE80&lt;=12,AE80,AE80-12),IF(OR(AE80&lt;12,AE80=24),"am","pm"),"-",IF(AF80&lt;=12,AF80,AF80-12),IF(OR(AF80&lt;12,AF80=24),"am","pm")),"")</f>
        <v/>
      </c>
      <c r="AP80" s="1" t="str">
        <f>IF(R80&gt;0,CONCATENATE(IF(AG80&lt;=12,AG80,AG80-12),IF(OR(AG80&lt;12,AG80=24),"am","pm"),"-",IF(AH80&lt;=12,AH80,AH80-12),IF(OR(AH80&lt;12,AH80=24),"am","pm")),"")</f>
        <v/>
      </c>
      <c r="AQ80" s="1" t="str">
        <f>IF(T80&gt;0,CONCATENATE(IF(AI80&lt;=12,AI80,AI80-12),IF(OR(AI80&lt;12,AI80=24),"am","pm"),"-",IF(AJ80&lt;=12,AJ80,AJ80-12),IF(OR(AJ80&lt;12,AJ80=24),"am","pm")),"")</f>
        <v/>
      </c>
      <c r="AR80" s="22" t="s">
        <v>489</v>
      </c>
      <c r="AU80" s="1" t="s">
        <v>573</v>
      </c>
      <c r="AV80" s="5" t="s">
        <v>33</v>
      </c>
      <c r="AW80" s="5" t="s">
        <v>33</v>
      </c>
      <c r="AX80" s="6" t="str">
        <f>CONCATENATE("{
    'name': """,B80,""",
    'area': ","""",C80,""",",
"'hours': {
      'sunday-start':","""",H80,"""",", 'sunday-end':","""",I80,"""",", 'monday-start':","""",J80,"""",", 'monday-end':","""",K80,"""",", 'tuesday-start':","""",L80,"""",", 'tuesday-end':","""",M80,""", 'wednesday-start':","""",N80,""", 'wednesday-end':","""",O80,""", 'thursday-start':","""",P80,""", 'thursday-end':","""",Q80,""", 'friday-start':","""",R80,""", 'friday-end':","""",S80,""", 'saturday-start':","""",T80,""", 'saturday-end':","""",U80,"""","},","  'description': ","""",V80,"""",", 'link':","""",AR80,"""",", 'pricing':","""",E80,"""",",   'phone-number': ","""",F80,"""",", 'address': ","""",G80,"""",", 'other-amenities': [","'",AS80,"','",AT80,"','",AU80,"'","]",", 'has-drink':",AV80,", 'has-food':",AW80,"},")</f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80" s="1" t="str">
        <f>IF(AS80&gt;0,"&lt;img src=@img/outdoor.png@&gt;","")</f>
        <v/>
      </c>
      <c r="AZ80" s="1" t="str">
        <f>IF(AT80&gt;0,"&lt;img src=@img/pets.png@&gt;","")</f>
        <v/>
      </c>
      <c r="BA80" s="1" t="str">
        <f>IF(AU80="hard","&lt;img src=@img/hard.png@&gt;",IF(AU80="medium","&lt;img src=@img/medium.png@&gt;",IF(AU80="easy","&lt;img src=@img/easy.png@&gt;","")))</f>
        <v/>
      </c>
      <c r="BB80" s="1" t="str">
        <f>IF(AV80="true","&lt;img src=@img/drinkicon.png@&gt;","")</f>
        <v/>
      </c>
      <c r="BC80" s="1" t="str">
        <f>IF(AW80="true","&lt;img src=@img/foodicon.png@&gt;","")</f>
        <v/>
      </c>
      <c r="BD80" s="1" t="str">
        <f>CONCATENATE(AY80,AZ80,BA80,BB80,BC80,BK80)</f>
        <v/>
      </c>
      <c r="BE80" s="1" t="str">
        <f>CONCATENATE(IF(AS80&gt;0,"outdoor ",""),IF(AT80&gt;0,"pet ",""),IF(AV80="true","drink ",""),IF(AW80="true","food ",""),AU80," ",E80," ",C80,IF(BJ80=TRUE," kid",""))</f>
        <v>med  north</v>
      </c>
      <c r="BF80" s="1" t="str">
        <f>IF(C80="pearl","Pearl Street",IF(C80="campus","Near Campus",IF(C80="downtown","Downtown",IF(C80="north","North Boulder",IF(C80="chautauqua","Chautauqua",IF(C80="east","East Boulder",IF(C80="efoco","East FoCo",IF(C80="hill","The Hill",""))))))))</f>
        <v>North Boulder</v>
      </c>
      <c r="BG80" s="19">
        <v>40.03172</v>
      </c>
      <c r="BH80" s="10">
        <v>-105.25924000000001</v>
      </c>
      <c r="BI80" s="1" t="str">
        <f>CONCATENATE("[",BG80,",",BH80,"],")</f>
        <v>[40.03172,-105.25924],</v>
      </c>
    </row>
    <row r="81" spans="2:63" ht="21" customHeight="1">
      <c r="B81" s="10" t="s">
        <v>86</v>
      </c>
      <c r="C81" s="1" t="s">
        <v>190</v>
      </c>
      <c r="G81" s="6" t="s">
        <v>216</v>
      </c>
      <c r="H81" s="1">
        <v>1500</v>
      </c>
      <c r="I81" s="1">
        <v>1800</v>
      </c>
      <c r="J81" s="1">
        <v>1500</v>
      </c>
      <c r="K81" s="1">
        <v>1800</v>
      </c>
      <c r="L81" s="1">
        <v>1500</v>
      </c>
      <c r="M81" s="1">
        <v>1800</v>
      </c>
      <c r="N81" s="1">
        <v>1500</v>
      </c>
      <c r="O81" s="1">
        <v>1800</v>
      </c>
      <c r="P81" s="1">
        <v>1500</v>
      </c>
      <c r="Q81" s="1">
        <v>1800</v>
      </c>
      <c r="R81" s="1">
        <v>1500</v>
      </c>
      <c r="S81" s="1">
        <v>1800</v>
      </c>
      <c r="T81" s="1">
        <v>1500</v>
      </c>
      <c r="U81" s="1">
        <v>1800</v>
      </c>
      <c r="V81" s="10" t="s">
        <v>127</v>
      </c>
      <c r="W81" s="1">
        <f>IF(H81&gt;0,H81/100,"")</f>
        <v>15</v>
      </c>
      <c r="X81" s="1">
        <f>IF(I81&gt;0,I81/100,"")</f>
        <v>18</v>
      </c>
      <c r="Y81" s="1">
        <f>IF(J81&gt;0,J81/100,"")</f>
        <v>15</v>
      </c>
      <c r="Z81" s="1">
        <f>IF(K81&gt;0,K81/100,"")</f>
        <v>18</v>
      </c>
      <c r="AA81" s="1">
        <f>IF(L81&gt;0,L81/100,"")</f>
        <v>15</v>
      </c>
      <c r="AB81" s="1">
        <f>IF(M81&gt;0,M81/100,"")</f>
        <v>18</v>
      </c>
      <c r="AC81" s="1">
        <f>IF(N81&gt;0,N81/100,"")</f>
        <v>15</v>
      </c>
      <c r="AD81" s="1">
        <f>IF(O81&gt;0,O81/100,"")</f>
        <v>18</v>
      </c>
      <c r="AE81" s="1">
        <f>IF(P81&gt;0,P81/100,"")</f>
        <v>15</v>
      </c>
      <c r="AF81" s="1">
        <f>IF(Q81&gt;0,Q81/100,"")</f>
        <v>18</v>
      </c>
      <c r="AG81" s="1">
        <f>IF(R81&gt;0,R81/100,"")</f>
        <v>15</v>
      </c>
      <c r="AH81" s="1">
        <f>IF(S81&gt;0,S81/100,"")</f>
        <v>18</v>
      </c>
      <c r="AI81" s="1">
        <f>IF(T81&gt;0,T81/100,"")</f>
        <v>15</v>
      </c>
      <c r="AJ81" s="1">
        <f>IF(U81&gt;0,U81/100,"")</f>
        <v>18</v>
      </c>
      <c r="AK81" s="1" t="str">
        <f>IF(H81&gt;0,CONCATENATE(IF(W81&lt;=12,W81,W81-12),IF(OR(W81&lt;12,W81=24),"am","pm"),"-",IF(X81&lt;=12,X81,X81-12),IF(OR(X81&lt;12,X81=24),"am","pm")),"")</f>
        <v>3pm-6pm</v>
      </c>
      <c r="AL81" s="1" t="str">
        <f>IF(J81&gt;0,CONCATENATE(IF(Y81&lt;=12,Y81,Y81-12),IF(OR(Y81&lt;12,Y81=24),"am","pm"),"-",IF(Z81&lt;=12,Z81,Z81-12),IF(OR(Z81&lt;12,Z81=24),"am","pm")),"")</f>
        <v>3pm-6pm</v>
      </c>
      <c r="AM81" s="1" t="str">
        <f>IF(L81&gt;0,CONCATENATE(IF(AA81&lt;=12,AA81,AA81-12),IF(OR(AA81&lt;12,AA81=24),"am","pm"),"-",IF(AB81&lt;=12,AB81,AB81-12),IF(OR(AB81&lt;12,AB81=24),"am","pm")),"")</f>
        <v>3pm-6pm</v>
      </c>
      <c r="AN81" s="1" t="str">
        <f>IF(N81&gt;0,CONCATENATE(IF(AC81&lt;=12,AC81,AC81-12),IF(OR(AC81&lt;12,AC81=24),"am","pm"),"-",IF(AD81&lt;=12,AD81,AD81-12),IF(OR(AD81&lt;12,AD81=24),"am","pm")),"")</f>
        <v>3pm-6pm</v>
      </c>
      <c r="AO81" s="1" t="str">
        <f>IF(O81&gt;0,CONCATENATE(IF(AE81&lt;=12,AE81,AE81-12),IF(OR(AE81&lt;12,AE81=24),"am","pm"),"-",IF(AF81&lt;=12,AF81,AF81-12),IF(OR(AF81&lt;12,AF81=24),"am","pm")),"")</f>
        <v>3pm-6pm</v>
      </c>
      <c r="AP81" s="1" t="str">
        <f>IF(R81&gt;0,CONCATENATE(IF(AG81&lt;=12,AG81,AG81-12),IF(OR(AG81&lt;12,AG81=24),"am","pm"),"-",IF(AH81&lt;=12,AH81,AH81-12),IF(OR(AH81&lt;12,AH81=24),"am","pm")),"")</f>
        <v>3pm-6pm</v>
      </c>
      <c r="AQ81" s="1" t="str">
        <f>IF(T81&gt;0,CONCATENATE(IF(AI81&lt;=12,AI81,AI81-12),IF(OR(AI81&lt;12,AI81=24),"am","pm"),"-",IF(AJ81&lt;=12,AJ81,AJ81-12),IF(OR(AJ81&lt;12,AJ81=24),"am","pm")),"")</f>
        <v>3pm-6pm</v>
      </c>
      <c r="AR81" s="4" t="s">
        <v>172</v>
      </c>
      <c r="AS81" s="1" t="s">
        <v>28</v>
      </c>
      <c r="AU81" s="1" t="s">
        <v>573</v>
      </c>
      <c r="AV81" s="5" t="s">
        <v>32</v>
      </c>
      <c r="AW81" s="5" t="s">
        <v>32</v>
      </c>
      <c r="AX81" s="6" t="str">
        <f>CONCATENATE("{
    'name': """,B81,""",
    'area': ","""",C81,""",",
"'hours': {
      'sunday-start':","""",H81,"""",", 'sunday-end':","""",I81,"""",", 'monday-start':","""",J81,"""",", 'monday-end':","""",K81,"""",", 'tuesday-start':","""",L81,"""",", 'tuesday-end':","""",M81,""", 'wednesday-start':","""",N81,""", 'wednesday-end':","""",O81,""", 'thursday-start':","""",P81,""", 'thursday-end':","""",Q81,""", 'friday-start':","""",R81,""", 'friday-end':","""",S81,""", 'saturday-start':","""",T81,""", 'saturday-end':","""",U81,"""","},","  'description': ","""",V81,"""",", 'link':","""",AR81,"""",", 'pricing':","""",E81,"""",",   'phone-number': ","""",F81,"""",", 'address': ","""",G81,"""",", 'other-amenities': [","'",AS81,"','",AT81,"','",AU81,"'","]",", 'has-drink':",AV81,", 'has-food':",AW81,"},")</f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81" s="1" t="str">
        <f>IF(AS81&gt;0,"&lt;img src=@img/outdoor.png@&gt;","")</f>
        <v>&lt;img src=@img/outdoor.png@&gt;</v>
      </c>
      <c r="AZ81" s="1" t="str">
        <f>IF(AT81&gt;0,"&lt;img src=@img/pets.png@&gt;","")</f>
        <v/>
      </c>
      <c r="BA81" s="1" t="str">
        <f>IF(AU81="hard","&lt;img src=@img/hard.png@&gt;",IF(AU81="medium","&lt;img src=@img/medium.png@&gt;",IF(AU81="easy","&lt;img src=@img/easy.png@&gt;","")))</f>
        <v/>
      </c>
      <c r="BB81" s="1" t="str">
        <f>IF(AV81="true","&lt;img src=@img/drinkicon.png@&gt;","")</f>
        <v>&lt;img src=@img/drinkicon.png@&gt;</v>
      </c>
      <c r="BC81" s="1" t="str">
        <f>IF(AW81="true","&lt;img src=@img/foodicon.png@&gt;","")</f>
        <v>&lt;img src=@img/foodicon.png@&gt;</v>
      </c>
      <c r="BD81" s="1" t="str">
        <f>CONCATENATE(AY81,AZ81,BA81,BB81,BC81,BK81)</f>
        <v>&lt;img src=@img/outdoor.png@&gt;&lt;img src=@img/drinkicon.png@&gt;&lt;img src=@img/foodicon.png@&gt;</v>
      </c>
      <c r="BE81" s="1" t="str">
        <f>CONCATENATE(IF(AS81&gt;0,"outdoor ",""),IF(AT81&gt;0,"pet ",""),IF(AV81="true","drink ",""),IF(AW81="true","food ",""),AU81," ",E81," ",C81,IF(BJ81=TRUE," kid",""))</f>
        <v>outdoor drink food med  pearl</v>
      </c>
      <c r="BF81" s="1" t="str">
        <f>IF(C81="pearl","Pearl Street",IF(C81="campus","Near Campus",IF(C81="downtown","Downtown",IF(C81="north","North Boulder",IF(C81="chautauqua","Chautauqua",IF(C81="east","East Boulder",IF(C81="efoco","East FoCo",IF(C81="hill","The Hill",""))))))))</f>
        <v>Pearl Street</v>
      </c>
      <c r="BG81" s="10">
        <v>40.017502999999998</v>
      </c>
      <c r="BH81" s="10">
        <v>-105.282453</v>
      </c>
      <c r="BI81" s="1" t="str">
        <f>CONCATENATE("[",BG81,",",BH81,"],")</f>
        <v>[40.017503,-105.282453],</v>
      </c>
      <c r="BK81" s="1" t="str">
        <f>IF(BJ81&gt;0,"&lt;img src=@img/kidicon.png@&gt;","")</f>
        <v/>
      </c>
    </row>
    <row r="82" spans="2:63" ht="21" customHeight="1">
      <c r="B82" s="10" t="s">
        <v>239</v>
      </c>
      <c r="C82" s="1" t="s">
        <v>190</v>
      </c>
      <c r="G82" s="3" t="s">
        <v>263</v>
      </c>
      <c r="W82" s="1" t="str">
        <f>IF(H82&gt;0,H82/100,"")</f>
        <v/>
      </c>
      <c r="X82" s="1" t="str">
        <f>IF(I82&gt;0,I82/100,"")</f>
        <v/>
      </c>
      <c r="Y82" s="1" t="str">
        <f>IF(J82&gt;0,J82/100,"")</f>
        <v/>
      </c>
      <c r="Z82" s="1" t="str">
        <f>IF(K82&gt;0,K82/100,"")</f>
        <v/>
      </c>
      <c r="AA82" s="1" t="str">
        <f>IF(L82&gt;0,L82/100,"")</f>
        <v/>
      </c>
      <c r="AB82" s="1" t="str">
        <f>IF(M82&gt;0,M82/100,"")</f>
        <v/>
      </c>
      <c r="AC82" s="1" t="str">
        <f>IF(N82&gt;0,N82/100,"")</f>
        <v/>
      </c>
      <c r="AD82" s="1" t="str">
        <f>IF(O82&gt;0,O82/100,"")</f>
        <v/>
      </c>
      <c r="AE82" s="1" t="str">
        <f>IF(P82&gt;0,P82/100,"")</f>
        <v/>
      </c>
      <c r="AF82" s="1" t="str">
        <f>IF(Q82&gt;0,Q82/100,"")</f>
        <v/>
      </c>
      <c r="AG82" s="1" t="str">
        <f>IF(R82&gt;0,R82/100,"")</f>
        <v/>
      </c>
      <c r="AH82" s="1" t="str">
        <f>IF(S82&gt;0,S82/100,"")</f>
        <v/>
      </c>
      <c r="AI82" s="1" t="str">
        <f>IF(T82&gt;0,T82/100,"")</f>
        <v/>
      </c>
      <c r="AJ82" s="1" t="str">
        <f>IF(U82&gt;0,U82/100,"")</f>
        <v/>
      </c>
      <c r="AK82" s="1" t="str">
        <f>IF(H82&gt;0,CONCATENATE(IF(W82&lt;=12,W82,W82-12),IF(OR(W82&lt;12,W82=24),"am","pm"),"-",IF(X82&lt;=12,X82,X82-12),IF(OR(X82&lt;12,X82=24),"am","pm")),"")</f>
        <v/>
      </c>
      <c r="AL82" s="1" t="str">
        <f>IF(J82&gt;0,CONCATENATE(IF(Y82&lt;=12,Y82,Y82-12),IF(OR(Y82&lt;12,Y82=24),"am","pm"),"-",IF(Z82&lt;=12,Z82,Z82-12),IF(OR(Z82&lt;12,Z82=24),"am","pm")),"")</f>
        <v/>
      </c>
      <c r="AM82" s="1" t="str">
        <f>IF(L82&gt;0,CONCATENATE(IF(AA82&lt;=12,AA82,AA82-12),IF(OR(AA82&lt;12,AA82=24),"am","pm"),"-",IF(AB82&lt;=12,AB82,AB82-12),IF(OR(AB82&lt;12,AB82=24),"am","pm")),"")</f>
        <v/>
      </c>
      <c r="AN82" s="1" t="str">
        <f>IF(N82&gt;0,CONCATENATE(IF(AC82&lt;=12,AC82,AC82-12),IF(OR(AC82&lt;12,AC82=24),"am","pm"),"-",IF(AD82&lt;=12,AD82,AD82-12),IF(OR(AD82&lt;12,AD82=24),"am","pm")),"")</f>
        <v/>
      </c>
      <c r="AO82" s="1" t="str">
        <f>IF(O82&gt;0,CONCATENATE(IF(AE82&lt;=12,AE82,AE82-12),IF(OR(AE82&lt;12,AE82=24),"am","pm"),"-",IF(AF82&lt;=12,AF82,AF82-12),IF(OR(AF82&lt;12,AF82=24),"am","pm")),"")</f>
        <v/>
      </c>
      <c r="AP82" s="1" t="str">
        <f>IF(R82&gt;0,CONCATENATE(IF(AG82&lt;=12,AG82,AG82-12),IF(OR(AG82&lt;12,AG82=24),"am","pm"),"-",IF(AH82&lt;=12,AH82,AH82-12),IF(OR(AH82&lt;12,AH82=24),"am","pm")),"")</f>
        <v/>
      </c>
      <c r="AQ82" s="1" t="str">
        <f>IF(T82&gt;0,CONCATENATE(IF(AI82&lt;=12,AI82,AI82-12),IF(OR(AI82&lt;12,AI82=24),"am","pm"),"-",IF(AJ82&lt;=12,AJ82,AJ82-12),IF(OR(AJ82&lt;12,AJ82=24),"am","pm")),"")</f>
        <v/>
      </c>
      <c r="AR82" s="4"/>
      <c r="AS82" s="1" t="s">
        <v>28</v>
      </c>
      <c r="AU82" s="1" t="s">
        <v>573</v>
      </c>
      <c r="AV82" s="5" t="s">
        <v>33</v>
      </c>
      <c r="AW82" s="5" t="s">
        <v>33</v>
      </c>
      <c r="AX82" s="6" t="str">
        <f>CONCATENATE("{
    'name': """,B82,""",
    'area': ","""",C82,""",",
"'hours': {
      'sunday-start':","""",H82,"""",", 'sunday-end':","""",I82,"""",", 'monday-start':","""",J82,"""",", 'monday-end':","""",K82,"""",", 'tuesday-start':","""",L82,"""",", 'tuesday-end':","""",M82,""", 'wednesday-start':","""",N82,""", 'wednesday-end':","""",O82,""", 'thursday-start':","""",P82,""", 'thursday-end':","""",Q82,""", 'friday-start':","""",R82,""", 'friday-end':","""",S82,""", 'saturday-start':","""",T82,""", 'saturday-end':","""",U82,"""","},","  'description': ","""",V82,"""",", 'link':","""",AR82,"""",", 'pricing':","""",E82,"""",",   'phone-number': ","""",F82,"""",", 'address': ","""",G82,"""",", 'other-amenities': [","'",AS82,"','",AT82,"','",AU82,"'","]",", 'has-drink':",AV82,", 'has-food':",AW82,"},")</f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2" s="1" t="str">
        <f>IF(AS82&gt;0,"&lt;img src=@img/outdoor.png@&gt;","")</f>
        <v>&lt;img src=@img/outdoor.png@&gt;</v>
      </c>
      <c r="AZ82" s="1" t="str">
        <f>IF(AT82&gt;0,"&lt;img src=@img/pets.png@&gt;","")</f>
        <v/>
      </c>
      <c r="BA82" s="1" t="str">
        <f>IF(AU82="hard","&lt;img src=@img/hard.png@&gt;",IF(AU82="medium","&lt;img src=@img/medium.png@&gt;",IF(AU82="easy","&lt;img src=@img/easy.png@&gt;","")))</f>
        <v/>
      </c>
      <c r="BB82" s="1" t="str">
        <f>IF(AV82="true","&lt;img src=@img/drinkicon.png@&gt;","")</f>
        <v/>
      </c>
      <c r="BC82" s="1" t="str">
        <f>IF(AW82="true","&lt;img src=@img/foodicon.png@&gt;","")</f>
        <v/>
      </c>
      <c r="BD82" s="1" t="str">
        <f>CONCATENATE(AY82,AZ82,BA82,BB82,BC82,BK82)</f>
        <v>&lt;img src=@img/outdoor.png@&gt;</v>
      </c>
      <c r="BE82" s="1" t="str">
        <f>CONCATENATE(IF(AS82&gt;0,"outdoor ",""),IF(AT82&gt;0,"pet ",""),IF(AV82="true","drink ",""),IF(AW82="true","food ",""),AU82," ",E82," ",C82,IF(BJ82=TRUE," kid",""))</f>
        <v>outdoor med  pearl</v>
      </c>
      <c r="BF82" s="1" t="str">
        <f>IF(C82="pearl","Pearl Street",IF(C82="campus","Near Campus",IF(C82="downtown","Downtown",IF(C82="north","North Boulder",IF(C82="chautauqua","Chautauqua",IF(C82="east","East Boulder",IF(C82="efoco","East FoCo",IF(C82="hill","The Hill",""))))))))</f>
        <v>Pearl Street</v>
      </c>
      <c r="BG82" s="10">
        <v>40.017434000000002</v>
      </c>
      <c r="BH82" s="10">
        <v>-105.28096499999999</v>
      </c>
      <c r="BI82" s="1" t="str">
        <f>CONCATENATE("[",BG82,",",BH82,"],")</f>
        <v>[40.017434,-105.280965],</v>
      </c>
      <c r="BK82" s="1" t="str">
        <f>IF(BJ82&gt;0,"&lt;img src=@img/kidicon.png@&gt;","")</f>
        <v/>
      </c>
    </row>
    <row r="83" spans="2:63" ht="21" customHeight="1">
      <c r="B83" s="1" t="s">
        <v>421</v>
      </c>
      <c r="C83" s="1" t="s">
        <v>417</v>
      </c>
      <c r="G83" s="1" t="s">
        <v>433</v>
      </c>
      <c r="W83" s="1" t="str">
        <f>IF(H83&gt;0,H83/100,"")</f>
        <v/>
      </c>
      <c r="X83" s="1" t="str">
        <f>IF(I83&gt;0,I83/100,"")</f>
        <v/>
      </c>
      <c r="Y83" s="1" t="str">
        <f>IF(J83&gt;0,J83/100,"")</f>
        <v/>
      </c>
      <c r="Z83" s="1" t="str">
        <f>IF(K83&gt;0,K83/100,"")</f>
        <v/>
      </c>
      <c r="AA83" s="1" t="str">
        <f>IF(L83&gt;0,L83/100,"")</f>
        <v/>
      </c>
      <c r="AB83" s="1" t="str">
        <f>IF(M83&gt;0,M83/100,"")</f>
        <v/>
      </c>
      <c r="AC83" s="1" t="str">
        <f>IF(N83&gt;0,N83/100,"")</f>
        <v/>
      </c>
      <c r="AD83" s="1" t="str">
        <f>IF(O83&gt;0,O83/100,"")</f>
        <v/>
      </c>
      <c r="AE83" s="1" t="str">
        <f>IF(P83&gt;0,P83/100,"")</f>
        <v/>
      </c>
      <c r="AF83" s="1" t="str">
        <f>IF(Q83&gt;0,Q83/100,"")</f>
        <v/>
      </c>
      <c r="AG83" s="1" t="str">
        <f>IF(R83&gt;0,R83/100,"")</f>
        <v/>
      </c>
      <c r="AH83" s="1" t="str">
        <f>IF(S83&gt;0,S83/100,"")</f>
        <v/>
      </c>
      <c r="AI83" s="1" t="str">
        <f>IF(T83&gt;0,T83/100,"")</f>
        <v/>
      </c>
      <c r="AJ83" s="1" t="str">
        <f>IF(U83&gt;0,U83/100,"")</f>
        <v/>
      </c>
      <c r="AK83" s="1" t="str">
        <f>IF(H83&gt;0,CONCATENATE(IF(W83&lt;=12,W83,W83-12),IF(OR(W83&lt;12,W83=24),"am","pm"),"-",IF(X83&lt;=12,X83,X83-12),IF(OR(X83&lt;12,X83=24),"am","pm")),"")</f>
        <v/>
      </c>
      <c r="AL83" s="1" t="str">
        <f>IF(J83&gt;0,CONCATENATE(IF(Y83&lt;=12,Y83,Y83-12),IF(OR(Y83&lt;12,Y83=24),"am","pm"),"-",IF(Z83&lt;=12,Z83,Z83-12),IF(OR(Z83&lt;12,Z83=24),"am","pm")),"")</f>
        <v/>
      </c>
      <c r="AM83" s="1" t="str">
        <f>IF(L83&gt;0,CONCATENATE(IF(AA83&lt;=12,AA83,AA83-12),IF(OR(AA83&lt;12,AA83=24),"am","pm"),"-",IF(AB83&lt;=12,AB83,AB83-12),IF(OR(AB83&lt;12,AB83=24),"am","pm")),"")</f>
        <v/>
      </c>
      <c r="AN83" s="1" t="str">
        <f>IF(N83&gt;0,CONCATENATE(IF(AC83&lt;=12,AC83,AC83-12),IF(OR(AC83&lt;12,AC83=24),"am","pm"),"-",IF(AD83&lt;=12,AD83,AD83-12),IF(OR(AD83&lt;12,AD83=24),"am","pm")),"")</f>
        <v/>
      </c>
      <c r="AO83" s="1" t="str">
        <f>IF(O83&gt;0,CONCATENATE(IF(AE83&lt;=12,AE83,AE83-12),IF(OR(AE83&lt;12,AE83=24),"am","pm"),"-",IF(AF83&lt;=12,AF83,AF83-12),IF(OR(AF83&lt;12,AF83=24),"am","pm")),"")</f>
        <v/>
      </c>
      <c r="AP83" s="1" t="str">
        <f>IF(R83&gt;0,CONCATENATE(IF(AG83&lt;=12,AG83,AG83-12),IF(OR(AG83&lt;12,AG83=24),"am","pm"),"-",IF(AH83&lt;=12,AH83,AH83-12),IF(OR(AH83&lt;12,AH83=24),"am","pm")),"")</f>
        <v/>
      </c>
      <c r="AQ83" s="1" t="str">
        <f>IF(T83&gt;0,CONCATENATE(IF(AI83&lt;=12,AI83,AI83-12),IF(OR(AI83&lt;12,AI83=24),"am","pm"),"-",IF(AJ83&lt;=12,AJ83,AJ83-12),IF(OR(AJ83&lt;12,AJ83=24),"am","pm")),"")</f>
        <v/>
      </c>
      <c r="AR83" s="1" t="s">
        <v>559</v>
      </c>
      <c r="AU83" s="1" t="s">
        <v>573</v>
      </c>
      <c r="AV83" s="5" t="s">
        <v>33</v>
      </c>
      <c r="AW83" s="5" t="s">
        <v>33</v>
      </c>
      <c r="AX83" s="6" t="str">
        <f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3" s="1" t="str">
        <f>IF(AS83&gt;0,"&lt;img src=@img/outdoor.png@&gt;","")</f>
        <v/>
      </c>
      <c r="AZ83" s="1" t="str">
        <f>IF(AT83&gt;0,"&lt;img src=@img/pets.png@&gt;","")</f>
        <v/>
      </c>
      <c r="BA83" s="1" t="str">
        <f>IF(AU83="hard","&lt;img src=@img/hard.png@&gt;",IF(AU83="medium","&lt;img src=@img/medium.png@&gt;",IF(AU83="easy","&lt;img src=@img/easy.png@&gt;","")))</f>
        <v/>
      </c>
      <c r="BB83" s="1" t="str">
        <f>IF(AV83="true","&lt;img src=@img/drinkicon.png@&gt;","")</f>
        <v/>
      </c>
      <c r="BC83" s="1" t="str">
        <f>IF(AW83="true","&lt;img src=@img/foodicon.png@&gt;","")</f>
        <v/>
      </c>
      <c r="BD83" s="1" t="str">
        <f>CONCATENATE(AY83,AZ83,BA83,BB83,BC83,BK83)</f>
        <v/>
      </c>
      <c r="BE83" s="1" t="str">
        <f>CONCATENATE(IF(AS83&gt;0,"outdoor ",""),IF(AT83&gt;0,"pet ",""),IF(AV83="true","drink ",""),IF(AW83="true","food ",""),AU83," ",E83," ",C83,IF(BJ83=TRUE," kid",""))</f>
        <v>med  east</v>
      </c>
      <c r="BF83" s="1" t="str">
        <f>IF(C83="pearl","Pearl Street",IF(C83="campus","Near Campus",IF(C83="downtown","Downtown",IF(C83="north","North Boulder",IF(C83="chautauqua","Chautauqua",IF(C83="east","East Boulder",IF(C83="efoco","East FoCo",IF(C83="hill","The Hill",""))))))))</f>
        <v>East Boulder</v>
      </c>
      <c r="BG83" s="10">
        <v>40.013829999999999</v>
      </c>
      <c r="BH83" s="10">
        <v>-105.227514</v>
      </c>
      <c r="BI83" s="1" t="str">
        <f>CONCATENATE("[",BG83,",",BH83,"],")</f>
        <v>[40.01383,-105.227514],</v>
      </c>
      <c r="BK83" s="1" t="str">
        <f>IF(BJ83&gt;0,"&lt;img src=@img/kidicon.png@&gt;","")</f>
        <v/>
      </c>
    </row>
    <row r="84" spans="2:63" ht="21" customHeight="1">
      <c r="B84" s="10" t="s">
        <v>248</v>
      </c>
      <c r="C84" s="1" t="s">
        <v>190</v>
      </c>
      <c r="G84" s="3" t="s">
        <v>272</v>
      </c>
      <c r="W84" s="1" t="str">
        <f>IF(H84&gt;0,H84/100,"")</f>
        <v/>
      </c>
      <c r="X84" s="1" t="str">
        <f>IF(I84&gt;0,I84/100,"")</f>
        <v/>
      </c>
      <c r="Y84" s="1" t="str">
        <f>IF(J84&gt;0,J84/100,"")</f>
        <v/>
      </c>
      <c r="Z84" s="1" t="str">
        <f>IF(K84&gt;0,K84/100,"")</f>
        <v/>
      </c>
      <c r="AA84" s="1" t="str">
        <f>IF(L84&gt;0,L84/100,"")</f>
        <v/>
      </c>
      <c r="AB84" s="1" t="str">
        <f>IF(M84&gt;0,M84/100,"")</f>
        <v/>
      </c>
      <c r="AC84" s="1" t="str">
        <f>IF(N84&gt;0,N84/100,"")</f>
        <v/>
      </c>
      <c r="AD84" s="1" t="str">
        <f>IF(O84&gt;0,O84/100,"")</f>
        <v/>
      </c>
      <c r="AE84" s="1" t="str">
        <f>IF(P84&gt;0,P84/100,"")</f>
        <v/>
      </c>
      <c r="AF84" s="1" t="str">
        <f>IF(Q84&gt;0,Q84/100,"")</f>
        <v/>
      </c>
      <c r="AG84" s="1" t="str">
        <f>IF(R84&gt;0,R84/100,"")</f>
        <v/>
      </c>
      <c r="AH84" s="1" t="str">
        <f>IF(S84&gt;0,S84/100,"")</f>
        <v/>
      </c>
      <c r="AI84" s="1" t="str">
        <f>IF(T84&gt;0,T84/100,"")</f>
        <v/>
      </c>
      <c r="AJ84" s="1" t="str">
        <f>IF(U84&gt;0,U84/100,"")</f>
        <v/>
      </c>
      <c r="AK84" s="1" t="str">
        <f>IF(H84&gt;0,CONCATENATE(IF(W84&lt;=12,W84,W84-12),IF(OR(W84&lt;12,W84=24),"am","pm"),"-",IF(X84&lt;=12,X84,X84-12),IF(OR(X84&lt;12,X84=24),"am","pm")),"")</f>
        <v/>
      </c>
      <c r="AL84" s="1" t="str">
        <f>IF(J84&gt;0,CONCATENATE(IF(Y84&lt;=12,Y84,Y84-12),IF(OR(Y84&lt;12,Y84=24),"am","pm"),"-",IF(Z84&lt;=12,Z84,Z84-12),IF(OR(Z84&lt;12,Z84=24),"am","pm")),"")</f>
        <v/>
      </c>
      <c r="AM84" s="1" t="str">
        <f>IF(L84&gt;0,CONCATENATE(IF(AA84&lt;=12,AA84,AA84-12),IF(OR(AA84&lt;12,AA84=24),"am","pm"),"-",IF(AB84&lt;=12,AB84,AB84-12),IF(OR(AB84&lt;12,AB84=24),"am","pm")),"")</f>
        <v/>
      </c>
      <c r="AN84" s="1" t="str">
        <f>IF(N84&gt;0,CONCATENATE(IF(AC84&lt;=12,AC84,AC84-12),IF(OR(AC84&lt;12,AC84=24),"am","pm"),"-",IF(AD84&lt;=12,AD84,AD84-12),IF(OR(AD84&lt;12,AD84=24),"am","pm")),"")</f>
        <v/>
      </c>
      <c r="AO84" s="1" t="str">
        <f>IF(O84&gt;0,CONCATENATE(IF(AE84&lt;=12,AE84,AE84-12),IF(OR(AE84&lt;12,AE84=24),"am","pm"),"-",IF(AF84&lt;=12,AF84,AF84-12),IF(OR(AF84&lt;12,AF84=24),"am","pm")),"")</f>
        <v/>
      </c>
      <c r="AP84" s="1" t="str">
        <f>IF(R84&gt;0,CONCATENATE(IF(AG84&lt;=12,AG84,AG84-12),IF(OR(AG84&lt;12,AG84=24),"am","pm"),"-",IF(AH84&lt;=12,AH84,AH84-12),IF(OR(AH84&lt;12,AH84=24),"am","pm")),"")</f>
        <v/>
      </c>
      <c r="AQ84" s="1" t="str">
        <f>IF(T84&gt;0,CONCATENATE(IF(AI84&lt;=12,AI84,AI84-12),IF(OR(AI84&lt;12,AI84=24),"am","pm"),"-",IF(AJ84&lt;=12,AJ84,AJ84-12),IF(OR(AJ84&lt;12,AJ84=24),"am","pm")),"")</f>
        <v/>
      </c>
      <c r="AR84" s="4" t="s">
        <v>297</v>
      </c>
      <c r="AS84" s="1" t="s">
        <v>28</v>
      </c>
      <c r="AU84" s="1" t="s">
        <v>573</v>
      </c>
      <c r="AV84" s="5" t="s">
        <v>33</v>
      </c>
      <c r="AW84" s="5" t="s">
        <v>33</v>
      </c>
      <c r="AX84" s="6" t="str">
        <f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4" s="1" t="str">
        <f>IF(AS84&gt;0,"&lt;img src=@img/outdoor.png@&gt;","")</f>
        <v>&lt;img src=@img/outdoor.png@&gt;</v>
      </c>
      <c r="AZ84" s="1" t="str">
        <f>IF(AT84&gt;0,"&lt;img src=@img/pets.png@&gt;","")</f>
        <v/>
      </c>
      <c r="BA84" s="1" t="str">
        <f>IF(AU84="hard","&lt;img src=@img/hard.png@&gt;",IF(AU84="medium","&lt;img src=@img/medium.png@&gt;",IF(AU84="easy","&lt;img src=@img/easy.png@&gt;","")))</f>
        <v/>
      </c>
      <c r="BB84" s="1" t="str">
        <f>IF(AV84="true","&lt;img src=@img/drinkicon.png@&gt;","")</f>
        <v/>
      </c>
      <c r="BC84" s="1" t="str">
        <f>IF(AW84="true","&lt;img src=@img/foodicon.png@&gt;","")</f>
        <v/>
      </c>
      <c r="BD84" s="1" t="str">
        <f>CONCATENATE(AY84,AZ84,BA84,BB84,BC84,BK84)</f>
        <v>&lt;img src=@img/outdoor.png@&gt;</v>
      </c>
      <c r="BE84" s="1" t="str">
        <f>CONCATENATE(IF(AS84&gt;0,"outdoor ",""),IF(AT84&gt;0,"pet ",""),IF(AV84="true","drink ",""),IF(AW84="true","food ",""),AU84," ",E84," ",C84,IF(BJ84=TRUE," kid",""))</f>
        <v>outdoor med  pearl</v>
      </c>
      <c r="BF84" s="1" t="str">
        <f>IF(C84="pearl","Pearl Street",IF(C84="campus","Near Campus",IF(C84="downtown","Downtown",IF(C84="north","North Boulder",IF(C84="chautauqua","Chautauqua",IF(C84="east","East Boulder",IF(C84="efoco","East FoCo",IF(C84="hill","The Hill",""))))))))</f>
        <v>Pearl Street</v>
      </c>
      <c r="BG84" s="10">
        <v>40.017111999999997</v>
      </c>
      <c r="BH84" s="10">
        <v>-105.284812</v>
      </c>
      <c r="BI84" s="1" t="str">
        <f>CONCATENATE("[",BG84,",",BH84,"],")</f>
        <v>[40.017112,-105.284812],</v>
      </c>
      <c r="BK84" s="1" t="str">
        <f>IF(BJ84&gt;0,"&lt;img src=@img/kidicon.png@&gt;","")</f>
        <v/>
      </c>
    </row>
    <row r="85" spans="2:63" ht="21" customHeight="1">
      <c r="B85" s="10" t="s">
        <v>306</v>
      </c>
      <c r="C85" s="1" t="s">
        <v>190</v>
      </c>
      <c r="G85" s="1" t="s">
        <v>280</v>
      </c>
      <c r="W85" s="1" t="str">
        <f>IF(H85&gt;0,H85/100,"")</f>
        <v/>
      </c>
      <c r="X85" s="1" t="str">
        <f>IF(I85&gt;0,I85/100,"")</f>
        <v/>
      </c>
      <c r="Y85" s="1" t="str">
        <f>IF(J85&gt;0,J85/100,"")</f>
        <v/>
      </c>
      <c r="Z85" s="1" t="str">
        <f>IF(K85&gt;0,K85/100,"")</f>
        <v/>
      </c>
      <c r="AA85" s="1" t="str">
        <f>IF(L85&gt;0,L85/100,"")</f>
        <v/>
      </c>
      <c r="AB85" s="1" t="str">
        <f>IF(M85&gt;0,M85/100,"")</f>
        <v/>
      </c>
      <c r="AC85" s="1" t="str">
        <f>IF(N85&gt;0,N85/100,"")</f>
        <v/>
      </c>
      <c r="AD85" s="1" t="str">
        <f>IF(O85&gt;0,O85/100,"")</f>
        <v/>
      </c>
      <c r="AE85" s="1" t="str">
        <f>IF(P85&gt;0,P85/100,"")</f>
        <v/>
      </c>
      <c r="AF85" s="1" t="str">
        <f>IF(Q85&gt;0,Q85/100,"")</f>
        <v/>
      </c>
      <c r="AG85" s="1" t="str">
        <f>IF(R85&gt;0,R85/100,"")</f>
        <v/>
      </c>
      <c r="AH85" s="1" t="str">
        <f>IF(S85&gt;0,S85/100,"")</f>
        <v/>
      </c>
      <c r="AI85" s="1" t="str">
        <f>IF(T85&gt;0,T85/100,"")</f>
        <v/>
      </c>
      <c r="AJ85" s="1" t="str">
        <f>IF(U85&gt;0,U85/100,"")</f>
        <v/>
      </c>
      <c r="AK85" s="1" t="str">
        <f>IF(H85&gt;0,CONCATENATE(IF(W85&lt;=12,W85,W85-12),IF(OR(W85&lt;12,W85=24),"am","pm"),"-",IF(X85&lt;=12,X85,X85-12),IF(OR(X85&lt;12,X85=24),"am","pm")),"")</f>
        <v/>
      </c>
      <c r="AL85" s="1" t="str">
        <f>IF(J85&gt;0,CONCATENATE(IF(Y85&lt;=12,Y85,Y85-12),IF(OR(Y85&lt;12,Y85=24),"am","pm"),"-",IF(Z85&lt;=12,Z85,Z85-12),IF(OR(Z85&lt;12,Z85=24),"am","pm")),"")</f>
        <v/>
      </c>
      <c r="AM85" s="1" t="str">
        <f>IF(L85&gt;0,CONCATENATE(IF(AA85&lt;=12,AA85,AA85-12),IF(OR(AA85&lt;12,AA85=24),"am","pm"),"-",IF(AB85&lt;=12,AB85,AB85-12),IF(OR(AB85&lt;12,AB85=24),"am","pm")),"")</f>
        <v/>
      </c>
      <c r="AN85" s="1" t="str">
        <f>IF(N85&gt;0,CONCATENATE(IF(AC85&lt;=12,AC85,AC85-12),IF(OR(AC85&lt;12,AC85=24),"am","pm"),"-",IF(AD85&lt;=12,AD85,AD85-12),IF(OR(AD85&lt;12,AD85=24),"am","pm")),"")</f>
        <v/>
      </c>
      <c r="AO85" s="1" t="str">
        <f>IF(O85&gt;0,CONCATENATE(IF(AE85&lt;=12,AE85,AE85-12),IF(OR(AE85&lt;12,AE85=24),"am","pm"),"-",IF(AF85&lt;=12,AF85,AF85-12),IF(OR(AF85&lt;12,AF85=24),"am","pm")),"")</f>
        <v/>
      </c>
      <c r="AP85" s="1" t="str">
        <f>IF(R85&gt;0,CONCATENATE(IF(AG85&lt;=12,AG85,AG85-12),IF(OR(AG85&lt;12,AG85=24),"am","pm"),"-",IF(AH85&lt;=12,AH85,AH85-12),IF(OR(AH85&lt;12,AH85=24),"am","pm")),"")</f>
        <v/>
      </c>
      <c r="AQ85" s="1" t="str">
        <f>IF(T85&gt;0,CONCATENATE(IF(AI85&lt;=12,AI85,AI85-12),IF(OR(AI85&lt;12,AI85=24),"am","pm"),"-",IF(AJ85&lt;=12,AJ85,AJ85-12),IF(OR(AJ85&lt;12,AJ85=24),"am","pm")),"")</f>
        <v/>
      </c>
      <c r="AR85" s="7" t="s">
        <v>305</v>
      </c>
      <c r="AS85" s="1" t="s">
        <v>28</v>
      </c>
      <c r="AU85" s="1" t="s">
        <v>573</v>
      </c>
      <c r="AV85" s="5" t="s">
        <v>33</v>
      </c>
      <c r="AW85" s="5" t="s">
        <v>33</v>
      </c>
      <c r="AX85" s="6" t="str">
        <f>CONCATENATE("{
    'name': """,B85,""",
    'area': ","""",C85,""",",
"'hours': {
      'sunday-start':","""",H85,"""",", 'sunday-end':","""",I85,"""",", 'monday-start':","""",J85,"""",", 'monday-end':","""",K85,"""",", 'tuesday-start':","""",L85,"""",", 'tuesday-end':","""",M85,""", 'wednesday-start':","""",N85,""", 'wednesday-end':","""",O85,""", 'thursday-start':","""",P85,""", 'thursday-end':","""",Q85,""", 'friday-start':","""",R85,""", 'friday-end':","""",S85,""", 'saturday-start':","""",T85,""", 'saturday-end':","""",U85,"""","},","  'description': ","""",V85,"""",", 'link':","""",AR85,"""",", 'pricing':","""",E85,"""",",   'phone-number': ","""",F85,"""",", 'address': ","""",G85,"""",", 'other-amenities': [","'",AS85,"','",AT85,"','",AU85,"'","]",", 'has-drink':",AV85,", 'has-food':",AW85,"},")</f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5" s="1" t="str">
        <f>IF(AS85&gt;0,"&lt;img src=@img/outdoor.png@&gt;","")</f>
        <v>&lt;img src=@img/outdoor.png@&gt;</v>
      </c>
      <c r="AZ85" s="1" t="str">
        <f>IF(AT85&gt;0,"&lt;img src=@img/pets.png@&gt;","")</f>
        <v/>
      </c>
      <c r="BA85" s="1" t="str">
        <f>IF(AU85="hard","&lt;img src=@img/hard.png@&gt;",IF(AU85="medium","&lt;img src=@img/medium.png@&gt;",IF(AU85="easy","&lt;img src=@img/easy.png@&gt;","")))</f>
        <v/>
      </c>
      <c r="BB85" s="1" t="str">
        <f>IF(AV85="true","&lt;img src=@img/drinkicon.png@&gt;","")</f>
        <v/>
      </c>
      <c r="BC85" s="1" t="str">
        <f>IF(AW85="true","&lt;img src=@img/foodicon.png@&gt;","")</f>
        <v/>
      </c>
      <c r="BD85" s="1" t="str">
        <f>CONCATENATE(AY85,AZ85,BA85,BB85,BC85,BK85)</f>
        <v>&lt;img src=@img/outdoor.png@&gt;</v>
      </c>
      <c r="BE85" s="1" t="str">
        <f>CONCATENATE(IF(AS85&gt;0,"outdoor ",""),IF(AT85&gt;0,"pet ",""),IF(AV85="true","drink ",""),IF(AW85="true","food ",""),AU85," ",E85," ",C85,IF(BJ85=TRUE," kid",""))</f>
        <v>outdoor med  pearl</v>
      </c>
      <c r="BF85" s="1" t="str">
        <f>IF(C85="pearl","Pearl Street",IF(C85="campus","Near Campus",IF(C85="downtown","Downtown",IF(C85="north","North Boulder",IF(C85="chautauqua","Chautauqua",IF(C85="east","East Boulder",IF(C85="efoco","East FoCo",IF(C85="hill","The Hill",""))))))))</f>
        <v>Pearl Street</v>
      </c>
      <c r="BG85" s="10">
        <v>40.018103000000004</v>
      </c>
      <c r="BH85" s="10">
        <v>-105.277733</v>
      </c>
      <c r="BI85" s="1" t="str">
        <f>CONCATENATE("[",BG85,",",BH85,"],")</f>
        <v>[40.018103,-105.277733],</v>
      </c>
      <c r="BK85" s="1" t="str">
        <f>IF(BJ85&gt;0,"&lt;img src=@img/kidicon.png@&gt;","")</f>
        <v/>
      </c>
    </row>
    <row r="86" spans="2:63" ht="21" customHeight="1">
      <c r="B86" s="10" t="s">
        <v>87</v>
      </c>
      <c r="C86" s="1" t="s">
        <v>190</v>
      </c>
      <c r="G86" s="6" t="s">
        <v>217</v>
      </c>
      <c r="H86" s="1">
        <v>1530</v>
      </c>
      <c r="I86" s="1">
        <v>1730</v>
      </c>
      <c r="J86" s="1">
        <v>1530</v>
      </c>
      <c r="K86" s="1">
        <v>1730</v>
      </c>
      <c r="L86" s="1">
        <v>1530</v>
      </c>
      <c r="M86" s="1">
        <v>1730</v>
      </c>
      <c r="N86" s="1">
        <v>1530</v>
      </c>
      <c r="O86" s="1">
        <v>1730</v>
      </c>
      <c r="P86" s="1">
        <v>1530</v>
      </c>
      <c r="Q86" s="1">
        <v>1730</v>
      </c>
      <c r="R86" s="1">
        <v>1530</v>
      </c>
      <c r="S86" s="1">
        <v>1730</v>
      </c>
      <c r="T86" s="1">
        <v>1530</v>
      </c>
      <c r="U86" s="1">
        <v>1730</v>
      </c>
      <c r="V86" s="10" t="s">
        <v>128</v>
      </c>
      <c r="W86" s="1">
        <f>IF(H86&gt;0,H86/100,"")</f>
        <v>15.3</v>
      </c>
      <c r="X86" s="1">
        <f>IF(I86&gt;0,I86/100,"")</f>
        <v>17.3</v>
      </c>
      <c r="Y86" s="1">
        <f>IF(J86&gt;0,J86/100,"")</f>
        <v>15.3</v>
      </c>
      <c r="Z86" s="1">
        <f>IF(K86&gt;0,K86/100,"")</f>
        <v>17.3</v>
      </c>
      <c r="AA86" s="1">
        <f>IF(L86&gt;0,L86/100,"")</f>
        <v>15.3</v>
      </c>
      <c r="AB86" s="1">
        <f>IF(M86&gt;0,M86/100,"")</f>
        <v>17.3</v>
      </c>
      <c r="AC86" s="1">
        <f>IF(N86&gt;0,N86/100,"")</f>
        <v>15.3</v>
      </c>
      <c r="AD86" s="1">
        <f>IF(O86&gt;0,O86/100,"")</f>
        <v>17.3</v>
      </c>
      <c r="AE86" s="1">
        <f>IF(P86&gt;0,P86/100,"")</f>
        <v>15.3</v>
      </c>
      <c r="AF86" s="1">
        <f>IF(Q86&gt;0,Q86/100,"")</f>
        <v>17.3</v>
      </c>
      <c r="AG86" s="1">
        <f>IF(R86&gt;0,R86/100,"")</f>
        <v>15.3</v>
      </c>
      <c r="AH86" s="1">
        <f>IF(S86&gt;0,S86/100,"")</f>
        <v>17.3</v>
      </c>
      <c r="AI86" s="1">
        <f>IF(T86&gt;0,T86/100,"")</f>
        <v>15.3</v>
      </c>
      <c r="AJ86" s="1">
        <f>IF(U86&gt;0,U86/100,"")</f>
        <v>17.3</v>
      </c>
      <c r="AK86" s="1" t="str">
        <f>IF(H86&gt;0,CONCATENATE(IF(W86&lt;=12,W86,W86-12),IF(OR(W86&lt;12,W86=24),"am","pm"),"-",IF(X86&lt;=12,X86,X86-12),IF(OR(X86&lt;12,X86=24),"am","pm")),"")</f>
        <v>3.3pm-5.3pm</v>
      </c>
      <c r="AL86" s="1" t="str">
        <f>IF(J86&gt;0,CONCATENATE(IF(Y86&lt;=12,Y86,Y86-12),IF(OR(Y86&lt;12,Y86=24),"am","pm"),"-",IF(Z86&lt;=12,Z86,Z86-12),IF(OR(Z86&lt;12,Z86=24),"am","pm")),"")</f>
        <v>3.3pm-5.3pm</v>
      </c>
      <c r="AM86" s="1" t="str">
        <f>IF(L86&gt;0,CONCATENATE(IF(AA86&lt;=12,AA86,AA86-12),IF(OR(AA86&lt;12,AA86=24),"am","pm"),"-",IF(AB86&lt;=12,AB86,AB86-12),IF(OR(AB86&lt;12,AB86=24),"am","pm")),"")</f>
        <v>3.3pm-5.3pm</v>
      </c>
      <c r="AN86" s="1" t="str">
        <f>IF(N86&gt;0,CONCATENATE(IF(AC86&lt;=12,AC86,AC86-12),IF(OR(AC86&lt;12,AC86=24),"am","pm"),"-",IF(AD86&lt;=12,AD86,AD86-12),IF(OR(AD86&lt;12,AD86=24),"am","pm")),"")</f>
        <v>3.3pm-5.3pm</v>
      </c>
      <c r="AO86" s="1" t="str">
        <f>IF(O86&gt;0,CONCATENATE(IF(AE86&lt;=12,AE86,AE86-12),IF(OR(AE86&lt;12,AE86=24),"am","pm"),"-",IF(AF86&lt;=12,AF86,AF86-12),IF(OR(AF86&lt;12,AF86=24),"am","pm")),"")</f>
        <v>3.3pm-5.3pm</v>
      </c>
      <c r="AP86" s="1" t="str">
        <f>IF(R86&gt;0,CONCATENATE(IF(AG86&lt;=12,AG86,AG86-12),IF(OR(AG86&lt;12,AG86=24),"am","pm"),"-",IF(AH86&lt;=12,AH86,AH86-12),IF(OR(AH86&lt;12,AH86=24),"am","pm")),"")</f>
        <v>3.3pm-5.3pm</v>
      </c>
      <c r="AQ86" s="1" t="str">
        <f>IF(T86&gt;0,CONCATENATE(IF(AI86&lt;=12,AI86,AI86-12),IF(OR(AI86&lt;12,AI86=24),"am","pm"),"-",IF(AJ86&lt;=12,AJ86,AJ86-12),IF(OR(AJ86&lt;12,AJ86=24),"am","pm")),"")</f>
        <v>3.3pm-5.3pm</v>
      </c>
      <c r="AR86" s="1" t="s">
        <v>173</v>
      </c>
      <c r="AS86" s="1" t="s">
        <v>28</v>
      </c>
      <c r="AU86" s="1" t="s">
        <v>573</v>
      </c>
      <c r="AV86" s="5" t="s">
        <v>32</v>
      </c>
      <c r="AW86" s="5" t="s">
        <v>32</v>
      </c>
      <c r="AX86" s="6" t="str">
        <f>CONCATENATE("{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6" s="1" t="str">
        <f>IF(AS86&gt;0,"&lt;img src=@img/outdoor.png@&gt;","")</f>
        <v>&lt;img src=@img/outdoor.png@&gt;</v>
      </c>
      <c r="AZ86" s="1" t="str">
        <f>IF(AT86&gt;0,"&lt;img src=@img/pets.png@&gt;","")</f>
        <v/>
      </c>
      <c r="BA86" s="1" t="str">
        <f>IF(AU86="hard","&lt;img src=@img/hard.png@&gt;",IF(AU86="medium","&lt;img src=@img/medium.png@&gt;",IF(AU86="easy","&lt;img src=@img/easy.png@&gt;","")))</f>
        <v/>
      </c>
      <c r="BB86" s="1" t="str">
        <f>IF(AV86="true","&lt;img src=@img/drinkicon.png@&gt;","")</f>
        <v>&lt;img src=@img/drinkicon.png@&gt;</v>
      </c>
      <c r="BC86" s="1" t="str">
        <f>IF(AW86="true","&lt;img src=@img/foodicon.png@&gt;","")</f>
        <v>&lt;img src=@img/foodicon.png@&gt;</v>
      </c>
      <c r="BD86" s="1" t="str">
        <f>CONCATENATE(AY86,AZ86,BA86,BB86,BC86,BK86)</f>
        <v>&lt;img src=@img/outdoor.png@&gt;&lt;img src=@img/drinkicon.png@&gt;&lt;img src=@img/foodicon.png@&gt;</v>
      </c>
      <c r="BE86" s="1" t="str">
        <f>CONCATENATE(IF(AS86&gt;0,"outdoor ",""),IF(AT86&gt;0,"pet ",""),IF(AV86="true","drink ",""),IF(AW86="true","food ",""),AU86," ",E86," ",C86,IF(BJ86=TRUE," kid",""))</f>
        <v>outdoor drink food med  pearl</v>
      </c>
      <c r="BF86" s="1" t="str">
        <f>IF(C86="pearl","Pearl Street",IF(C86="campus","Near Campus",IF(C86="downtown","Downtown",IF(C86="north","North Boulder",IF(C86="chautauqua","Chautauqua",IF(C86="east","East Boulder",IF(C86="efoco","East FoCo",IF(C86="hill","The Hill",""))))))))</f>
        <v>Pearl Street</v>
      </c>
      <c r="BG86" s="10">
        <v>40.019275999999998</v>
      </c>
      <c r="BH86" s="10">
        <v>-105.27264700000001</v>
      </c>
      <c r="BI86" s="1" t="str">
        <f>CONCATENATE("[",BG86,",",BH86,"],")</f>
        <v>[40.019276,-105.272647],</v>
      </c>
      <c r="BK86" s="1" t="str">
        <f>IF(BJ86&gt;0,"&lt;img src=@img/kidicon.png@&gt;","")</f>
        <v/>
      </c>
    </row>
    <row r="87" spans="2:63" ht="21" customHeight="1">
      <c r="B87" s="10" t="s">
        <v>88</v>
      </c>
      <c r="C87" s="1" t="s">
        <v>190</v>
      </c>
      <c r="G87" s="6" t="s">
        <v>218</v>
      </c>
      <c r="H87" s="1">
        <v>1700</v>
      </c>
      <c r="I87" s="1">
        <v>1830</v>
      </c>
      <c r="J87" s="1">
        <v>1700</v>
      </c>
      <c r="K87" s="1">
        <v>1830</v>
      </c>
      <c r="L87" s="1">
        <v>1700</v>
      </c>
      <c r="M87" s="1">
        <v>1830</v>
      </c>
      <c r="N87" s="1">
        <v>1700</v>
      </c>
      <c r="O87" s="1">
        <v>1830</v>
      </c>
      <c r="P87" s="1">
        <v>1700</v>
      </c>
      <c r="Q87" s="1">
        <v>1830</v>
      </c>
      <c r="R87" s="1">
        <v>1700</v>
      </c>
      <c r="S87" s="1">
        <v>1830</v>
      </c>
      <c r="T87" s="1">
        <v>1700</v>
      </c>
      <c r="U87" s="1">
        <v>1830</v>
      </c>
      <c r="V87" s="10" t="s">
        <v>129</v>
      </c>
      <c r="W87" s="1">
        <f>IF(H87&gt;0,H87/100,"")</f>
        <v>17</v>
      </c>
      <c r="X87" s="1">
        <f>IF(I87&gt;0,I87/100,"")</f>
        <v>18.3</v>
      </c>
      <c r="Y87" s="1">
        <f>IF(J87&gt;0,J87/100,"")</f>
        <v>17</v>
      </c>
      <c r="Z87" s="1">
        <f>IF(K87&gt;0,K87/100,"")</f>
        <v>18.3</v>
      </c>
      <c r="AA87" s="1">
        <f>IF(L87&gt;0,L87/100,"")</f>
        <v>17</v>
      </c>
      <c r="AB87" s="1">
        <f>IF(M87&gt;0,M87/100,"")</f>
        <v>18.3</v>
      </c>
      <c r="AC87" s="1">
        <f>IF(N87&gt;0,N87/100,"")</f>
        <v>17</v>
      </c>
      <c r="AD87" s="1">
        <f>IF(O87&gt;0,O87/100,"")</f>
        <v>18.3</v>
      </c>
      <c r="AE87" s="1">
        <f>IF(P87&gt;0,P87/100,"")</f>
        <v>17</v>
      </c>
      <c r="AF87" s="1">
        <f>IF(Q87&gt;0,Q87/100,"")</f>
        <v>18.3</v>
      </c>
      <c r="AG87" s="1">
        <f>IF(R87&gt;0,R87/100,"")</f>
        <v>17</v>
      </c>
      <c r="AH87" s="1">
        <f>IF(S87&gt;0,S87/100,"")</f>
        <v>18.3</v>
      </c>
      <c r="AI87" s="1">
        <f>IF(T87&gt;0,T87/100,"")</f>
        <v>17</v>
      </c>
      <c r="AJ87" s="1">
        <f>IF(U87&gt;0,U87/100,"")</f>
        <v>18.3</v>
      </c>
      <c r="AK87" s="1" t="str">
        <f>IF(H87&gt;0,CONCATENATE(IF(W87&lt;=12,W87,W87-12),IF(OR(W87&lt;12,W87=24),"am","pm"),"-",IF(X87&lt;=12,X87,X87-12),IF(OR(X87&lt;12,X87=24),"am","pm")),"")</f>
        <v>5pm-6.3pm</v>
      </c>
      <c r="AL87" s="1" t="str">
        <f>IF(J87&gt;0,CONCATENATE(IF(Y87&lt;=12,Y87,Y87-12),IF(OR(Y87&lt;12,Y87=24),"am","pm"),"-",IF(Z87&lt;=12,Z87,Z87-12),IF(OR(Z87&lt;12,Z87=24),"am","pm")),"")</f>
        <v>5pm-6.3pm</v>
      </c>
      <c r="AM87" s="1" t="str">
        <f>IF(L87&gt;0,CONCATENATE(IF(AA87&lt;=12,AA87,AA87-12),IF(OR(AA87&lt;12,AA87=24),"am","pm"),"-",IF(AB87&lt;=12,AB87,AB87-12),IF(OR(AB87&lt;12,AB87=24),"am","pm")),"")</f>
        <v>5pm-6.3pm</v>
      </c>
      <c r="AN87" s="1" t="str">
        <f>IF(N87&gt;0,CONCATENATE(IF(AC87&lt;=12,AC87,AC87-12),IF(OR(AC87&lt;12,AC87=24),"am","pm"),"-",IF(AD87&lt;=12,AD87,AD87-12),IF(OR(AD87&lt;12,AD87=24),"am","pm")),"")</f>
        <v>5pm-6.3pm</v>
      </c>
      <c r="AO87" s="1" t="str">
        <f>IF(O87&gt;0,CONCATENATE(IF(AE87&lt;=12,AE87,AE87-12),IF(OR(AE87&lt;12,AE87=24),"am","pm"),"-",IF(AF87&lt;=12,AF87,AF87-12),IF(OR(AF87&lt;12,AF87=24),"am","pm")),"")</f>
        <v>5pm-6.3pm</v>
      </c>
      <c r="AP87" s="1" t="str">
        <f>IF(R87&gt;0,CONCATENATE(IF(AG87&lt;=12,AG87,AG87-12),IF(OR(AG87&lt;12,AG87=24),"am","pm"),"-",IF(AH87&lt;=12,AH87,AH87-12),IF(OR(AH87&lt;12,AH87=24),"am","pm")),"")</f>
        <v>5pm-6.3pm</v>
      </c>
      <c r="AQ87" s="1" t="str">
        <f>IF(T87&gt;0,CONCATENATE(IF(AI87&lt;=12,AI87,AI87-12),IF(OR(AI87&lt;12,AI87=24),"am","pm"),"-",IF(AJ87&lt;=12,AJ87,AJ87-12),IF(OR(AJ87&lt;12,AJ87=24),"am","pm")),"")</f>
        <v>5pm-6.3pm</v>
      </c>
      <c r="AR87" s="4" t="s">
        <v>174</v>
      </c>
      <c r="AS87" s="1" t="s">
        <v>28</v>
      </c>
      <c r="AU87" s="1" t="s">
        <v>573</v>
      </c>
      <c r="AV87" s="5" t="s">
        <v>32</v>
      </c>
      <c r="AW87" s="5" t="s">
        <v>32</v>
      </c>
      <c r="AX87" s="6" t="str">
        <f>CONCATENATE("{
    'name': """,B87,""",
    'area': ","""",C87,""",",
"'hours': {
      'sunday-start':","""",H87,"""",", 'sunday-end':","""",I87,"""",", 'monday-start':","""",J87,"""",", 'monday-end':","""",K87,"""",", 'tuesday-start':","""",L87,"""",", 'tuesday-end':","""",M87,""", 'wednesday-start':","""",N87,""", 'wednesday-end':","""",O87,""", 'thursday-start':","""",P87,""", 'thursday-end':","""",Q87,""", 'friday-start':","""",R87,""", 'friday-end':","""",S87,""", 'saturday-start':","""",T87,""", 'saturday-end':","""",U87,"""","},","  'description': ","""",V87,"""",", 'link':","""",AR87,"""",", 'pricing':","""",E87,"""",",   'phone-number': ","""",F87,"""",", 'address': ","""",G87,"""",", 'other-amenities': [","'",AS87,"','",AT87,"','",AU87,"'","]",", 'has-drink':",AV87,", 'has-food':",AW87,"},")</f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7" s="1" t="str">
        <f>IF(AS87&gt;0,"&lt;img src=@img/outdoor.png@&gt;","")</f>
        <v>&lt;img src=@img/outdoor.png@&gt;</v>
      </c>
      <c r="AZ87" s="1" t="str">
        <f>IF(AT87&gt;0,"&lt;img src=@img/pets.png@&gt;","")</f>
        <v/>
      </c>
      <c r="BA87" s="1" t="str">
        <f>IF(AU87="hard","&lt;img src=@img/hard.png@&gt;",IF(AU87="medium","&lt;img src=@img/medium.png@&gt;",IF(AU87="easy","&lt;img src=@img/easy.png@&gt;","")))</f>
        <v/>
      </c>
      <c r="BB87" s="1" t="str">
        <f>IF(AV87="true","&lt;img src=@img/drinkicon.png@&gt;","")</f>
        <v>&lt;img src=@img/drinkicon.png@&gt;</v>
      </c>
      <c r="BC87" s="1" t="str">
        <f>IF(AW87="true","&lt;img src=@img/foodicon.png@&gt;","")</f>
        <v>&lt;img src=@img/foodicon.png@&gt;</v>
      </c>
      <c r="BD87" s="1" t="str">
        <f>CONCATENATE(AY87,AZ87,BA87,BB87,BC87,BK87)</f>
        <v>&lt;img src=@img/outdoor.png@&gt;&lt;img src=@img/drinkicon.png@&gt;&lt;img src=@img/foodicon.png@&gt;</v>
      </c>
      <c r="BE87" s="1" t="str">
        <f>CONCATENATE(IF(AS87&gt;0,"outdoor ",""),IF(AT87&gt;0,"pet ",""),IF(AV87="true","drink ",""),IF(AW87="true","food ",""),AU87," ",E87," ",C87,IF(BJ87=TRUE," kid",""))</f>
        <v>outdoor drink food med  pearl</v>
      </c>
      <c r="BF87" s="1" t="str">
        <f>IF(C87="pearl","Pearl Street",IF(C87="campus","Near Campus",IF(C87="downtown","Downtown",IF(C87="north","North Boulder",IF(C87="chautauqua","Chautauqua",IF(C87="east","East Boulder",IF(C87="efoco","East FoCo",IF(C87="hill","The Hill",""))))))))</f>
        <v>Pearl Street</v>
      </c>
      <c r="BG87" s="10">
        <v>40.017795999999997</v>
      </c>
      <c r="BH87" s="10">
        <v>-105.28259799999999</v>
      </c>
      <c r="BI87" s="1" t="str">
        <f>CONCATENATE("[",BG87,",",BH87,"],")</f>
        <v>[40.017796,-105.282598],</v>
      </c>
      <c r="BK87" s="1" t="str">
        <f>IF(BJ87&gt;0,"&lt;img src=@img/kidicon.png@&gt;","")</f>
        <v/>
      </c>
    </row>
    <row r="88" spans="2:63" ht="21" customHeight="1">
      <c r="B88" s="10" t="s">
        <v>89</v>
      </c>
      <c r="C88" s="1" t="s">
        <v>190</v>
      </c>
      <c r="G88" s="6" t="s">
        <v>219</v>
      </c>
      <c r="H88" s="1">
        <v>1600</v>
      </c>
      <c r="I88" s="1">
        <v>1900</v>
      </c>
      <c r="J88" s="1">
        <v>1600</v>
      </c>
      <c r="K88" s="1">
        <v>1900</v>
      </c>
      <c r="L88" s="1">
        <v>1600</v>
      </c>
      <c r="M88" s="1">
        <v>1900</v>
      </c>
      <c r="N88" s="1">
        <v>1600</v>
      </c>
      <c r="O88" s="1">
        <v>1900</v>
      </c>
      <c r="P88" s="1">
        <v>1600</v>
      </c>
      <c r="Q88" s="1">
        <v>1900</v>
      </c>
      <c r="R88" s="1">
        <v>1600</v>
      </c>
      <c r="S88" s="1">
        <v>1900</v>
      </c>
      <c r="T88" s="1">
        <v>1600</v>
      </c>
      <c r="U88" s="1">
        <v>1900</v>
      </c>
      <c r="V88" s="10" t="s">
        <v>130</v>
      </c>
      <c r="W88" s="1">
        <f>IF(H88&gt;0,H88/100,"")</f>
        <v>16</v>
      </c>
      <c r="X88" s="1">
        <f>IF(I88&gt;0,I88/100,"")</f>
        <v>19</v>
      </c>
      <c r="Y88" s="1">
        <f>IF(J88&gt;0,J88/100,"")</f>
        <v>16</v>
      </c>
      <c r="Z88" s="1">
        <f>IF(K88&gt;0,K88/100,"")</f>
        <v>19</v>
      </c>
      <c r="AA88" s="1">
        <f>IF(L88&gt;0,L88/100,"")</f>
        <v>16</v>
      </c>
      <c r="AB88" s="1">
        <f>IF(M88&gt;0,M88/100,"")</f>
        <v>19</v>
      </c>
      <c r="AC88" s="1">
        <f>IF(N88&gt;0,N88/100,"")</f>
        <v>16</v>
      </c>
      <c r="AD88" s="1">
        <f>IF(O88&gt;0,O88/100,"")</f>
        <v>19</v>
      </c>
      <c r="AE88" s="1">
        <f>IF(P88&gt;0,P88/100,"")</f>
        <v>16</v>
      </c>
      <c r="AF88" s="1">
        <f>IF(Q88&gt;0,Q88/100,"")</f>
        <v>19</v>
      </c>
      <c r="AG88" s="1">
        <f>IF(R88&gt;0,R88/100,"")</f>
        <v>16</v>
      </c>
      <c r="AH88" s="1">
        <f>IF(S88&gt;0,S88/100,"")</f>
        <v>19</v>
      </c>
      <c r="AI88" s="1">
        <f>IF(T88&gt;0,T88/100,"")</f>
        <v>16</v>
      </c>
      <c r="AJ88" s="1">
        <f>IF(U88&gt;0,U88/100,"")</f>
        <v>19</v>
      </c>
      <c r="AK88" s="1" t="str">
        <f>IF(H88&gt;0,CONCATENATE(IF(W88&lt;=12,W88,W88-12),IF(OR(W88&lt;12,W88=24),"am","pm"),"-",IF(X88&lt;=12,X88,X88-12),IF(OR(X88&lt;12,X88=24),"am","pm")),"")</f>
        <v>4pm-7pm</v>
      </c>
      <c r="AL88" s="1" t="str">
        <f>IF(J88&gt;0,CONCATENATE(IF(Y88&lt;=12,Y88,Y88-12),IF(OR(Y88&lt;12,Y88=24),"am","pm"),"-",IF(Z88&lt;=12,Z88,Z88-12),IF(OR(Z88&lt;12,Z88=24),"am","pm")),"")</f>
        <v>4pm-7pm</v>
      </c>
      <c r="AM88" s="1" t="str">
        <f>IF(L88&gt;0,CONCATENATE(IF(AA88&lt;=12,AA88,AA88-12),IF(OR(AA88&lt;12,AA88=24),"am","pm"),"-",IF(AB88&lt;=12,AB88,AB88-12),IF(OR(AB88&lt;12,AB88=24),"am","pm")),"")</f>
        <v>4pm-7pm</v>
      </c>
      <c r="AN88" s="1" t="str">
        <f>IF(N88&gt;0,CONCATENATE(IF(AC88&lt;=12,AC88,AC88-12),IF(OR(AC88&lt;12,AC88=24),"am","pm"),"-",IF(AD88&lt;=12,AD88,AD88-12),IF(OR(AD88&lt;12,AD88=24),"am","pm")),"")</f>
        <v>4pm-7pm</v>
      </c>
      <c r="AO88" s="1" t="str">
        <f>IF(O88&gt;0,CONCATENATE(IF(AE88&lt;=12,AE88,AE88-12),IF(OR(AE88&lt;12,AE88=24),"am","pm"),"-",IF(AF88&lt;=12,AF88,AF88-12),IF(OR(AF88&lt;12,AF88=24),"am","pm")),"")</f>
        <v>4pm-7pm</v>
      </c>
      <c r="AP88" s="1" t="str">
        <f>IF(R88&gt;0,CONCATENATE(IF(AG88&lt;=12,AG88,AG88-12),IF(OR(AG88&lt;12,AG88=24),"am","pm"),"-",IF(AH88&lt;=12,AH88,AH88-12),IF(OR(AH88&lt;12,AH88=24),"am","pm")),"")</f>
        <v>4pm-7pm</v>
      </c>
      <c r="AQ88" s="1" t="str">
        <f>IF(T88&gt;0,CONCATENATE(IF(AI88&lt;=12,AI88,AI88-12),IF(OR(AI88&lt;12,AI88=24),"am","pm"),"-",IF(AJ88&lt;=12,AJ88,AJ88-12),IF(OR(AJ88&lt;12,AJ88=24),"am","pm")),"")</f>
        <v>4pm-7pm</v>
      </c>
      <c r="AR88" s="4" t="s">
        <v>175</v>
      </c>
      <c r="AS88" s="1" t="s">
        <v>232</v>
      </c>
      <c r="AU88" s="1" t="s">
        <v>573</v>
      </c>
      <c r="AV88" s="5" t="s">
        <v>32</v>
      </c>
      <c r="AW88" s="5" t="s">
        <v>32</v>
      </c>
      <c r="AX88" s="6" t="str">
        <f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8" s="1" t="str">
        <f>IF(AS88&gt;0,"&lt;img src=@img/outdoor.png@&gt;","")</f>
        <v>&lt;img src=@img/outdoor.png@&gt;</v>
      </c>
      <c r="AZ88" s="1" t="str">
        <f>IF(AT88&gt;0,"&lt;img src=@img/pets.png@&gt;","")</f>
        <v/>
      </c>
      <c r="BA88" s="1" t="str">
        <f>IF(AU88="hard","&lt;img src=@img/hard.png@&gt;",IF(AU88="medium","&lt;img src=@img/medium.png@&gt;",IF(AU88="easy","&lt;img src=@img/easy.png@&gt;","")))</f>
        <v/>
      </c>
      <c r="BB88" s="1" t="str">
        <f>IF(AV88="true","&lt;img src=@img/drinkicon.png@&gt;","")</f>
        <v>&lt;img src=@img/drinkicon.png@&gt;</v>
      </c>
      <c r="BC88" s="1" t="str">
        <f>IF(AW88="true","&lt;img src=@img/foodicon.png@&gt;","")</f>
        <v>&lt;img src=@img/foodicon.png@&gt;</v>
      </c>
      <c r="BD88" s="1" t="str">
        <f>CONCATENATE(AY88,AZ88,BA88,BB88,BC88,BK88)</f>
        <v>&lt;img src=@img/outdoor.png@&gt;&lt;img src=@img/drinkicon.png@&gt;&lt;img src=@img/foodicon.png@&gt;</v>
      </c>
      <c r="BE88" s="1" t="str">
        <f>CONCATENATE(IF(AS88&gt;0,"outdoor ",""),IF(AT88&gt;0,"pet ",""),IF(AV88="true","drink ",""),IF(AW88="true","food ",""),AU88," ",E88," ",C88,IF(BJ88=TRUE," kid",""))</f>
        <v>outdoor drink food med  pearl</v>
      </c>
      <c r="BF88" s="1" t="str">
        <f>IF(C88="pearl","Pearl Street",IF(C88="campus","Near Campus",IF(C88="downtown","Downtown",IF(C88="north","North Boulder",IF(C88="chautauqua","Chautauqua",IF(C88="east","East Boulder",IF(C88="efoco","East FoCo",IF(C88="hill","The Hill",""))))))))</f>
        <v>Pearl Street</v>
      </c>
      <c r="BG88" s="10">
        <v>40.017533</v>
      </c>
      <c r="BH88" s="10">
        <v>-105.282408</v>
      </c>
      <c r="BI88" s="1" t="str">
        <f>CONCATENATE("[",BG88,",",BH88,"],")</f>
        <v>[40.017533,-105.282408],</v>
      </c>
      <c r="BK88" s="1" t="str">
        <f>IF(BJ88&gt;0,"&lt;img src=@img/kidicon.png@&gt;","")</f>
        <v/>
      </c>
    </row>
    <row r="89" spans="2:63" ht="21" customHeight="1">
      <c r="B89" s="10" t="s">
        <v>394</v>
      </c>
      <c r="C89" s="1" t="s">
        <v>309</v>
      </c>
      <c r="G89" s="15" t="s">
        <v>373</v>
      </c>
      <c r="W89" s="1" t="str">
        <f>IF(H89&gt;0,H89/100,"")</f>
        <v/>
      </c>
      <c r="X89" s="1" t="str">
        <f>IF(I89&gt;0,I89/100,"")</f>
        <v/>
      </c>
      <c r="Y89" s="1" t="str">
        <f>IF(J89&gt;0,J89/100,"")</f>
        <v/>
      </c>
      <c r="Z89" s="1" t="str">
        <f>IF(K89&gt;0,K89/100,"")</f>
        <v/>
      </c>
      <c r="AA89" s="1" t="str">
        <f>IF(L89&gt;0,L89/100,"")</f>
        <v/>
      </c>
      <c r="AB89" s="1" t="str">
        <f>IF(M89&gt;0,M89/100,"")</f>
        <v/>
      </c>
      <c r="AC89" s="1" t="str">
        <f>IF(N89&gt;0,N89/100,"")</f>
        <v/>
      </c>
      <c r="AD89" s="1" t="str">
        <f>IF(O89&gt;0,O89/100,"")</f>
        <v/>
      </c>
      <c r="AE89" s="1" t="str">
        <f>IF(P89&gt;0,P89/100,"")</f>
        <v/>
      </c>
      <c r="AF89" s="1" t="str">
        <f>IF(Q89&gt;0,Q89/100,"")</f>
        <v/>
      </c>
      <c r="AG89" s="1" t="str">
        <f>IF(R89&gt;0,R89/100,"")</f>
        <v/>
      </c>
      <c r="AH89" s="1" t="str">
        <f>IF(S89&gt;0,S89/100,"")</f>
        <v/>
      </c>
      <c r="AI89" s="1" t="str">
        <f>IF(T89&gt;0,T89/100,"")</f>
        <v/>
      </c>
      <c r="AJ89" s="1" t="str">
        <f>IF(U89&gt;0,U89/100,"")</f>
        <v/>
      </c>
      <c r="AK89" s="1" t="str">
        <f>IF(H89&gt;0,CONCATENATE(IF(W89&lt;=12,W89,W89-12),IF(OR(W89&lt;12,W89=24),"am","pm"),"-",IF(X89&lt;=12,X89,X89-12),IF(OR(X89&lt;12,X89=24),"am","pm")),"")</f>
        <v/>
      </c>
      <c r="AL89" s="1" t="str">
        <f>IF(J89&gt;0,CONCATENATE(IF(Y89&lt;=12,Y89,Y89-12),IF(OR(Y89&lt;12,Y89=24),"am","pm"),"-",IF(Z89&lt;=12,Z89,Z89-12),IF(OR(Z89&lt;12,Z89=24),"am","pm")),"")</f>
        <v/>
      </c>
      <c r="AM89" s="1" t="str">
        <f>IF(L89&gt;0,CONCATENATE(IF(AA89&lt;=12,AA89,AA89-12),IF(OR(AA89&lt;12,AA89=24),"am","pm"),"-",IF(AB89&lt;=12,AB89,AB89-12),IF(OR(AB89&lt;12,AB89=24),"am","pm")),"")</f>
        <v/>
      </c>
      <c r="AN89" s="1" t="str">
        <f>IF(N89&gt;0,CONCATENATE(IF(AC89&lt;=12,AC89,AC89-12),IF(OR(AC89&lt;12,AC89=24),"am","pm"),"-",IF(AD89&lt;=12,AD89,AD89-12),IF(OR(AD89&lt;12,AD89=24),"am","pm")),"")</f>
        <v/>
      </c>
      <c r="AO89" s="1" t="str">
        <f>IF(O89&gt;0,CONCATENATE(IF(AE89&lt;=12,AE89,AE89-12),IF(OR(AE89&lt;12,AE89=24),"am","pm"),"-",IF(AF89&lt;=12,AF89,AF89-12),IF(OR(AF89&lt;12,AF89=24),"am","pm")),"")</f>
        <v/>
      </c>
      <c r="AP89" s="1" t="str">
        <f>IF(R89&gt;0,CONCATENATE(IF(AG89&lt;=12,AG89,AG89-12),IF(OR(AG89&lt;12,AG89=24),"am","pm"),"-",IF(AH89&lt;=12,AH89,AH89-12),IF(OR(AH89&lt;12,AH89=24),"am","pm")),"")</f>
        <v/>
      </c>
      <c r="AQ89" s="1" t="str">
        <f>IF(T89&gt;0,CONCATENATE(IF(AI89&lt;=12,AI89,AI89-12),IF(OR(AI89&lt;12,AI89=24),"am","pm"),"-",IF(AJ89&lt;=12,AJ89,AJ89-12),IF(OR(AJ89&lt;12,AJ89=24),"am","pm")),"")</f>
        <v/>
      </c>
      <c r="AR89" s="1" t="s">
        <v>535</v>
      </c>
      <c r="AU89" s="1" t="s">
        <v>573</v>
      </c>
      <c r="AV89" s="5" t="s">
        <v>33</v>
      </c>
      <c r="AW89" s="5" t="s">
        <v>33</v>
      </c>
      <c r="AX89" s="6" t="str">
        <f>CONCATENATE("{
    'name': """,B89,""",
    'area': ","""",C89,""",",
"'hours': {
      'sunday-start':","""",H89,"""",", 'sunday-end':","""",I89,"""",", 'monday-start':","""",J89,"""",", 'monday-end':","""",K89,"""",", 'tuesday-start':","""",L89,"""",", 'tuesday-end':","""",M89,""", 'wednesday-start':","""",N89,""", 'wednesday-end':","""",O89,""", 'thursday-start':","""",P89,""", 'thursday-end':","""",Q89,""", 'friday-start':","""",R89,""", 'friday-end':","""",S89,""", 'saturday-start':","""",T89,""", 'saturday-end':","""",U89,"""","},","  'description': ","""",V89,"""",", 'link':","""",AR89,"""",", 'pricing':","""",E89,"""",",   'phone-number': ","""",F89,"""",", 'address': ","""",G89,"""",", 'other-amenities': [","'",AS89,"','",AT89,"','",AU89,"'","]",", 'has-drink':",AV89,", 'has-food':",AW89,"},")</f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['','','med'], 'has-drink':false, 'has-food':false},</v>
      </c>
      <c r="AY89" s="1" t="str">
        <f>IF(AS89&gt;0,"&lt;img src=@img/outdoor.png@&gt;","")</f>
        <v/>
      </c>
      <c r="AZ89" s="1" t="str">
        <f>IF(AT89&gt;0,"&lt;img src=@img/pets.png@&gt;","")</f>
        <v/>
      </c>
      <c r="BA89" s="1" t="str">
        <f>IF(AU89="hard","&lt;img src=@img/hard.png@&gt;",IF(AU89="medium","&lt;img src=@img/medium.png@&gt;",IF(AU89="easy","&lt;img src=@img/easy.png@&gt;","")))</f>
        <v/>
      </c>
      <c r="BB89" s="1" t="str">
        <f>IF(AV89="true","&lt;img src=@img/drinkicon.png@&gt;","")</f>
        <v/>
      </c>
      <c r="BC89" s="1" t="str">
        <f>IF(AW89="true","&lt;img src=@img/foodicon.png@&gt;","")</f>
        <v/>
      </c>
      <c r="BD89" s="1" t="str">
        <f>CONCATENATE(AY89,AZ89,BA89,BB89,BC89,BK89)</f>
        <v/>
      </c>
      <c r="BE89" s="1" t="str">
        <f>CONCATENATE(IF(AS89&gt;0,"outdoor ",""),IF(AT89&gt;0,"pet ",""),IF(AV89="true","drink ",""),IF(AW89="true","food ",""),AU89," ",E89," ",C89,IF(BJ89=TRUE," kid",""))</f>
        <v>med  hill</v>
      </c>
      <c r="BF89" s="1" t="str">
        <f>IF(C89="pearl","Pearl Street",IF(C89="campus","Near Campus",IF(C89="downtown","Downtown",IF(C89="north","North Boulder",IF(C89="chautauqua","Chautauqua",IF(C89="east","East Boulder",IF(C89="efoco","East FoCo",IF(C89="hill","The Hill",""))))))))</f>
        <v>The Hill</v>
      </c>
      <c r="BG89" s="10">
        <v>40.008347999999998</v>
      </c>
      <c r="BH89" s="10">
        <v>-105.27657600000001</v>
      </c>
      <c r="BI89" s="1" t="str">
        <f>CONCATENATE("[",BG89,",",BH89,"],")</f>
        <v>[40.008348,-105.276576],</v>
      </c>
      <c r="BK89" s="1" t="str">
        <f>IF(BJ89&gt;0,"&lt;img src=@img/kidicon.png@&gt;","")</f>
        <v/>
      </c>
    </row>
    <row r="90" spans="2:63" ht="21" customHeight="1">
      <c r="B90" s="22" t="s">
        <v>448</v>
      </c>
      <c r="C90" s="1" t="s">
        <v>416</v>
      </c>
      <c r="G90" s="26" t="s">
        <v>449</v>
      </c>
      <c r="W90" s="1" t="str">
        <f>IF(H90&gt;0,H90/100,"")</f>
        <v/>
      </c>
      <c r="X90" s="1" t="str">
        <f>IF(I90&gt;0,I90/100,"")</f>
        <v/>
      </c>
      <c r="Y90" s="1" t="str">
        <f>IF(J90&gt;0,J90/100,"")</f>
        <v/>
      </c>
      <c r="Z90" s="1" t="str">
        <f>IF(K90&gt;0,K90/100,"")</f>
        <v/>
      </c>
      <c r="AA90" s="1" t="str">
        <f>IF(L90&gt;0,L90/100,"")</f>
        <v/>
      </c>
      <c r="AB90" s="1" t="str">
        <f>IF(M90&gt;0,M90/100,"")</f>
        <v/>
      </c>
      <c r="AC90" s="1" t="str">
        <f>IF(N90&gt;0,N90/100,"")</f>
        <v/>
      </c>
      <c r="AD90" s="1" t="str">
        <f>IF(O90&gt;0,O90/100,"")</f>
        <v/>
      </c>
      <c r="AE90" s="1" t="str">
        <f>IF(P90&gt;0,P90/100,"")</f>
        <v/>
      </c>
      <c r="AF90" s="1" t="str">
        <f>IF(Q90&gt;0,Q90/100,"")</f>
        <v/>
      </c>
      <c r="AG90" s="1" t="str">
        <f>IF(R90&gt;0,R90/100,"")</f>
        <v/>
      </c>
      <c r="AH90" s="1" t="str">
        <f>IF(S90&gt;0,S90/100,"")</f>
        <v/>
      </c>
      <c r="AI90" s="1" t="str">
        <f>IF(T90&gt;0,T90/100,"")</f>
        <v/>
      </c>
      <c r="AJ90" s="1" t="str">
        <f>IF(U90&gt;0,U90/100,"")</f>
        <v/>
      </c>
      <c r="AK90" s="1" t="str">
        <f>IF(H90&gt;0,CONCATENATE(IF(W90&lt;=12,W90,W90-12),IF(OR(W90&lt;12,W90=24),"am","pm"),"-",IF(X90&lt;=12,X90,X90-12),IF(OR(X90&lt;12,X90=24),"am","pm")),"")</f>
        <v/>
      </c>
      <c r="AL90" s="1" t="str">
        <f>IF(J90&gt;0,CONCATENATE(IF(Y90&lt;=12,Y90,Y90-12),IF(OR(Y90&lt;12,Y90=24),"am","pm"),"-",IF(Z90&lt;=12,Z90,Z90-12),IF(OR(Z90&lt;12,Z90=24),"am","pm")),"")</f>
        <v/>
      </c>
      <c r="AM90" s="1" t="str">
        <f>IF(L90&gt;0,CONCATENATE(IF(AA90&lt;=12,AA90,AA90-12),IF(OR(AA90&lt;12,AA90=24),"am","pm"),"-",IF(AB90&lt;=12,AB90,AB90-12),IF(OR(AB90&lt;12,AB90=24),"am","pm")),"")</f>
        <v/>
      </c>
      <c r="AN90" s="1" t="str">
        <f>IF(N90&gt;0,CONCATENATE(IF(AC90&lt;=12,AC90,AC90-12),IF(OR(AC90&lt;12,AC90=24),"am","pm"),"-",IF(AD90&lt;=12,AD90,AD90-12),IF(OR(AD90&lt;12,AD90=24),"am","pm")),"")</f>
        <v/>
      </c>
      <c r="AO90" s="1" t="str">
        <f>IF(O90&gt;0,CONCATENATE(IF(AE90&lt;=12,AE90,AE90-12),IF(OR(AE90&lt;12,AE90=24),"am","pm"),"-",IF(AF90&lt;=12,AF90,AF90-12),IF(OR(AF90&lt;12,AF90=24),"am","pm")),"")</f>
        <v/>
      </c>
      <c r="AP90" s="1" t="str">
        <f>IF(R90&gt;0,CONCATENATE(IF(AG90&lt;=12,AG90,AG90-12),IF(OR(AG90&lt;12,AG90=24),"am","pm"),"-",IF(AH90&lt;=12,AH90,AH90-12),IF(OR(AH90&lt;12,AH90=24),"am","pm")),"")</f>
        <v/>
      </c>
      <c r="AQ90" s="1" t="str">
        <f>IF(T90&gt;0,CONCATENATE(IF(AI90&lt;=12,AI90,AI90-12),IF(OR(AI90&lt;12,AI90=24),"am","pm"),"-",IF(AJ90&lt;=12,AJ90,AJ90-12),IF(OR(AJ90&lt;12,AJ90=24),"am","pm")),"")</f>
        <v/>
      </c>
      <c r="AR90" s="7" t="s">
        <v>567</v>
      </c>
      <c r="AU90" s="1" t="s">
        <v>573</v>
      </c>
      <c r="AV90" s="5" t="s">
        <v>33</v>
      </c>
      <c r="AW90" s="5" t="s">
        <v>33</v>
      </c>
      <c r="AX90" s="6" t="str">
        <f>CONCATENATE("{
    'name': """,B90,""",
    'area': ","""",C90,""",",
"'hours': {
      'sunday-start':","""",H90,"""",", 'sunday-end':","""",I90,"""",", 'monday-start':","""",J90,"""",", 'monday-end':","""",K90,"""",", 'tuesday-start':","""",L90,"""",", 'tuesday-end':","""",M90,""", 'wednesday-start':","""",N90,""", 'wednesday-end':","""",O90,""", 'thursday-start':","""",P90,""", 'thursday-end':","""",Q90,""", 'friday-start':","""",R90,""", 'friday-end':","""",S90,""", 'saturday-start':","""",T90,""", 'saturday-end':","""",U90,"""","},","  'description': ","""",V90,"""",", 'link':","""",AR90,"""",", 'pricing':","""",E90,"""",",   'phone-number': ","""",F90,"""",", 'address': ","""",G90,"""",", 'other-amenities': [","'",AS90,"','",AT90,"','",AU90,"'","]",", 'has-drink':",AV90,", 'has-food':",AW90,"},")</f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90" s="1" t="str">
        <f>IF(AS90&gt;0,"&lt;img src=@img/outdoor.png@&gt;","")</f>
        <v/>
      </c>
      <c r="AZ90" s="1" t="str">
        <f>IF(AT90&gt;0,"&lt;img src=@img/pets.png@&gt;","")</f>
        <v/>
      </c>
      <c r="BA90" s="1" t="str">
        <f>IF(AU90="hard","&lt;img src=@img/hard.png@&gt;",IF(AU90="medium","&lt;img src=@img/medium.png@&gt;",IF(AU90="easy","&lt;img src=@img/easy.png@&gt;","")))</f>
        <v/>
      </c>
      <c r="BB90" s="1" t="str">
        <f>IF(AV90="true","&lt;img src=@img/drinkicon.png@&gt;","")</f>
        <v/>
      </c>
      <c r="BC90" s="1" t="str">
        <f>IF(AW90="true","&lt;img src=@img/foodicon.png@&gt;","")</f>
        <v/>
      </c>
      <c r="BD90" s="1" t="str">
        <f>CONCATENATE(AY90,AZ90,BA90,BB90,BC90,BK90)</f>
        <v/>
      </c>
      <c r="BE90" s="1" t="str">
        <f>CONCATENATE(IF(AS90&gt;0,"outdoor ",""),IF(AT90&gt;0,"pet ",""),IF(AV90="true","drink ",""),IF(AW90="true","food ",""),AU90," ",E90," ",C90,IF(BJ90=TRUE," kid",""))</f>
        <v>med  north</v>
      </c>
      <c r="BF90" s="1" t="str">
        <f>IF(C90="pearl","Pearl Street",IF(C90="campus","Near Campus",IF(C90="downtown","Downtown",IF(C90="north","North Boulder",IF(C90="chautauqua","Chautauqua",IF(C90="east","East Boulder",IF(C90="efoco","East FoCo",IF(C90="hill","The Hill",""))))))))</f>
        <v>North Boulder</v>
      </c>
      <c r="BG90" s="10">
        <v>40.059449000000001</v>
      </c>
      <c r="BH90" s="10">
        <v>-105.28189</v>
      </c>
      <c r="BI90" s="1" t="str">
        <f>CONCATENATE("[",BG90,",",BH90,"],")</f>
        <v>[40.059449,-105.28189],</v>
      </c>
      <c r="BK90" s="1" t="str">
        <f>IF(BJ90&gt;0,"&lt;img src=@img/kidicon.png@&gt;","")</f>
        <v/>
      </c>
    </row>
    <row r="91" spans="2:63" ht="21" customHeight="1">
      <c r="B91" s="22" t="s">
        <v>441</v>
      </c>
      <c r="C91" s="1" t="s">
        <v>416</v>
      </c>
      <c r="G91" s="26" t="s">
        <v>442</v>
      </c>
      <c r="W91" s="1" t="str">
        <f>IF(H91&gt;0,H91/100,"")</f>
        <v/>
      </c>
      <c r="X91" s="1" t="str">
        <f>IF(I91&gt;0,I91/100,"")</f>
        <v/>
      </c>
      <c r="Y91" s="1" t="str">
        <f>IF(J91&gt;0,J91/100,"")</f>
        <v/>
      </c>
      <c r="Z91" s="1" t="str">
        <f>IF(K91&gt;0,K91/100,"")</f>
        <v/>
      </c>
      <c r="AA91" s="1" t="str">
        <f>IF(L91&gt;0,L91/100,"")</f>
        <v/>
      </c>
      <c r="AB91" s="1" t="str">
        <f>IF(M91&gt;0,M91/100,"")</f>
        <v/>
      </c>
      <c r="AC91" s="1" t="str">
        <f>IF(N91&gt;0,N91/100,"")</f>
        <v/>
      </c>
      <c r="AD91" s="1" t="str">
        <f>IF(O91&gt;0,O91/100,"")</f>
        <v/>
      </c>
      <c r="AE91" s="1" t="str">
        <f>IF(P91&gt;0,P91/100,"")</f>
        <v/>
      </c>
      <c r="AF91" s="1" t="str">
        <f>IF(Q91&gt;0,Q91/100,"")</f>
        <v/>
      </c>
      <c r="AG91" s="1" t="str">
        <f>IF(R91&gt;0,R91/100,"")</f>
        <v/>
      </c>
      <c r="AH91" s="1" t="str">
        <f>IF(S91&gt;0,S91/100,"")</f>
        <v/>
      </c>
      <c r="AI91" s="1" t="str">
        <f>IF(T91&gt;0,T91/100,"")</f>
        <v/>
      </c>
      <c r="AJ91" s="1" t="str">
        <f>IF(U91&gt;0,U91/100,"")</f>
        <v/>
      </c>
      <c r="AK91" s="1" t="str">
        <f>IF(H91&gt;0,CONCATENATE(IF(W91&lt;=12,W91,W91-12),IF(OR(W91&lt;12,W91=24),"am","pm"),"-",IF(X91&lt;=12,X91,X91-12),IF(OR(X91&lt;12,X91=24),"am","pm")),"")</f>
        <v/>
      </c>
      <c r="AL91" s="1" t="str">
        <f>IF(J91&gt;0,CONCATENATE(IF(Y91&lt;=12,Y91,Y91-12),IF(OR(Y91&lt;12,Y91=24),"am","pm"),"-",IF(Z91&lt;=12,Z91,Z91-12),IF(OR(Z91&lt;12,Z91=24),"am","pm")),"")</f>
        <v/>
      </c>
      <c r="AM91" s="1" t="str">
        <f>IF(L91&gt;0,CONCATENATE(IF(AA91&lt;=12,AA91,AA91-12),IF(OR(AA91&lt;12,AA91=24),"am","pm"),"-",IF(AB91&lt;=12,AB91,AB91-12),IF(OR(AB91&lt;12,AB91=24),"am","pm")),"")</f>
        <v/>
      </c>
      <c r="AN91" s="1" t="str">
        <f>IF(N91&gt;0,CONCATENATE(IF(AC91&lt;=12,AC91,AC91-12),IF(OR(AC91&lt;12,AC91=24),"am","pm"),"-",IF(AD91&lt;=12,AD91,AD91-12),IF(OR(AD91&lt;12,AD91=24),"am","pm")),"")</f>
        <v/>
      </c>
      <c r="AO91" s="1" t="str">
        <f>IF(O91&gt;0,CONCATENATE(IF(AE91&lt;=12,AE91,AE91-12),IF(OR(AE91&lt;12,AE91=24),"am","pm"),"-",IF(AF91&lt;=12,AF91,AF91-12),IF(OR(AF91&lt;12,AF91=24),"am","pm")),"")</f>
        <v/>
      </c>
      <c r="AP91" s="1" t="str">
        <f>IF(R91&gt;0,CONCATENATE(IF(AG91&lt;=12,AG91,AG91-12),IF(OR(AG91&lt;12,AG91=24),"am","pm"),"-",IF(AH91&lt;=12,AH91,AH91-12),IF(OR(AH91&lt;12,AH91=24),"am","pm")),"")</f>
        <v/>
      </c>
      <c r="AQ91" s="1" t="str">
        <f>IF(T91&gt;0,CONCATENATE(IF(AI91&lt;=12,AI91,AI91-12),IF(OR(AI91&lt;12,AI91=24),"am","pm"),"-",IF(AJ91&lt;=12,AJ91,AJ91-12),IF(OR(AJ91&lt;12,AJ91=24),"am","pm")),"")</f>
        <v/>
      </c>
      <c r="AU91" s="1" t="s">
        <v>573</v>
      </c>
      <c r="AV91" s="5" t="s">
        <v>33</v>
      </c>
      <c r="AW91" s="5" t="s">
        <v>33</v>
      </c>
      <c r="AX91" s="6" t="str">
        <f>CONCATENATE("{
    'name': """,B91,""",
    'area': ","""",C91,""",",
"'hours': {
      'sunday-start':","""",H91,"""",", 'sunday-end':","""",I91,"""",", 'monday-start':","""",J91,"""",", 'monday-end':","""",K91,"""",", 'tuesday-start':","""",L91,"""",", 'tuesday-end':","""",M91,""", 'wednesday-start':","""",N91,""", 'wednesday-end':","""",O91,""", 'thursday-start':","""",P91,""", 'thursday-end':","""",Q91,""", 'friday-start':","""",R91,""", 'friday-end':","""",S91,""", 'saturday-start':","""",T91,""", 'saturday-end':","""",U91,"""","},","  'description': ","""",V91,"""",", 'link':","""",AR91,"""",", 'pricing':","""",E91,"""",",   'phone-number': ","""",F91,"""",", 'address': ","""",G91,"""",", 'other-amenities': [","'",AS91,"','",AT91,"','",AU91,"'","]",", 'has-drink':",AV91,", 'has-food':",AW91,"},")</f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91" s="1" t="str">
        <f>IF(AS91&gt;0,"&lt;img src=@img/outdoor.png@&gt;","")</f>
        <v/>
      </c>
      <c r="AZ91" s="1" t="str">
        <f>IF(AT91&gt;0,"&lt;img src=@img/pets.png@&gt;","")</f>
        <v/>
      </c>
      <c r="BA91" s="1" t="str">
        <f>IF(AU91="hard","&lt;img src=@img/hard.png@&gt;",IF(AU91="medium","&lt;img src=@img/medium.png@&gt;",IF(AU91="easy","&lt;img src=@img/easy.png@&gt;","")))</f>
        <v/>
      </c>
      <c r="BB91" s="1" t="str">
        <f>IF(AV91="true","&lt;img src=@img/drinkicon.png@&gt;","")</f>
        <v/>
      </c>
      <c r="BC91" s="1" t="str">
        <f>IF(AW91="true","&lt;img src=@img/foodicon.png@&gt;","")</f>
        <v/>
      </c>
      <c r="BD91" s="1" t="str">
        <f>CONCATENATE(AY91,AZ91,BA91,BB91,BC91,BK91)</f>
        <v/>
      </c>
      <c r="BE91" s="1" t="str">
        <f>CONCATENATE(IF(AS91&gt;0,"outdoor ",""),IF(AT91&gt;0,"pet ",""),IF(AV91="true","drink ",""),IF(AW91="true","food ",""),AU91," ",E91," ",C91,IF(BJ91=TRUE," kid",""))</f>
        <v>med  north</v>
      </c>
      <c r="BF91" s="1" t="str">
        <f>IF(C91="pearl","Pearl Street",IF(C91="campus","Near Campus",IF(C91="downtown","Downtown",IF(C91="north","North Boulder",IF(C91="chautauqua","Chautauqua",IF(C91="east","East Boulder",IF(C91="efoco","East FoCo",IF(C91="hill","The Hill",""))))))))</f>
        <v>North Boulder</v>
      </c>
      <c r="BG91" s="10">
        <v>40.055585999999998</v>
      </c>
      <c r="BH91" s="10">
        <v>-105.282726</v>
      </c>
      <c r="BI91" s="1" t="str">
        <f>CONCATENATE("[",BG91,",",BH91,"],")</f>
        <v>[40.055586,-105.282726],</v>
      </c>
      <c r="BK91" s="1" t="str">
        <f>IF(BJ91&gt;0,"&lt;img src=@img/kidicon.png@&gt;","")</f>
        <v/>
      </c>
    </row>
    <row r="92" spans="2:63" ht="21" customHeight="1">
      <c r="B92" s="1" t="s">
        <v>484</v>
      </c>
      <c r="C92" s="1" t="s">
        <v>416</v>
      </c>
      <c r="G92" s="3" t="s">
        <v>486</v>
      </c>
      <c r="W92" s="1" t="str">
        <f>IF(H92&gt;0,H92/100,"")</f>
        <v/>
      </c>
      <c r="X92" s="1" t="str">
        <f>IF(I92&gt;0,I92/100,"")</f>
        <v/>
      </c>
      <c r="Y92" s="1" t="str">
        <f>IF(J92&gt;0,J92/100,"")</f>
        <v/>
      </c>
      <c r="Z92" s="1" t="str">
        <f>IF(K92&gt;0,K92/100,"")</f>
        <v/>
      </c>
      <c r="AA92" s="1" t="str">
        <f>IF(L92&gt;0,L92/100,"")</f>
        <v/>
      </c>
      <c r="AB92" s="1" t="str">
        <f>IF(M92&gt;0,M92/100,"")</f>
        <v/>
      </c>
      <c r="AC92" s="1" t="str">
        <f>IF(N92&gt;0,N92/100,"")</f>
        <v/>
      </c>
      <c r="AD92" s="1" t="str">
        <f>IF(O92&gt;0,O92/100,"")</f>
        <v/>
      </c>
      <c r="AE92" s="1" t="str">
        <f>IF(P92&gt;0,P92/100,"")</f>
        <v/>
      </c>
      <c r="AF92" s="1" t="str">
        <f>IF(Q92&gt;0,Q92/100,"")</f>
        <v/>
      </c>
      <c r="AG92" s="1" t="str">
        <f>IF(R92&gt;0,R92/100,"")</f>
        <v/>
      </c>
      <c r="AH92" s="1" t="str">
        <f>IF(S92&gt;0,S92/100,"")</f>
        <v/>
      </c>
      <c r="AI92" s="1" t="str">
        <f>IF(T92&gt;0,T92/100,"")</f>
        <v/>
      </c>
      <c r="AJ92" s="1" t="str">
        <f>IF(U92&gt;0,U92/100,"")</f>
        <v/>
      </c>
      <c r="AK92" s="1" t="str">
        <f>IF(H92&gt;0,CONCATENATE(IF(W92&lt;=12,W92,W92-12),IF(OR(W92&lt;12,W92=24),"am","pm"),"-",IF(X92&lt;=12,X92,X92-12),IF(OR(X92&lt;12,X92=24),"am","pm")),"")</f>
        <v/>
      </c>
      <c r="AL92" s="1" t="str">
        <f>IF(J92&gt;0,CONCATENATE(IF(Y92&lt;=12,Y92,Y92-12),IF(OR(Y92&lt;12,Y92=24),"am","pm"),"-",IF(Z92&lt;=12,Z92,Z92-12),IF(OR(Z92&lt;12,Z92=24),"am","pm")),"")</f>
        <v/>
      </c>
      <c r="AM92" s="1" t="str">
        <f>IF(L92&gt;0,CONCATENATE(IF(AA92&lt;=12,AA92,AA92-12),IF(OR(AA92&lt;12,AA92=24),"am","pm"),"-",IF(AB92&lt;=12,AB92,AB92-12),IF(OR(AB92&lt;12,AB92=24),"am","pm")),"")</f>
        <v/>
      </c>
      <c r="AN92" s="1" t="str">
        <f>IF(N92&gt;0,CONCATENATE(IF(AC92&lt;=12,AC92,AC92-12),IF(OR(AC92&lt;12,AC92=24),"am","pm"),"-",IF(AD92&lt;=12,AD92,AD92-12),IF(OR(AD92&lt;12,AD92=24),"am","pm")),"")</f>
        <v/>
      </c>
      <c r="AO92" s="1" t="str">
        <f>IF(O92&gt;0,CONCATENATE(IF(AE92&lt;=12,AE92,AE92-12),IF(OR(AE92&lt;12,AE92=24),"am","pm"),"-",IF(AF92&lt;=12,AF92,AF92-12),IF(OR(AF92&lt;12,AF92=24),"am","pm")),"")</f>
        <v/>
      </c>
      <c r="AP92" s="1" t="str">
        <f>IF(R92&gt;0,CONCATENATE(IF(AG92&lt;=12,AG92,AG92-12),IF(OR(AG92&lt;12,AG92=24),"am","pm"),"-",IF(AH92&lt;=12,AH92,AH92-12),IF(OR(AH92&lt;12,AH92=24),"am","pm")),"")</f>
        <v/>
      </c>
      <c r="AQ92" s="1" t="str">
        <f>IF(T92&gt;0,CONCATENATE(IF(AI92&lt;=12,AI92,AI92-12),IF(OR(AI92&lt;12,AI92=24),"am","pm"),"-",IF(AJ92&lt;=12,AJ92,AJ92-12),IF(OR(AJ92&lt;12,AJ92=24),"am","pm")),"")</f>
        <v/>
      </c>
      <c r="AR92" s="22" t="s">
        <v>485</v>
      </c>
      <c r="AU92" s="1" t="s">
        <v>573</v>
      </c>
      <c r="AV92" s="5" t="s">
        <v>33</v>
      </c>
      <c r="AW92" s="5" t="s">
        <v>33</v>
      </c>
      <c r="AX92" s="6" t="str">
        <f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92" s="1" t="str">
        <f>IF(AS92&gt;0,"&lt;img src=@img/outdoor.png@&gt;","")</f>
        <v/>
      </c>
      <c r="AZ92" s="1" t="str">
        <f>IF(AT92&gt;0,"&lt;img src=@img/pets.png@&gt;","")</f>
        <v/>
      </c>
      <c r="BA92" s="1" t="str">
        <f>IF(AU92="hard","&lt;img src=@img/hard.png@&gt;",IF(AU92="medium","&lt;img src=@img/medium.png@&gt;",IF(AU92="easy","&lt;img src=@img/easy.png@&gt;","")))</f>
        <v/>
      </c>
      <c r="BB92" s="1" t="str">
        <f>IF(AV92="true","&lt;img src=@img/drinkicon.png@&gt;","")</f>
        <v/>
      </c>
      <c r="BC92" s="1" t="str">
        <f>IF(AW92="true","&lt;img src=@img/foodicon.png@&gt;","")</f>
        <v/>
      </c>
      <c r="BD92" s="1" t="str">
        <f>CONCATENATE(AY92,AZ92,BA92,BB92,BC92,BK92)</f>
        <v/>
      </c>
      <c r="BE92" s="1" t="str">
        <f>CONCATENATE(IF(AS92&gt;0,"outdoor ",""),IF(AT92&gt;0,"pet ",""),IF(AV92="true","drink ",""),IF(AW92="true","food ",""),AU92," ",E92," ",C92,IF(BJ92=TRUE," kid",""))</f>
        <v>med  north</v>
      </c>
      <c r="BF92" s="1" t="str">
        <f>IF(C92="pearl","Pearl Street",IF(C92="campus","Near Campus",IF(C92="downtown","Downtown",IF(C92="north","North Boulder",IF(C92="chautauqua","Chautauqua",IF(C92="east","East Boulder",IF(C92="efoco","East FoCo",IF(C92="hill","The Hill",""))))))))</f>
        <v>North Boulder</v>
      </c>
      <c r="BG92" s="6">
        <v>40.030050000000003</v>
      </c>
      <c r="BH92" s="10">
        <v>-105.25942000000001</v>
      </c>
      <c r="BI92" s="1" t="str">
        <f>CONCATENATE("[",BG92,",",BH92,"],")</f>
        <v>[40.03005,-105.25942],</v>
      </c>
    </row>
    <row r="93" spans="2:63" ht="21" customHeight="1">
      <c r="B93" s="10" t="s">
        <v>90</v>
      </c>
      <c r="C93" s="1" t="s">
        <v>190</v>
      </c>
      <c r="G93" s="20" t="s">
        <v>220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8" t="s">
        <v>131</v>
      </c>
      <c r="W93" s="1" t="str">
        <f>IF(H93&gt;0,H93/100,"")</f>
        <v/>
      </c>
      <c r="X93" s="1" t="str">
        <f>IF(I93&gt;0,I93/100,"")</f>
        <v/>
      </c>
      <c r="Y93" s="1">
        <f>IF(J93&gt;0,J93/100,"")</f>
        <v>15</v>
      </c>
      <c r="Z93" s="1">
        <f>IF(K93&gt;0,K93/100,"")</f>
        <v>18</v>
      </c>
      <c r="AA93" s="1">
        <f>IF(L93&gt;0,L93/100,"")</f>
        <v>15</v>
      </c>
      <c r="AB93" s="1">
        <f>IF(M93&gt;0,M93/100,"")</f>
        <v>18</v>
      </c>
      <c r="AC93" s="1">
        <f>IF(N93&gt;0,N93/100,"")</f>
        <v>15</v>
      </c>
      <c r="AD93" s="1">
        <f>IF(O93&gt;0,O93/100,"")</f>
        <v>18</v>
      </c>
      <c r="AE93" s="1">
        <f>IF(P93&gt;0,P93/100,"")</f>
        <v>15</v>
      </c>
      <c r="AF93" s="1">
        <f>IF(Q93&gt;0,Q93/100,"")</f>
        <v>18</v>
      </c>
      <c r="AG93" s="1">
        <f>IF(R93&gt;0,R93/100,"")</f>
        <v>15</v>
      </c>
      <c r="AH93" s="1">
        <f>IF(S93&gt;0,S93/100,"")</f>
        <v>18</v>
      </c>
      <c r="AI93" s="1" t="str">
        <f>IF(T93&gt;0,T93/100,"")</f>
        <v/>
      </c>
      <c r="AJ93" s="1" t="str">
        <f>IF(U93&gt;0,U93/100,"")</f>
        <v/>
      </c>
      <c r="AK93" s="1" t="str">
        <f>IF(H93&gt;0,CONCATENATE(IF(W93&lt;=12,W93,W93-12),IF(OR(W93&lt;12,W93=24),"am","pm"),"-",IF(X93&lt;=12,X93,X93-12),IF(OR(X93&lt;12,X93=24),"am","pm")),"")</f>
        <v/>
      </c>
      <c r="AL93" s="1" t="str">
        <f>IF(J93&gt;0,CONCATENATE(IF(Y93&lt;=12,Y93,Y93-12),IF(OR(Y93&lt;12,Y93=24),"am","pm"),"-",IF(Z93&lt;=12,Z93,Z93-12),IF(OR(Z93&lt;12,Z93=24),"am","pm")),"")</f>
        <v>3pm-6pm</v>
      </c>
      <c r="AM93" s="1" t="str">
        <f>IF(L93&gt;0,CONCATENATE(IF(AA93&lt;=12,AA93,AA93-12),IF(OR(AA93&lt;12,AA93=24),"am","pm"),"-",IF(AB93&lt;=12,AB93,AB93-12),IF(OR(AB93&lt;12,AB93=24),"am","pm")),"")</f>
        <v>3pm-6pm</v>
      </c>
      <c r="AN93" s="1" t="str">
        <f>IF(N93&gt;0,CONCATENATE(IF(AC93&lt;=12,AC93,AC93-12),IF(OR(AC93&lt;12,AC93=24),"am","pm"),"-",IF(AD93&lt;=12,AD93,AD93-12),IF(OR(AD93&lt;12,AD93=24),"am","pm")),"")</f>
        <v>3pm-6pm</v>
      </c>
      <c r="AO93" s="1" t="str">
        <f>IF(O93&gt;0,CONCATENATE(IF(AE93&lt;=12,AE93,AE93-12),IF(OR(AE93&lt;12,AE93=24),"am","pm"),"-",IF(AF93&lt;=12,AF93,AF93-12),IF(OR(AF93&lt;12,AF93=24),"am","pm")),"")</f>
        <v>3pm-6pm</v>
      </c>
      <c r="AP93" s="1" t="str">
        <f>IF(R93&gt;0,CONCATENATE(IF(AG93&lt;=12,AG93,AG93-12),IF(OR(AG93&lt;12,AG93=24),"am","pm"),"-",IF(AH93&lt;=12,AH93,AH93-12),IF(OR(AH93&lt;12,AH93=24),"am","pm")),"")</f>
        <v>3pm-6pm</v>
      </c>
      <c r="AQ93" s="1" t="str">
        <f>IF(T93&gt;0,CONCATENATE(IF(AI93&lt;=12,AI93,AI93-12),IF(OR(AI93&lt;12,AI93=24),"am","pm"),"-",IF(AJ93&lt;=12,AJ93,AJ93-12),IF(OR(AJ93&lt;12,AJ93=24),"am","pm")),"")</f>
        <v/>
      </c>
      <c r="AR93" s="1" t="s">
        <v>176</v>
      </c>
      <c r="AS93" s="1" t="s">
        <v>28</v>
      </c>
      <c r="AU93" s="1" t="s">
        <v>573</v>
      </c>
      <c r="AV93" s="5" t="s">
        <v>32</v>
      </c>
      <c r="AW93" s="5" t="s">
        <v>32</v>
      </c>
      <c r="AX93" s="6" t="str">
        <f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
*On Mondays and Tuesdays, select bottles of wine are $30 from 3 pm until close", 'link':"http://riffsboulder.com/", 'pricing':"",   'phone-number': "", 'address': "1115 Pearl StBoulder, CO 80302", 'other-amenities': ['outdoor','','med'], 'has-drink':true, 'has-food':true},</v>
      </c>
      <c r="AY93" s="1" t="str">
        <f>IF(AS93&gt;0,"&lt;img src=@img/outdoor.png@&gt;","")</f>
        <v>&lt;img src=@img/outdoor.png@&gt;</v>
      </c>
      <c r="AZ93" s="1" t="str">
        <f>IF(AT93&gt;0,"&lt;img src=@img/pets.png@&gt;","")</f>
        <v/>
      </c>
      <c r="BA93" s="1" t="str">
        <f>IF(AU93="hard","&lt;img src=@img/hard.png@&gt;",IF(AU93="medium","&lt;img src=@img/medium.png@&gt;",IF(AU93="easy","&lt;img src=@img/easy.png@&gt;","")))</f>
        <v/>
      </c>
      <c r="BB93" s="1" t="str">
        <f>IF(AV93="true","&lt;img src=@img/drinkicon.png@&gt;","")</f>
        <v>&lt;img src=@img/drinkicon.png@&gt;</v>
      </c>
      <c r="BC93" s="1" t="str">
        <f>IF(AW93="true","&lt;img src=@img/foodicon.png@&gt;","")</f>
        <v>&lt;img src=@img/foodicon.png@&gt;</v>
      </c>
      <c r="BD93" s="1" t="str">
        <f>CONCATENATE(AY93,AZ93,BA93,BB93,BC93,BK93)</f>
        <v>&lt;img src=@img/outdoor.png@&gt;&lt;img src=@img/drinkicon.png@&gt;&lt;img src=@img/foodicon.png@&gt;</v>
      </c>
      <c r="BE93" s="1" t="str">
        <f>CONCATENATE(IF(AS93&gt;0,"outdoor ",""),IF(AT93&gt;0,"pet ",""),IF(AV93="true","drink ",""),IF(AW93="true","food ",""),AU93," ",E93," ",C93,IF(BJ93=TRUE," kid",""))</f>
        <v>outdoor drink food med  pearl</v>
      </c>
      <c r="BF93" s="1" t="str">
        <f>IF(C93="pearl","Pearl Street",IF(C93="campus","Near Campus",IF(C93="downtown","Downtown",IF(C93="north","North Boulder",IF(C93="chautauqua","Chautauqua",IF(C93="east","East Boulder",IF(C93="efoco","East FoCo",IF(C93="hill","The Hill",""))))))))</f>
        <v>Pearl Street</v>
      </c>
      <c r="BG93" s="10">
        <v>40.017885</v>
      </c>
      <c r="BH93" s="10">
        <v>-105.280826</v>
      </c>
      <c r="BI93" s="1" t="str">
        <f>CONCATENATE("[",BG93,",",BH93,"],")</f>
        <v>[40.017885,-105.280826],</v>
      </c>
      <c r="BK93" s="1" t="str">
        <f>IF(BJ93&gt;0,"&lt;img src=@img/kidicon.png@&gt;","")</f>
        <v/>
      </c>
    </row>
    <row r="94" spans="2:63" ht="21" customHeight="1">
      <c r="B94" s="10" t="s">
        <v>345</v>
      </c>
      <c r="C94" s="1" t="s">
        <v>417</v>
      </c>
      <c r="G94" s="6" t="s">
        <v>346</v>
      </c>
      <c r="W94" s="1" t="str">
        <f>IF(H94&gt;0,H94/100,"")</f>
        <v/>
      </c>
      <c r="X94" s="1" t="str">
        <f>IF(I94&gt;0,I94/100,"")</f>
        <v/>
      </c>
      <c r="Y94" s="1" t="str">
        <f>IF(J94&gt;0,J94/100,"")</f>
        <v/>
      </c>
      <c r="Z94" s="1" t="str">
        <f>IF(K94&gt;0,K94/100,"")</f>
        <v/>
      </c>
      <c r="AA94" s="1" t="str">
        <f>IF(L94&gt;0,L94/100,"")</f>
        <v/>
      </c>
      <c r="AB94" s="1" t="str">
        <f>IF(M94&gt;0,M94/100,"")</f>
        <v/>
      </c>
      <c r="AC94" s="1" t="str">
        <f>IF(N94&gt;0,N94/100,"")</f>
        <v/>
      </c>
      <c r="AD94" s="1" t="str">
        <f>IF(O94&gt;0,O94/100,"")</f>
        <v/>
      </c>
      <c r="AE94" s="1" t="str">
        <f>IF(P94&gt;0,P94/100,"")</f>
        <v/>
      </c>
      <c r="AF94" s="1" t="str">
        <f>IF(Q94&gt;0,Q94/100,"")</f>
        <v/>
      </c>
      <c r="AG94" s="1" t="str">
        <f>IF(R94&gt;0,R94/100,"")</f>
        <v/>
      </c>
      <c r="AH94" s="1" t="str">
        <f>IF(S94&gt;0,S94/100,"")</f>
        <v/>
      </c>
      <c r="AI94" s="1" t="str">
        <f>IF(T94&gt;0,T94/100,"")</f>
        <v/>
      </c>
      <c r="AJ94" s="1" t="str">
        <f>IF(U94&gt;0,U94/100,"")</f>
        <v/>
      </c>
      <c r="AK94" s="1" t="str">
        <f>IF(H94&gt;0,CONCATENATE(IF(W94&lt;=12,W94,W94-12),IF(OR(W94&lt;12,W94=24),"am","pm"),"-",IF(X94&lt;=12,X94,X94-12),IF(OR(X94&lt;12,X94=24),"am","pm")),"")</f>
        <v/>
      </c>
      <c r="AL94" s="1" t="str">
        <f>IF(J94&gt;0,CONCATENATE(IF(Y94&lt;=12,Y94,Y94-12),IF(OR(Y94&lt;12,Y94=24),"am","pm"),"-",IF(Z94&lt;=12,Z94,Z94-12),IF(OR(Z94&lt;12,Z94=24),"am","pm")),"")</f>
        <v/>
      </c>
      <c r="AM94" s="1" t="str">
        <f>IF(L94&gt;0,CONCATENATE(IF(AA94&lt;=12,AA94,AA94-12),IF(OR(AA94&lt;12,AA94=24),"am","pm"),"-",IF(AB94&lt;=12,AB94,AB94-12),IF(OR(AB94&lt;12,AB94=24),"am","pm")),"")</f>
        <v/>
      </c>
      <c r="AN94" s="1" t="str">
        <f>IF(N94&gt;0,CONCATENATE(IF(AC94&lt;=12,AC94,AC94-12),IF(OR(AC94&lt;12,AC94=24),"am","pm"),"-",IF(AD94&lt;=12,AD94,AD94-12),IF(OR(AD94&lt;12,AD94=24),"am","pm")),"")</f>
        <v/>
      </c>
      <c r="AO94" s="1" t="str">
        <f>IF(O94&gt;0,CONCATENATE(IF(AE94&lt;=12,AE94,AE94-12),IF(OR(AE94&lt;12,AE94=24),"am","pm"),"-",IF(AF94&lt;=12,AF94,AF94-12),IF(OR(AF94&lt;12,AF94=24),"am","pm")),"")</f>
        <v/>
      </c>
      <c r="AP94" s="1" t="str">
        <f>IF(R94&gt;0,CONCATENATE(IF(AG94&lt;=12,AG94,AG94-12),IF(OR(AG94&lt;12,AG94=24),"am","pm"),"-",IF(AH94&lt;=12,AH94,AH94-12),IF(OR(AH94&lt;12,AH94=24),"am","pm")),"")</f>
        <v/>
      </c>
      <c r="AQ94" s="1" t="str">
        <f>IF(T94&gt;0,CONCATENATE(IF(AI94&lt;=12,AI94,AI94-12),IF(OR(AI94&lt;12,AI94=24),"am","pm"),"-",IF(AJ94&lt;=12,AJ94,AJ94-12),IF(OR(AJ94&lt;12,AJ94=24),"am","pm")),"")</f>
        <v/>
      </c>
      <c r="AR94" s="4" t="s">
        <v>508</v>
      </c>
      <c r="AS94" s="1" t="s">
        <v>28</v>
      </c>
      <c r="AT94" s="1" t="s">
        <v>464</v>
      </c>
      <c r="AU94" s="1" t="s">
        <v>573</v>
      </c>
      <c r="AV94" s="5" t="s">
        <v>33</v>
      </c>
      <c r="AW94" s="5" t="s">
        <v>33</v>
      </c>
      <c r="AX94" s="6" t="str">
        <f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4" s="1" t="str">
        <f>IF(AS94&gt;0,"&lt;img src=@img/outdoor.png@&gt;","")</f>
        <v>&lt;img src=@img/outdoor.png@&gt;</v>
      </c>
      <c r="AZ94" s="1" t="str">
        <f>IF(AT94&gt;0,"&lt;img src=@img/pets.png@&gt;","")</f>
        <v>&lt;img src=@img/pets.png@&gt;</v>
      </c>
      <c r="BA94" s="1" t="str">
        <f>IF(AU94="hard","&lt;img src=@img/hard.png@&gt;",IF(AU94="medium","&lt;img src=@img/medium.png@&gt;",IF(AU94="easy","&lt;img src=@img/easy.png@&gt;","")))</f>
        <v/>
      </c>
      <c r="BB94" s="1" t="str">
        <f>IF(AV94="true","&lt;img src=@img/drinkicon.png@&gt;","")</f>
        <v/>
      </c>
      <c r="BC94" s="1" t="str">
        <f>IF(AW94="true","&lt;img src=@img/foodicon.png@&gt;","")</f>
        <v/>
      </c>
      <c r="BD94" s="1" t="str">
        <f>CONCATENATE(AY94,AZ94,BA94,BB94,BC94,BK94)</f>
        <v>&lt;img src=@img/outdoor.png@&gt;&lt;img src=@img/pets.png@&gt;</v>
      </c>
      <c r="BE94" s="1" t="str">
        <f>CONCATENATE(IF(AS94&gt;0,"outdoor ",""),IF(AT94&gt;0,"pet ",""),IF(AV94="true","drink ",""),IF(AW94="true","food ",""),AU94," ",E94," ",C94,IF(BJ94=TRUE," kid",""))</f>
        <v>outdoor pet med  east</v>
      </c>
      <c r="BF94" s="1" t="str">
        <f>IF(C94="pearl","Pearl Street",IF(C94="campus","Near Campus",IF(C94="downtown","Downtown",IF(C94="north","North Boulder",IF(C94="chautauqua","Chautauqua",IF(C94="east","East Boulder",IF(C94="efoco","East FoCo",IF(C94="hill","The Hill",""))))))))</f>
        <v>East Boulder</v>
      </c>
      <c r="BG94" s="10">
        <v>40.015762000000002</v>
      </c>
      <c r="BH94" s="10">
        <v>-105.26135499999999</v>
      </c>
      <c r="BI94" s="1" t="str">
        <f>CONCATENATE("[",BG94,",",BH94,"],")</f>
        <v>[40.015762,-105.261355],</v>
      </c>
      <c r="BK94" s="1" t="str">
        <f>IF(BJ94&gt;0,"&lt;img src=@img/kidicon.png@&gt;","")</f>
        <v/>
      </c>
    </row>
    <row r="95" spans="2:63" ht="21" customHeight="1">
      <c r="B95" s="10" t="s">
        <v>338</v>
      </c>
      <c r="C95" s="1" t="s">
        <v>34</v>
      </c>
      <c r="G95" s="8" t="s">
        <v>353</v>
      </c>
      <c r="H95" s="1">
        <v>1400</v>
      </c>
      <c r="I95" s="1">
        <v>1800</v>
      </c>
      <c r="J95" s="1">
        <v>1400</v>
      </c>
      <c r="K95" s="1">
        <v>1800</v>
      </c>
      <c r="L95" s="1">
        <v>1400</v>
      </c>
      <c r="M95" s="1">
        <v>1800</v>
      </c>
      <c r="N95" s="1">
        <v>1400</v>
      </c>
      <c r="O95" s="1">
        <v>1800</v>
      </c>
      <c r="P95" s="1">
        <v>1400</v>
      </c>
      <c r="Q95" s="1">
        <v>1800</v>
      </c>
      <c r="R95" s="1">
        <v>1400</v>
      </c>
      <c r="S95" s="1">
        <v>1800</v>
      </c>
      <c r="T95" s="1">
        <v>1400</v>
      </c>
      <c r="U95" s="1">
        <v>1800</v>
      </c>
      <c r="V95" s="1" t="s">
        <v>455</v>
      </c>
      <c r="W95" s="1">
        <f>IF(H95&gt;0,H95/100,"")</f>
        <v>14</v>
      </c>
      <c r="X95" s="1">
        <f>IF(I95&gt;0,I95/100,"")</f>
        <v>18</v>
      </c>
      <c r="Y95" s="1">
        <f>IF(J95&gt;0,J95/100,"")</f>
        <v>14</v>
      </c>
      <c r="Z95" s="1">
        <f>IF(K95&gt;0,K95/100,"")</f>
        <v>18</v>
      </c>
      <c r="AA95" s="1">
        <f>IF(L95&gt;0,L95/100,"")</f>
        <v>14</v>
      </c>
      <c r="AB95" s="1">
        <f>IF(M95&gt;0,M95/100,"")</f>
        <v>18</v>
      </c>
      <c r="AC95" s="1">
        <f>IF(N95&gt;0,N95/100,"")</f>
        <v>14</v>
      </c>
      <c r="AD95" s="1">
        <f>IF(O95&gt;0,O95/100,"")</f>
        <v>18</v>
      </c>
      <c r="AE95" s="1">
        <f>IF(P95&gt;0,P95/100,"")</f>
        <v>14</v>
      </c>
      <c r="AF95" s="1">
        <f>IF(Q95&gt;0,Q95/100,"")</f>
        <v>18</v>
      </c>
      <c r="AG95" s="1">
        <f>IF(R95&gt;0,R95/100,"")</f>
        <v>14</v>
      </c>
      <c r="AH95" s="1">
        <f>IF(S95&gt;0,S95/100,"")</f>
        <v>18</v>
      </c>
      <c r="AI95" s="1">
        <f>IF(T95&gt;0,T95/100,"")</f>
        <v>14</v>
      </c>
      <c r="AJ95" s="1">
        <f>IF(U95&gt;0,U95/100,"")</f>
        <v>18</v>
      </c>
      <c r="AK95" s="1" t="str">
        <f>IF(H95&gt;0,CONCATENATE(IF(W95&lt;=12,W95,W95-12),IF(OR(W95&lt;12,W95=24),"am","pm"),"-",IF(X95&lt;=12,X95,X95-12),IF(OR(X95&lt;12,X95=24),"am","pm")),"")</f>
        <v>2pm-6pm</v>
      </c>
      <c r="AL95" s="1" t="str">
        <f>IF(J95&gt;0,CONCATENATE(IF(Y95&lt;=12,Y95,Y95-12),IF(OR(Y95&lt;12,Y95=24),"am","pm"),"-",IF(Z95&lt;=12,Z95,Z95-12),IF(OR(Z95&lt;12,Z95=24),"am","pm")),"")</f>
        <v>2pm-6pm</v>
      </c>
      <c r="AM95" s="1" t="str">
        <f>IF(L95&gt;0,CONCATENATE(IF(AA95&lt;=12,AA95,AA95-12),IF(OR(AA95&lt;12,AA95=24),"am","pm"),"-",IF(AB95&lt;=12,AB95,AB95-12),IF(OR(AB95&lt;12,AB95=24),"am","pm")),"")</f>
        <v>2pm-6pm</v>
      </c>
      <c r="AN95" s="1" t="str">
        <f>IF(N95&gt;0,CONCATENATE(IF(AC95&lt;=12,AC95,AC95-12),IF(OR(AC95&lt;12,AC95=24),"am","pm"),"-",IF(AD95&lt;=12,AD95,AD95-12),IF(OR(AD95&lt;12,AD95=24),"am","pm")),"")</f>
        <v>2pm-6pm</v>
      </c>
      <c r="AO95" s="1" t="str">
        <f>IF(O95&gt;0,CONCATENATE(IF(AE95&lt;=12,AE95,AE95-12),IF(OR(AE95&lt;12,AE95=24),"am","pm"),"-",IF(AF95&lt;=12,AF95,AF95-12),IF(OR(AF95&lt;12,AF95=24),"am","pm")),"")</f>
        <v>2pm-6pm</v>
      </c>
      <c r="AP95" s="1" t="str">
        <f>IF(R95&gt;0,CONCATENATE(IF(AG95&lt;=12,AG95,AG95-12),IF(OR(AG95&lt;12,AG95=24),"am","pm"),"-",IF(AH95&lt;=12,AH95,AH95-12),IF(OR(AH95&lt;12,AH95=24),"am","pm")),"")</f>
        <v>2pm-6pm</v>
      </c>
      <c r="AQ95" s="1" t="str">
        <f>IF(T95&gt;0,CONCATENATE(IF(AI95&lt;=12,AI95,AI95-12),IF(OR(AI95&lt;12,AI95=24),"am","pm"),"-",IF(AJ95&lt;=12,AJ95,AJ95-12),IF(OR(AJ95&lt;12,AJ95=24),"am","pm")),"")</f>
        <v>2pm-6pm</v>
      </c>
      <c r="AR95" s="1" t="s">
        <v>515</v>
      </c>
      <c r="AU95" s="1" t="s">
        <v>573</v>
      </c>
      <c r="AV95" s="5" t="s">
        <v>32</v>
      </c>
      <c r="AW95" s="5" t="s">
        <v>32</v>
      </c>
      <c r="AX95" s="6" t="str">
        <f>CONCATENATE("{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'link':","""",AR95,"""",", 'pricing':","""",E95,"""",",   'phone-number': ","""",F95,"""",", 'address': ","""",G95,"""",", 'other-amenities': [","'",AS95,"','",AT95,"','",AU95,"'","]",", 'has-drink':",AV95,", 'has-food':",AW95,"},")</f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5" s="1" t="str">
        <f>IF(AS95&gt;0,"&lt;img src=@img/outdoor.png@&gt;","")</f>
        <v/>
      </c>
      <c r="AZ95" s="1" t="str">
        <f>IF(AT95&gt;0,"&lt;img src=@img/pets.png@&gt;","")</f>
        <v/>
      </c>
      <c r="BA95" s="1" t="str">
        <f>IF(AU95="hard","&lt;img src=@img/hard.png@&gt;",IF(AU95="medium","&lt;img src=@img/medium.png@&gt;",IF(AU95="easy","&lt;img src=@img/easy.png@&gt;","")))</f>
        <v/>
      </c>
      <c r="BB95" s="1" t="str">
        <f>IF(AV95="true","&lt;img src=@img/drinkicon.png@&gt;","")</f>
        <v>&lt;img src=@img/drinkicon.png@&gt;</v>
      </c>
      <c r="BC95" s="1" t="str">
        <f>IF(AW95="true","&lt;img src=@img/foodicon.png@&gt;","")</f>
        <v>&lt;img src=@img/foodicon.png@&gt;</v>
      </c>
      <c r="BD95" s="1" t="str">
        <f>CONCATENATE(AY95,AZ95,BA95,BB95,BC95,BK95)</f>
        <v>&lt;img src=@img/drinkicon.png@&gt;&lt;img src=@img/foodicon.png@&gt;</v>
      </c>
      <c r="BE95" s="1" t="str">
        <f>CONCATENATE(IF(AS95&gt;0,"outdoor ",""),IF(AT95&gt;0,"pet ",""),IF(AV95="true","drink ",""),IF(AW95="true","food ",""),AU95," ",E95," ",C95,IF(BJ95=TRUE," kid",""))</f>
        <v>drink food med  campus</v>
      </c>
      <c r="BF95" s="1" t="str">
        <f>IF(C95="pearl","Pearl Street",IF(C95="campus","Near Campus",IF(C95="downtown","Downtown",IF(C95="north","North Boulder",IF(C95="chautauqua","Chautauqua",IF(C95="east","East Boulder",IF(C95="efoco","East FoCo",IF(C95="hill","The Hill",""))))))))</f>
        <v>Near Campus</v>
      </c>
      <c r="BG95" s="10">
        <v>40.014384999999997</v>
      </c>
      <c r="BH95" s="10">
        <v>-105.263576</v>
      </c>
      <c r="BI95" s="1" t="str">
        <f>CONCATENATE("[",BG95,",",BH95,"],")</f>
        <v>[40.014385,-105.263576],</v>
      </c>
      <c r="BK95" s="1" t="str">
        <f>IF(BJ95&gt;0,"&lt;img src=@img/kidicon.png@&gt;","")</f>
        <v/>
      </c>
    </row>
    <row r="96" spans="2:63" ht="21" customHeight="1">
      <c r="B96" s="10" t="s">
        <v>24</v>
      </c>
      <c r="C96" s="1" t="s">
        <v>190</v>
      </c>
      <c r="G96" s="20" t="s">
        <v>221</v>
      </c>
      <c r="J96" s="1">
        <v>1500</v>
      </c>
      <c r="K96" s="1">
        <v>1800</v>
      </c>
      <c r="L96" s="1">
        <v>1500</v>
      </c>
      <c r="M96" s="1">
        <v>1800</v>
      </c>
      <c r="N96" s="1">
        <v>1500</v>
      </c>
      <c r="O96" s="1">
        <v>1800</v>
      </c>
      <c r="P96" s="1">
        <v>1500</v>
      </c>
      <c r="Q96" s="1">
        <v>1800</v>
      </c>
      <c r="R96" s="1">
        <v>1500</v>
      </c>
      <c r="S96" s="1">
        <v>1800</v>
      </c>
      <c r="V96" s="10" t="s">
        <v>132</v>
      </c>
      <c r="W96" s="1" t="str">
        <f>IF(H96&gt;0,H96/100,"")</f>
        <v/>
      </c>
      <c r="X96" s="1" t="str">
        <f>IF(I96&gt;0,I96/100,"")</f>
        <v/>
      </c>
      <c r="Y96" s="1">
        <f>IF(J96&gt;0,J96/100,"")</f>
        <v>15</v>
      </c>
      <c r="Z96" s="1">
        <f>IF(K96&gt;0,K96/100,"")</f>
        <v>18</v>
      </c>
      <c r="AA96" s="1">
        <f>IF(L96&gt;0,L96/100,"")</f>
        <v>15</v>
      </c>
      <c r="AB96" s="1">
        <f>IF(M96&gt;0,M96/100,"")</f>
        <v>18</v>
      </c>
      <c r="AC96" s="1">
        <f>IF(N96&gt;0,N96/100,"")</f>
        <v>15</v>
      </c>
      <c r="AD96" s="1">
        <f>IF(O96&gt;0,O96/100,"")</f>
        <v>18</v>
      </c>
      <c r="AE96" s="1">
        <f>IF(P96&gt;0,P96/100,"")</f>
        <v>15</v>
      </c>
      <c r="AF96" s="1">
        <f>IF(Q96&gt;0,Q96/100,"")</f>
        <v>18</v>
      </c>
      <c r="AG96" s="1">
        <f>IF(R96&gt;0,R96/100,"")</f>
        <v>15</v>
      </c>
      <c r="AH96" s="1">
        <f>IF(S96&gt;0,S96/100,"")</f>
        <v>18</v>
      </c>
      <c r="AI96" s="1" t="str">
        <f>IF(T96&gt;0,T96/100,"")</f>
        <v/>
      </c>
      <c r="AJ96" s="1" t="str">
        <f>IF(U96&gt;0,U96/100,"")</f>
        <v/>
      </c>
      <c r="AK96" s="1" t="str">
        <f>IF(H96&gt;0,CONCATENATE(IF(W96&lt;=12,W96,W96-12),IF(OR(W96&lt;12,W96=24),"am","pm"),"-",IF(X96&lt;=12,X96,X96-12),IF(OR(X96&lt;12,X96=24),"am","pm")),"")</f>
        <v/>
      </c>
      <c r="AL96" s="1" t="str">
        <f>IF(J96&gt;0,CONCATENATE(IF(Y96&lt;=12,Y96,Y96-12),IF(OR(Y96&lt;12,Y96=24),"am","pm"),"-",IF(Z96&lt;=12,Z96,Z96-12),IF(OR(Z96&lt;12,Z96=24),"am","pm")),"")</f>
        <v>3pm-6pm</v>
      </c>
      <c r="AM96" s="1" t="str">
        <f>IF(L96&gt;0,CONCATENATE(IF(AA96&lt;=12,AA96,AA96-12),IF(OR(AA96&lt;12,AA96=24),"am","pm"),"-",IF(AB96&lt;=12,AB96,AB96-12),IF(OR(AB96&lt;12,AB96=24),"am","pm")),"")</f>
        <v>3pm-6pm</v>
      </c>
      <c r="AN96" s="1" t="str">
        <f>IF(N96&gt;0,CONCATENATE(IF(AC96&lt;=12,AC96,AC96-12),IF(OR(AC96&lt;12,AC96=24),"am","pm"),"-",IF(AD96&lt;=12,AD96,AD96-12),IF(OR(AD96&lt;12,AD96=24),"am","pm")),"")</f>
        <v>3pm-6pm</v>
      </c>
      <c r="AO96" s="1" t="str">
        <f>IF(O96&gt;0,CONCATENATE(IF(AE96&lt;=12,AE96,AE96-12),IF(OR(AE96&lt;12,AE96=24),"am","pm"),"-",IF(AF96&lt;=12,AF96,AF96-12),IF(OR(AF96&lt;12,AF96=24),"am","pm")),"")</f>
        <v>3pm-6pm</v>
      </c>
      <c r="AP96" s="1" t="str">
        <f>IF(R96&gt;0,CONCATENATE(IF(AG96&lt;=12,AG96,AG96-12),IF(OR(AG96&lt;12,AG96=24),"am","pm"),"-",IF(AH96&lt;=12,AH96,AH96-12),IF(OR(AH96&lt;12,AH96=24),"am","pm")),"")</f>
        <v>3pm-6pm</v>
      </c>
      <c r="AQ96" s="1" t="str">
        <f>IF(T96&gt;0,CONCATENATE(IF(AI96&lt;=12,AI96,AI96-12),IF(OR(AI96&lt;12,AI96=24),"am","pm"),"-",IF(AJ96&lt;=12,AJ96,AJ96-12),IF(OR(AJ96&lt;12,AJ96=24),"am","pm")),"")</f>
        <v/>
      </c>
      <c r="AR96" s="12" t="s">
        <v>177</v>
      </c>
      <c r="AS96" s="1" t="s">
        <v>28</v>
      </c>
      <c r="AU96" s="1" t="s">
        <v>573</v>
      </c>
      <c r="AV96" s="5" t="s">
        <v>32</v>
      </c>
      <c r="AW96" s="5" t="s">
        <v>33</v>
      </c>
      <c r="AX96" s="6" t="str">
        <f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6" s="1" t="str">
        <f>IF(AS96&gt;0,"&lt;img src=@img/outdoor.png@&gt;","")</f>
        <v>&lt;img src=@img/outdoor.png@&gt;</v>
      </c>
      <c r="AZ96" s="1" t="str">
        <f>IF(AT96&gt;0,"&lt;img src=@img/pets.png@&gt;","")</f>
        <v/>
      </c>
      <c r="BA96" s="1" t="str">
        <f>IF(AU96="hard","&lt;img src=@img/hard.png@&gt;",IF(AU96="medium","&lt;img src=@img/medium.png@&gt;",IF(AU96="easy","&lt;img src=@img/easy.png@&gt;","")))</f>
        <v/>
      </c>
      <c r="BB96" s="1" t="str">
        <f>IF(AV96="true","&lt;img src=@img/drinkicon.png@&gt;","")</f>
        <v>&lt;img src=@img/drinkicon.png@&gt;</v>
      </c>
      <c r="BC96" s="1" t="str">
        <f>IF(AW96="true","&lt;img src=@img/foodicon.png@&gt;","")</f>
        <v/>
      </c>
      <c r="BD96" s="1" t="str">
        <f>CONCATENATE(AY96,AZ96,BA96,BB96,BC96,BK96)</f>
        <v>&lt;img src=@img/outdoor.png@&gt;&lt;img src=@img/drinkicon.png@&gt;</v>
      </c>
      <c r="BE96" s="1" t="str">
        <f>CONCATENATE(IF(AS96&gt;0,"outdoor ",""),IF(AT96&gt;0,"pet ",""),IF(AV96="true","drink ",""),IF(AW96="true","food ",""),AU96," ",E96," ",C96,IF(BJ96=TRUE," kid",""))</f>
        <v>outdoor drink med  pearl</v>
      </c>
      <c r="BF96" s="1" t="str">
        <f>IF(C96="pearl","Pearl Street",IF(C96="campus","Near Campus",IF(C96="downtown","Downtown",IF(C96="north","North Boulder",IF(C96="chautauqua","Chautauqua",IF(C96="east","East Boulder",IF(C96="efoco","East FoCo",IF(C96="hill","The Hill",""))))))))</f>
        <v>Pearl Street</v>
      </c>
      <c r="BG96" s="10">
        <v>40.017014000000003</v>
      </c>
      <c r="BH96" s="10">
        <v>-105.280877</v>
      </c>
      <c r="BI96" s="1" t="str">
        <f>CONCATENATE("[",BG96,",",BH96,"],")</f>
        <v>[40.017014,-105.280877],</v>
      </c>
      <c r="BK96" s="1" t="str">
        <f>IF(BJ96&gt;0,"&lt;img src=@img/kidicon.png@&gt;","")</f>
        <v/>
      </c>
    </row>
    <row r="97" spans="2:63" ht="21" customHeight="1">
      <c r="B97" s="10" t="s">
        <v>249</v>
      </c>
      <c r="C97" s="1" t="s">
        <v>190</v>
      </c>
      <c r="G97" s="3" t="s">
        <v>273</v>
      </c>
      <c r="W97" s="1" t="str">
        <f>IF(H97&gt;0,H97/100,"")</f>
        <v/>
      </c>
      <c r="X97" s="1" t="str">
        <f>IF(I97&gt;0,I97/100,"")</f>
        <v/>
      </c>
      <c r="Y97" s="1" t="str">
        <f>IF(J97&gt;0,J97/100,"")</f>
        <v/>
      </c>
      <c r="Z97" s="1" t="str">
        <f>IF(K97&gt;0,K97/100,"")</f>
        <v/>
      </c>
      <c r="AA97" s="1" t="str">
        <f>IF(L97&gt;0,L97/100,"")</f>
        <v/>
      </c>
      <c r="AB97" s="1" t="str">
        <f>IF(M97&gt;0,M97/100,"")</f>
        <v/>
      </c>
      <c r="AC97" s="1" t="str">
        <f>IF(N97&gt;0,N97/100,"")</f>
        <v/>
      </c>
      <c r="AD97" s="1" t="str">
        <f>IF(O97&gt;0,O97/100,"")</f>
        <v/>
      </c>
      <c r="AE97" s="1" t="str">
        <f>IF(P97&gt;0,P97/100,"")</f>
        <v/>
      </c>
      <c r="AF97" s="1" t="str">
        <f>IF(Q97&gt;0,Q97/100,"")</f>
        <v/>
      </c>
      <c r="AG97" s="1" t="str">
        <f>IF(R97&gt;0,R97/100,"")</f>
        <v/>
      </c>
      <c r="AH97" s="1" t="str">
        <f>IF(S97&gt;0,S97/100,"")</f>
        <v/>
      </c>
      <c r="AI97" s="1" t="str">
        <f>IF(T97&gt;0,T97/100,"")</f>
        <v/>
      </c>
      <c r="AJ97" s="1" t="str">
        <f>IF(U97&gt;0,U97/100,"")</f>
        <v/>
      </c>
      <c r="AK97" s="1" t="str">
        <f>IF(H97&gt;0,CONCATENATE(IF(W97&lt;=12,W97,W97-12),IF(OR(W97&lt;12,W97=24),"am","pm"),"-",IF(X97&lt;=12,X97,X97-12),IF(OR(X97&lt;12,X97=24),"am","pm")),"")</f>
        <v/>
      </c>
      <c r="AL97" s="1" t="str">
        <f>IF(J97&gt;0,CONCATENATE(IF(Y97&lt;=12,Y97,Y97-12),IF(OR(Y97&lt;12,Y97=24),"am","pm"),"-",IF(Z97&lt;=12,Z97,Z97-12),IF(OR(Z97&lt;12,Z97=24),"am","pm")),"")</f>
        <v/>
      </c>
      <c r="AM97" s="1" t="str">
        <f>IF(L97&gt;0,CONCATENATE(IF(AA97&lt;=12,AA97,AA97-12),IF(OR(AA97&lt;12,AA97=24),"am","pm"),"-",IF(AB97&lt;=12,AB97,AB97-12),IF(OR(AB97&lt;12,AB97=24),"am","pm")),"")</f>
        <v/>
      </c>
      <c r="AN97" s="1" t="str">
        <f>IF(N97&gt;0,CONCATENATE(IF(AC97&lt;=12,AC97,AC97-12),IF(OR(AC97&lt;12,AC97=24),"am","pm"),"-",IF(AD97&lt;=12,AD97,AD97-12),IF(OR(AD97&lt;12,AD97=24),"am","pm")),"")</f>
        <v/>
      </c>
      <c r="AO97" s="1" t="str">
        <f>IF(O97&gt;0,CONCATENATE(IF(AE97&lt;=12,AE97,AE97-12),IF(OR(AE97&lt;12,AE97=24),"am","pm"),"-",IF(AF97&lt;=12,AF97,AF97-12),IF(OR(AF97&lt;12,AF97=24),"am","pm")),"")</f>
        <v/>
      </c>
      <c r="AP97" s="1" t="str">
        <f>IF(R97&gt;0,CONCATENATE(IF(AG97&lt;=12,AG97,AG97-12),IF(OR(AG97&lt;12,AG97=24),"am","pm"),"-",IF(AH97&lt;=12,AH97,AH97-12),IF(OR(AH97&lt;12,AH97=24),"am","pm")),"")</f>
        <v/>
      </c>
      <c r="AQ97" s="1" t="str">
        <f>IF(T97&gt;0,CONCATENATE(IF(AI97&lt;=12,AI97,AI97-12),IF(OR(AI97&lt;12,AI97=24),"am","pm"),"-",IF(AJ97&lt;=12,AJ97,AJ97-12),IF(OR(AJ97&lt;12,AJ97=24),"am","pm")),"")</f>
        <v/>
      </c>
      <c r="AR97" s="4" t="s">
        <v>298</v>
      </c>
      <c r="AS97" s="1" t="s">
        <v>28</v>
      </c>
      <c r="AU97" s="1" t="s">
        <v>573</v>
      </c>
      <c r="AV97" s="5" t="s">
        <v>33</v>
      </c>
      <c r="AW97" s="5" t="s">
        <v>33</v>
      </c>
      <c r="AX97" s="6" t="str">
        <f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7" s="1" t="str">
        <f>IF(AS97&gt;0,"&lt;img src=@img/outdoor.png@&gt;","")</f>
        <v>&lt;img src=@img/outdoor.png@&gt;</v>
      </c>
      <c r="AZ97" s="1" t="str">
        <f>IF(AT97&gt;0,"&lt;img src=@img/pets.png@&gt;","")</f>
        <v/>
      </c>
      <c r="BA97" s="1" t="str">
        <f>IF(AU97="hard","&lt;img src=@img/hard.png@&gt;",IF(AU97="medium","&lt;img src=@img/medium.png@&gt;",IF(AU97="easy","&lt;img src=@img/easy.png@&gt;","")))</f>
        <v/>
      </c>
      <c r="BB97" s="1" t="str">
        <f>IF(AV97="true","&lt;img src=@img/drinkicon.png@&gt;","")</f>
        <v/>
      </c>
      <c r="BC97" s="1" t="str">
        <f>IF(AW97="true","&lt;img src=@img/foodicon.png@&gt;","")</f>
        <v/>
      </c>
      <c r="BD97" s="1" t="str">
        <f>CONCATENATE(AY97,AZ97,BA97,BB97,BC97,BK97)</f>
        <v>&lt;img src=@img/outdoor.png@&gt;</v>
      </c>
      <c r="BE97" s="1" t="str">
        <f>CONCATENATE(IF(AS97&gt;0,"outdoor ",""),IF(AT97&gt;0,"pet ",""),IF(AV97="true","drink ",""),IF(AW97="true","food ",""),AU97," ",E97," ",C97,IF(BJ97=TRUE," kid",""))</f>
        <v>outdoor med  pearl</v>
      </c>
      <c r="BF97" s="1" t="str">
        <f>IF(C97="pearl","Pearl Street",IF(C97="campus","Near Campus",IF(C97="downtown","Downtown",IF(C97="north","North Boulder",IF(C97="chautauqua","Chautauqua",IF(C97="east","East Boulder",IF(C97="efoco","East FoCo",IF(C97="hill","The Hill",""))))))))</f>
        <v>Pearl Street</v>
      </c>
      <c r="BG97" s="10">
        <v>40.020789000000001</v>
      </c>
      <c r="BH97" s="10">
        <v>-105.26491300000001</v>
      </c>
      <c r="BI97" s="1" t="str">
        <f>CONCATENATE("[",BG97,",",BH97,"],")</f>
        <v>[40.020789,-105.264913],</v>
      </c>
      <c r="BK97" s="1" t="str">
        <f>IF(BJ97&gt;0,"&lt;img src=@img/kidicon.png@&gt;","")</f>
        <v/>
      </c>
    </row>
    <row r="98" spans="2:63" ht="21" customHeight="1">
      <c r="B98" s="1" t="s">
        <v>415</v>
      </c>
      <c r="C98" s="1" t="s">
        <v>417</v>
      </c>
      <c r="G98" s="4" t="s">
        <v>429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462</v>
      </c>
      <c r="W98" s="1">
        <f>IF(H98&gt;0,H98/100,"")</f>
        <v>15</v>
      </c>
      <c r="X98" s="1">
        <f>IF(I98&gt;0,I98/100,"")</f>
        <v>18</v>
      </c>
      <c r="Y98" s="1">
        <f>IF(J98&gt;0,J98/100,"")</f>
        <v>15</v>
      </c>
      <c r="Z98" s="1">
        <f>IF(K98&gt;0,K98/100,"")</f>
        <v>18</v>
      </c>
      <c r="AA98" s="1">
        <f>IF(L98&gt;0,L98/100,"")</f>
        <v>15</v>
      </c>
      <c r="AB98" s="1">
        <f>IF(M98&gt;0,M98/100,"")</f>
        <v>18</v>
      </c>
      <c r="AC98" s="1">
        <f>IF(N98&gt;0,N98/100,"")</f>
        <v>15</v>
      </c>
      <c r="AD98" s="1">
        <f>IF(O98&gt;0,O98/100,"")</f>
        <v>18</v>
      </c>
      <c r="AE98" s="1">
        <f>IF(P98&gt;0,P98/100,"")</f>
        <v>15</v>
      </c>
      <c r="AF98" s="1">
        <f>IF(Q98&gt;0,Q98/100,"")</f>
        <v>18</v>
      </c>
      <c r="AG98" s="1">
        <f>IF(R98&gt;0,R98/100,"")</f>
        <v>15</v>
      </c>
      <c r="AH98" s="1">
        <f>IF(S98&gt;0,S98/100,"")</f>
        <v>18</v>
      </c>
      <c r="AI98" s="1">
        <f>IF(T98&gt;0,T98/100,"")</f>
        <v>15</v>
      </c>
      <c r="AJ98" s="1">
        <f>IF(U98&gt;0,U98/100,"")</f>
        <v>18</v>
      </c>
      <c r="AK98" s="1" t="str">
        <f>IF(H98&gt;0,CONCATENATE(IF(W98&lt;=12,W98,W98-12),IF(OR(W98&lt;12,W98=24),"am","pm"),"-",IF(X98&lt;=12,X98,X98-12),IF(OR(X98&lt;12,X98=24),"am","pm")),"")</f>
        <v>3pm-6pm</v>
      </c>
      <c r="AL98" s="1" t="str">
        <f>IF(J98&gt;0,CONCATENATE(IF(Y98&lt;=12,Y98,Y98-12),IF(OR(Y98&lt;12,Y98=24),"am","pm"),"-",IF(Z98&lt;=12,Z98,Z98-12),IF(OR(Z98&lt;12,Z98=24),"am","pm")),"")</f>
        <v>3pm-6pm</v>
      </c>
      <c r="AM98" s="1" t="str">
        <f>IF(L98&gt;0,CONCATENATE(IF(AA98&lt;=12,AA98,AA98-12),IF(OR(AA98&lt;12,AA98=24),"am","pm"),"-",IF(AB98&lt;=12,AB98,AB98-12),IF(OR(AB98&lt;12,AB98=24),"am","pm")),"")</f>
        <v>3pm-6pm</v>
      </c>
      <c r="AN98" s="1" t="str">
        <f>IF(N98&gt;0,CONCATENATE(IF(AC98&lt;=12,AC98,AC98-12),IF(OR(AC98&lt;12,AC98=24),"am","pm"),"-",IF(AD98&lt;=12,AD98,AD98-12),IF(OR(AD98&lt;12,AD98=24),"am","pm")),"")</f>
        <v>3pm-6pm</v>
      </c>
      <c r="AO98" s="1" t="str">
        <f>IF(O98&gt;0,CONCATENATE(IF(AE98&lt;=12,AE98,AE98-12),IF(OR(AE98&lt;12,AE98=24),"am","pm"),"-",IF(AF98&lt;=12,AF98,AF98-12),IF(OR(AF98&lt;12,AF98=24),"am","pm")),"")</f>
        <v>3pm-6pm</v>
      </c>
      <c r="AP98" s="1" t="str">
        <f>IF(R98&gt;0,CONCATENATE(IF(AG98&lt;=12,AG98,AG98-12),IF(OR(AG98&lt;12,AG98=24),"am","pm"),"-",IF(AH98&lt;=12,AH98,AH98-12),IF(OR(AH98&lt;12,AH98=24),"am","pm")),"")</f>
        <v>3pm-6pm</v>
      </c>
      <c r="AQ98" s="1" t="str">
        <f>IF(T98&gt;0,CONCATENATE(IF(AI98&lt;=12,AI98,AI98-12),IF(OR(AI98&lt;12,AI98=24),"am","pm"),"-",IF(AJ98&lt;=12,AJ98,AJ98-12),IF(OR(AJ98&lt;12,AJ98=24),"am","pm")),"")</f>
        <v>3pm-6pm</v>
      </c>
      <c r="AR98" s="4" t="s">
        <v>556</v>
      </c>
      <c r="AS98" s="1" t="s">
        <v>28</v>
      </c>
      <c r="AT98" s="1" t="s">
        <v>464</v>
      </c>
      <c r="AU98" s="1" t="s">
        <v>573</v>
      </c>
      <c r="AV98" s="5" t="s">
        <v>32</v>
      </c>
      <c r="AW98" s="5" t="s">
        <v>32</v>
      </c>
      <c r="AX98" s="6" t="str">
        <f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8" s="1" t="str">
        <f>IF(AS98&gt;0,"&lt;img src=@img/outdoor.png@&gt;","")</f>
        <v>&lt;img src=@img/outdoor.png@&gt;</v>
      </c>
      <c r="AZ98" s="1" t="str">
        <f>IF(AT98&gt;0,"&lt;img src=@img/pets.png@&gt;","")</f>
        <v>&lt;img src=@img/pets.png@&gt;</v>
      </c>
      <c r="BA98" s="1" t="str">
        <f>IF(AU98="hard","&lt;img src=@img/hard.png@&gt;",IF(AU98="medium","&lt;img src=@img/medium.png@&gt;",IF(AU98="easy","&lt;img src=@img/easy.png@&gt;","")))</f>
        <v/>
      </c>
      <c r="BB98" s="1" t="str">
        <f>IF(AV98="true","&lt;img src=@img/drinkicon.png@&gt;","")</f>
        <v>&lt;img src=@img/drinkicon.png@&gt;</v>
      </c>
      <c r="BC98" s="1" t="str">
        <f>IF(AW98="true","&lt;img src=@img/foodicon.png@&gt;","")</f>
        <v>&lt;img src=@img/foodicon.png@&gt;</v>
      </c>
      <c r="BD98" s="1" t="str">
        <f>CONCATENATE(AY98,AZ98,BA98,BB98,BC98,BK98)</f>
        <v>&lt;img src=@img/outdoor.png@&gt;&lt;img src=@img/pets.png@&gt;&lt;img src=@img/drinkicon.png@&gt;&lt;img src=@img/foodicon.png@&gt;</v>
      </c>
      <c r="BE98" s="1" t="str">
        <f>CONCATENATE(IF(AS98&gt;0,"outdoor ",""),IF(AT98&gt;0,"pet ",""),IF(AV98="true","drink ",""),IF(AW98="true","food ",""),AU98," ",E98," ",C98,IF(BJ98=TRUE," kid",""))</f>
        <v>outdoor pet drink food med  east</v>
      </c>
      <c r="BF98" s="1" t="str">
        <f>IF(C98="pearl","Pearl Street",IF(C98="campus","Near Campus",IF(C98="downtown","Downtown",IF(C98="north","North Boulder",IF(C98="chautauqua","Chautauqua",IF(C98="east","East Boulder",IF(C98="efoco","East FoCo",IF(C98="hill","The Hill",""))))))))</f>
        <v>East Boulder</v>
      </c>
      <c r="BG98" s="10">
        <v>40.024921999999997</v>
      </c>
      <c r="BH98" s="10">
        <v>-105.251046</v>
      </c>
      <c r="BI98" s="1" t="str">
        <f>CONCATENATE("[",BG98,",",BH98,"],")</f>
        <v>[40.024922,-105.251046],</v>
      </c>
      <c r="BK98" s="1" t="str">
        <f>IF(BJ98&gt;0,"&lt;img src=@img/kidicon.png@&gt;","")</f>
        <v/>
      </c>
    </row>
    <row r="99" spans="2:63" ht="21" customHeight="1">
      <c r="B99" s="10" t="s">
        <v>397</v>
      </c>
      <c r="C99" s="1" t="s">
        <v>309</v>
      </c>
      <c r="G99" s="1" t="s">
        <v>377</v>
      </c>
      <c r="W99" s="1" t="str">
        <f>IF(H99&gt;0,H99/100,"")</f>
        <v/>
      </c>
      <c r="X99" s="1" t="str">
        <f>IF(I99&gt;0,I99/100,"")</f>
        <v/>
      </c>
      <c r="Y99" s="1" t="str">
        <f>IF(J99&gt;0,J99/100,"")</f>
        <v/>
      </c>
      <c r="Z99" s="1" t="str">
        <f>IF(K99&gt;0,K99/100,"")</f>
        <v/>
      </c>
      <c r="AA99" s="1" t="str">
        <f>IF(L99&gt;0,L99/100,"")</f>
        <v/>
      </c>
      <c r="AB99" s="1" t="str">
        <f>IF(M99&gt;0,M99/100,"")</f>
        <v/>
      </c>
      <c r="AC99" s="1" t="str">
        <f>IF(N99&gt;0,N99/100,"")</f>
        <v/>
      </c>
      <c r="AD99" s="1" t="str">
        <f>IF(O99&gt;0,O99/100,"")</f>
        <v/>
      </c>
      <c r="AE99" s="1" t="str">
        <f>IF(P99&gt;0,P99/100,"")</f>
        <v/>
      </c>
      <c r="AF99" s="1" t="str">
        <f>IF(Q99&gt;0,Q99/100,"")</f>
        <v/>
      </c>
      <c r="AG99" s="1" t="str">
        <f>IF(R99&gt;0,R99/100,"")</f>
        <v/>
      </c>
      <c r="AH99" s="1" t="str">
        <f>IF(S99&gt;0,S99/100,"")</f>
        <v/>
      </c>
      <c r="AI99" s="1" t="str">
        <f>IF(T99&gt;0,T99/100,"")</f>
        <v/>
      </c>
      <c r="AJ99" s="1" t="str">
        <f>IF(U99&gt;0,U99/100,"")</f>
        <v/>
      </c>
      <c r="AK99" s="1" t="str">
        <f>IF(H99&gt;0,CONCATENATE(IF(W99&lt;=12,W99,W99-12),IF(OR(W99&lt;12,W99=24),"am","pm"),"-",IF(X99&lt;=12,X99,X99-12),IF(OR(X99&lt;12,X99=24),"am","pm")),"")</f>
        <v/>
      </c>
      <c r="AL99" s="1" t="str">
        <f>IF(J99&gt;0,CONCATENATE(IF(Y99&lt;=12,Y99,Y99-12),IF(OR(Y99&lt;12,Y99=24),"am","pm"),"-",IF(Z99&lt;=12,Z99,Z99-12),IF(OR(Z99&lt;12,Z99=24),"am","pm")),"")</f>
        <v/>
      </c>
      <c r="AM99" s="1" t="str">
        <f>IF(L99&gt;0,CONCATENATE(IF(AA99&lt;=12,AA99,AA99-12),IF(OR(AA99&lt;12,AA99=24),"am","pm"),"-",IF(AB99&lt;=12,AB99,AB99-12),IF(OR(AB99&lt;12,AB99=24),"am","pm")),"")</f>
        <v/>
      </c>
      <c r="AN99" s="1" t="str">
        <f>IF(N99&gt;0,CONCATENATE(IF(AC99&lt;=12,AC99,AC99-12),IF(OR(AC99&lt;12,AC99=24),"am","pm"),"-",IF(AD99&lt;=12,AD99,AD99-12),IF(OR(AD99&lt;12,AD99=24),"am","pm")),"")</f>
        <v/>
      </c>
      <c r="AO99" s="1" t="str">
        <f>IF(O99&gt;0,CONCATENATE(IF(AE99&lt;=12,AE99,AE99-12),IF(OR(AE99&lt;12,AE99=24),"am","pm"),"-",IF(AF99&lt;=12,AF99,AF99-12),IF(OR(AF99&lt;12,AF99=24),"am","pm")),"")</f>
        <v/>
      </c>
      <c r="AP99" s="1" t="str">
        <f>IF(R99&gt;0,CONCATENATE(IF(AG99&lt;=12,AG99,AG99-12),IF(OR(AG99&lt;12,AG99=24),"am","pm"),"-",IF(AH99&lt;=12,AH99,AH99-12),IF(OR(AH99&lt;12,AH99=24),"am","pm")),"")</f>
        <v/>
      </c>
      <c r="AQ99" s="1" t="str">
        <f>IF(T99&gt;0,CONCATENATE(IF(AI99&lt;=12,AI99,AI99-12),IF(OR(AI99&lt;12,AI99=24),"am","pm"),"-",IF(AJ99&lt;=12,AJ99,AJ99-12),IF(OR(AJ99&lt;12,AJ99=24),"am","pm")),"")</f>
        <v/>
      </c>
      <c r="AR99" s="4" t="s">
        <v>538</v>
      </c>
      <c r="AU99" s="1" t="s">
        <v>573</v>
      </c>
      <c r="AV99" s="5" t="s">
        <v>33</v>
      </c>
      <c r="AW99" s="5" t="s">
        <v>33</v>
      </c>
      <c r="AX99" s="6" t="str">
        <f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9" s="1" t="str">
        <f>IF(AS99&gt;0,"&lt;img src=@img/outdoor.png@&gt;","")</f>
        <v/>
      </c>
      <c r="AZ99" s="1" t="str">
        <f>IF(AT99&gt;0,"&lt;img src=@img/pets.png@&gt;","")</f>
        <v/>
      </c>
      <c r="BA99" s="1" t="str">
        <f>IF(AU99="hard","&lt;img src=@img/hard.png@&gt;",IF(AU99="medium","&lt;img src=@img/medium.png@&gt;",IF(AU99="easy","&lt;img src=@img/easy.png@&gt;","")))</f>
        <v/>
      </c>
      <c r="BB99" s="1" t="str">
        <f>IF(AV99="true","&lt;img src=@img/drinkicon.png@&gt;","")</f>
        <v/>
      </c>
      <c r="BC99" s="1" t="str">
        <f>IF(AW99="true","&lt;img src=@img/foodicon.png@&gt;","")</f>
        <v/>
      </c>
      <c r="BD99" s="1" t="str">
        <f>CONCATENATE(AY99,AZ99,BA99,BB99,BC99,BK99)</f>
        <v/>
      </c>
      <c r="BE99" s="1" t="str">
        <f>CONCATENATE(IF(AS99&gt;0,"outdoor ",""),IF(AT99&gt;0,"pet ",""),IF(AV99="true","drink ",""),IF(AW99="true","food ",""),AU99," ",E99," ",C99,IF(BJ99=TRUE," kid",""))</f>
        <v>med  hill</v>
      </c>
      <c r="BF99" s="1" t="str">
        <f>IF(C99="pearl","Pearl Street",IF(C99="campus","Near Campus",IF(C99="downtown","Downtown",IF(C99="north","North Boulder",IF(C99="chautauqua","Chautauqua",IF(C99="east","East Boulder",IF(C99="efoco","East FoCo",IF(C99="hill","The Hill",""))))))))</f>
        <v>The Hill</v>
      </c>
      <c r="BG99" s="10">
        <v>40.008111999999997</v>
      </c>
      <c r="BH99" s="10">
        <v>-105.275705</v>
      </c>
      <c r="BI99" s="1" t="str">
        <f>CONCATENATE("[",BG99,",",BH99,"],")</f>
        <v>[40.008112,-105.275705],</v>
      </c>
      <c r="BK99" s="1" t="str">
        <f>IF(BJ99&gt;0,"&lt;img src=@img/kidicon.png@&gt;","")</f>
        <v/>
      </c>
    </row>
    <row r="100" spans="2:63" ht="21" customHeight="1">
      <c r="B100" s="10" t="s">
        <v>91</v>
      </c>
      <c r="C100" s="1" t="s">
        <v>190</v>
      </c>
      <c r="G100" s="19" t="s">
        <v>222</v>
      </c>
      <c r="H100" s="1">
        <v>1500</v>
      </c>
      <c r="I100" s="1">
        <v>1800</v>
      </c>
      <c r="J100" s="1">
        <v>1500</v>
      </c>
      <c r="K100" s="1">
        <v>1800</v>
      </c>
      <c r="L100" s="1">
        <v>1500</v>
      </c>
      <c r="M100" s="1">
        <v>1800</v>
      </c>
      <c r="N100" s="1">
        <v>1500</v>
      </c>
      <c r="O100" s="1">
        <v>1800</v>
      </c>
      <c r="P100" s="1">
        <v>1500</v>
      </c>
      <c r="Q100" s="1">
        <v>1800</v>
      </c>
      <c r="R100" s="1">
        <v>1500</v>
      </c>
      <c r="S100" s="1">
        <v>1800</v>
      </c>
      <c r="T100" s="1">
        <v>1500</v>
      </c>
      <c r="U100" s="1">
        <v>1800</v>
      </c>
      <c r="V100" s="10" t="s">
        <v>133</v>
      </c>
      <c r="W100" s="1">
        <f>IF(H100&gt;0,H100/100,"")</f>
        <v>15</v>
      </c>
      <c r="X100" s="1">
        <f>IF(I100&gt;0,I100/100,"")</f>
        <v>18</v>
      </c>
      <c r="Y100" s="1">
        <f>IF(J100&gt;0,J100/100,"")</f>
        <v>15</v>
      </c>
      <c r="Z100" s="1">
        <f>IF(K100&gt;0,K100/100,"")</f>
        <v>18</v>
      </c>
      <c r="AA100" s="1">
        <f>IF(L100&gt;0,L100/100,"")</f>
        <v>15</v>
      </c>
      <c r="AB100" s="1">
        <f>IF(M100&gt;0,M100/100,"")</f>
        <v>18</v>
      </c>
      <c r="AC100" s="1">
        <f>IF(N100&gt;0,N100/100,"")</f>
        <v>15</v>
      </c>
      <c r="AD100" s="1">
        <f>IF(O100&gt;0,O100/100,"")</f>
        <v>18</v>
      </c>
      <c r="AE100" s="1">
        <f>IF(P100&gt;0,P100/100,"")</f>
        <v>15</v>
      </c>
      <c r="AF100" s="1">
        <f>IF(Q100&gt;0,Q100/100,"")</f>
        <v>18</v>
      </c>
      <c r="AG100" s="1">
        <f>IF(R100&gt;0,R100/100,"")</f>
        <v>15</v>
      </c>
      <c r="AH100" s="1">
        <f>IF(S100&gt;0,S100/100,"")</f>
        <v>18</v>
      </c>
      <c r="AI100" s="1">
        <f>IF(T100&gt;0,T100/100,"")</f>
        <v>15</v>
      </c>
      <c r="AJ100" s="1">
        <f>IF(U100&gt;0,U100/100,"")</f>
        <v>18</v>
      </c>
      <c r="AK100" s="1" t="str">
        <f>IF(H100&gt;0,CONCATENATE(IF(W100&lt;=12,W100,W100-12),IF(OR(W100&lt;12,W100=24),"am","pm"),"-",IF(X100&lt;=12,X100,X100-12),IF(OR(X100&lt;12,X100=24),"am","pm")),"")</f>
        <v>3pm-6pm</v>
      </c>
      <c r="AL100" s="1" t="str">
        <f>IF(J100&gt;0,CONCATENATE(IF(Y100&lt;=12,Y100,Y100-12),IF(OR(Y100&lt;12,Y100=24),"am","pm"),"-",IF(Z100&lt;=12,Z100,Z100-12),IF(OR(Z100&lt;12,Z100=24),"am","pm")),"")</f>
        <v>3pm-6pm</v>
      </c>
      <c r="AM100" s="1" t="str">
        <f>IF(L100&gt;0,CONCATENATE(IF(AA100&lt;=12,AA100,AA100-12),IF(OR(AA100&lt;12,AA100=24),"am","pm"),"-",IF(AB100&lt;=12,AB100,AB100-12),IF(OR(AB100&lt;12,AB100=24),"am","pm")),"")</f>
        <v>3pm-6pm</v>
      </c>
      <c r="AN100" s="1" t="str">
        <f>IF(N100&gt;0,CONCATENATE(IF(AC100&lt;=12,AC100,AC100-12),IF(OR(AC100&lt;12,AC100=24),"am","pm"),"-",IF(AD100&lt;=12,AD100,AD100-12),IF(OR(AD100&lt;12,AD100=24),"am","pm")),"")</f>
        <v>3pm-6pm</v>
      </c>
      <c r="AO100" s="1" t="str">
        <f>IF(O100&gt;0,CONCATENATE(IF(AE100&lt;=12,AE100,AE100-12),IF(OR(AE100&lt;12,AE100=24),"am","pm"),"-",IF(AF100&lt;=12,AF100,AF100-12),IF(OR(AF100&lt;12,AF100=24),"am","pm")),"")</f>
        <v>3pm-6pm</v>
      </c>
      <c r="AP100" s="1" t="str">
        <f>IF(R100&gt;0,CONCATENATE(IF(AG100&lt;=12,AG100,AG100-12),IF(OR(AG100&lt;12,AG100=24),"am","pm"),"-",IF(AH100&lt;=12,AH100,AH100-12),IF(OR(AH100&lt;12,AH100=24),"am","pm")),"")</f>
        <v>3pm-6pm</v>
      </c>
      <c r="AQ100" s="1" t="str">
        <f>IF(T100&gt;0,CONCATENATE(IF(AI100&lt;=12,AI100,AI100-12),IF(OR(AI100&lt;12,AI100=24),"am","pm"),"-",IF(AJ100&lt;=12,AJ100,AJ100-12),IF(OR(AJ100&lt;12,AJ100=24),"am","pm")),"")</f>
        <v>3pm-6pm</v>
      </c>
      <c r="AR100" s="4" t="s">
        <v>178</v>
      </c>
      <c r="AS100" s="1" t="s">
        <v>28</v>
      </c>
      <c r="AU100" s="1" t="s">
        <v>573</v>
      </c>
      <c r="AV100" s="5" t="s">
        <v>32</v>
      </c>
      <c r="AW100" s="5" t="s">
        <v>32</v>
      </c>
      <c r="AX100" s="6" t="str">
        <f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100" s="1" t="str">
        <f>IF(AS100&gt;0,"&lt;img src=@img/outdoor.png@&gt;","")</f>
        <v>&lt;img src=@img/outdoor.png@&gt;</v>
      </c>
      <c r="AZ100" s="1" t="str">
        <f>IF(AT100&gt;0,"&lt;img src=@img/pets.png@&gt;","")</f>
        <v/>
      </c>
      <c r="BA100" s="1" t="str">
        <f>IF(AU100="hard","&lt;img src=@img/hard.png@&gt;",IF(AU100="medium","&lt;img src=@img/medium.png@&gt;",IF(AU100="easy","&lt;img src=@img/easy.png@&gt;","")))</f>
        <v/>
      </c>
      <c r="BB100" s="1" t="str">
        <f>IF(AV100="true","&lt;img src=@img/drinkicon.png@&gt;","")</f>
        <v>&lt;img src=@img/drinkicon.png@&gt;</v>
      </c>
      <c r="BC100" s="1" t="str">
        <f>IF(AW100="true","&lt;img src=@img/foodicon.png@&gt;","")</f>
        <v>&lt;img src=@img/foodicon.png@&gt;</v>
      </c>
      <c r="BD100" s="1" t="str">
        <f>CONCATENATE(AY100,AZ100,BA100,BB100,BC100,BK100)</f>
        <v>&lt;img src=@img/outdoor.png@&gt;&lt;img src=@img/drinkicon.png@&gt;&lt;img src=@img/foodicon.png@&gt;</v>
      </c>
      <c r="BE100" s="1" t="str">
        <f>CONCATENATE(IF(AS100&gt;0,"outdoor ",""),IF(AT100&gt;0,"pet ",""),IF(AV100="true","drink ",""),IF(AW100="true","food ",""),AU100," ",E100," ",C100,IF(BJ100=TRUE," kid",""))</f>
        <v>outdoor drink food med  pearl</v>
      </c>
      <c r="BF100" s="1" t="str">
        <f>IF(C100="pearl","Pearl Street",IF(C100="campus","Near Campus",IF(C100="downtown","Downtown",IF(C100="north","North Boulder",IF(C100="chautauqua","Chautauqua",IF(C100="east","East Boulder",IF(C100="efoco","East FoCo",IF(C100="hill","The Hill",""))))))))</f>
        <v>Pearl Street</v>
      </c>
      <c r="BG100" s="10">
        <v>40.016433999999997</v>
      </c>
      <c r="BH100" s="10">
        <v>-105.27906</v>
      </c>
      <c r="BI100" s="1" t="str">
        <f>CONCATENATE("[",BG100,",",BH100,"],")</f>
        <v>[40.016434,-105.27906],</v>
      </c>
      <c r="BK100" s="1" t="str">
        <f>IF(BJ100&gt;0,"&lt;img src=@img/kidicon.png@&gt;","")</f>
        <v/>
      </c>
    </row>
    <row r="101" spans="2:63" ht="21" customHeight="1">
      <c r="B101" s="10" t="s">
        <v>389</v>
      </c>
      <c r="C101" s="1" t="s">
        <v>309</v>
      </c>
      <c r="G101" s="8" t="s">
        <v>368</v>
      </c>
      <c r="W101" s="1" t="str">
        <f>IF(H101&gt;0,H101/100,"")</f>
        <v/>
      </c>
      <c r="X101" s="1" t="str">
        <f>IF(I101&gt;0,I101/100,"")</f>
        <v/>
      </c>
      <c r="Y101" s="1" t="str">
        <f>IF(J101&gt;0,J101/100,"")</f>
        <v/>
      </c>
      <c r="Z101" s="1" t="str">
        <f>IF(K101&gt;0,K101/100,"")</f>
        <v/>
      </c>
      <c r="AA101" s="1" t="str">
        <f>IF(L101&gt;0,L101/100,"")</f>
        <v/>
      </c>
      <c r="AB101" s="1" t="str">
        <f>IF(M101&gt;0,M101/100,"")</f>
        <v/>
      </c>
      <c r="AC101" s="1" t="str">
        <f>IF(N101&gt;0,N101/100,"")</f>
        <v/>
      </c>
      <c r="AD101" s="1" t="str">
        <f>IF(O101&gt;0,O101/100,"")</f>
        <v/>
      </c>
      <c r="AE101" s="1" t="str">
        <f>IF(P101&gt;0,P101/100,"")</f>
        <v/>
      </c>
      <c r="AF101" s="1" t="str">
        <f>IF(Q101&gt;0,Q101/100,"")</f>
        <v/>
      </c>
      <c r="AG101" s="1" t="str">
        <f>IF(R101&gt;0,R101/100,"")</f>
        <v/>
      </c>
      <c r="AH101" s="1" t="str">
        <f>IF(S101&gt;0,S101/100,"")</f>
        <v/>
      </c>
      <c r="AI101" s="1" t="str">
        <f>IF(T101&gt;0,T101/100,"")</f>
        <v/>
      </c>
      <c r="AJ101" s="1" t="str">
        <f>IF(U101&gt;0,U101/100,"")</f>
        <v/>
      </c>
      <c r="AK101" s="1" t="str">
        <f>IF(H101&gt;0,CONCATENATE(IF(W101&lt;=12,W101,W101-12),IF(OR(W101&lt;12,W101=24),"am","pm"),"-",IF(X101&lt;=12,X101,X101-12),IF(OR(X101&lt;12,X101=24),"am","pm")),"")</f>
        <v/>
      </c>
      <c r="AL101" s="1" t="str">
        <f>IF(J101&gt;0,CONCATENATE(IF(Y101&lt;=12,Y101,Y101-12),IF(OR(Y101&lt;12,Y101=24),"am","pm"),"-",IF(Z101&lt;=12,Z101,Z101-12),IF(OR(Z101&lt;12,Z101=24),"am","pm")),"")</f>
        <v/>
      </c>
      <c r="AM101" s="1" t="str">
        <f>IF(L101&gt;0,CONCATENATE(IF(AA101&lt;=12,AA101,AA101-12),IF(OR(AA101&lt;12,AA101=24),"am","pm"),"-",IF(AB101&lt;=12,AB101,AB101-12),IF(OR(AB101&lt;12,AB101=24),"am","pm")),"")</f>
        <v/>
      </c>
      <c r="AN101" s="1" t="str">
        <f>IF(N101&gt;0,CONCATENATE(IF(AC101&lt;=12,AC101,AC101-12),IF(OR(AC101&lt;12,AC101=24),"am","pm"),"-",IF(AD101&lt;=12,AD101,AD101-12),IF(OR(AD101&lt;12,AD101=24),"am","pm")),"")</f>
        <v/>
      </c>
      <c r="AO101" s="1" t="str">
        <f>IF(O101&gt;0,CONCATENATE(IF(AE101&lt;=12,AE101,AE101-12),IF(OR(AE101&lt;12,AE101=24),"am","pm"),"-",IF(AF101&lt;=12,AF101,AF101-12),IF(OR(AF101&lt;12,AF101=24),"am","pm")),"")</f>
        <v/>
      </c>
      <c r="AP101" s="1" t="str">
        <f>IF(R101&gt;0,CONCATENATE(IF(AG101&lt;=12,AG101,AG101-12),IF(OR(AG101&lt;12,AG101=24),"am","pm"),"-",IF(AH101&lt;=12,AH101,AH101-12),IF(OR(AH101&lt;12,AH101=24),"am","pm")),"")</f>
        <v/>
      </c>
      <c r="AQ101" s="1" t="str">
        <f>IF(T101&gt;0,CONCATENATE(IF(AI101&lt;=12,AI101,AI101-12),IF(OR(AI101&lt;12,AI101=24),"am","pm"),"-",IF(AJ101&lt;=12,AJ101,AJ101-12),IF(OR(AJ101&lt;12,AJ101=24),"am","pm")),"")</f>
        <v/>
      </c>
      <c r="AR101" s="1" t="s">
        <v>530</v>
      </c>
      <c r="AU101" s="1" t="s">
        <v>573</v>
      </c>
      <c r="AV101" s="5" t="s">
        <v>33</v>
      </c>
      <c r="AW101" s="5" t="s">
        <v>33</v>
      </c>
      <c r="AX101" s="6" t="str">
        <f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101" s="1" t="str">
        <f>IF(AS101&gt;0,"&lt;img src=@img/outdoor.png@&gt;","")</f>
        <v/>
      </c>
      <c r="AZ101" s="1" t="str">
        <f>IF(AT101&gt;0,"&lt;img src=@img/pets.png@&gt;","")</f>
        <v/>
      </c>
      <c r="BA101" s="1" t="str">
        <f>IF(AU101="hard","&lt;img src=@img/hard.png@&gt;",IF(AU101="medium","&lt;img src=@img/medium.png@&gt;",IF(AU101="easy","&lt;img src=@img/easy.png@&gt;","")))</f>
        <v/>
      </c>
      <c r="BB101" s="1" t="str">
        <f>IF(AV101="true","&lt;img src=@img/drinkicon.png@&gt;","")</f>
        <v/>
      </c>
      <c r="BC101" s="1" t="str">
        <f>IF(AW101="true","&lt;img src=@img/foodicon.png@&gt;","")</f>
        <v/>
      </c>
      <c r="BD101" s="1" t="str">
        <f>CONCATENATE(AY101,AZ101,BA101,BB101,BC101,BK101)</f>
        <v/>
      </c>
      <c r="BE101" s="1" t="str">
        <f>CONCATENATE(IF(AS101&gt;0,"outdoor ",""),IF(AT101&gt;0,"pet ",""),IF(AV101="true","drink ",""),IF(AW101="true","food ",""),AU101," ",E101," ",C101,IF(BJ101=TRUE," kid",""))</f>
        <v>med  hill</v>
      </c>
      <c r="BF101" s="1" t="str">
        <f>IF(C101="pearl","Pearl Street",IF(C101="campus","Near Campus",IF(C101="downtown","Downtown",IF(C101="north","North Boulder",IF(C101="chautauqua","Chautauqua",IF(C101="east","East Boulder",IF(C101="efoco","East FoCo",IF(C101="hill","The Hill",""))))))))</f>
        <v>The Hill</v>
      </c>
      <c r="BG101" s="10">
        <v>40.008825999999999</v>
      </c>
      <c r="BH101" s="10">
        <v>-105.276465</v>
      </c>
      <c r="BI101" s="1" t="str">
        <f>CONCATENATE("[",BG101,",",BH101,"],")</f>
        <v>[40.008826,-105.276465],</v>
      </c>
      <c r="BK101" s="1" t="str">
        <f>IF(BJ101&gt;0,"&lt;img src=@img/kidicon.png@&gt;","")</f>
        <v/>
      </c>
    </row>
    <row r="102" spans="2:63" ht="21" customHeight="1">
      <c r="B102" s="10" t="s">
        <v>92</v>
      </c>
      <c r="C102" s="1" t="s">
        <v>190</v>
      </c>
      <c r="G102" s="20" t="s">
        <v>223</v>
      </c>
      <c r="H102" s="1">
        <v>1500</v>
      </c>
      <c r="I102" s="1">
        <v>1700</v>
      </c>
      <c r="J102" s="1">
        <v>1500</v>
      </c>
      <c r="K102" s="1">
        <v>1700</v>
      </c>
      <c r="L102" s="1">
        <v>1500</v>
      </c>
      <c r="M102" s="1">
        <v>1700</v>
      </c>
      <c r="N102" s="1">
        <v>1500</v>
      </c>
      <c r="O102" s="1">
        <v>1700</v>
      </c>
      <c r="P102" s="1">
        <v>1500</v>
      </c>
      <c r="Q102" s="1">
        <v>1700</v>
      </c>
      <c r="R102" s="1">
        <v>1500</v>
      </c>
      <c r="S102" s="1">
        <v>1700</v>
      </c>
      <c r="T102" s="1">
        <v>1500</v>
      </c>
      <c r="U102" s="1">
        <v>1700</v>
      </c>
      <c r="V102" s="10" t="s">
        <v>134</v>
      </c>
      <c r="W102" s="1">
        <f>IF(H102&gt;0,H102/100,"")</f>
        <v>15</v>
      </c>
      <c r="X102" s="1">
        <f>IF(I102&gt;0,I102/100,"")</f>
        <v>17</v>
      </c>
      <c r="Y102" s="1">
        <f>IF(J102&gt;0,J102/100,"")</f>
        <v>15</v>
      </c>
      <c r="Z102" s="1">
        <f>IF(K102&gt;0,K102/100,"")</f>
        <v>17</v>
      </c>
      <c r="AA102" s="1">
        <f>IF(L102&gt;0,L102/100,"")</f>
        <v>15</v>
      </c>
      <c r="AB102" s="1">
        <f>IF(M102&gt;0,M102/100,"")</f>
        <v>17</v>
      </c>
      <c r="AC102" s="1">
        <f>IF(N102&gt;0,N102/100,"")</f>
        <v>15</v>
      </c>
      <c r="AD102" s="1">
        <f>IF(O102&gt;0,O102/100,"")</f>
        <v>17</v>
      </c>
      <c r="AE102" s="1">
        <f>IF(P102&gt;0,P102/100,"")</f>
        <v>15</v>
      </c>
      <c r="AF102" s="1">
        <f>IF(Q102&gt;0,Q102/100,"")</f>
        <v>17</v>
      </c>
      <c r="AG102" s="1">
        <f>IF(R102&gt;0,R102/100,"")</f>
        <v>15</v>
      </c>
      <c r="AH102" s="1">
        <f>IF(S102&gt;0,S102/100,"")</f>
        <v>17</v>
      </c>
      <c r="AI102" s="1">
        <f>IF(T102&gt;0,T102/100,"")</f>
        <v>15</v>
      </c>
      <c r="AJ102" s="1">
        <f>IF(U102&gt;0,U102/100,"")</f>
        <v>17</v>
      </c>
      <c r="AK102" s="1" t="str">
        <f>IF(H102&gt;0,CONCATENATE(IF(W102&lt;=12,W102,W102-12),IF(OR(W102&lt;12,W102=24),"am","pm"),"-",IF(X102&lt;=12,X102,X102-12),IF(OR(X102&lt;12,X102=24),"am","pm")),"")</f>
        <v>3pm-5pm</v>
      </c>
      <c r="AL102" s="1" t="str">
        <f>IF(J102&gt;0,CONCATENATE(IF(Y102&lt;=12,Y102,Y102-12),IF(OR(Y102&lt;12,Y102=24),"am","pm"),"-",IF(Z102&lt;=12,Z102,Z102-12),IF(OR(Z102&lt;12,Z102=24),"am","pm")),"")</f>
        <v>3pm-5pm</v>
      </c>
      <c r="AM102" s="1" t="str">
        <f>IF(L102&gt;0,CONCATENATE(IF(AA102&lt;=12,AA102,AA102-12),IF(OR(AA102&lt;12,AA102=24),"am","pm"),"-",IF(AB102&lt;=12,AB102,AB102-12),IF(OR(AB102&lt;12,AB102=24),"am","pm")),"")</f>
        <v>3pm-5pm</v>
      </c>
      <c r="AN102" s="1" t="str">
        <f>IF(N102&gt;0,CONCATENATE(IF(AC102&lt;=12,AC102,AC102-12),IF(OR(AC102&lt;12,AC102=24),"am","pm"),"-",IF(AD102&lt;=12,AD102,AD102-12),IF(OR(AD102&lt;12,AD102=24),"am","pm")),"")</f>
        <v>3pm-5pm</v>
      </c>
      <c r="AO102" s="1" t="str">
        <f>IF(O102&gt;0,CONCATENATE(IF(AE102&lt;=12,AE102,AE102-12),IF(OR(AE102&lt;12,AE102=24),"am","pm"),"-",IF(AF102&lt;=12,AF102,AF102-12),IF(OR(AF102&lt;12,AF102=24),"am","pm")),"")</f>
        <v>3pm-5pm</v>
      </c>
      <c r="AP102" s="1" t="str">
        <f>IF(R102&gt;0,CONCATENATE(IF(AG102&lt;=12,AG102,AG102-12),IF(OR(AG102&lt;12,AG102=24),"am","pm"),"-",IF(AH102&lt;=12,AH102,AH102-12),IF(OR(AH102&lt;12,AH102=24),"am","pm")),"")</f>
        <v>3pm-5pm</v>
      </c>
      <c r="AQ102" s="1" t="str">
        <f>IF(T102&gt;0,CONCATENATE(IF(AI102&lt;=12,AI102,AI102-12),IF(OR(AI102&lt;12,AI102=24),"am","pm"),"-",IF(AJ102&lt;=12,AJ102,AJ102-12),IF(OR(AJ102&lt;12,AJ102=24),"am","pm")),"")</f>
        <v>3pm-5pm</v>
      </c>
      <c r="AR102" s="14" t="s">
        <v>179</v>
      </c>
      <c r="AS102" s="1" t="s">
        <v>28</v>
      </c>
      <c r="AU102" s="1" t="s">
        <v>573</v>
      </c>
      <c r="AV102" s="5" t="s">
        <v>32</v>
      </c>
      <c r="AW102" s="5" t="s">
        <v>32</v>
      </c>
      <c r="AX102" s="6" t="str">
        <f>CONCATENATE("{
    'name': """,B102,""",
    'area': ","""",C102,""",",
"'hours': {
      'sunday-start':","""",H102,"""",", 'sunday-end':","""",I102,"""",", 'monday-start':","""",J102,"""",", 'monday-end':","""",K102,"""",", 'tuesday-start':","""",L102,"""",", 'tuesday-end':","""",M102,""", 'wednesday-start':","""",N102,""", 'wednesday-end':","""",O102,""", 'thursday-start':","""",P102,""", 'thursday-end':","""",Q102,""", 'friday-start':","""",R102,""", 'friday-end':","""",S102,""", 'saturday-start':","""",T102,""", 'saturday-end':","""",U102,"""","},","  'description': ","""",V102,"""",", 'link':","""",AR102,"""",", 'pricing':","""",E102,"""",",   'phone-number': ","""",F102,"""",", 'address': ","""",G102,"""",", 'other-amenities': [","'",AS102,"','",AT102,"','",AU102,"'","]",", 'has-drink':",AV102,", 'has-food':",AW102,"},")</f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102" s="1" t="str">
        <f>IF(AS102&gt;0,"&lt;img src=@img/outdoor.png@&gt;","")</f>
        <v>&lt;img src=@img/outdoor.png@&gt;</v>
      </c>
      <c r="AZ102" s="1" t="str">
        <f>IF(AT102&gt;0,"&lt;img src=@img/pets.png@&gt;","")</f>
        <v/>
      </c>
      <c r="BA102" s="1" t="str">
        <f>IF(AU102="hard","&lt;img src=@img/hard.png@&gt;",IF(AU102="medium","&lt;img src=@img/medium.png@&gt;",IF(AU102="easy","&lt;img src=@img/easy.png@&gt;","")))</f>
        <v/>
      </c>
      <c r="BB102" s="1" t="str">
        <f>IF(AV102="true","&lt;img src=@img/drinkicon.png@&gt;","")</f>
        <v>&lt;img src=@img/drinkicon.png@&gt;</v>
      </c>
      <c r="BC102" s="1" t="str">
        <f>IF(AW102="true","&lt;img src=@img/foodicon.png@&gt;","")</f>
        <v>&lt;img src=@img/foodicon.png@&gt;</v>
      </c>
      <c r="BD102" s="1" t="str">
        <f>CONCATENATE(AY102,AZ102,BA102,BB102,BC102,BK102)</f>
        <v>&lt;img src=@img/outdoor.png@&gt;&lt;img src=@img/drinkicon.png@&gt;&lt;img src=@img/foodicon.png@&gt;</v>
      </c>
      <c r="BE102" s="1" t="str">
        <f>CONCATENATE(IF(AS102&gt;0,"outdoor ",""),IF(AT102&gt;0,"pet ",""),IF(AV102="true","drink ",""),IF(AW102="true","food ",""),AU102," ",E102," ",C102,IF(BJ102=TRUE," kid",""))</f>
        <v>outdoor drink food med  pearl</v>
      </c>
      <c r="BF102" s="1" t="str">
        <f>IF(C102="pearl","Pearl Street",IF(C102="campus","Near Campus",IF(C102="downtown","Downtown",IF(C102="north","North Boulder",IF(C102="chautauqua","Chautauqua",IF(C102="east","East Boulder",IF(C102="efoco","East FoCo",IF(C102="hill","The Hill",""))))))))</f>
        <v>Pearl Street</v>
      </c>
      <c r="BG102" s="10">
        <v>40.017786000000001</v>
      </c>
      <c r="BH102" s="10">
        <v>-105.28156199999999</v>
      </c>
      <c r="BI102" s="1" t="str">
        <f>CONCATENATE("[",BG102,",",BH102,"],")</f>
        <v>[40.017786,-105.281562],</v>
      </c>
      <c r="BK102" s="1" t="str">
        <f>IF(BJ102&gt;0,"&lt;img src=@img/kidicon.png@&gt;","")</f>
        <v/>
      </c>
    </row>
    <row r="103" spans="2:63" ht="21" customHeight="1">
      <c r="B103" s="10" t="s">
        <v>405</v>
      </c>
      <c r="C103" s="1" t="s">
        <v>309</v>
      </c>
      <c r="G103" s="8" t="s">
        <v>385</v>
      </c>
      <c r="W103" s="1" t="str">
        <f>IF(H103&gt;0,H103/100,"")</f>
        <v/>
      </c>
      <c r="X103" s="1" t="str">
        <f>IF(I103&gt;0,I103/100,"")</f>
        <v/>
      </c>
      <c r="Y103" s="1" t="str">
        <f>IF(J103&gt;0,J103/100,"")</f>
        <v/>
      </c>
      <c r="Z103" s="1" t="str">
        <f>IF(K103&gt;0,K103/100,"")</f>
        <v/>
      </c>
      <c r="AA103" s="1" t="str">
        <f>IF(L103&gt;0,L103/100,"")</f>
        <v/>
      </c>
      <c r="AB103" s="1" t="str">
        <f>IF(M103&gt;0,M103/100,"")</f>
        <v/>
      </c>
      <c r="AC103" s="1" t="str">
        <f>IF(N103&gt;0,N103/100,"")</f>
        <v/>
      </c>
      <c r="AD103" s="1" t="str">
        <f>IF(O103&gt;0,O103/100,"")</f>
        <v/>
      </c>
      <c r="AE103" s="1" t="str">
        <f>IF(P103&gt;0,P103/100,"")</f>
        <v/>
      </c>
      <c r="AF103" s="1" t="str">
        <f>IF(Q103&gt;0,Q103/100,"")</f>
        <v/>
      </c>
      <c r="AG103" s="1" t="str">
        <f>IF(R103&gt;0,R103/100,"")</f>
        <v/>
      </c>
      <c r="AH103" s="1" t="str">
        <f>IF(S103&gt;0,S103/100,"")</f>
        <v/>
      </c>
      <c r="AI103" s="1" t="str">
        <f>IF(T103&gt;0,T103/100,"")</f>
        <v/>
      </c>
      <c r="AJ103" s="1" t="str">
        <f>IF(U103&gt;0,U103/100,"")</f>
        <v/>
      </c>
      <c r="AK103" s="1" t="str">
        <f>IF(H103&gt;0,CONCATENATE(IF(W103&lt;=12,W103,W103-12),IF(OR(W103&lt;12,W103=24),"am","pm"),"-",IF(X103&lt;=12,X103,X103-12),IF(OR(X103&lt;12,X103=24),"am","pm")),"")</f>
        <v/>
      </c>
      <c r="AL103" s="1" t="str">
        <f>IF(J103&gt;0,CONCATENATE(IF(Y103&lt;=12,Y103,Y103-12),IF(OR(Y103&lt;12,Y103=24),"am","pm"),"-",IF(Z103&lt;=12,Z103,Z103-12),IF(OR(Z103&lt;12,Z103=24),"am","pm")),"")</f>
        <v/>
      </c>
      <c r="AM103" s="1" t="str">
        <f>IF(L103&gt;0,CONCATENATE(IF(AA103&lt;=12,AA103,AA103-12),IF(OR(AA103&lt;12,AA103=24),"am","pm"),"-",IF(AB103&lt;=12,AB103,AB103-12),IF(OR(AB103&lt;12,AB103=24),"am","pm")),"")</f>
        <v/>
      </c>
      <c r="AN103" s="1" t="str">
        <f>IF(N103&gt;0,CONCATENATE(IF(AC103&lt;=12,AC103,AC103-12),IF(OR(AC103&lt;12,AC103=24),"am","pm"),"-",IF(AD103&lt;=12,AD103,AD103-12),IF(OR(AD103&lt;12,AD103=24),"am","pm")),"")</f>
        <v/>
      </c>
      <c r="AO103" s="1" t="str">
        <f>IF(O103&gt;0,CONCATENATE(IF(AE103&lt;=12,AE103,AE103-12),IF(OR(AE103&lt;12,AE103=24),"am","pm"),"-",IF(AF103&lt;=12,AF103,AF103-12),IF(OR(AF103&lt;12,AF103=24),"am","pm")),"")</f>
        <v/>
      </c>
      <c r="AP103" s="1" t="str">
        <f>IF(R103&gt;0,CONCATENATE(IF(AG103&lt;=12,AG103,AG103-12),IF(OR(AG103&lt;12,AG103=24),"am","pm"),"-",IF(AH103&lt;=12,AH103,AH103-12),IF(OR(AH103&lt;12,AH103=24),"am","pm")),"")</f>
        <v/>
      </c>
      <c r="AQ103" s="1" t="str">
        <f>IF(T103&gt;0,CONCATENATE(IF(AI103&lt;=12,AI103,AI103-12),IF(OR(AI103&lt;12,AI103=24),"am","pm"),"-",IF(AJ103&lt;=12,AJ103,AJ103-12),IF(OR(AJ103&lt;12,AJ103=24),"am","pm")),"")</f>
        <v/>
      </c>
      <c r="AR103" s="14" t="s">
        <v>547</v>
      </c>
      <c r="AU103" s="1" t="s">
        <v>573</v>
      </c>
      <c r="AV103" s="5" t="s">
        <v>33</v>
      </c>
      <c r="AW103" s="5" t="s">
        <v>33</v>
      </c>
      <c r="AX103" s="6" t="str">
        <f>CONCATENATE("{
    'name': """,B103,""",
    'area': ","""",C103,""",",
"'hours': {
      'sunday-start':","""",H103,"""",", 'sunday-end':","""",I103,"""",", 'monday-start':","""",J103,"""",", 'monday-end':","""",K103,"""",", 'tuesday-start':","""",L103,"""",", 'tuesday-end':","""",M103,""", 'wednesday-start':","""",N103,""", 'wednesday-end':","""",O103,""", 'thursday-start':","""",P103,""", 'thursday-end':","""",Q103,""", 'friday-start':","""",R103,""", 'friday-end':","""",S103,""", 'saturday-start':","""",T103,""", 'saturday-end':","""",U103,"""","},","  'description': ","""",V103,"""",", 'link':","""",AR103,"""",", 'pricing':","""",E103,"""",",   'phone-number': ","""",F103,"""",", 'address': ","""",G103,"""",", 'other-amenities': [","'",AS103,"','",AT103,"','",AU103,"'","]",", 'has-drink':",AV103,", 'has-food':",AW103,"},")</f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3" s="1" t="str">
        <f>IF(AS103&gt;0,"&lt;img src=@img/outdoor.png@&gt;","")</f>
        <v/>
      </c>
      <c r="AZ103" s="1" t="str">
        <f>IF(AT103&gt;0,"&lt;img src=@img/pets.png@&gt;","")</f>
        <v/>
      </c>
      <c r="BA103" s="1" t="str">
        <f>IF(AU103="hard","&lt;img src=@img/hard.png@&gt;",IF(AU103="medium","&lt;img src=@img/medium.png@&gt;",IF(AU103="easy","&lt;img src=@img/easy.png@&gt;","")))</f>
        <v/>
      </c>
      <c r="BB103" s="1" t="str">
        <f>IF(AV103="true","&lt;img src=@img/drinkicon.png@&gt;","")</f>
        <v/>
      </c>
      <c r="BC103" s="1" t="str">
        <f>IF(AW103="true","&lt;img src=@img/foodicon.png@&gt;","")</f>
        <v/>
      </c>
      <c r="BD103" s="1" t="str">
        <f>CONCATENATE(AY103,AZ103,BA103,BB103,BC103,BK103)</f>
        <v/>
      </c>
      <c r="BE103" s="1" t="str">
        <f>CONCATENATE(IF(AS103&gt;0,"outdoor ",""),IF(AT103&gt;0,"pet ",""),IF(AV103="true","drink ",""),IF(AW103="true","food ",""),AU103," ",E103," ",C103,IF(BJ103=TRUE," kid",""))</f>
        <v>med  hill</v>
      </c>
      <c r="BF103" s="1" t="str">
        <f>IF(C103="pearl","Pearl Street",IF(C103="campus","Near Campus",IF(C103="downtown","Downtown",IF(C103="north","North Boulder",IF(C103="chautauqua","Chautauqua",IF(C103="east","East Boulder",IF(C103="efoco","East FoCo",IF(C103="hill","The Hill",""))))))))</f>
        <v>The Hill</v>
      </c>
      <c r="BG103" s="10">
        <v>40.007510000000003</v>
      </c>
      <c r="BH103" s="10">
        <v>-105.276414</v>
      </c>
      <c r="BI103" s="1" t="str">
        <f>CONCATENATE("[",BG103,",",BH103,"],")</f>
        <v>[40.00751,-105.276414],</v>
      </c>
      <c r="BK103" s="1" t="str">
        <f>IF(BJ103&gt;0,"&lt;img src=@img/kidicon.png@&gt;","")</f>
        <v/>
      </c>
    </row>
    <row r="104" spans="2:63" ht="21" customHeight="1">
      <c r="B104" s="10" t="s">
        <v>93</v>
      </c>
      <c r="C104" s="1" t="s">
        <v>190</v>
      </c>
      <c r="G104" s="6" t="s">
        <v>224</v>
      </c>
      <c r="H104" s="1">
        <v>1500</v>
      </c>
      <c r="I104" s="1">
        <v>1800</v>
      </c>
      <c r="J104" s="1">
        <v>1500</v>
      </c>
      <c r="K104" s="1">
        <v>1800</v>
      </c>
      <c r="L104" s="1">
        <v>1500</v>
      </c>
      <c r="M104" s="1">
        <v>1800</v>
      </c>
      <c r="N104" s="1">
        <v>1500</v>
      </c>
      <c r="O104" s="1">
        <v>1800</v>
      </c>
      <c r="P104" s="1">
        <v>1500</v>
      </c>
      <c r="Q104" s="1">
        <v>1800</v>
      </c>
      <c r="R104" s="1">
        <v>1500</v>
      </c>
      <c r="S104" s="1">
        <v>1800</v>
      </c>
      <c r="T104" s="1">
        <v>1500</v>
      </c>
      <c r="U104" s="1">
        <v>1800</v>
      </c>
      <c r="V104" s="10" t="s">
        <v>135</v>
      </c>
      <c r="W104" s="1">
        <f>IF(H104&gt;0,H104/100,"")</f>
        <v>15</v>
      </c>
      <c r="X104" s="1">
        <f>IF(I104&gt;0,I104/100,"")</f>
        <v>18</v>
      </c>
      <c r="Y104" s="1">
        <f>IF(J104&gt;0,J104/100,"")</f>
        <v>15</v>
      </c>
      <c r="Z104" s="1">
        <f>IF(K104&gt;0,K104/100,"")</f>
        <v>18</v>
      </c>
      <c r="AA104" s="1">
        <f>IF(L104&gt;0,L104/100,"")</f>
        <v>15</v>
      </c>
      <c r="AB104" s="1">
        <f>IF(M104&gt;0,M104/100,"")</f>
        <v>18</v>
      </c>
      <c r="AC104" s="1">
        <f>IF(N104&gt;0,N104/100,"")</f>
        <v>15</v>
      </c>
      <c r="AD104" s="1">
        <f>IF(O104&gt;0,O104/100,"")</f>
        <v>18</v>
      </c>
      <c r="AE104" s="1">
        <f>IF(P104&gt;0,P104/100,"")</f>
        <v>15</v>
      </c>
      <c r="AF104" s="1">
        <f>IF(Q104&gt;0,Q104/100,"")</f>
        <v>18</v>
      </c>
      <c r="AG104" s="1">
        <f>IF(R104&gt;0,R104/100,"")</f>
        <v>15</v>
      </c>
      <c r="AH104" s="1">
        <f>IF(S104&gt;0,S104/100,"")</f>
        <v>18</v>
      </c>
      <c r="AI104" s="1">
        <f>IF(T104&gt;0,T104/100,"")</f>
        <v>15</v>
      </c>
      <c r="AJ104" s="1">
        <f>IF(U104&gt;0,U104/100,"")</f>
        <v>18</v>
      </c>
      <c r="AK104" s="1" t="str">
        <f>IF(H104&gt;0,CONCATENATE(IF(W104&lt;=12,W104,W104-12),IF(OR(W104&lt;12,W104=24),"am","pm"),"-",IF(X104&lt;=12,X104,X104-12),IF(OR(X104&lt;12,X104=24),"am","pm")),"")</f>
        <v>3pm-6pm</v>
      </c>
      <c r="AL104" s="1" t="str">
        <f>IF(J104&gt;0,CONCATENATE(IF(Y104&lt;=12,Y104,Y104-12),IF(OR(Y104&lt;12,Y104=24),"am","pm"),"-",IF(Z104&lt;=12,Z104,Z104-12),IF(OR(Z104&lt;12,Z104=24),"am","pm")),"")</f>
        <v>3pm-6pm</v>
      </c>
      <c r="AM104" s="1" t="str">
        <f>IF(L104&gt;0,CONCATENATE(IF(AA104&lt;=12,AA104,AA104-12),IF(OR(AA104&lt;12,AA104=24),"am","pm"),"-",IF(AB104&lt;=12,AB104,AB104-12),IF(OR(AB104&lt;12,AB104=24),"am","pm")),"")</f>
        <v>3pm-6pm</v>
      </c>
      <c r="AN104" s="1" t="str">
        <f>IF(N104&gt;0,CONCATENATE(IF(AC104&lt;=12,AC104,AC104-12),IF(OR(AC104&lt;12,AC104=24),"am","pm"),"-",IF(AD104&lt;=12,AD104,AD104-12),IF(OR(AD104&lt;12,AD104=24),"am","pm")),"")</f>
        <v>3pm-6pm</v>
      </c>
      <c r="AO104" s="1" t="str">
        <f>IF(O104&gt;0,CONCATENATE(IF(AE104&lt;=12,AE104,AE104-12),IF(OR(AE104&lt;12,AE104=24),"am","pm"),"-",IF(AF104&lt;=12,AF104,AF104-12),IF(OR(AF104&lt;12,AF104=24),"am","pm")),"")</f>
        <v>3pm-6pm</v>
      </c>
      <c r="AP104" s="1" t="str">
        <f>IF(R104&gt;0,CONCATENATE(IF(AG104&lt;=12,AG104,AG104-12),IF(OR(AG104&lt;12,AG104=24),"am","pm"),"-",IF(AH104&lt;=12,AH104,AH104-12),IF(OR(AH104&lt;12,AH104=24),"am","pm")),"")</f>
        <v>3pm-6pm</v>
      </c>
      <c r="AQ104" s="1" t="str">
        <f>IF(T104&gt;0,CONCATENATE(IF(AI104&lt;=12,AI104,AI104-12),IF(OR(AI104&lt;12,AI104=24),"am","pm"),"-",IF(AJ104&lt;=12,AJ104,AJ104-12),IF(OR(AJ104&lt;12,AJ104=24),"am","pm")),"")</f>
        <v>3pm-6pm</v>
      </c>
      <c r="AR104" s="1" t="s">
        <v>180</v>
      </c>
      <c r="AS104" s="1" t="s">
        <v>28</v>
      </c>
      <c r="AU104" s="1" t="s">
        <v>573</v>
      </c>
      <c r="AV104" s="5" t="s">
        <v>32</v>
      </c>
      <c r="AW104" s="5" t="s">
        <v>32</v>
      </c>
      <c r="AX104" s="6" t="str">
        <f>CONCATENATE("{
    'name': """,B104,""",
    'area': ","""",C104,""",",
"'hours': {
      'sunday-start':","""",H104,"""",", 'sunday-end':","""",I104,"""",", 'monday-start':","""",J104,"""",", 'monday-end':","""",K104,"""",", 'tuesday-start':","""",L104,"""",", 'tuesday-end':","""",M104,""", 'wednesday-start':","""",N104,""", 'wednesday-end':","""",O104,""", 'thursday-start':","""",P104,""", 'thursday-end':","""",Q104,""", 'friday-start':","""",R104,""", 'friday-end':","""",S104,""", 'saturday-start':","""",T104,""", 'saturday-end':","""",U104,"""","},","  'description': ","""",V104,"""",", 'link':","""",AR104,"""",", 'pricing':","""",E104,"""",",   'phone-number': ","""",F104,"""",", 'address': ","""",G104,"""",", 'other-amenities': [","'",AS104,"','",AT104,"','",AU104,"'","]",", 'has-drink':",AV104,", 'has-food':",AW104,"},")</f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4" s="1" t="str">
        <f>IF(AS104&gt;0,"&lt;img src=@img/outdoor.png@&gt;","")</f>
        <v>&lt;img src=@img/outdoor.png@&gt;</v>
      </c>
      <c r="AZ104" s="1" t="str">
        <f>IF(AT104&gt;0,"&lt;img src=@img/pets.png@&gt;","")</f>
        <v/>
      </c>
      <c r="BA104" s="1" t="str">
        <f>IF(AU104="hard","&lt;img src=@img/hard.png@&gt;",IF(AU104="medium","&lt;img src=@img/medium.png@&gt;",IF(AU104="easy","&lt;img src=@img/easy.png@&gt;","")))</f>
        <v/>
      </c>
      <c r="BB104" s="1" t="str">
        <f>IF(AV104="true","&lt;img src=@img/drinkicon.png@&gt;","")</f>
        <v>&lt;img src=@img/drinkicon.png@&gt;</v>
      </c>
      <c r="BC104" s="1" t="str">
        <f>IF(AW104="true","&lt;img src=@img/foodicon.png@&gt;","")</f>
        <v>&lt;img src=@img/foodicon.png@&gt;</v>
      </c>
      <c r="BD104" s="1" t="str">
        <f>CONCATENATE(AY104,AZ104,BA104,BB104,BC104,BK104)</f>
        <v>&lt;img src=@img/outdoor.png@&gt;&lt;img src=@img/drinkicon.png@&gt;&lt;img src=@img/foodicon.png@&gt;</v>
      </c>
      <c r="BE104" s="1" t="str">
        <f>CONCATENATE(IF(AS104&gt;0,"outdoor ",""),IF(AT104&gt;0,"pet ",""),IF(AV104="true","drink ",""),IF(AW104="true","food ",""),AU104," ",E104," ",C104,IF(BJ104=TRUE," kid",""))</f>
        <v>outdoor drink food med  pearl</v>
      </c>
      <c r="BF104" s="1" t="str">
        <f>IF(C104="pearl","Pearl Street",IF(C104="campus","Near Campus",IF(C104="downtown","Downtown",IF(C104="north","North Boulder",IF(C104="chautauqua","Chautauqua",IF(C104="east","East Boulder",IF(C104="efoco","East FoCo",IF(C104="hill","The Hill",""))))))))</f>
        <v>Pearl Street</v>
      </c>
      <c r="BG104" s="10">
        <v>40.017975999999997</v>
      </c>
      <c r="BH104" s="10">
        <v>-105.278248</v>
      </c>
      <c r="BI104" s="1" t="str">
        <f>CONCATENATE("[",BG104,",",BH104,"],")</f>
        <v>[40.017976,-105.278248],</v>
      </c>
      <c r="BK104" s="1" t="str">
        <f>IF(BJ104&gt;0,"&lt;img src=@img/kidicon.png@&gt;","")</f>
        <v/>
      </c>
    </row>
    <row r="105" spans="2:63" ht="21" customHeight="1">
      <c r="B105" s="10" t="s">
        <v>94</v>
      </c>
      <c r="C105" s="1" t="s">
        <v>190</v>
      </c>
      <c r="G105" s="20" t="s">
        <v>225</v>
      </c>
      <c r="H105" s="1">
        <v>1500</v>
      </c>
      <c r="I105" s="1">
        <v>1900</v>
      </c>
      <c r="J105" s="1">
        <v>1500</v>
      </c>
      <c r="K105" s="1">
        <v>1900</v>
      </c>
      <c r="L105" s="1">
        <v>1500</v>
      </c>
      <c r="M105" s="1">
        <v>1900</v>
      </c>
      <c r="N105" s="1">
        <v>1500</v>
      </c>
      <c r="O105" s="1">
        <v>1900</v>
      </c>
      <c r="P105" s="1">
        <v>1500</v>
      </c>
      <c r="Q105" s="1">
        <v>1900</v>
      </c>
      <c r="R105" s="1">
        <v>1500</v>
      </c>
      <c r="S105" s="1">
        <v>1900</v>
      </c>
      <c r="T105" s="1">
        <v>1500</v>
      </c>
      <c r="U105" s="1">
        <v>1900</v>
      </c>
      <c r="V105" s="10" t="s">
        <v>136</v>
      </c>
      <c r="W105" s="1">
        <f>IF(H105&gt;0,H105/100,"")</f>
        <v>15</v>
      </c>
      <c r="X105" s="1">
        <f>IF(I105&gt;0,I105/100,"")</f>
        <v>19</v>
      </c>
      <c r="Y105" s="1">
        <f>IF(J105&gt;0,J105/100,"")</f>
        <v>15</v>
      </c>
      <c r="Z105" s="1">
        <f>IF(K105&gt;0,K105/100,"")</f>
        <v>19</v>
      </c>
      <c r="AA105" s="1">
        <f>IF(L105&gt;0,L105/100,"")</f>
        <v>15</v>
      </c>
      <c r="AB105" s="1">
        <f>IF(M105&gt;0,M105/100,"")</f>
        <v>19</v>
      </c>
      <c r="AC105" s="1">
        <f>IF(N105&gt;0,N105/100,"")</f>
        <v>15</v>
      </c>
      <c r="AD105" s="1">
        <f>IF(O105&gt;0,O105/100,"")</f>
        <v>19</v>
      </c>
      <c r="AE105" s="1">
        <f>IF(P105&gt;0,P105/100,"")</f>
        <v>15</v>
      </c>
      <c r="AF105" s="1">
        <f>IF(Q105&gt;0,Q105/100,"")</f>
        <v>19</v>
      </c>
      <c r="AG105" s="1">
        <f>IF(R105&gt;0,R105/100,"")</f>
        <v>15</v>
      </c>
      <c r="AH105" s="1">
        <f>IF(S105&gt;0,S105/100,"")</f>
        <v>19</v>
      </c>
      <c r="AI105" s="1">
        <f>IF(T105&gt;0,T105/100,"")</f>
        <v>15</v>
      </c>
      <c r="AJ105" s="1">
        <f>IF(U105&gt;0,U105/100,"")</f>
        <v>19</v>
      </c>
      <c r="AK105" s="1" t="str">
        <f>IF(H105&gt;0,CONCATENATE(IF(W105&lt;=12,W105,W105-12),IF(OR(W105&lt;12,W105=24),"am","pm"),"-",IF(X105&lt;=12,X105,X105-12),IF(OR(X105&lt;12,X105=24),"am","pm")),"")</f>
        <v>3pm-7pm</v>
      </c>
      <c r="AL105" s="1" t="str">
        <f>IF(J105&gt;0,CONCATENATE(IF(Y105&lt;=12,Y105,Y105-12),IF(OR(Y105&lt;12,Y105=24),"am","pm"),"-",IF(Z105&lt;=12,Z105,Z105-12),IF(OR(Z105&lt;12,Z105=24),"am","pm")),"")</f>
        <v>3pm-7pm</v>
      </c>
      <c r="AM105" s="1" t="str">
        <f>IF(L105&gt;0,CONCATENATE(IF(AA105&lt;=12,AA105,AA105-12),IF(OR(AA105&lt;12,AA105=24),"am","pm"),"-",IF(AB105&lt;=12,AB105,AB105-12),IF(OR(AB105&lt;12,AB105=24),"am","pm")),"")</f>
        <v>3pm-7pm</v>
      </c>
      <c r="AN105" s="1" t="str">
        <f>IF(N105&gt;0,CONCATENATE(IF(AC105&lt;=12,AC105,AC105-12),IF(OR(AC105&lt;12,AC105=24),"am","pm"),"-",IF(AD105&lt;=12,AD105,AD105-12),IF(OR(AD105&lt;12,AD105=24),"am","pm")),"")</f>
        <v>3pm-7pm</v>
      </c>
      <c r="AO105" s="1" t="str">
        <f>IF(O105&gt;0,CONCATENATE(IF(AE105&lt;=12,AE105,AE105-12),IF(OR(AE105&lt;12,AE105=24),"am","pm"),"-",IF(AF105&lt;=12,AF105,AF105-12),IF(OR(AF105&lt;12,AF105=24),"am","pm")),"")</f>
        <v>3pm-7pm</v>
      </c>
      <c r="AP105" s="1" t="str">
        <f>IF(R105&gt;0,CONCATENATE(IF(AG105&lt;=12,AG105,AG105-12),IF(OR(AG105&lt;12,AG105=24),"am","pm"),"-",IF(AH105&lt;=12,AH105,AH105-12),IF(OR(AH105&lt;12,AH105=24),"am","pm")),"")</f>
        <v>3pm-7pm</v>
      </c>
      <c r="AQ105" s="1" t="str">
        <f>IF(T105&gt;0,CONCATENATE(IF(AI105&lt;=12,AI105,AI105-12),IF(OR(AI105&lt;12,AI105=24),"am","pm"),"-",IF(AJ105&lt;=12,AJ105,AJ105-12),IF(OR(AJ105&lt;12,AJ105=24),"am","pm")),"")</f>
        <v>3pm-7pm</v>
      </c>
      <c r="AR105" s="7" t="s">
        <v>181</v>
      </c>
      <c r="AS105" s="1" t="s">
        <v>28</v>
      </c>
      <c r="AU105" s="1" t="s">
        <v>573</v>
      </c>
      <c r="AV105" s="5" t="s">
        <v>32</v>
      </c>
      <c r="AW105" s="5" t="s">
        <v>32</v>
      </c>
      <c r="AX105" s="6" t="str">
        <f>CONCATENATE("{
    'name': """,B105,""",
    'area': ","""",C105,""",",
"'hours': {
      'sunday-start':","""",H105,"""",", 'sunday-end':","""",I105,"""",", 'monday-start':","""",J105,"""",", 'monday-end':","""",K105,"""",", 'tuesday-start':","""",L105,"""",", 'tuesday-end':","""",M105,""", 'wednesday-start':","""",N105,""", 'wednesday-end':","""",O105,""", 'thursday-start':","""",P105,""", 'thursday-end':","""",Q105,""", 'friday-start':","""",R105,""", 'friday-end':","""",S105,""", 'saturday-start':","""",T105,""", 'saturday-end':","""",U105,"""","},","  'description': ","""",V105,"""",", 'link':","""",AR105,"""",", 'pricing':","""",E105,"""",",   'phone-number': ","""",F105,"""",", 'address': ","""",G105,"""",", 'other-amenities': [","'",AS105,"','",AT105,"','",AU105,"'","]",", 'has-drink':",AV105,", 'has-food':",AW105,"},")</f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5" s="1" t="str">
        <f>IF(AS105&gt;0,"&lt;img src=@img/outdoor.png@&gt;","")</f>
        <v>&lt;img src=@img/outdoor.png@&gt;</v>
      </c>
      <c r="AZ105" s="1" t="str">
        <f>IF(AT105&gt;0,"&lt;img src=@img/pets.png@&gt;","")</f>
        <v/>
      </c>
      <c r="BA105" s="1" t="str">
        <f>IF(AU105="hard","&lt;img src=@img/hard.png@&gt;",IF(AU105="medium","&lt;img src=@img/medium.png@&gt;",IF(AU105="easy","&lt;img src=@img/easy.png@&gt;","")))</f>
        <v/>
      </c>
      <c r="BB105" s="1" t="str">
        <f>IF(AV105="true","&lt;img src=@img/drinkicon.png@&gt;","")</f>
        <v>&lt;img src=@img/drinkicon.png@&gt;</v>
      </c>
      <c r="BC105" s="1" t="str">
        <f>IF(AW105="true","&lt;img src=@img/foodicon.png@&gt;","")</f>
        <v>&lt;img src=@img/foodicon.png@&gt;</v>
      </c>
      <c r="BD105" s="1" t="str">
        <f>CONCATENATE(AY105,AZ105,BA105,BB105,BC105,BK105)</f>
        <v>&lt;img src=@img/outdoor.png@&gt;&lt;img src=@img/drinkicon.png@&gt;&lt;img src=@img/foodicon.png@&gt;</v>
      </c>
      <c r="BE105" s="1" t="str">
        <f>CONCATENATE(IF(AS105&gt;0,"outdoor ",""),IF(AT105&gt;0,"pet ",""),IF(AV105="true","drink ",""),IF(AW105="true","food ",""),AU105," ",E105," ",C105,IF(BJ105=TRUE," kid",""))</f>
        <v>outdoor drink food med  pearl</v>
      </c>
      <c r="BF105" s="1" t="str">
        <f>IF(C105="pearl","Pearl Street",IF(C105="campus","Near Campus",IF(C105="downtown","Downtown",IF(C105="north","North Boulder",IF(C105="chautauqua","Chautauqua",IF(C105="east","East Boulder",IF(C105="efoco","East FoCo",IF(C105="hill","The Hill",""))))))))</f>
        <v>Pearl Street</v>
      </c>
      <c r="BG105" s="10">
        <v>40.016167000000003</v>
      </c>
      <c r="BH105" s="10">
        <v>-105.28442200000001</v>
      </c>
      <c r="BI105" s="1" t="str">
        <f>CONCATENATE("[",BG105,",",BH105,"],")</f>
        <v>[40.016167,-105.284422],</v>
      </c>
      <c r="BK105" s="1" t="str">
        <f>IF(BJ105&gt;0,"&lt;img src=@img/kidicon.png@&gt;","")</f>
        <v/>
      </c>
    </row>
    <row r="106" spans="2:63" ht="21" customHeight="1">
      <c r="B106" s="10" t="s">
        <v>325</v>
      </c>
      <c r="C106" s="1" t="s">
        <v>34</v>
      </c>
      <c r="G106" s="8" t="s">
        <v>366</v>
      </c>
      <c r="W106" s="1" t="str">
        <f>IF(H106&gt;0,H106/100,"")</f>
        <v/>
      </c>
      <c r="X106" s="1" t="str">
        <f>IF(I106&gt;0,I106/100,"")</f>
        <v/>
      </c>
      <c r="Y106" s="1" t="str">
        <f>IF(J106&gt;0,J106/100,"")</f>
        <v/>
      </c>
      <c r="Z106" s="1" t="str">
        <f>IF(K106&gt;0,K106/100,"")</f>
        <v/>
      </c>
      <c r="AA106" s="1" t="str">
        <f>IF(L106&gt;0,L106/100,"")</f>
        <v/>
      </c>
      <c r="AB106" s="1" t="str">
        <f>IF(M106&gt;0,M106/100,"")</f>
        <v/>
      </c>
      <c r="AC106" s="1" t="str">
        <f>IF(N106&gt;0,N106/100,"")</f>
        <v/>
      </c>
      <c r="AD106" s="1" t="str">
        <f>IF(O106&gt;0,O106/100,"")</f>
        <v/>
      </c>
      <c r="AE106" s="1" t="str">
        <f>IF(P106&gt;0,P106/100,"")</f>
        <v/>
      </c>
      <c r="AF106" s="1" t="str">
        <f>IF(Q106&gt;0,Q106/100,"")</f>
        <v/>
      </c>
      <c r="AG106" s="1" t="str">
        <f>IF(R106&gt;0,R106/100,"")</f>
        <v/>
      </c>
      <c r="AH106" s="1" t="str">
        <f>IF(S106&gt;0,S106/100,"")</f>
        <v/>
      </c>
      <c r="AI106" s="1" t="str">
        <f>IF(T106&gt;0,T106/100,"")</f>
        <v/>
      </c>
      <c r="AJ106" s="1" t="str">
        <f>IF(U106&gt;0,U106/100,"")</f>
        <v/>
      </c>
      <c r="AK106" s="1" t="str">
        <f>IF(H106&gt;0,CONCATENATE(IF(W106&lt;=12,W106,W106-12),IF(OR(W106&lt;12,W106=24),"am","pm"),"-",IF(X106&lt;=12,X106,X106-12),IF(OR(X106&lt;12,X106=24),"am","pm")),"")</f>
        <v/>
      </c>
      <c r="AL106" s="1" t="str">
        <f>IF(J106&gt;0,CONCATENATE(IF(Y106&lt;=12,Y106,Y106-12),IF(OR(Y106&lt;12,Y106=24),"am","pm"),"-",IF(Z106&lt;=12,Z106,Z106-12),IF(OR(Z106&lt;12,Z106=24),"am","pm")),"")</f>
        <v/>
      </c>
      <c r="AM106" s="1" t="str">
        <f>IF(L106&gt;0,CONCATENATE(IF(AA106&lt;=12,AA106,AA106-12),IF(OR(AA106&lt;12,AA106=24),"am","pm"),"-",IF(AB106&lt;=12,AB106,AB106-12),IF(OR(AB106&lt;12,AB106=24),"am","pm")),"")</f>
        <v/>
      </c>
      <c r="AN106" s="1" t="str">
        <f>IF(N106&gt;0,CONCATENATE(IF(AC106&lt;=12,AC106,AC106-12),IF(OR(AC106&lt;12,AC106=24),"am","pm"),"-",IF(AD106&lt;=12,AD106,AD106-12),IF(OR(AD106&lt;12,AD106=24),"am","pm")),"")</f>
        <v/>
      </c>
      <c r="AO106" s="1" t="str">
        <f>IF(O106&gt;0,CONCATENATE(IF(AE106&lt;=12,AE106,AE106-12),IF(OR(AE106&lt;12,AE106=24),"am","pm"),"-",IF(AF106&lt;=12,AF106,AF106-12),IF(OR(AF106&lt;12,AF106=24),"am","pm")),"")</f>
        <v/>
      </c>
      <c r="AP106" s="1" t="str">
        <f>IF(R106&gt;0,CONCATENATE(IF(AG106&lt;=12,AG106,AG106-12),IF(OR(AG106&lt;12,AG106=24),"am","pm"),"-",IF(AH106&lt;=12,AH106,AH106-12),IF(OR(AH106&lt;12,AH106=24),"am","pm")),"")</f>
        <v/>
      </c>
      <c r="AQ106" s="1" t="str">
        <f>IF(T106&gt;0,CONCATENATE(IF(AI106&lt;=12,AI106,AI106-12),IF(OR(AI106&lt;12,AI106=24),"am","pm"),"-",IF(AJ106&lt;=12,AJ106,AJ106-12),IF(OR(AJ106&lt;12,AJ106=24),"am","pm")),"")</f>
        <v/>
      </c>
      <c r="AR106" s="14" t="s">
        <v>528</v>
      </c>
      <c r="AU106" s="1" t="s">
        <v>573</v>
      </c>
      <c r="AV106" s="5" t="s">
        <v>33</v>
      </c>
      <c r="AW106" s="5" t="s">
        <v>33</v>
      </c>
      <c r="AX106" s="6" t="str">
        <f>CONCATENATE("{
    'name': """,B106,""",
    'area': ","""",C106,""",",
"'hours': {
      'sunday-start':","""",H106,"""",", 'sunday-end':","""",I106,"""",", 'monday-start':","""",J106,"""",", 'monday-end':","""",K106,"""",", 'tuesday-start':","""",L106,"""",", 'tuesday-end':","""",M106,""", 'wednesday-start':","""",N106,""", 'wednesday-end':","""",O106,""", 'thursday-start':","""",P106,""", 'thursday-end':","""",Q106,""", 'friday-start':","""",R106,""", 'friday-end':","""",S106,""", 'saturday-start':","""",T106,""", 'saturday-end':","""",U106,"""","},","  'description': ","""",V106,"""",", 'link':","""",AR106,"""",", 'pricing':","""",E106,"""",",   'phone-number': ","""",F106,"""",", 'address': ","""",G106,"""",", 'other-amenities': [","'",AS106,"','",AT106,"','",AU106,"'","]",", 'has-drink':",AV106,", 'has-food':",AW106,"},")</f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6" s="1" t="str">
        <f>IF(AS106&gt;0,"&lt;img src=@img/outdoor.png@&gt;","")</f>
        <v/>
      </c>
      <c r="AZ106" s="1" t="str">
        <f>IF(AT106&gt;0,"&lt;img src=@img/pets.png@&gt;","")</f>
        <v/>
      </c>
      <c r="BA106" s="1" t="str">
        <f>IF(AU106="hard","&lt;img src=@img/hard.png@&gt;",IF(AU106="medium","&lt;img src=@img/medium.png@&gt;",IF(AU106="easy","&lt;img src=@img/easy.png@&gt;","")))</f>
        <v/>
      </c>
      <c r="BB106" s="1" t="str">
        <f>IF(AV106="true","&lt;img src=@img/drinkicon.png@&gt;","")</f>
        <v/>
      </c>
      <c r="BC106" s="1" t="str">
        <f>IF(AW106="true","&lt;img src=@img/foodicon.png@&gt;","")</f>
        <v/>
      </c>
      <c r="BD106" s="1" t="str">
        <f>CONCATENATE(AY106,AZ106,BA106,BB106,BC106,BK106)</f>
        <v/>
      </c>
      <c r="BE106" s="1" t="str">
        <f>CONCATENATE(IF(AS106&gt;0,"outdoor ",""),IF(AT106&gt;0,"pet ",""),IF(AV106="true","drink ",""),IF(AW106="true","food ",""),AU106," ",E106," ",C106,IF(BJ106=TRUE," kid",""))</f>
        <v>med  campus</v>
      </c>
      <c r="BF106" s="1" t="str">
        <f>IF(C106="pearl","Pearl Street",IF(C106="campus","Near Campus",IF(C106="downtown","Downtown",IF(C106="north","North Boulder",IF(C106="chautauqua","Chautauqua",IF(C106="east","East Boulder",IF(C106="efoco","East FoCo",IF(C106="hill","The Hill",""))))))))</f>
        <v>Near Campus</v>
      </c>
      <c r="BG106" s="10">
        <v>40.007584999999999</v>
      </c>
      <c r="BH106" s="10">
        <v>-105.258122</v>
      </c>
      <c r="BI106" s="1" t="str">
        <f>CONCATENATE("[",BG106,",",BH106,"],")</f>
        <v>[40.007585,-105.258122],</v>
      </c>
      <c r="BK106" s="1" t="str">
        <f>IF(BJ106&gt;0,"&lt;img src=@img/kidicon.png@&gt;","")</f>
        <v/>
      </c>
    </row>
    <row r="107" spans="2:63" ht="21" customHeight="1">
      <c r="B107" s="10" t="s">
        <v>330</v>
      </c>
      <c r="C107" s="1" t="s">
        <v>34</v>
      </c>
      <c r="G107" s="8" t="s">
        <v>361</v>
      </c>
      <c r="W107" s="1" t="str">
        <f>IF(H107&gt;0,H107/100,"")</f>
        <v/>
      </c>
      <c r="X107" s="1" t="str">
        <f>IF(I107&gt;0,I107/100,"")</f>
        <v/>
      </c>
      <c r="Y107" s="1" t="str">
        <f>IF(J107&gt;0,J107/100,"")</f>
        <v/>
      </c>
      <c r="Z107" s="1" t="str">
        <f>IF(K107&gt;0,K107/100,"")</f>
        <v/>
      </c>
      <c r="AA107" s="1" t="str">
        <f>IF(L107&gt;0,L107/100,"")</f>
        <v/>
      </c>
      <c r="AB107" s="1" t="str">
        <f>IF(M107&gt;0,M107/100,"")</f>
        <v/>
      </c>
      <c r="AC107" s="1" t="str">
        <f>IF(N107&gt;0,N107/100,"")</f>
        <v/>
      </c>
      <c r="AD107" s="1" t="str">
        <f>IF(O107&gt;0,O107/100,"")</f>
        <v/>
      </c>
      <c r="AE107" s="1" t="str">
        <f>IF(P107&gt;0,P107/100,"")</f>
        <v/>
      </c>
      <c r="AF107" s="1" t="str">
        <f>IF(Q107&gt;0,Q107/100,"")</f>
        <v/>
      </c>
      <c r="AG107" s="1" t="str">
        <f>IF(R107&gt;0,R107/100,"")</f>
        <v/>
      </c>
      <c r="AH107" s="1" t="str">
        <f>IF(S107&gt;0,S107/100,"")</f>
        <v/>
      </c>
      <c r="AI107" s="1" t="str">
        <f>IF(T107&gt;0,T107/100,"")</f>
        <v/>
      </c>
      <c r="AJ107" s="1" t="str">
        <f>IF(U107&gt;0,U107/100,"")</f>
        <v/>
      </c>
      <c r="AK107" s="1" t="str">
        <f>IF(H107&gt;0,CONCATENATE(IF(W107&lt;=12,W107,W107-12),IF(OR(W107&lt;12,W107=24),"am","pm"),"-",IF(X107&lt;=12,X107,X107-12),IF(OR(X107&lt;12,X107=24),"am","pm")),"")</f>
        <v/>
      </c>
      <c r="AL107" s="1" t="str">
        <f>IF(J107&gt;0,CONCATENATE(IF(Y107&lt;=12,Y107,Y107-12),IF(OR(Y107&lt;12,Y107=24),"am","pm"),"-",IF(Z107&lt;=12,Z107,Z107-12),IF(OR(Z107&lt;12,Z107=24),"am","pm")),"")</f>
        <v/>
      </c>
      <c r="AM107" s="1" t="str">
        <f>IF(L107&gt;0,CONCATENATE(IF(AA107&lt;=12,AA107,AA107-12),IF(OR(AA107&lt;12,AA107=24),"am","pm"),"-",IF(AB107&lt;=12,AB107,AB107-12),IF(OR(AB107&lt;12,AB107=24),"am","pm")),"")</f>
        <v/>
      </c>
      <c r="AN107" s="1" t="str">
        <f>IF(N107&gt;0,CONCATENATE(IF(AC107&lt;=12,AC107,AC107-12),IF(OR(AC107&lt;12,AC107=24),"am","pm"),"-",IF(AD107&lt;=12,AD107,AD107-12),IF(OR(AD107&lt;12,AD107=24),"am","pm")),"")</f>
        <v/>
      </c>
      <c r="AO107" s="1" t="str">
        <f>IF(O107&gt;0,CONCATENATE(IF(AE107&lt;=12,AE107,AE107-12),IF(OR(AE107&lt;12,AE107=24),"am","pm"),"-",IF(AF107&lt;=12,AF107,AF107-12),IF(OR(AF107&lt;12,AF107=24),"am","pm")),"")</f>
        <v/>
      </c>
      <c r="AP107" s="1" t="str">
        <f>IF(R107&gt;0,CONCATENATE(IF(AG107&lt;=12,AG107,AG107-12),IF(OR(AG107&lt;12,AG107=24),"am","pm"),"-",IF(AH107&lt;=12,AH107,AH107-12),IF(OR(AH107&lt;12,AH107=24),"am","pm")),"")</f>
        <v/>
      </c>
      <c r="AQ107" s="1" t="str">
        <f>IF(T107&gt;0,CONCATENATE(IF(AI107&lt;=12,AI107,AI107-12),IF(OR(AI107&lt;12,AI107=24),"am","pm"),"-",IF(AJ107&lt;=12,AJ107,AJ107-12),IF(OR(AJ107&lt;12,AJ107=24),"am","pm")),"")</f>
        <v/>
      </c>
      <c r="AR107" s="14" t="s">
        <v>523</v>
      </c>
      <c r="AU107" s="1" t="s">
        <v>573</v>
      </c>
      <c r="AV107" s="5" t="s">
        <v>33</v>
      </c>
      <c r="AW107" s="5" t="s">
        <v>33</v>
      </c>
      <c r="AX107" s="6" t="str">
        <f>CONCATENATE("{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7" s="1" t="str">
        <f>IF(AS107&gt;0,"&lt;img src=@img/outdoor.png@&gt;","")</f>
        <v/>
      </c>
      <c r="AZ107" s="1" t="str">
        <f>IF(AT107&gt;0,"&lt;img src=@img/pets.png@&gt;","")</f>
        <v/>
      </c>
      <c r="BA107" s="1" t="str">
        <f>IF(AU107="hard","&lt;img src=@img/hard.png@&gt;",IF(AU107="medium","&lt;img src=@img/medium.png@&gt;",IF(AU107="easy","&lt;img src=@img/easy.png@&gt;","")))</f>
        <v/>
      </c>
      <c r="BB107" s="1" t="str">
        <f>IF(AV107="true","&lt;img src=@img/drinkicon.png@&gt;","")</f>
        <v/>
      </c>
      <c r="BC107" s="1" t="str">
        <f>IF(AW107="true","&lt;img src=@img/foodicon.png@&gt;","")</f>
        <v/>
      </c>
      <c r="BD107" s="1" t="str">
        <f>CONCATENATE(AY107,AZ107,BA107,BB107,BC107,BK107)</f>
        <v/>
      </c>
      <c r="BE107" s="1" t="str">
        <f>CONCATENATE(IF(AS107&gt;0,"outdoor ",""),IF(AT107&gt;0,"pet ",""),IF(AV107="true","drink ",""),IF(AW107="true","food ",""),AU107," ",E107," ",C107,IF(BJ107=TRUE," kid",""))</f>
        <v>med  campus</v>
      </c>
      <c r="BF107" s="1" t="str">
        <f>IF(C107="pearl","Pearl Street",IF(C107="campus","Near Campus",IF(C107="downtown","Downtown",IF(C107="north","North Boulder",IF(C107="chautauqua","Chautauqua",IF(C107="east","East Boulder",IF(C107="efoco","East FoCo",IF(C107="hill","The Hill",""))))))))</f>
        <v>Near Campus</v>
      </c>
      <c r="BG107" s="10">
        <v>40.006940999999998</v>
      </c>
      <c r="BH107" s="10">
        <v>-105.258019</v>
      </c>
      <c r="BI107" s="1" t="str">
        <f>CONCATENATE("[",BG107,",",BH107,"],")</f>
        <v>[40.006941,-105.258019],</v>
      </c>
      <c r="BK107" s="1" t="str">
        <f>IF(BJ107&gt;0,"&lt;img src=@img/kidicon.png@&gt;","")</f>
        <v/>
      </c>
    </row>
    <row r="108" spans="2:63" ht="21" customHeight="1">
      <c r="B108" s="10" t="s">
        <v>335</v>
      </c>
      <c r="C108" s="1" t="s">
        <v>34</v>
      </c>
      <c r="G108" s="3" t="s">
        <v>356</v>
      </c>
      <c r="W108" s="1" t="str">
        <f>IF(H108&gt;0,H108/100,"")</f>
        <v/>
      </c>
      <c r="X108" s="1" t="str">
        <f>IF(I108&gt;0,I108/100,"")</f>
        <v/>
      </c>
      <c r="Y108" s="1" t="str">
        <f>IF(J108&gt;0,J108/100,"")</f>
        <v/>
      </c>
      <c r="Z108" s="1" t="str">
        <f>IF(K108&gt;0,K108/100,"")</f>
        <v/>
      </c>
      <c r="AA108" s="1" t="str">
        <f>IF(L108&gt;0,L108/100,"")</f>
        <v/>
      </c>
      <c r="AB108" s="1" t="str">
        <f>IF(M108&gt;0,M108/100,"")</f>
        <v/>
      </c>
      <c r="AC108" s="1" t="str">
        <f>IF(N108&gt;0,N108/100,"")</f>
        <v/>
      </c>
      <c r="AD108" s="1" t="str">
        <f>IF(O108&gt;0,O108/100,"")</f>
        <v/>
      </c>
      <c r="AE108" s="1" t="str">
        <f>IF(P108&gt;0,P108/100,"")</f>
        <v/>
      </c>
      <c r="AF108" s="1" t="str">
        <f>IF(Q108&gt;0,Q108/100,"")</f>
        <v/>
      </c>
      <c r="AG108" s="1" t="str">
        <f>IF(R108&gt;0,R108/100,"")</f>
        <v/>
      </c>
      <c r="AH108" s="1" t="str">
        <f>IF(S108&gt;0,S108/100,"")</f>
        <v/>
      </c>
      <c r="AI108" s="1" t="str">
        <f>IF(T108&gt;0,T108/100,"")</f>
        <v/>
      </c>
      <c r="AJ108" s="1" t="str">
        <f>IF(U108&gt;0,U108/100,"")</f>
        <v/>
      </c>
      <c r="AK108" s="1" t="str">
        <f>IF(H108&gt;0,CONCATENATE(IF(W108&lt;=12,W108,W108-12),IF(OR(W108&lt;12,W108=24),"am","pm"),"-",IF(X108&lt;=12,X108,X108-12),IF(OR(X108&lt;12,X108=24),"am","pm")),"")</f>
        <v/>
      </c>
      <c r="AL108" s="1" t="str">
        <f>IF(J108&gt;0,CONCATENATE(IF(Y108&lt;=12,Y108,Y108-12),IF(OR(Y108&lt;12,Y108=24),"am","pm"),"-",IF(Z108&lt;=12,Z108,Z108-12),IF(OR(Z108&lt;12,Z108=24),"am","pm")),"")</f>
        <v/>
      </c>
      <c r="AM108" s="1" t="str">
        <f>IF(L108&gt;0,CONCATENATE(IF(AA108&lt;=12,AA108,AA108-12),IF(OR(AA108&lt;12,AA108=24),"am","pm"),"-",IF(AB108&lt;=12,AB108,AB108-12),IF(OR(AB108&lt;12,AB108=24),"am","pm")),"")</f>
        <v/>
      </c>
      <c r="AN108" s="1" t="str">
        <f>IF(N108&gt;0,CONCATENATE(IF(AC108&lt;=12,AC108,AC108-12),IF(OR(AC108&lt;12,AC108=24),"am","pm"),"-",IF(AD108&lt;=12,AD108,AD108-12),IF(OR(AD108&lt;12,AD108=24),"am","pm")),"")</f>
        <v/>
      </c>
      <c r="AO108" s="1" t="str">
        <f>IF(O108&gt;0,CONCATENATE(IF(AE108&lt;=12,AE108,AE108-12),IF(OR(AE108&lt;12,AE108=24),"am","pm"),"-",IF(AF108&lt;=12,AF108,AF108-12),IF(OR(AF108&lt;12,AF108=24),"am","pm")),"")</f>
        <v/>
      </c>
      <c r="AP108" s="1" t="str">
        <f>IF(R108&gt;0,CONCATENATE(IF(AG108&lt;=12,AG108,AG108-12),IF(OR(AG108&lt;12,AG108=24),"am","pm"),"-",IF(AH108&lt;=12,AH108,AH108-12),IF(OR(AH108&lt;12,AH108=24),"am","pm")),"")</f>
        <v/>
      </c>
      <c r="AQ108" s="1" t="str">
        <f>IF(T108&gt;0,CONCATENATE(IF(AI108&lt;=12,AI108,AI108-12),IF(OR(AI108&lt;12,AI108=24),"am","pm"),"-",IF(AJ108&lt;=12,AJ108,AJ108-12),IF(OR(AJ108&lt;12,AJ108=24),"am","pm")),"")</f>
        <v/>
      </c>
      <c r="AR108" s="4" t="s">
        <v>518</v>
      </c>
      <c r="AU108" s="1" t="s">
        <v>573</v>
      </c>
      <c r="AV108" s="5" t="s">
        <v>33</v>
      </c>
      <c r="AW108" s="5" t="s">
        <v>33</v>
      </c>
      <c r="AX108" s="6" t="str">
        <f>CONCATENATE("{
    'name': """,B108,""",
    'area': ","""",C108,""",",
"'hours': {
      'sunday-start':","""",H108,"""",", 'sunday-end':","""",I108,"""",", 'monday-start':","""",J108,"""",", 'monday-end':","""",K108,"""",", 'tuesday-start':","""",L108,"""",", 'tuesday-end':","""",M108,""", 'wednesday-start':","""",N108,""", 'wednesday-end':","""",O108,""", 'thursday-start':","""",P108,""", 'thursday-end':","""",Q108,""", 'friday-start':","""",R108,""", 'friday-end':","""",S108,""", 'saturday-start':","""",T108,""", 'saturday-end':","""",U108,"""","},","  'description': ","""",V108,"""",", 'link':","""",AR108,"""",", 'pricing':","""",E108,"""",",   'phone-number': ","""",F108,"""",", 'address': ","""",G108,"""",", 'other-amenities': [","'",AS108,"','",AT108,"','",AU108,"'","]",", 'has-drink':",AV108,", 'has-food':",AW108,"},")</f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8" s="1" t="str">
        <f>IF(AS108&gt;0,"&lt;img src=@img/outdoor.png@&gt;","")</f>
        <v/>
      </c>
      <c r="AZ108" s="1" t="str">
        <f>IF(AT108&gt;0,"&lt;img src=@img/pets.png@&gt;","")</f>
        <v/>
      </c>
      <c r="BA108" s="1" t="str">
        <f>IF(AU108="hard","&lt;img src=@img/hard.png@&gt;",IF(AU108="medium","&lt;img src=@img/medium.png@&gt;",IF(AU108="easy","&lt;img src=@img/easy.png@&gt;","")))</f>
        <v/>
      </c>
      <c r="BB108" s="1" t="str">
        <f>IF(AV108="true","&lt;img src=@img/drinkicon.png@&gt;","")</f>
        <v/>
      </c>
      <c r="BC108" s="1" t="str">
        <f>IF(AW108="true","&lt;img src=@img/foodicon.png@&gt;","")</f>
        <v/>
      </c>
      <c r="BD108" s="1" t="str">
        <f>CONCATENATE(AY108,AZ108,BA108,BB108,BC108,BK108)</f>
        <v/>
      </c>
      <c r="BE108" s="1" t="str">
        <f>CONCATENATE(IF(AS108&gt;0,"outdoor ",""),IF(AT108&gt;0,"pet ",""),IF(AV108="true","drink ",""),IF(AW108="true","food ",""),AU108," ",E108," ",C108,IF(BJ108=TRUE," kid",""))</f>
        <v>med  campus</v>
      </c>
      <c r="BF108" s="1" t="str">
        <f>IF(C108="pearl","Pearl Street",IF(C108="campus","Near Campus",IF(C108="downtown","Downtown",IF(C108="north","North Boulder",IF(C108="chautauqua","Chautauqua",IF(C108="east","East Boulder",IF(C108="efoco","East FoCo",IF(C108="hill","The Hill",""))))))))</f>
        <v>Near Campus</v>
      </c>
      <c r="BG108" s="10">
        <v>40.014482999999998</v>
      </c>
      <c r="BH108" s="10">
        <v>-105.268871</v>
      </c>
      <c r="BI108" s="1" t="str">
        <f>CONCATENATE("[",BG108,",",BH108,"],")</f>
        <v>[40.014483,-105.268871],</v>
      </c>
      <c r="BK108" s="1" t="str">
        <f>IF(BJ108&gt;0,"&lt;img src=@img/kidicon.png@&gt;","")</f>
        <v/>
      </c>
    </row>
    <row r="109" spans="2:63" ht="21" customHeight="1">
      <c r="B109" s="10" t="s">
        <v>240</v>
      </c>
      <c r="C109" s="1" t="s">
        <v>190</v>
      </c>
      <c r="G109" s="3" t="s">
        <v>264</v>
      </c>
      <c r="W109" s="1" t="str">
        <f>IF(H109&gt;0,H109/100,"")</f>
        <v/>
      </c>
      <c r="X109" s="1" t="str">
        <f>IF(I109&gt;0,I109/100,"")</f>
        <v/>
      </c>
      <c r="Y109" s="1" t="str">
        <f>IF(J109&gt;0,J109/100,"")</f>
        <v/>
      </c>
      <c r="Z109" s="1" t="str">
        <f>IF(K109&gt;0,K109/100,"")</f>
        <v/>
      </c>
      <c r="AA109" s="1" t="str">
        <f>IF(L109&gt;0,L109/100,"")</f>
        <v/>
      </c>
      <c r="AB109" s="1" t="str">
        <f>IF(M109&gt;0,M109/100,"")</f>
        <v/>
      </c>
      <c r="AC109" s="1" t="str">
        <f>IF(N109&gt;0,N109/100,"")</f>
        <v/>
      </c>
      <c r="AD109" s="1" t="str">
        <f>IF(O109&gt;0,O109/100,"")</f>
        <v/>
      </c>
      <c r="AE109" s="1" t="str">
        <f>IF(P109&gt;0,P109/100,"")</f>
        <v/>
      </c>
      <c r="AF109" s="1" t="str">
        <f>IF(Q109&gt;0,Q109/100,"")</f>
        <v/>
      </c>
      <c r="AG109" s="1" t="str">
        <f>IF(R109&gt;0,R109/100,"")</f>
        <v/>
      </c>
      <c r="AH109" s="1" t="str">
        <f>IF(S109&gt;0,S109/100,"")</f>
        <v/>
      </c>
      <c r="AI109" s="1" t="str">
        <f>IF(T109&gt;0,T109/100,"")</f>
        <v/>
      </c>
      <c r="AJ109" s="1" t="str">
        <f>IF(U109&gt;0,U109/100,"")</f>
        <v/>
      </c>
      <c r="AK109" s="1" t="str">
        <f>IF(H109&gt;0,CONCATENATE(IF(W109&lt;=12,W109,W109-12),IF(OR(W109&lt;12,W109=24),"am","pm"),"-",IF(X109&lt;=12,X109,X109-12),IF(OR(X109&lt;12,X109=24),"am","pm")),"")</f>
        <v/>
      </c>
      <c r="AL109" s="1" t="str">
        <f>IF(J109&gt;0,CONCATENATE(IF(Y109&lt;=12,Y109,Y109-12),IF(OR(Y109&lt;12,Y109=24),"am","pm"),"-",IF(Z109&lt;=12,Z109,Z109-12),IF(OR(Z109&lt;12,Z109=24),"am","pm")),"")</f>
        <v/>
      </c>
      <c r="AM109" s="1" t="str">
        <f>IF(L109&gt;0,CONCATENATE(IF(AA109&lt;=12,AA109,AA109-12),IF(OR(AA109&lt;12,AA109=24),"am","pm"),"-",IF(AB109&lt;=12,AB109,AB109-12),IF(OR(AB109&lt;12,AB109=24),"am","pm")),"")</f>
        <v/>
      </c>
      <c r="AN109" s="1" t="str">
        <f>IF(N109&gt;0,CONCATENATE(IF(AC109&lt;=12,AC109,AC109-12),IF(OR(AC109&lt;12,AC109=24),"am","pm"),"-",IF(AD109&lt;=12,AD109,AD109-12),IF(OR(AD109&lt;12,AD109=24),"am","pm")),"")</f>
        <v/>
      </c>
      <c r="AO109" s="1" t="str">
        <f>IF(O109&gt;0,CONCATENATE(IF(AE109&lt;=12,AE109,AE109-12),IF(OR(AE109&lt;12,AE109=24),"am","pm"),"-",IF(AF109&lt;=12,AF109,AF109-12),IF(OR(AF109&lt;12,AF109=24),"am","pm")),"")</f>
        <v/>
      </c>
      <c r="AP109" s="1" t="str">
        <f>IF(R109&gt;0,CONCATENATE(IF(AG109&lt;=12,AG109,AG109-12),IF(OR(AG109&lt;12,AG109=24),"am","pm"),"-",IF(AH109&lt;=12,AH109,AH109-12),IF(OR(AH109&lt;12,AH109=24),"am","pm")),"")</f>
        <v/>
      </c>
      <c r="AQ109" s="1" t="str">
        <f>IF(T109&gt;0,CONCATENATE(IF(AI109&lt;=12,AI109,AI109-12),IF(OR(AI109&lt;12,AI109=24),"am","pm"),"-",IF(AJ109&lt;=12,AJ109,AJ109-12),IF(OR(AJ109&lt;12,AJ109=24),"am","pm")),"")</f>
        <v/>
      </c>
      <c r="AR109" s="4" t="s">
        <v>289</v>
      </c>
      <c r="AS109" s="1" t="s">
        <v>28</v>
      </c>
      <c r="AU109" s="1" t="s">
        <v>573</v>
      </c>
      <c r="AV109" s="5" t="s">
        <v>33</v>
      </c>
      <c r="AW109" s="5" t="s">
        <v>33</v>
      </c>
      <c r="AX109" s="6" t="str">
        <f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9" s="1" t="str">
        <f>IF(AS109&gt;0,"&lt;img src=@img/outdoor.png@&gt;","")</f>
        <v>&lt;img src=@img/outdoor.png@&gt;</v>
      </c>
      <c r="AZ109" s="1" t="str">
        <f>IF(AT109&gt;0,"&lt;img src=@img/pets.png@&gt;","")</f>
        <v/>
      </c>
      <c r="BA109" s="1" t="str">
        <f>IF(AU109="hard","&lt;img src=@img/hard.png@&gt;",IF(AU109="medium","&lt;img src=@img/medium.png@&gt;",IF(AU109="easy","&lt;img src=@img/easy.png@&gt;","")))</f>
        <v/>
      </c>
      <c r="BB109" s="1" t="str">
        <f>IF(AV109="true","&lt;img src=@img/drinkicon.png@&gt;","")</f>
        <v/>
      </c>
      <c r="BC109" s="1" t="str">
        <f>IF(AW109="true","&lt;img src=@img/foodicon.png@&gt;","")</f>
        <v/>
      </c>
      <c r="BD109" s="1" t="str">
        <f>CONCATENATE(AY109,AZ109,BA109,BB109,BC109,BK109)</f>
        <v>&lt;img src=@img/outdoor.png@&gt;</v>
      </c>
      <c r="BE109" s="1" t="str">
        <f>CONCATENATE(IF(AS109&gt;0,"outdoor ",""),IF(AT109&gt;0,"pet ",""),IF(AV109="true","drink ",""),IF(AW109="true","food ",""),AU109," ",E109," ",C109,IF(BJ109=TRUE," kid",""))</f>
        <v>outdoor med  pearl</v>
      </c>
      <c r="BF109" s="1" t="str">
        <f>IF(C109="pearl","Pearl Street",IF(C109="campus","Near Campus",IF(C109="downtown","Downtown",IF(C109="north","North Boulder",IF(C109="chautauqua","Chautauqua",IF(C109="east","East Boulder",IF(C109="efoco","East FoCo",IF(C109="hill","The Hill",""))))))))</f>
        <v>Pearl Street</v>
      </c>
      <c r="BG109" s="10">
        <v>40.019371999999997</v>
      </c>
      <c r="BH109" s="10">
        <v>-105.274271</v>
      </c>
      <c r="BI109" s="1" t="str">
        <f>CONCATENATE("[",BG109,",",BH109,"],")</f>
        <v>[40.019372,-105.274271],</v>
      </c>
      <c r="BK109" s="1" t="str">
        <f>IF(BJ109&gt;0,"&lt;img src=@img/kidicon.png@&gt;","")</f>
        <v/>
      </c>
    </row>
    <row r="110" spans="2:63" ht="21" customHeight="1">
      <c r="B110" s="1" t="s">
        <v>413</v>
      </c>
      <c r="C110" s="1" t="s">
        <v>190</v>
      </c>
      <c r="G110" s="1" t="s">
        <v>427</v>
      </c>
      <c r="H110" s="1">
        <v>1600</v>
      </c>
      <c r="I110" s="1">
        <v>1800</v>
      </c>
      <c r="J110" s="1">
        <v>1600</v>
      </c>
      <c r="K110" s="1">
        <v>1800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1600</v>
      </c>
      <c r="S110" s="1">
        <v>1800</v>
      </c>
      <c r="T110" s="1">
        <v>1600</v>
      </c>
      <c r="U110" s="1">
        <v>1800</v>
      </c>
      <c r="V110" s="1" t="s">
        <v>461</v>
      </c>
      <c r="W110" s="1">
        <f>IF(H110&gt;0,H110/100,"")</f>
        <v>16</v>
      </c>
      <c r="X110" s="1">
        <f>IF(I110&gt;0,I110/100,"")</f>
        <v>18</v>
      </c>
      <c r="Y110" s="1">
        <f>IF(J110&gt;0,J110/100,"")</f>
        <v>16</v>
      </c>
      <c r="Z110" s="1">
        <f>IF(K110&gt;0,K110/100,"")</f>
        <v>18</v>
      </c>
      <c r="AA110" s="1">
        <f>IF(L110&gt;0,L110/100,"")</f>
        <v>16</v>
      </c>
      <c r="AB110" s="1">
        <f>IF(M110&gt;0,M110/100,"")</f>
        <v>18</v>
      </c>
      <c r="AC110" s="1">
        <f>IF(N110&gt;0,N110/100,"")</f>
        <v>16</v>
      </c>
      <c r="AD110" s="1">
        <f>IF(O110&gt;0,O110/100,"")</f>
        <v>18</v>
      </c>
      <c r="AE110" s="1">
        <f>IF(P110&gt;0,P110/100,"")</f>
        <v>16</v>
      </c>
      <c r="AF110" s="1">
        <f>IF(Q110&gt;0,Q110/100,"")</f>
        <v>18</v>
      </c>
      <c r="AG110" s="1">
        <f>IF(R110&gt;0,R110/100,"")</f>
        <v>16</v>
      </c>
      <c r="AH110" s="1">
        <f>IF(S110&gt;0,S110/100,"")</f>
        <v>18</v>
      </c>
      <c r="AI110" s="1">
        <f>IF(T110&gt;0,T110/100,"")</f>
        <v>16</v>
      </c>
      <c r="AJ110" s="1">
        <f>IF(U110&gt;0,U110/100,"")</f>
        <v>18</v>
      </c>
      <c r="AK110" s="1" t="str">
        <f>IF(H110&gt;0,CONCATENATE(IF(W110&lt;=12,W110,W110-12),IF(OR(W110&lt;12,W110=24),"am","pm"),"-",IF(X110&lt;=12,X110,X110-12),IF(OR(X110&lt;12,X110=24),"am","pm")),"")</f>
        <v>4pm-6pm</v>
      </c>
      <c r="AL110" s="1" t="str">
        <f>IF(J110&gt;0,CONCATENATE(IF(Y110&lt;=12,Y110,Y110-12),IF(OR(Y110&lt;12,Y110=24),"am","pm"),"-",IF(Z110&lt;=12,Z110,Z110-12),IF(OR(Z110&lt;12,Z110=24),"am","pm")),"")</f>
        <v>4pm-6pm</v>
      </c>
      <c r="AM110" s="1" t="str">
        <f>IF(L110&gt;0,CONCATENATE(IF(AA110&lt;=12,AA110,AA110-12),IF(OR(AA110&lt;12,AA110=24),"am","pm"),"-",IF(AB110&lt;=12,AB110,AB110-12),IF(OR(AB110&lt;12,AB110=24),"am","pm")),"")</f>
        <v>4pm-6pm</v>
      </c>
      <c r="AN110" s="1" t="str">
        <f>IF(N110&gt;0,CONCATENATE(IF(AC110&lt;=12,AC110,AC110-12),IF(OR(AC110&lt;12,AC110=24),"am","pm"),"-",IF(AD110&lt;=12,AD110,AD110-12),IF(OR(AD110&lt;12,AD110=24),"am","pm")),"")</f>
        <v>4pm-6pm</v>
      </c>
      <c r="AO110" s="1" t="str">
        <f>IF(O110&gt;0,CONCATENATE(IF(AE110&lt;=12,AE110,AE110-12),IF(OR(AE110&lt;12,AE110=24),"am","pm"),"-",IF(AF110&lt;=12,AF110,AF110-12),IF(OR(AF110&lt;12,AF110=24),"am","pm")),"")</f>
        <v>4pm-6pm</v>
      </c>
      <c r="AP110" s="1" t="str">
        <f>IF(R110&gt;0,CONCATENATE(IF(AG110&lt;=12,AG110,AG110-12),IF(OR(AG110&lt;12,AG110=24),"am","pm"),"-",IF(AH110&lt;=12,AH110,AH110-12),IF(OR(AH110&lt;12,AH110=24),"am","pm")),"")</f>
        <v>4pm-6pm</v>
      </c>
      <c r="AQ110" s="1" t="str">
        <f>IF(T110&gt;0,CONCATENATE(IF(AI110&lt;=12,AI110,AI110-12),IF(OR(AI110&lt;12,AI110=24),"am","pm"),"-",IF(AJ110&lt;=12,AJ110,AJ110-12),IF(OR(AJ110&lt;12,AJ110=24),"am","pm")),"")</f>
        <v>4pm-6pm</v>
      </c>
      <c r="AR110" s="1" t="s">
        <v>554</v>
      </c>
      <c r="AS110" s="1" t="s">
        <v>28</v>
      </c>
      <c r="AU110" s="1" t="s">
        <v>573</v>
      </c>
      <c r="AV110" s="5" t="s">
        <v>32</v>
      </c>
      <c r="AW110" s="5" t="s">
        <v>32</v>
      </c>
      <c r="AX110" s="6" t="str">
        <f>CONCATENATE("{
    'name': """,B110,""",
    'area': ","""",C110,""",",
"'hours': {
      'sunday-start':","""",H110,"""",", 'sunday-end':","""",I110,"""",", 'monday-start':","""",J110,"""",", 'monday-end':","""",K110,"""",", 'tuesday-start':","""",L110,"""",", 'tuesday-end':","""",M110,""", 'wednesday-start':","""",N110,""", 'wednesday-end':","""",O110,""", 'thursday-start':","""",P110,""", 'thursday-end':","""",Q110,""", 'friday-start':","""",R110,""", 'friday-end':","""",S110,""", 'saturday-start':","""",T110,""", 'saturday-end':","""",U110,"""","},","  'description': ","""",V110,"""",", 'link':","""",AR110,"""",", 'pricing':","""",E110,"""",",   'phone-number': ","""",F110,"""",", 'address': ","""",G110,"""",", 'other-amenities': [","'",AS110,"','",AT110,"','",AU110,"'","]",", 'has-drink':",AV110,", 'has-food':",AW110,"},")</f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10" s="1" t="str">
        <f>IF(AS110&gt;0,"&lt;img src=@img/outdoor.png@&gt;","")</f>
        <v>&lt;img src=@img/outdoor.png@&gt;</v>
      </c>
      <c r="AZ110" s="1" t="str">
        <f>IF(AT110&gt;0,"&lt;img src=@img/pets.png@&gt;","")</f>
        <v/>
      </c>
      <c r="BA110" s="1" t="str">
        <f>IF(AU110="hard","&lt;img src=@img/hard.png@&gt;",IF(AU110="medium","&lt;img src=@img/medium.png@&gt;",IF(AU110="easy","&lt;img src=@img/easy.png@&gt;","")))</f>
        <v/>
      </c>
      <c r="BB110" s="1" t="str">
        <f>IF(AV110="true","&lt;img src=@img/drinkicon.png@&gt;","")</f>
        <v>&lt;img src=@img/drinkicon.png@&gt;</v>
      </c>
      <c r="BC110" s="1" t="str">
        <f>IF(AW110="true","&lt;img src=@img/foodicon.png@&gt;","")</f>
        <v>&lt;img src=@img/foodicon.png@&gt;</v>
      </c>
      <c r="BD110" s="1" t="str">
        <f>CONCATENATE(AY110,AZ110,BA110,BB110,BC110,BK110)</f>
        <v>&lt;img src=@img/outdoor.png@&gt;&lt;img src=@img/drinkicon.png@&gt;&lt;img src=@img/foodicon.png@&gt;</v>
      </c>
      <c r="BE110" s="1" t="str">
        <f>CONCATENATE(IF(AS110&gt;0,"outdoor ",""),IF(AT110&gt;0,"pet ",""),IF(AV110="true","drink ",""),IF(AW110="true","food ",""),AU110," ",E110," ",C110,IF(BJ110=TRUE," kid",""))</f>
        <v>outdoor drink food med  pearl</v>
      </c>
      <c r="BF110" s="1" t="str">
        <f>IF(C110="pearl","Pearl Street",IF(C110="campus","Near Campus",IF(C110="downtown","Downtown",IF(C110="north","North Boulder",IF(C110="chautauqua","Chautauqua",IF(C110="east","East Boulder",IF(C110="efoco","East FoCo",IF(C110="hill","The Hill",""))))))))</f>
        <v>Pearl Street</v>
      </c>
      <c r="BG110" s="10">
        <v>39.984318000000002</v>
      </c>
      <c r="BH110" s="10">
        <v>-105.249369</v>
      </c>
      <c r="BI110" s="1" t="str">
        <f>CONCATENATE("[",BG110,",",BH110,"],")</f>
        <v>[39.984318,-105.249369],</v>
      </c>
      <c r="BK110" s="1" t="str">
        <f>IF(BJ110&gt;0,"&lt;img src=@img/kidicon.png@&gt;","")</f>
        <v/>
      </c>
    </row>
    <row r="111" spans="2:63" ht="21" customHeight="1">
      <c r="B111" s="10" t="s">
        <v>393</v>
      </c>
      <c r="C111" s="1" t="s">
        <v>309</v>
      </c>
      <c r="G111" s="8" t="s">
        <v>372</v>
      </c>
      <c r="H111" s="1">
        <v>1600</v>
      </c>
      <c r="I111" s="1">
        <v>1730</v>
      </c>
      <c r="J111" s="1">
        <v>1100</v>
      </c>
      <c r="K111" s="1">
        <v>1730</v>
      </c>
      <c r="L111" s="1">
        <v>1100</v>
      </c>
      <c r="M111" s="1">
        <v>1730</v>
      </c>
      <c r="N111" s="1">
        <v>1100</v>
      </c>
      <c r="O111" s="1">
        <v>1730</v>
      </c>
      <c r="P111" s="1">
        <v>1100</v>
      </c>
      <c r="Q111" s="1">
        <v>1730</v>
      </c>
      <c r="R111" s="1">
        <v>1100</v>
      </c>
      <c r="S111" s="1">
        <v>1730</v>
      </c>
      <c r="T111" s="1">
        <v>1100</v>
      </c>
      <c r="U111" s="1">
        <v>1730</v>
      </c>
      <c r="V111" s="1" t="s">
        <v>457</v>
      </c>
      <c r="W111" s="1">
        <f>IF(H111&gt;0,H111/100,"")</f>
        <v>16</v>
      </c>
      <c r="X111" s="1">
        <f>IF(I111&gt;0,I111/100,"")</f>
        <v>17.3</v>
      </c>
      <c r="Y111" s="1">
        <f>IF(J111&gt;0,J111/100,"")</f>
        <v>11</v>
      </c>
      <c r="Z111" s="1">
        <f>IF(K111&gt;0,K111/100,"")</f>
        <v>17.3</v>
      </c>
      <c r="AA111" s="1">
        <f>IF(L111&gt;0,L111/100,"")</f>
        <v>11</v>
      </c>
      <c r="AB111" s="1">
        <f>IF(M111&gt;0,M111/100,"")</f>
        <v>17.3</v>
      </c>
      <c r="AC111" s="1">
        <f>IF(N111&gt;0,N111/100,"")</f>
        <v>11</v>
      </c>
      <c r="AD111" s="1">
        <f>IF(O111&gt;0,O111/100,"")</f>
        <v>17.3</v>
      </c>
      <c r="AE111" s="1">
        <f>IF(P111&gt;0,P111/100,"")</f>
        <v>11</v>
      </c>
      <c r="AF111" s="1">
        <f>IF(Q111&gt;0,Q111/100,"")</f>
        <v>17.3</v>
      </c>
      <c r="AG111" s="1">
        <f>IF(R111&gt;0,R111/100,"")</f>
        <v>11</v>
      </c>
      <c r="AH111" s="1">
        <f>IF(S111&gt;0,S111/100,"")</f>
        <v>17.3</v>
      </c>
      <c r="AI111" s="1">
        <f>IF(T111&gt;0,T111/100,"")</f>
        <v>11</v>
      </c>
      <c r="AJ111" s="1">
        <f>IF(U111&gt;0,U111/100,"")</f>
        <v>17.3</v>
      </c>
      <c r="AK111" s="1" t="str">
        <f>IF(H111&gt;0,CONCATENATE(IF(W111&lt;=12,W111,W111-12),IF(OR(W111&lt;12,W111=24),"am","pm"),"-",IF(X111&lt;=12,X111,X111-12),IF(OR(X111&lt;12,X111=24),"am","pm")),"")</f>
        <v>4pm-5.3pm</v>
      </c>
      <c r="AL111" s="1" t="str">
        <f>IF(J111&gt;0,CONCATENATE(IF(Y111&lt;=12,Y111,Y111-12),IF(OR(Y111&lt;12,Y111=24),"am","pm"),"-",IF(Z111&lt;=12,Z111,Z111-12),IF(OR(Z111&lt;12,Z111=24),"am","pm")),"")</f>
        <v>11am-5.3pm</v>
      </c>
      <c r="AM111" s="1" t="str">
        <f>IF(L111&gt;0,CONCATENATE(IF(AA111&lt;=12,AA111,AA111-12),IF(OR(AA111&lt;12,AA111=24),"am","pm"),"-",IF(AB111&lt;=12,AB111,AB111-12),IF(OR(AB111&lt;12,AB111=24),"am","pm")),"")</f>
        <v>11am-5.3pm</v>
      </c>
      <c r="AN111" s="1" t="str">
        <f>IF(N111&gt;0,CONCATENATE(IF(AC111&lt;=12,AC111,AC111-12),IF(OR(AC111&lt;12,AC111=24),"am","pm"),"-",IF(AD111&lt;=12,AD111,AD111-12),IF(OR(AD111&lt;12,AD111=24),"am","pm")),"")</f>
        <v>11am-5.3pm</v>
      </c>
      <c r="AO111" s="1" t="str">
        <f>IF(O111&gt;0,CONCATENATE(IF(AE111&lt;=12,AE111,AE111-12),IF(OR(AE111&lt;12,AE111=24),"am","pm"),"-",IF(AF111&lt;=12,AF111,AF111-12),IF(OR(AF111&lt;12,AF111=24),"am","pm")),"")</f>
        <v>11am-5.3pm</v>
      </c>
      <c r="AP111" s="1" t="str">
        <f>IF(R111&gt;0,CONCATENATE(IF(AG111&lt;=12,AG111,AG111-12),IF(OR(AG111&lt;12,AG111=24),"am","pm"),"-",IF(AH111&lt;=12,AH111,AH111-12),IF(OR(AH111&lt;12,AH111=24),"am","pm")),"")</f>
        <v>11am-5.3pm</v>
      </c>
      <c r="AQ111" s="1" t="str">
        <f>IF(T111&gt;0,CONCATENATE(IF(AI111&lt;=12,AI111,AI111-12),IF(OR(AI111&lt;12,AI111=24),"am","pm"),"-",IF(AJ111&lt;=12,AJ111,AJ111-12),IF(OR(AJ111&lt;12,AJ111=24),"am","pm")),"")</f>
        <v>11am-5.3pm</v>
      </c>
      <c r="AR111" s="4" t="s">
        <v>534</v>
      </c>
      <c r="AU111" s="1" t="s">
        <v>573</v>
      </c>
      <c r="AV111" s="5" t="s">
        <v>32</v>
      </c>
      <c r="AW111" s="5" t="s">
        <v>32</v>
      </c>
      <c r="AX111" s="6" t="str">
        <f>CONCATENATE("{
    'name': """,B111,""",
    'area': ","""",C111,""",",
"'hours': {
      'sunday-start':","""",H111,"""",", 'sunday-end':","""",I111,"""",", 'monday-start':","""",J111,"""",", 'monday-end':","""",K111,"""",", 'tuesday-start':","""",L111,"""",", 'tuesday-end':","""",M111,""", 'wednesday-start':","""",N111,""", 'wednesday-end':","""",O111,""", 'thursday-start':","""",P111,""", 'thursday-end':","""",Q111,""", 'friday-start':","""",R111,""", 'friday-end':","""",S111,""", 'saturday-start':","""",T111,""", 'saturday-end':","""",U111,"""","},","  'description': ","""",V111,"""",", 'link':","""",AR111,"""",", 'pricing':","""",E111,"""",",   'phone-number': ","""",F111,"""",", 'address': ","""",G111,"""",", 'other-amenities': [","'",AS111,"','",AT111,"','",AU111,"'","]",", 'has-drink':",AV111,", 'has-food':",AW111,"},")</f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11" s="1" t="str">
        <f>IF(AS111&gt;0,"&lt;img src=@img/outdoor.png@&gt;","")</f>
        <v/>
      </c>
      <c r="AZ111" s="1" t="str">
        <f>IF(AT111&gt;0,"&lt;img src=@img/pets.png@&gt;","")</f>
        <v/>
      </c>
      <c r="BA111" s="1" t="str">
        <f>IF(AU111="hard","&lt;img src=@img/hard.png@&gt;",IF(AU111="medium","&lt;img src=@img/medium.png@&gt;",IF(AU111="easy","&lt;img src=@img/easy.png@&gt;","")))</f>
        <v/>
      </c>
      <c r="BB111" s="1" t="str">
        <f>IF(AV111="true","&lt;img src=@img/drinkicon.png@&gt;","")</f>
        <v>&lt;img src=@img/drinkicon.png@&gt;</v>
      </c>
      <c r="BC111" s="1" t="str">
        <f>IF(AW111="true","&lt;img src=@img/foodicon.png@&gt;","")</f>
        <v>&lt;img src=@img/foodicon.png@&gt;</v>
      </c>
      <c r="BD111" s="1" t="str">
        <f>CONCATENATE(AY111,AZ111,BA111,BB111,BC111,BK111)</f>
        <v>&lt;img src=@img/drinkicon.png@&gt;&lt;img src=@img/foodicon.png@&gt;</v>
      </c>
      <c r="BE111" s="1" t="str">
        <f>CONCATENATE(IF(AS111&gt;0,"outdoor ",""),IF(AT111&gt;0,"pet ",""),IF(AV111="true","drink ",""),IF(AW111="true","food ",""),AU111," ",E111," ",C111,IF(BJ111=TRUE," kid",""))</f>
        <v>drink food med  hill</v>
      </c>
      <c r="BF111" s="1" t="str">
        <f>IF(C111="pearl","Pearl Street",IF(C111="campus","Near Campus",IF(C111="downtown","Downtown",IF(C111="north","North Boulder",IF(C111="chautauqua","Chautauqua",IF(C111="east","East Boulder",IF(C111="efoco","East FoCo",IF(C111="hill","The Hill",""))))))))</f>
        <v>The Hill</v>
      </c>
      <c r="BG111" s="10">
        <v>40.00853</v>
      </c>
      <c r="BH111" s="10">
        <v>-105.27667700000001</v>
      </c>
      <c r="BI111" s="1" t="str">
        <f>CONCATENATE("[",BG111,",",BH111,"],")</f>
        <v>[40.00853,-105.276677],</v>
      </c>
      <c r="BK111" s="1" t="str">
        <f>IF(BJ111&gt;0,"&lt;img src=@img/kidicon.png@&gt;","")</f>
        <v/>
      </c>
    </row>
    <row r="112" spans="2:63" ht="21" customHeight="1">
      <c r="B112" s="10" t="s">
        <v>95</v>
      </c>
      <c r="C112" s="1" t="s">
        <v>190</v>
      </c>
      <c r="G112" s="6" t="s">
        <v>226</v>
      </c>
      <c r="J112" s="1">
        <v>1700</v>
      </c>
      <c r="K112" s="1">
        <v>1830</v>
      </c>
      <c r="L112" s="1">
        <v>1700</v>
      </c>
      <c r="M112" s="1">
        <v>1830</v>
      </c>
      <c r="N112" s="1">
        <v>1700</v>
      </c>
      <c r="O112" s="1">
        <v>1830</v>
      </c>
      <c r="P112" s="1">
        <v>1700</v>
      </c>
      <c r="Q112" s="1">
        <v>1830</v>
      </c>
      <c r="R112" s="1">
        <v>1700</v>
      </c>
      <c r="S112" s="1">
        <v>1830</v>
      </c>
      <c r="T112" s="1">
        <v>1700</v>
      </c>
      <c r="U112" s="1">
        <v>1830</v>
      </c>
      <c r="V112" s="10" t="s">
        <v>137</v>
      </c>
      <c r="W112" s="1" t="str">
        <f>IF(H112&gt;0,H112/100,"")</f>
        <v/>
      </c>
      <c r="X112" s="1" t="str">
        <f>IF(I112&gt;0,I112/100,"")</f>
        <v/>
      </c>
      <c r="Y112" s="1">
        <f>IF(J112&gt;0,J112/100,"")</f>
        <v>17</v>
      </c>
      <c r="Z112" s="1">
        <f>IF(K112&gt;0,K112/100,"")</f>
        <v>18.3</v>
      </c>
      <c r="AA112" s="1">
        <f>IF(L112&gt;0,L112/100,"")</f>
        <v>17</v>
      </c>
      <c r="AB112" s="1">
        <f>IF(M112&gt;0,M112/100,"")</f>
        <v>18.3</v>
      </c>
      <c r="AC112" s="1">
        <f>IF(N112&gt;0,N112/100,"")</f>
        <v>17</v>
      </c>
      <c r="AD112" s="1">
        <f>IF(O112&gt;0,O112/100,"")</f>
        <v>18.3</v>
      </c>
      <c r="AE112" s="1">
        <f>IF(P112&gt;0,P112/100,"")</f>
        <v>17</v>
      </c>
      <c r="AF112" s="1">
        <f>IF(Q112&gt;0,Q112/100,"")</f>
        <v>18.3</v>
      </c>
      <c r="AG112" s="1">
        <f>IF(R112&gt;0,R112/100,"")</f>
        <v>17</v>
      </c>
      <c r="AH112" s="1">
        <f>IF(S112&gt;0,S112/100,"")</f>
        <v>18.3</v>
      </c>
      <c r="AI112" s="1">
        <f>IF(T112&gt;0,T112/100,"")</f>
        <v>17</v>
      </c>
      <c r="AJ112" s="1">
        <f>IF(U112&gt;0,U112/100,"")</f>
        <v>18.3</v>
      </c>
      <c r="AK112" s="1" t="str">
        <f>IF(H112&gt;0,CONCATENATE(IF(W112&lt;=12,W112,W112-12),IF(OR(W112&lt;12,W112=24),"am","pm"),"-",IF(X112&lt;=12,X112,X112-12),IF(OR(X112&lt;12,X112=24),"am","pm")),"")</f>
        <v/>
      </c>
      <c r="AL112" s="1" t="str">
        <f>IF(J112&gt;0,CONCATENATE(IF(Y112&lt;=12,Y112,Y112-12),IF(OR(Y112&lt;12,Y112=24),"am","pm"),"-",IF(Z112&lt;=12,Z112,Z112-12),IF(OR(Z112&lt;12,Z112=24),"am","pm")),"")</f>
        <v>5pm-6.3pm</v>
      </c>
      <c r="AM112" s="1" t="str">
        <f>IF(L112&gt;0,CONCATENATE(IF(AA112&lt;=12,AA112,AA112-12),IF(OR(AA112&lt;12,AA112=24),"am","pm"),"-",IF(AB112&lt;=12,AB112,AB112-12),IF(OR(AB112&lt;12,AB112=24),"am","pm")),"")</f>
        <v>5pm-6.3pm</v>
      </c>
      <c r="AN112" s="1" t="str">
        <f>IF(N112&gt;0,CONCATENATE(IF(AC112&lt;=12,AC112,AC112-12),IF(OR(AC112&lt;12,AC112=24),"am","pm"),"-",IF(AD112&lt;=12,AD112,AD112-12),IF(OR(AD112&lt;12,AD112=24),"am","pm")),"")</f>
        <v>5pm-6.3pm</v>
      </c>
      <c r="AO112" s="1" t="str">
        <f>IF(O112&gt;0,CONCATENATE(IF(AE112&lt;=12,AE112,AE112-12),IF(OR(AE112&lt;12,AE112=24),"am","pm"),"-",IF(AF112&lt;=12,AF112,AF112-12),IF(OR(AF112&lt;12,AF112=24),"am","pm")),"")</f>
        <v>5pm-6.3pm</v>
      </c>
      <c r="AP112" s="1" t="str">
        <f>IF(R112&gt;0,CONCATENATE(IF(AG112&lt;=12,AG112,AG112-12),IF(OR(AG112&lt;12,AG112=24),"am","pm"),"-",IF(AH112&lt;=12,AH112,AH112-12),IF(OR(AH112&lt;12,AH112=24),"am","pm")),"")</f>
        <v>5pm-6.3pm</v>
      </c>
      <c r="AQ112" s="1" t="str">
        <f>IF(T112&gt;0,CONCATENATE(IF(AI112&lt;=12,AI112,AI112-12),IF(OR(AI112&lt;12,AI112=24),"am","pm"),"-",IF(AJ112&lt;=12,AJ112,AJ112-12),IF(OR(AJ112&lt;12,AJ112=24),"am","pm")),"")</f>
        <v>5pm-6.3pm</v>
      </c>
      <c r="AR112" s="7" t="s">
        <v>182</v>
      </c>
      <c r="AS112" s="1" t="s">
        <v>232</v>
      </c>
      <c r="AU112" s="1" t="s">
        <v>573</v>
      </c>
      <c r="AV112" s="5" t="s">
        <v>32</v>
      </c>
      <c r="AW112" s="5" t="s">
        <v>32</v>
      </c>
      <c r="AX112" s="6" t="str">
        <f>CONCATENATE("{
    'name': """,B112,""",
    'area': ","""",C112,""",",
"'hours': {
      'sunday-start':","""",H112,"""",", 'sunday-end':","""",I112,"""",", 'monday-start':","""",J112,"""",", 'monday-end':","""",K112,"""",", 'tuesday-start':","""",L112,"""",", 'tuesday-end':","""",M112,""", 'wednesday-start':","""",N112,""", 'wednesday-end':","""",O112,""", 'thursday-start':","""",P112,""", 'thursday-end':","""",Q112,""", 'friday-start':","""",R112,""", 'friday-end':","""",S112,""", 'saturday-start':","""",T112,""", 'saturday-end':","""",U112,"""","},","  'description': ","""",V112,"""",", 'link':","""",AR112,"""",", 'pricing':","""",E112,"""",",   'phone-number': ","""",F112,"""",", 'address': ","""",G112,"""",", 'other-amenities': [","'",AS112,"','",AT112,"','",AU112,"'","]",", 'has-drink':",AV112,", 'has-food':",AW112,"},")</f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12" s="1" t="str">
        <f>IF(AS112&gt;0,"&lt;img src=@img/outdoor.png@&gt;","")</f>
        <v>&lt;img src=@img/outdoor.png@&gt;</v>
      </c>
      <c r="AZ112" s="1" t="str">
        <f>IF(AT112&gt;0,"&lt;img src=@img/pets.png@&gt;","")</f>
        <v/>
      </c>
      <c r="BA112" s="1" t="str">
        <f>IF(AU112="hard","&lt;img src=@img/hard.png@&gt;",IF(AU112="medium","&lt;img src=@img/medium.png@&gt;",IF(AU112="easy","&lt;img src=@img/easy.png@&gt;","")))</f>
        <v/>
      </c>
      <c r="BB112" s="1" t="str">
        <f>IF(AV112="true","&lt;img src=@img/drinkicon.png@&gt;","")</f>
        <v>&lt;img src=@img/drinkicon.png@&gt;</v>
      </c>
      <c r="BC112" s="1" t="str">
        <f>IF(AW112="true","&lt;img src=@img/foodicon.png@&gt;","")</f>
        <v>&lt;img src=@img/foodicon.png@&gt;</v>
      </c>
      <c r="BD112" s="1" t="str">
        <f>CONCATENATE(AY112,AZ112,BA112,BB112,BC112,BK112)</f>
        <v>&lt;img src=@img/outdoor.png@&gt;&lt;img src=@img/drinkicon.png@&gt;&lt;img src=@img/foodicon.png@&gt;</v>
      </c>
      <c r="BE112" s="1" t="str">
        <f>CONCATENATE(IF(AS112&gt;0,"outdoor ",""),IF(AT112&gt;0,"pet ",""),IF(AV112="true","drink ",""),IF(AW112="true","food ",""),AU112," ",E112," ",C112,IF(BJ112=TRUE," kid",""))</f>
        <v>outdoor drink food med  pearl</v>
      </c>
      <c r="BF112" s="1" t="str">
        <f>IF(C112="pearl","Pearl Street",IF(C112="campus","Near Campus",IF(C112="downtown","Downtown",IF(C112="north","North Boulder",IF(C112="chautauqua","Chautauqua",IF(C112="east","East Boulder",IF(C112="efoco","East FoCo",IF(C112="hill","The Hill",""))))))))</f>
        <v>Pearl Street</v>
      </c>
      <c r="BG112" s="10">
        <v>40.019264999999997</v>
      </c>
      <c r="BH112" s="10">
        <v>-105.279872</v>
      </c>
      <c r="BI112" s="1" t="str">
        <f>CONCATENATE("[",BG112,",",BH112,"],")</f>
        <v>[40.019265,-105.279872],</v>
      </c>
      <c r="BK112" s="1" t="str">
        <f>IF(BJ112&gt;0,"&lt;img src=@img/kidicon.png@&gt;","")</f>
        <v/>
      </c>
    </row>
    <row r="113" spans="2:64" ht="21" customHeight="1">
      <c r="B113" s="10" t="s">
        <v>256</v>
      </c>
      <c r="C113" s="1" t="s">
        <v>190</v>
      </c>
      <c r="G113" s="8" t="s">
        <v>281</v>
      </c>
      <c r="V113" s="6"/>
      <c r="W113" s="1" t="str">
        <f>IF(H113&gt;0,H113/100,"")</f>
        <v/>
      </c>
      <c r="X113" s="1" t="str">
        <f>IF(I113&gt;0,I113/100,"")</f>
        <v/>
      </c>
      <c r="Y113" s="1" t="str">
        <f>IF(J113&gt;0,J113/100,"")</f>
        <v/>
      </c>
      <c r="Z113" s="1" t="str">
        <f>IF(K113&gt;0,K113/100,"")</f>
        <v/>
      </c>
      <c r="AA113" s="1" t="str">
        <f>IF(L113&gt;0,L113/100,"")</f>
        <v/>
      </c>
      <c r="AB113" s="1" t="str">
        <f>IF(M113&gt;0,M113/100,"")</f>
        <v/>
      </c>
      <c r="AC113" s="1" t="str">
        <f>IF(N113&gt;0,N113/100,"")</f>
        <v/>
      </c>
      <c r="AD113" s="1" t="str">
        <f>IF(O113&gt;0,O113/100,"")</f>
        <v/>
      </c>
      <c r="AE113" s="1" t="str">
        <f>IF(P113&gt;0,P113/100,"")</f>
        <v/>
      </c>
      <c r="AF113" s="1" t="str">
        <f>IF(Q113&gt;0,Q113/100,"")</f>
        <v/>
      </c>
      <c r="AG113" s="1" t="str">
        <f>IF(R113&gt;0,R113/100,"")</f>
        <v/>
      </c>
      <c r="AH113" s="1" t="str">
        <f>IF(S113&gt;0,S113/100,"")</f>
        <v/>
      </c>
      <c r="AI113" s="1" t="str">
        <f>IF(T113&gt;0,T113/100,"")</f>
        <v/>
      </c>
      <c r="AJ113" s="1" t="str">
        <f>IF(U113&gt;0,U113/100,"")</f>
        <v/>
      </c>
      <c r="AK113" s="1" t="str">
        <f>IF(H113&gt;0,CONCATENATE(IF(W113&lt;=12,W113,W113-12),IF(OR(W113&lt;12,W113=24),"am","pm"),"-",IF(X113&lt;=12,X113,X113-12),IF(OR(X113&lt;12,X113=24),"am","pm")),"")</f>
        <v/>
      </c>
      <c r="AL113" s="1" t="str">
        <f>IF(J113&gt;0,CONCATENATE(IF(Y113&lt;=12,Y113,Y113-12),IF(OR(Y113&lt;12,Y113=24),"am","pm"),"-",IF(Z113&lt;=12,Z113,Z113-12),IF(OR(Z113&lt;12,Z113=24),"am","pm")),"")</f>
        <v/>
      </c>
      <c r="AM113" s="1" t="str">
        <f>IF(L113&gt;0,CONCATENATE(IF(AA113&lt;=12,AA113,AA113-12),IF(OR(AA113&lt;12,AA113=24),"am","pm"),"-",IF(AB113&lt;=12,AB113,AB113-12),IF(OR(AB113&lt;12,AB113=24),"am","pm")),"")</f>
        <v/>
      </c>
      <c r="AN113" s="1" t="str">
        <f>IF(N113&gt;0,CONCATENATE(IF(AC113&lt;=12,AC113,AC113-12),IF(OR(AC113&lt;12,AC113=24),"am","pm"),"-",IF(AD113&lt;=12,AD113,AD113-12),IF(OR(AD113&lt;12,AD113=24),"am","pm")),"")</f>
        <v/>
      </c>
      <c r="AO113" s="1" t="str">
        <f>IF(O113&gt;0,CONCATENATE(IF(AE113&lt;=12,AE113,AE113-12),IF(OR(AE113&lt;12,AE113=24),"am","pm"),"-",IF(AF113&lt;=12,AF113,AF113-12),IF(OR(AF113&lt;12,AF113=24),"am","pm")),"")</f>
        <v/>
      </c>
      <c r="AP113" s="1" t="str">
        <f>IF(R113&gt;0,CONCATENATE(IF(AG113&lt;=12,AG113,AG113-12),IF(OR(AG113&lt;12,AG113=24),"am","pm"),"-",IF(AH113&lt;=12,AH113,AH113-12),IF(OR(AH113&lt;12,AH113=24),"am","pm")),"")</f>
        <v/>
      </c>
      <c r="AQ113" s="1" t="str">
        <f>IF(T113&gt;0,CONCATENATE(IF(AI113&lt;=12,AI113,AI113-12),IF(OR(AI113&lt;12,AI113=24),"am","pm"),"-",IF(AJ113&lt;=12,AJ113,AJ113-12),IF(OR(AJ113&lt;12,AJ113=24),"am","pm")),"")</f>
        <v/>
      </c>
      <c r="AR113" s="14" t="s">
        <v>307</v>
      </c>
      <c r="AU113" s="1" t="s">
        <v>573</v>
      </c>
      <c r="AV113" s="5" t="s">
        <v>33</v>
      </c>
      <c r="AW113" s="5" t="s">
        <v>33</v>
      </c>
      <c r="AX113" s="6" t="str">
        <f>CONCATENATE("{
    'name': """,B113,""",
    'area': ","""",C113,""",",
"'hours': {
      'sunday-start':","""",H113,"""",", 'sunday-end':","""",I113,"""",", 'monday-start':","""",J113,"""",", 'monday-end':","""",K113,"""",", 'tuesday-start':","""",L113,"""",", 'tuesday-end':","""",M113,""", 'wednesday-start':","""",N113,""", 'wednesday-end':","""",O113,""", 'thursday-start':","""",P113,""", 'thursday-end':","""",Q113,""", 'friday-start':","""",R113,""", 'friday-end':","""",S113,""", 'saturday-start':","""",T113,""", 'saturday-end':","""",U113,"""","},","  'description': ","""",V113,"""",", 'link':","""",AR113,"""",", 'pricing':","""",E113,"""",",   'phone-number': ","""",F113,"""",", 'address': ","""",G113,"""",", 'other-amenities': [","'",AS113,"','",AT113,"','",AU113,"'","]",", 'has-drink':",AV113,", 'has-food':",AW113,"},")</f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3" s="1" t="str">
        <f>IF(AS113&gt;0,"&lt;img src=@img/outdoor.png@&gt;","")</f>
        <v/>
      </c>
      <c r="AZ113" s="1" t="str">
        <f>IF(AT113&gt;0,"&lt;img src=@img/pets.png@&gt;","")</f>
        <v/>
      </c>
      <c r="BA113" s="1" t="str">
        <f>IF(AU113="hard","&lt;img src=@img/hard.png@&gt;",IF(AU113="medium","&lt;img src=@img/medium.png@&gt;",IF(AU113="easy","&lt;img src=@img/easy.png@&gt;","")))</f>
        <v/>
      </c>
      <c r="BB113" s="1" t="str">
        <f>IF(AV113="true","&lt;img src=@img/drinkicon.png@&gt;","")</f>
        <v/>
      </c>
      <c r="BC113" s="1" t="str">
        <f>IF(AW113="true","&lt;img src=@img/foodicon.png@&gt;","")</f>
        <v/>
      </c>
      <c r="BD113" s="1" t="str">
        <f>CONCATENATE(AY113,AZ113,BA113,BB113,BC113,BK113)</f>
        <v/>
      </c>
      <c r="BE113" s="1" t="str">
        <f>CONCATENATE(IF(AS113&gt;0,"outdoor ",""),IF(AT113&gt;0,"pet ",""),IF(AV113="true","drink ",""),IF(AW113="true","food ",""),AU113," ",E113," ",C113,IF(BJ113=TRUE," kid",""))</f>
        <v>med  pearl</v>
      </c>
      <c r="BF113" s="1" t="str">
        <f>IF(C113="pearl","Pearl Street",IF(C113="campus","Near Campus",IF(C113="downtown","Downtown",IF(C113="north","North Boulder",IF(C113="chautauqua","Chautauqua",IF(C113="east","East Boulder",IF(C113="efoco","East FoCo",IF(C113="hill","The Hill",""))))))))</f>
        <v>Pearl Street</v>
      </c>
      <c r="BG113" s="10">
        <v>40.018093999999998</v>
      </c>
      <c r="BH113" s="10">
        <v>-105.276999</v>
      </c>
      <c r="BI113" s="1" t="str">
        <f>CONCATENATE("[",BG113,",",BH113,"],")</f>
        <v>[40.018094,-105.276999],</v>
      </c>
      <c r="BK113" s="1" t="str">
        <f>IF(BJ113&gt;0,"&lt;img src=@img/kidicon.png@&gt;","")</f>
        <v/>
      </c>
    </row>
    <row r="114" spans="2:64" ht="21" customHeight="1">
      <c r="B114" s="10" t="s">
        <v>96</v>
      </c>
      <c r="C114" s="1" t="s">
        <v>190</v>
      </c>
      <c r="G114" s="20" t="s">
        <v>227</v>
      </c>
      <c r="H114" s="1">
        <v>1400</v>
      </c>
      <c r="I114" s="1">
        <v>1800</v>
      </c>
      <c r="J114" s="1">
        <v>1400</v>
      </c>
      <c r="K114" s="1">
        <v>1800</v>
      </c>
      <c r="L114" s="1">
        <v>1400</v>
      </c>
      <c r="M114" s="1">
        <v>1800</v>
      </c>
      <c r="N114" s="1">
        <v>1400</v>
      </c>
      <c r="O114" s="1">
        <v>1800</v>
      </c>
      <c r="P114" s="1">
        <v>1400</v>
      </c>
      <c r="Q114" s="1">
        <v>1800</v>
      </c>
      <c r="R114" s="1">
        <v>1400</v>
      </c>
      <c r="S114" s="1">
        <v>1800</v>
      </c>
      <c r="T114" s="1">
        <v>1400</v>
      </c>
      <c r="U114" s="1">
        <v>1800</v>
      </c>
      <c r="V114" s="10" t="s">
        <v>138</v>
      </c>
      <c r="W114" s="1">
        <f>IF(H114&gt;0,H114/100,"")</f>
        <v>14</v>
      </c>
      <c r="X114" s="1">
        <f>IF(I114&gt;0,I114/100,"")</f>
        <v>18</v>
      </c>
      <c r="Y114" s="1">
        <f>IF(J114&gt;0,J114/100,"")</f>
        <v>14</v>
      </c>
      <c r="Z114" s="1">
        <f>IF(K114&gt;0,K114/100,"")</f>
        <v>18</v>
      </c>
      <c r="AA114" s="1">
        <f>IF(L114&gt;0,L114/100,"")</f>
        <v>14</v>
      </c>
      <c r="AB114" s="1">
        <f>IF(M114&gt;0,M114/100,"")</f>
        <v>18</v>
      </c>
      <c r="AC114" s="1">
        <f>IF(N114&gt;0,N114/100,"")</f>
        <v>14</v>
      </c>
      <c r="AD114" s="1">
        <f>IF(O114&gt;0,O114/100,"")</f>
        <v>18</v>
      </c>
      <c r="AE114" s="1">
        <f>IF(P114&gt;0,P114/100,"")</f>
        <v>14</v>
      </c>
      <c r="AF114" s="1">
        <f>IF(Q114&gt;0,Q114/100,"")</f>
        <v>18</v>
      </c>
      <c r="AG114" s="1">
        <f>IF(R114&gt;0,R114/100,"")</f>
        <v>14</v>
      </c>
      <c r="AH114" s="1">
        <f>IF(S114&gt;0,S114/100,"")</f>
        <v>18</v>
      </c>
      <c r="AI114" s="1">
        <f>IF(T114&gt;0,T114/100,"")</f>
        <v>14</v>
      </c>
      <c r="AJ114" s="1">
        <f>IF(U114&gt;0,U114/100,"")</f>
        <v>18</v>
      </c>
      <c r="AK114" s="1" t="str">
        <f>IF(H114&gt;0,CONCATENATE(IF(W114&lt;=12,W114,W114-12),IF(OR(W114&lt;12,W114=24),"am","pm"),"-",IF(X114&lt;=12,X114,X114-12),IF(OR(X114&lt;12,X114=24),"am","pm")),"")</f>
        <v>2pm-6pm</v>
      </c>
      <c r="AL114" s="1" t="str">
        <f>IF(J114&gt;0,CONCATENATE(IF(Y114&lt;=12,Y114,Y114-12),IF(OR(Y114&lt;12,Y114=24),"am","pm"),"-",IF(Z114&lt;=12,Z114,Z114-12),IF(OR(Z114&lt;12,Z114=24),"am","pm")),"")</f>
        <v>2pm-6pm</v>
      </c>
      <c r="AM114" s="1" t="str">
        <f>IF(L114&gt;0,CONCATENATE(IF(AA114&lt;=12,AA114,AA114-12),IF(OR(AA114&lt;12,AA114=24),"am","pm"),"-",IF(AB114&lt;=12,AB114,AB114-12),IF(OR(AB114&lt;12,AB114=24),"am","pm")),"")</f>
        <v>2pm-6pm</v>
      </c>
      <c r="AN114" s="1" t="str">
        <f>IF(N114&gt;0,CONCATENATE(IF(AC114&lt;=12,AC114,AC114-12),IF(OR(AC114&lt;12,AC114=24),"am","pm"),"-",IF(AD114&lt;=12,AD114,AD114-12),IF(OR(AD114&lt;12,AD114=24),"am","pm")),"")</f>
        <v>2pm-6pm</v>
      </c>
      <c r="AO114" s="1" t="str">
        <f>IF(O114&gt;0,CONCATENATE(IF(AE114&lt;=12,AE114,AE114-12),IF(OR(AE114&lt;12,AE114=24),"am","pm"),"-",IF(AF114&lt;=12,AF114,AF114-12),IF(OR(AF114&lt;12,AF114=24),"am","pm")),"")</f>
        <v>2pm-6pm</v>
      </c>
      <c r="AP114" s="1" t="str">
        <f>IF(R114&gt;0,CONCATENATE(IF(AG114&lt;=12,AG114,AG114-12),IF(OR(AG114&lt;12,AG114=24),"am","pm"),"-",IF(AH114&lt;=12,AH114,AH114-12),IF(OR(AH114&lt;12,AH114=24),"am","pm")),"")</f>
        <v>2pm-6pm</v>
      </c>
      <c r="AQ114" s="1" t="str">
        <f>IF(T114&gt;0,CONCATENATE(IF(AI114&lt;=12,AI114,AI114-12),IF(OR(AI114&lt;12,AI114=24),"am","pm"),"-",IF(AJ114&lt;=12,AJ114,AJ114-12),IF(OR(AJ114&lt;12,AJ114=24),"am","pm")),"")</f>
        <v>2pm-6pm</v>
      </c>
      <c r="AR114" s="14" t="s">
        <v>183</v>
      </c>
      <c r="AS114" s="1" t="s">
        <v>28</v>
      </c>
      <c r="AU114" s="1" t="s">
        <v>573</v>
      </c>
      <c r="AV114" s="5" t="s">
        <v>32</v>
      </c>
      <c r="AW114" s="5" t="s">
        <v>32</v>
      </c>
      <c r="AX114" s="6" t="str">
        <f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4" s="1" t="str">
        <f>IF(AS114&gt;0,"&lt;img src=@img/outdoor.png@&gt;","")</f>
        <v>&lt;img src=@img/outdoor.png@&gt;</v>
      </c>
      <c r="AZ114" s="1" t="str">
        <f>IF(AT114&gt;0,"&lt;img src=@img/pets.png@&gt;","")</f>
        <v/>
      </c>
      <c r="BA114" s="1" t="str">
        <f>IF(AU114="hard","&lt;img src=@img/hard.png@&gt;",IF(AU114="medium","&lt;img src=@img/medium.png@&gt;",IF(AU114="easy","&lt;img src=@img/easy.png@&gt;","")))</f>
        <v/>
      </c>
      <c r="BB114" s="1" t="str">
        <f>IF(AV114="true","&lt;img src=@img/drinkicon.png@&gt;","")</f>
        <v>&lt;img src=@img/drinkicon.png@&gt;</v>
      </c>
      <c r="BC114" s="1" t="str">
        <f>IF(AW114="true","&lt;img src=@img/foodicon.png@&gt;","")</f>
        <v>&lt;img src=@img/foodicon.png@&gt;</v>
      </c>
      <c r="BD114" s="1" t="str">
        <f>CONCATENATE(AY114,AZ114,BA114,BB114,BC114,BK114)</f>
        <v>&lt;img src=@img/outdoor.png@&gt;&lt;img src=@img/drinkicon.png@&gt;&lt;img src=@img/foodicon.png@&gt;</v>
      </c>
      <c r="BE114" s="1" t="str">
        <f>CONCATENATE(IF(AS114&gt;0,"outdoor ",""),IF(AT114&gt;0,"pet ",""),IF(AV114="true","drink ",""),IF(AW114="true","food ",""),AU114," ",E114," ",C114,IF(BJ114=TRUE," kid",""))</f>
        <v>outdoor drink food med  pearl</v>
      </c>
      <c r="BF114" s="1" t="str">
        <f>IF(C114="pearl","Pearl Street",IF(C114="campus","Near Campus",IF(C114="downtown","Downtown",IF(C114="north","North Boulder",IF(C114="chautauqua","Chautauqua",IF(C114="east","East Boulder",IF(C114="efoco","East FoCo",IF(C114="hill","The Hill",""))))))))</f>
        <v>Pearl Street</v>
      </c>
      <c r="BG114" s="10">
        <v>40.016984999999998</v>
      </c>
      <c r="BH114" s="10">
        <v>-105.28007700000001</v>
      </c>
      <c r="BI114" s="1" t="str">
        <f>CONCATENATE("[",BG114,",",BH114,"],")</f>
        <v>[40.016985,-105.280077],</v>
      </c>
      <c r="BK114" s="1" t="str">
        <f>IF(BJ114&gt;0,"&lt;img src=@img/kidicon.png@&gt;","")</f>
        <v/>
      </c>
    </row>
    <row r="115" spans="2:64" ht="21" customHeight="1">
      <c r="B115" s="10" t="s">
        <v>97</v>
      </c>
      <c r="C115" s="1" t="s">
        <v>190</v>
      </c>
      <c r="G115" s="19" t="s">
        <v>213</v>
      </c>
      <c r="J115" s="1">
        <v>1600</v>
      </c>
      <c r="K115" s="1">
        <v>2200</v>
      </c>
      <c r="L115" s="1">
        <v>1600</v>
      </c>
      <c r="M115" s="1">
        <v>1800</v>
      </c>
      <c r="N115" s="1">
        <v>1600</v>
      </c>
      <c r="O115" s="1">
        <v>1800</v>
      </c>
      <c r="P115" s="1">
        <v>1600</v>
      </c>
      <c r="Q115" s="1">
        <v>1800</v>
      </c>
      <c r="R115" s="1">
        <v>1130</v>
      </c>
      <c r="S115" s="1">
        <v>1800</v>
      </c>
      <c r="T115" s="1">
        <v>1130</v>
      </c>
      <c r="U115" s="1">
        <v>1800</v>
      </c>
      <c r="V115" s="10" t="s">
        <v>139</v>
      </c>
      <c r="W115" s="1" t="str">
        <f>IF(H115&gt;0,H115/100,"")</f>
        <v/>
      </c>
      <c r="X115" s="1" t="str">
        <f>IF(I115&gt;0,I115/100,"")</f>
        <v/>
      </c>
      <c r="Y115" s="1">
        <f>IF(J115&gt;0,J115/100,"")</f>
        <v>16</v>
      </c>
      <c r="Z115" s="1">
        <f>IF(K115&gt;0,K115/100,"")</f>
        <v>22</v>
      </c>
      <c r="AA115" s="1">
        <f>IF(L115&gt;0,L115/100,"")</f>
        <v>16</v>
      </c>
      <c r="AB115" s="1">
        <f>IF(M115&gt;0,M115/100,"")</f>
        <v>18</v>
      </c>
      <c r="AC115" s="1">
        <f>IF(N115&gt;0,N115/100,"")</f>
        <v>16</v>
      </c>
      <c r="AD115" s="1">
        <f>IF(O115&gt;0,O115/100,"")</f>
        <v>18</v>
      </c>
      <c r="AE115" s="1">
        <f>IF(P115&gt;0,P115/100,"")</f>
        <v>16</v>
      </c>
      <c r="AF115" s="1">
        <f>IF(Q115&gt;0,Q115/100,"")</f>
        <v>18</v>
      </c>
      <c r="AG115" s="1">
        <f>IF(R115&gt;0,R115/100,"")</f>
        <v>11.3</v>
      </c>
      <c r="AH115" s="1">
        <f>IF(S115&gt;0,S115/100,"")</f>
        <v>18</v>
      </c>
      <c r="AI115" s="1">
        <f>IF(T115&gt;0,T115/100,"")</f>
        <v>11.3</v>
      </c>
      <c r="AJ115" s="1">
        <f>IF(U115&gt;0,U115/100,"")</f>
        <v>18</v>
      </c>
      <c r="AK115" s="1" t="str">
        <f>IF(H115&gt;0,CONCATENATE(IF(W115&lt;=12,W115,W115-12),IF(OR(W115&lt;12,W115=24),"am","pm"),"-",IF(X115&lt;=12,X115,X115-12),IF(OR(X115&lt;12,X115=24),"am","pm")),"")</f>
        <v/>
      </c>
      <c r="AL115" s="1" t="str">
        <f>IF(J115&gt;0,CONCATENATE(IF(Y115&lt;=12,Y115,Y115-12),IF(OR(Y115&lt;12,Y115=24),"am","pm"),"-",IF(Z115&lt;=12,Z115,Z115-12),IF(OR(Z115&lt;12,Z115=24),"am","pm")),"")</f>
        <v>4pm-10pm</v>
      </c>
      <c r="AM115" s="1" t="str">
        <f>IF(L115&gt;0,CONCATENATE(IF(AA115&lt;=12,AA115,AA115-12),IF(OR(AA115&lt;12,AA115=24),"am","pm"),"-",IF(AB115&lt;=12,AB115,AB115-12),IF(OR(AB115&lt;12,AB115=24),"am","pm")),"")</f>
        <v>4pm-6pm</v>
      </c>
      <c r="AN115" s="1" t="str">
        <f>IF(N115&gt;0,CONCATENATE(IF(AC115&lt;=12,AC115,AC115-12),IF(OR(AC115&lt;12,AC115=24),"am","pm"),"-",IF(AD115&lt;=12,AD115,AD115-12),IF(OR(AD115&lt;12,AD115=24),"am","pm")),"")</f>
        <v>4pm-6pm</v>
      </c>
      <c r="AO115" s="1" t="str">
        <f>IF(O115&gt;0,CONCATENATE(IF(AE115&lt;=12,AE115,AE115-12),IF(OR(AE115&lt;12,AE115=24),"am","pm"),"-",IF(AF115&lt;=12,AF115,AF115-12),IF(OR(AF115&lt;12,AF115=24),"am","pm")),"")</f>
        <v>4pm-6pm</v>
      </c>
      <c r="AP115" s="1" t="str">
        <f>IF(R115&gt;0,CONCATENATE(IF(AG115&lt;=12,AG115,AG115-12),IF(OR(AG115&lt;12,AG115=24),"am","pm"),"-",IF(AH115&lt;=12,AH115,AH115-12),IF(OR(AH115&lt;12,AH115=24),"am","pm")),"")</f>
        <v>11.3am-6pm</v>
      </c>
      <c r="AQ115" s="1" t="str">
        <f>IF(T115&gt;0,CONCATENATE(IF(AI115&lt;=12,AI115,AI115-12),IF(OR(AI115&lt;12,AI115=24),"am","pm"),"-",IF(AJ115&lt;=12,AJ115,AJ115-12),IF(OR(AJ115&lt;12,AJ115=24),"am","pm")),"")</f>
        <v>11.3am-6pm</v>
      </c>
      <c r="AR115" s="7" t="s">
        <v>184</v>
      </c>
      <c r="AS115" s="1" t="s">
        <v>28</v>
      </c>
      <c r="AU115" s="1" t="s">
        <v>573</v>
      </c>
      <c r="AV115" s="5" t="s">
        <v>32</v>
      </c>
      <c r="AW115" s="5" t="s">
        <v>32</v>
      </c>
      <c r="AX115" s="6" t="str">
        <f>CONCATENATE("{
    'name': """,B115,""",
    'area': ","""",C115,""",",
"'hours': {
      'sunday-start':","""",H115,"""",", 'sunday-end':","""",I115,"""",", 'monday-start':","""",J115,"""",", 'monday-end':","""",K115,"""",", 'tuesday-start':","""",L115,"""",", 'tuesday-end':","""",M115,""", 'wednesday-start':","""",N115,""", 'wednesday-end':","""",O115,""", 'thursday-start':","""",P115,""", 'thursday-end':","""",Q115,""", 'friday-start':","""",R115,""", 'friday-end':","""",S115,""", 'saturday-start':","""",T115,""", 'saturday-end':","""",U115,"""","},","  'description': ","""",V115,"""",", 'link':","""",AR115,"""",", 'pricing':","""",E115,"""",",   'phone-number': ","""",F115,"""",", 'address': ","""",G115,"""",", 'other-amenities': [","'",AS115,"','",AT115,"','",AU115,"'","]",", 'has-drink':",AV115,", 'has-food':",AW115,"},")</f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5" s="1" t="str">
        <f>IF(AS115&gt;0,"&lt;img src=@img/outdoor.png@&gt;","")</f>
        <v>&lt;img src=@img/outdoor.png@&gt;</v>
      </c>
      <c r="AZ115" s="1" t="str">
        <f>IF(AT115&gt;0,"&lt;img src=@img/pets.png@&gt;","")</f>
        <v/>
      </c>
      <c r="BA115" s="1" t="str">
        <f>IF(AU115="hard","&lt;img src=@img/hard.png@&gt;",IF(AU115="medium","&lt;img src=@img/medium.png@&gt;",IF(AU115="easy","&lt;img src=@img/easy.png@&gt;","")))</f>
        <v/>
      </c>
      <c r="BB115" s="1" t="str">
        <f>IF(AV115="true","&lt;img src=@img/drinkicon.png@&gt;","")</f>
        <v>&lt;img src=@img/drinkicon.png@&gt;</v>
      </c>
      <c r="BC115" s="1" t="str">
        <f>IF(AW115="true","&lt;img src=@img/foodicon.png@&gt;","")</f>
        <v>&lt;img src=@img/foodicon.png@&gt;</v>
      </c>
      <c r="BD115" s="1" t="str">
        <f>CONCATENATE(AY115,AZ115,BA115,BB115,BC115,BK115)</f>
        <v>&lt;img src=@img/outdoor.png@&gt;&lt;img src=@img/drinkicon.png@&gt;&lt;img src=@img/foodicon.png@&gt;</v>
      </c>
      <c r="BE115" s="1" t="str">
        <f>CONCATENATE(IF(AS115&gt;0,"outdoor ",""),IF(AT115&gt;0,"pet ",""),IF(AV115="true","drink ",""),IF(AW115="true","food ",""),AU115," ",E115," ",C115,IF(BJ115=TRUE," kid",""))</f>
        <v>outdoor drink food med  pearl</v>
      </c>
      <c r="BF115" s="1" t="str">
        <f>IF(C115="pearl","Pearl Street",IF(C115="campus","Near Campus",IF(C115="downtown","Downtown",IF(C115="north","North Boulder",IF(C115="chautauqua","Chautauqua",IF(C115="east","East Boulder",IF(C115="efoco","East FoCo",IF(C115="hill","The Hill",""))))))))</f>
        <v>Pearl Street</v>
      </c>
      <c r="BG115" s="10">
        <v>40.017774000000003</v>
      </c>
      <c r="BH115" s="10">
        <v>-105.28192900000001</v>
      </c>
      <c r="BI115" s="1" t="str">
        <f>CONCATENATE("[",BG115,",",BH115,"],")</f>
        <v>[40.017774,-105.281929],</v>
      </c>
      <c r="BK115" s="1" t="str">
        <f>IF(BJ115&gt;0,"&lt;img src=@img/kidicon.png@&gt;","")</f>
        <v/>
      </c>
    </row>
    <row r="116" spans="2:64" ht="21" customHeight="1">
      <c r="B116" s="10" t="s">
        <v>98</v>
      </c>
      <c r="C116" s="1" t="s">
        <v>190</v>
      </c>
      <c r="G116" s="19" t="s">
        <v>228</v>
      </c>
      <c r="H116" s="1">
        <v>1500</v>
      </c>
      <c r="I116" s="1">
        <v>1800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T116" s="1">
        <v>1500</v>
      </c>
      <c r="U116" s="1">
        <v>1800</v>
      </c>
      <c r="V116" s="10" t="s">
        <v>140</v>
      </c>
      <c r="W116" s="1">
        <f>IF(H116&gt;0,H116/100,"")</f>
        <v>15</v>
      </c>
      <c r="X116" s="1">
        <f>IF(I116&gt;0,I116/100,"")</f>
        <v>18</v>
      </c>
      <c r="Y116" s="1">
        <f>IF(J116&gt;0,J116/100,"")</f>
        <v>15</v>
      </c>
      <c r="Z116" s="1">
        <f>IF(K116&gt;0,K116/100,"")</f>
        <v>18</v>
      </c>
      <c r="AA116" s="1">
        <f>IF(L116&gt;0,L116/100,"")</f>
        <v>15</v>
      </c>
      <c r="AB116" s="1">
        <f>IF(M116&gt;0,M116/100,"")</f>
        <v>18</v>
      </c>
      <c r="AC116" s="1">
        <f>IF(N116&gt;0,N116/100,"")</f>
        <v>15</v>
      </c>
      <c r="AD116" s="1">
        <f>IF(O116&gt;0,O116/100,"")</f>
        <v>18</v>
      </c>
      <c r="AE116" s="1">
        <f>IF(P116&gt;0,P116/100,"")</f>
        <v>15</v>
      </c>
      <c r="AF116" s="1">
        <f>IF(Q116&gt;0,Q116/100,"")</f>
        <v>18</v>
      </c>
      <c r="AG116" s="1">
        <f>IF(R116&gt;0,R116/100,"")</f>
        <v>15</v>
      </c>
      <c r="AH116" s="1">
        <f>IF(S116&gt;0,S116/100,"")</f>
        <v>18</v>
      </c>
      <c r="AI116" s="1">
        <f>IF(T116&gt;0,T116/100,"")</f>
        <v>15</v>
      </c>
      <c r="AJ116" s="1">
        <f>IF(U116&gt;0,U116/100,"")</f>
        <v>18</v>
      </c>
      <c r="AK116" s="1" t="str">
        <f>IF(H116&gt;0,CONCATENATE(IF(W116&lt;=12,W116,W116-12),IF(OR(W116&lt;12,W116=24),"am","pm"),"-",IF(X116&lt;=12,X116,X116-12),IF(OR(X116&lt;12,X116=24),"am","pm")),"")</f>
        <v>3pm-6pm</v>
      </c>
      <c r="AL116" s="1" t="str">
        <f>IF(J116&gt;0,CONCATENATE(IF(Y116&lt;=12,Y116,Y116-12),IF(OR(Y116&lt;12,Y116=24),"am","pm"),"-",IF(Z116&lt;=12,Z116,Z116-12),IF(OR(Z116&lt;12,Z116=24),"am","pm")),"")</f>
        <v>3pm-6pm</v>
      </c>
      <c r="AM116" s="1" t="str">
        <f>IF(L116&gt;0,CONCATENATE(IF(AA116&lt;=12,AA116,AA116-12),IF(OR(AA116&lt;12,AA116=24),"am","pm"),"-",IF(AB116&lt;=12,AB116,AB116-12),IF(OR(AB116&lt;12,AB116=24),"am","pm")),"")</f>
        <v>3pm-6pm</v>
      </c>
      <c r="AN116" s="1" t="str">
        <f>IF(N116&gt;0,CONCATENATE(IF(AC116&lt;=12,AC116,AC116-12),IF(OR(AC116&lt;12,AC116=24),"am","pm"),"-",IF(AD116&lt;=12,AD116,AD116-12),IF(OR(AD116&lt;12,AD116=24),"am","pm")),"")</f>
        <v>3pm-6pm</v>
      </c>
      <c r="AO116" s="1" t="str">
        <f>IF(O116&gt;0,CONCATENATE(IF(AE116&lt;=12,AE116,AE116-12),IF(OR(AE116&lt;12,AE116=24),"am","pm"),"-",IF(AF116&lt;=12,AF116,AF116-12),IF(OR(AF116&lt;12,AF116=24),"am","pm")),"")</f>
        <v>3pm-6pm</v>
      </c>
      <c r="AP116" s="1" t="str">
        <f>IF(R116&gt;0,CONCATENATE(IF(AG116&lt;=12,AG116,AG116-12),IF(OR(AG116&lt;12,AG116=24),"am","pm"),"-",IF(AH116&lt;=12,AH116,AH116-12),IF(OR(AH116&lt;12,AH116=24),"am","pm")),"")</f>
        <v>3pm-6pm</v>
      </c>
      <c r="AQ116" s="1" t="str">
        <f>IF(T116&gt;0,CONCATENATE(IF(AI116&lt;=12,AI116,AI116-12),IF(OR(AI116&lt;12,AI116=24),"am","pm"),"-",IF(AJ116&lt;=12,AJ116,AJ116-12),IF(OR(AJ116&lt;12,AJ116=24),"am","pm")),"")</f>
        <v>3pm-6pm</v>
      </c>
      <c r="AR116" s="7" t="s">
        <v>185</v>
      </c>
      <c r="AS116" s="1" t="s">
        <v>28</v>
      </c>
      <c r="AT116" s="1" t="s">
        <v>464</v>
      </c>
      <c r="AU116" s="1" t="s">
        <v>573</v>
      </c>
      <c r="AV116" s="5" t="s">
        <v>32</v>
      </c>
      <c r="AW116" s="5" t="s">
        <v>32</v>
      </c>
      <c r="AX116" s="6" t="str">
        <f>CONCATENATE("{
    'name': """,B116,""",
    'area': ","""",C116,""",",
"'hours': {
      'sunday-start':","""",H116,"""",", 'sunday-end':","""",I116,"""",", 'monday-start':","""",J116,"""",", 'monday-end':","""",K116,"""",", 'tuesday-start':","""",L116,"""",", 'tuesday-end':","""",M116,""", 'wednesday-start':","""",N116,""", 'wednesday-end':","""",O116,""", 'thursday-start':","""",P116,""", 'thursday-end':","""",Q116,""", 'friday-start':","""",R116,""", 'friday-end':","""",S116,""", 'saturday-start':","""",T116,""", 'saturday-end':","""",U116,"""","},","  'description': ","""",V116,"""",", 'link':","""",AR116,"""",", 'pricing':","""",E116,"""",",   'phone-number': ","""",F116,"""",", 'address': ","""",G116,"""",", 'other-amenities': [","'",AS116,"','",AT116,"','",AU116,"'","]",", 'has-drink':",AV116,", 'has-food':",AW116,"},")</f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6" s="1" t="str">
        <f>IF(AS116&gt;0,"&lt;img src=@img/outdoor.png@&gt;","")</f>
        <v>&lt;img src=@img/outdoor.png@&gt;</v>
      </c>
      <c r="AZ116" s="1" t="str">
        <f>IF(AT116&gt;0,"&lt;img src=@img/pets.png@&gt;","")</f>
        <v>&lt;img src=@img/pets.png@&gt;</v>
      </c>
      <c r="BA116" s="1" t="str">
        <f>IF(AU116="hard","&lt;img src=@img/hard.png@&gt;",IF(AU116="medium","&lt;img src=@img/medium.png@&gt;",IF(AU116="easy","&lt;img src=@img/easy.png@&gt;","")))</f>
        <v/>
      </c>
      <c r="BB116" s="1" t="str">
        <f>IF(AV116="true","&lt;img src=@img/drinkicon.png@&gt;","")</f>
        <v>&lt;img src=@img/drinkicon.png@&gt;</v>
      </c>
      <c r="BC116" s="1" t="str">
        <f>IF(AW116="true","&lt;img src=@img/foodicon.png@&gt;","")</f>
        <v>&lt;img src=@img/foodicon.png@&gt;</v>
      </c>
      <c r="BD116" s="1" t="str">
        <f>CONCATENATE(AY116,AZ116,BA116,BB116,BC116,BK116)</f>
        <v>&lt;img src=@img/outdoor.png@&gt;&lt;img src=@img/pets.png@&gt;&lt;img src=@img/drinkicon.png@&gt;&lt;img src=@img/foodicon.png@&gt;</v>
      </c>
      <c r="BE116" s="1" t="str">
        <f>CONCATENATE(IF(AS116&gt;0,"outdoor ",""),IF(AT116&gt;0,"pet ",""),IF(AV116="true","drink ",""),IF(AW116="true","food ",""),AU116," ",E116," ",C116,IF(BJ116=TRUE," kid",""))</f>
        <v>outdoor pet drink food med  pearl</v>
      </c>
      <c r="BF116" s="1" t="str">
        <f>IF(C116="pearl","Pearl Street",IF(C116="campus","Near Campus",IF(C116="downtown","Downtown",IF(C116="north","North Boulder",IF(C116="chautauqua","Chautauqua",IF(C116="east","East Boulder",IF(C116="efoco","East FoCo",IF(C116="hill","The Hill",""))))))))</f>
        <v>Pearl Street</v>
      </c>
      <c r="BG116" s="10">
        <v>40.019523999999997</v>
      </c>
      <c r="BH116" s="10">
        <v>-105.273292</v>
      </c>
      <c r="BI116" s="1" t="str">
        <f>CONCATENATE("[",BG116,",",BH116,"],")</f>
        <v>[40.019524,-105.273292],</v>
      </c>
      <c r="BK116" s="1" t="str">
        <f>IF(BJ116&gt;0,"&lt;img src=@img/kidicon.png@&gt;","")</f>
        <v/>
      </c>
    </row>
    <row r="117" spans="2:64" ht="21" customHeight="1">
      <c r="B117" s="10" t="s">
        <v>400</v>
      </c>
      <c r="C117" s="1" t="s">
        <v>309</v>
      </c>
      <c r="G117" s="3" t="s">
        <v>380</v>
      </c>
      <c r="W117" s="1" t="str">
        <f>IF(H117&gt;0,H117/100,"")</f>
        <v/>
      </c>
      <c r="X117" s="1" t="str">
        <f>IF(I117&gt;0,I117/100,"")</f>
        <v/>
      </c>
      <c r="Y117" s="1" t="str">
        <f>IF(J117&gt;0,J117/100,"")</f>
        <v/>
      </c>
      <c r="Z117" s="1" t="str">
        <f>IF(K117&gt;0,K117/100,"")</f>
        <v/>
      </c>
      <c r="AA117" s="1" t="str">
        <f>IF(L117&gt;0,L117/100,"")</f>
        <v/>
      </c>
      <c r="AB117" s="1" t="str">
        <f>IF(M117&gt;0,M117/100,"")</f>
        <v/>
      </c>
      <c r="AC117" s="1" t="str">
        <f>IF(N117&gt;0,N117/100,"")</f>
        <v/>
      </c>
      <c r="AD117" s="1" t="str">
        <f>IF(O117&gt;0,O117/100,"")</f>
        <v/>
      </c>
      <c r="AE117" s="1" t="str">
        <f>IF(P117&gt;0,P117/100,"")</f>
        <v/>
      </c>
      <c r="AF117" s="1" t="str">
        <f>IF(Q117&gt;0,Q117/100,"")</f>
        <v/>
      </c>
      <c r="AG117" s="1" t="str">
        <f>IF(R117&gt;0,R117/100,"")</f>
        <v/>
      </c>
      <c r="AH117" s="1" t="str">
        <f>IF(S117&gt;0,S117/100,"")</f>
        <v/>
      </c>
      <c r="AI117" s="1" t="str">
        <f>IF(T117&gt;0,T117/100,"")</f>
        <v/>
      </c>
      <c r="AJ117" s="1" t="str">
        <f>IF(U117&gt;0,U117/100,"")</f>
        <v/>
      </c>
      <c r="AK117" s="1" t="str">
        <f>IF(H117&gt;0,CONCATENATE(IF(W117&lt;=12,W117,W117-12),IF(OR(W117&lt;12,W117=24),"am","pm"),"-",IF(X117&lt;=12,X117,X117-12),IF(OR(X117&lt;12,X117=24),"am","pm")),"")</f>
        <v/>
      </c>
      <c r="AL117" s="1" t="str">
        <f>IF(J117&gt;0,CONCATENATE(IF(Y117&lt;=12,Y117,Y117-12),IF(OR(Y117&lt;12,Y117=24),"am","pm"),"-",IF(Z117&lt;=12,Z117,Z117-12),IF(OR(Z117&lt;12,Z117=24),"am","pm")),"")</f>
        <v/>
      </c>
      <c r="AM117" s="1" t="str">
        <f>IF(L117&gt;0,CONCATENATE(IF(AA117&lt;=12,AA117,AA117-12),IF(OR(AA117&lt;12,AA117=24),"am","pm"),"-",IF(AB117&lt;=12,AB117,AB117-12),IF(OR(AB117&lt;12,AB117=24),"am","pm")),"")</f>
        <v/>
      </c>
      <c r="AN117" s="1" t="str">
        <f>IF(N117&gt;0,CONCATENATE(IF(AC117&lt;=12,AC117,AC117-12),IF(OR(AC117&lt;12,AC117=24),"am","pm"),"-",IF(AD117&lt;=12,AD117,AD117-12),IF(OR(AD117&lt;12,AD117=24),"am","pm")),"")</f>
        <v/>
      </c>
      <c r="AO117" s="1" t="str">
        <f>IF(O117&gt;0,CONCATENATE(IF(AE117&lt;=12,AE117,AE117-12),IF(OR(AE117&lt;12,AE117=24),"am","pm"),"-",IF(AF117&lt;=12,AF117,AF117-12),IF(OR(AF117&lt;12,AF117=24),"am","pm")),"")</f>
        <v/>
      </c>
      <c r="AP117" s="1" t="str">
        <f>IF(R117&gt;0,CONCATENATE(IF(AG117&lt;=12,AG117,AG117-12),IF(OR(AG117&lt;12,AG117=24),"am","pm"),"-",IF(AH117&lt;=12,AH117,AH117-12),IF(OR(AH117&lt;12,AH117=24),"am","pm")),"")</f>
        <v/>
      </c>
      <c r="AQ117" s="1" t="str">
        <f>IF(T117&gt;0,CONCATENATE(IF(AI117&lt;=12,AI117,AI117-12),IF(OR(AI117&lt;12,AI117=24),"am","pm"),"-",IF(AJ117&lt;=12,AJ117,AJ117-12),IF(OR(AJ117&lt;12,AJ117=24),"am","pm")),"")</f>
        <v/>
      </c>
      <c r="AR117" s="7" t="s">
        <v>541</v>
      </c>
      <c r="AU117" s="1" t="s">
        <v>573</v>
      </c>
      <c r="AV117" s="5" t="s">
        <v>33</v>
      </c>
      <c r="AW117" s="5" t="s">
        <v>33</v>
      </c>
      <c r="AX117" s="6" t="str">
        <f>CONCATENATE("{
    'name': """,B117,""",
    'area': ","""",C117,""",",
"'hours': {
      'sunday-start':","""",H117,"""",", 'sunday-end':","""",I117,"""",", 'monday-start':","""",J117,"""",", 'monday-end':","""",K117,"""",", 'tuesday-start':","""",L117,"""",", 'tuesday-end':","""",M117,""", 'wednesday-start':","""",N117,""", 'wednesday-end':","""",O117,""", 'thursday-start':","""",P117,""", 'thursday-end':","""",Q117,""", 'friday-start':","""",R117,""", 'friday-end':","""",S117,""", 'saturday-start':","""",T117,""", 'saturday-end':","""",U117,"""","},","  'description': ","""",V117,"""",", 'link':","""",AR117,"""",", 'pricing':","""",E117,"""",",   'phone-number': ","""",F117,"""",", 'address': ","""",G117,"""",", 'other-amenities': [","'",AS117,"','",AT117,"','",AU117,"'","]",", 'has-drink':",AV117,", 'has-food':",AW117,"},")</f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7" s="1" t="str">
        <f>IF(AS117&gt;0,"&lt;img src=@img/outdoor.png@&gt;","")</f>
        <v/>
      </c>
      <c r="AZ117" s="1" t="str">
        <f>IF(AT117&gt;0,"&lt;img src=@img/pets.png@&gt;","")</f>
        <v/>
      </c>
      <c r="BA117" s="1" t="str">
        <f>IF(AU117="hard","&lt;img src=@img/hard.png@&gt;",IF(AU117="medium","&lt;img src=@img/medium.png@&gt;",IF(AU117="easy","&lt;img src=@img/easy.png@&gt;","")))</f>
        <v/>
      </c>
      <c r="BB117" s="1" t="str">
        <f>IF(AV117="true","&lt;img src=@img/drinkicon.png@&gt;","")</f>
        <v/>
      </c>
      <c r="BC117" s="1" t="str">
        <f>IF(AW117="true","&lt;img src=@img/foodicon.png@&gt;","")</f>
        <v/>
      </c>
      <c r="BD117" s="1" t="str">
        <f>CONCATENATE(AY117,AZ117,BA117,BB117,BC117,BK117)</f>
        <v/>
      </c>
      <c r="BE117" s="1" t="str">
        <f>CONCATENATE(IF(AS117&gt;0,"outdoor ",""),IF(AT117&gt;0,"pet ",""),IF(AV117="true","drink ",""),IF(AW117="true","food ",""),AU117," ",E117," ",C117,IF(BJ117=TRUE," kid",""))</f>
        <v>med  hill</v>
      </c>
      <c r="BF117" s="1" t="str">
        <f>IF(C117="pearl","Pearl Street",IF(C117="campus","Near Campus",IF(C117="downtown","Downtown",IF(C117="north","North Boulder",IF(C117="chautauqua","Chautauqua",IF(C117="east","East Boulder",IF(C117="efoco","East FoCo",IF(C117="hill","The Hill",""))))))))</f>
        <v>The Hill</v>
      </c>
      <c r="BG117" s="10">
        <v>40.007741000000003</v>
      </c>
      <c r="BH117" s="10">
        <v>-105.275408</v>
      </c>
      <c r="BI117" s="1" t="str">
        <f>CONCATENATE("[",BG117,",",BH117,"],")</f>
        <v>[40.007741,-105.275408],</v>
      </c>
      <c r="BK117" s="1" t="str">
        <f>IF(BJ117&gt;0,"&lt;img src=@img/kidicon.png@&gt;","")</f>
        <v/>
      </c>
    </row>
    <row r="118" spans="2:64" ht="21" customHeight="1">
      <c r="B118" s="10" t="s">
        <v>65</v>
      </c>
      <c r="C118" s="1" t="s">
        <v>190</v>
      </c>
      <c r="G118" s="6" t="s">
        <v>193</v>
      </c>
      <c r="H118" s="1">
        <v>2100</v>
      </c>
      <c r="I118" s="1">
        <v>2400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105</v>
      </c>
      <c r="W118" s="1">
        <f>IF(H118&gt;0,H118/100,"")</f>
        <v>21</v>
      </c>
      <c r="X118" s="1">
        <f>IF(I118&gt;0,I118/100,"")</f>
        <v>24</v>
      </c>
      <c r="Y118" s="1">
        <f>IF(J118&gt;0,J118/100,"")</f>
        <v>15</v>
      </c>
      <c r="Z118" s="1">
        <f>IF(K118&gt;0,K118/100,"")</f>
        <v>18</v>
      </c>
      <c r="AA118" s="1">
        <f>IF(L118&gt;0,L118/100,"")</f>
        <v>15</v>
      </c>
      <c r="AB118" s="1">
        <f>IF(M118&gt;0,M118/100,"")</f>
        <v>18</v>
      </c>
      <c r="AC118" s="1">
        <f>IF(N118&gt;0,N118/100,"")</f>
        <v>15</v>
      </c>
      <c r="AD118" s="1">
        <f>IF(O118&gt;0,O118/100,"")</f>
        <v>18</v>
      </c>
      <c r="AE118" s="1">
        <f>IF(P118&gt;0,P118/100,"")</f>
        <v>15</v>
      </c>
      <c r="AF118" s="1">
        <f>IF(Q118&gt;0,Q118/100,"")</f>
        <v>18</v>
      </c>
      <c r="AG118" s="1">
        <f>IF(R118&gt;0,R118/100,"")</f>
        <v>15</v>
      </c>
      <c r="AH118" s="1">
        <f>IF(S118&gt;0,S118/100,"")</f>
        <v>18</v>
      </c>
      <c r="AI118" s="1">
        <f>IF(T118&gt;0,T118/100,"")</f>
        <v>15</v>
      </c>
      <c r="AJ118" s="1">
        <f>IF(U118&gt;0,U118/100,"")</f>
        <v>18</v>
      </c>
      <c r="AK118" s="1" t="str">
        <f>IF(H118&gt;0,CONCATENATE(IF(W118&lt;=12,W118,W118-12),IF(OR(W118&lt;12,W118=24),"am","pm"),"-",IF(X118&lt;=12,X118,X118-12),IF(OR(X118&lt;12,X118=24),"am","pm")),"")</f>
        <v>9pm-12am</v>
      </c>
      <c r="AL118" s="1" t="str">
        <f>IF(J118&gt;0,CONCATENATE(IF(Y118&lt;=12,Y118,Y118-12),IF(OR(Y118&lt;12,Y118=24),"am","pm"),"-",IF(Z118&lt;=12,Z118,Z118-12),IF(OR(Z118&lt;12,Z118=24),"am","pm")),"")</f>
        <v>3pm-6pm</v>
      </c>
      <c r="AM118" s="1" t="str">
        <f>IF(L118&gt;0,CONCATENATE(IF(AA118&lt;=12,AA118,AA118-12),IF(OR(AA118&lt;12,AA118=24),"am","pm"),"-",IF(AB118&lt;=12,AB118,AB118-12),IF(OR(AB118&lt;12,AB118=24),"am","pm")),"")</f>
        <v>3pm-6pm</v>
      </c>
      <c r="AN118" s="1" t="str">
        <f>IF(N118&gt;0,CONCATENATE(IF(AC118&lt;=12,AC118,AC118-12),IF(OR(AC118&lt;12,AC118=24),"am","pm"),"-",IF(AD118&lt;=12,AD118,AD118-12),IF(OR(AD118&lt;12,AD118=24),"am","pm")),"")</f>
        <v>3pm-6pm</v>
      </c>
      <c r="AO118" s="1" t="str">
        <f>IF(O118&gt;0,CONCATENATE(IF(AE118&lt;=12,AE118,AE118-12),IF(OR(AE118&lt;12,AE118=24),"am","pm"),"-",IF(AF118&lt;=12,AF118,AF118-12),IF(OR(AF118&lt;12,AF118=24),"am","pm")),"")</f>
        <v>3pm-6pm</v>
      </c>
      <c r="AP118" s="1" t="str">
        <f>IF(R118&gt;0,CONCATENATE(IF(AG118&lt;=12,AG118,AG118-12),IF(OR(AG118&lt;12,AG118=24),"am","pm"),"-",IF(AH118&lt;=12,AH118,AH118-12),IF(OR(AH118&lt;12,AH118=24),"am","pm")),"")</f>
        <v>3pm-6pm</v>
      </c>
      <c r="AQ118" s="1" t="str">
        <f>IF(T118&gt;0,CONCATENATE(IF(AI118&lt;=12,AI118,AI118-12),IF(OR(AI118&lt;12,AI118=24),"am","pm"),"-",IF(AJ118&lt;=12,AJ118,AJ118-12),IF(OR(AJ118&lt;12,AJ118=24),"am","pm")),"")</f>
        <v>3pm-6pm</v>
      </c>
      <c r="AR118" s="1" t="s">
        <v>147</v>
      </c>
      <c r="AS118" s="1" t="s">
        <v>232</v>
      </c>
      <c r="AU118" s="1" t="s">
        <v>573</v>
      </c>
      <c r="AV118" s="5" t="s">
        <v>32</v>
      </c>
      <c r="AW118" s="5" t="s">
        <v>32</v>
      </c>
      <c r="AX118" s="6" t="str">
        <f>CONCATENATE("{
    'name': """,B118,""",
    'area': ","""",C118,""",",
"'hours': {
      'sunday-start':","""",H118,"""",", 'sunday-end':","""",I118,"""",", 'monday-start':","""",J118,"""",", 'monday-end':","""",K118,"""",", 'tuesday-start':","""",L118,"""",", 'tuesday-end':","""",M118,""", 'wednesday-start':","""",N118,""", 'wednesday-end':","""",O118,""", 'thursday-start':","""",P118,""", 'thursday-end':","""",Q118,""", 'friday-start':","""",R118,""", 'friday-end':","""",S118,""", 'saturday-start':","""",T118,""", 'saturday-end':","""",U118,"""","},","  'description': ","""",V118,"""",", 'link':","""",AR118,"""",", 'pricing':","""",E118,"""",",   'phone-number': ","""",F118,"""",", 'address': ","""",G118,"""",", 'other-amenities': [","'",AS118,"','",AT118,"','",AU118,"'","]",", 'has-drink':",AV118,", 'has-food':",AW118,"},")</f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8" s="1" t="str">
        <f>IF(AS118&gt;0,"&lt;img src=@img/outdoor.png@&gt;","")</f>
        <v>&lt;img src=@img/outdoor.png@&gt;</v>
      </c>
      <c r="AZ118" s="1" t="str">
        <f>IF(AT118&gt;0,"&lt;img src=@img/pets.png@&gt;","")</f>
        <v/>
      </c>
      <c r="BA118" s="1" t="str">
        <f>IF(AU118="hard","&lt;img src=@img/hard.png@&gt;",IF(AU118="medium","&lt;img src=@img/medium.png@&gt;",IF(AU118="easy","&lt;img src=@img/easy.png@&gt;","")))</f>
        <v/>
      </c>
      <c r="BB118" s="1" t="str">
        <f>IF(AV118="true","&lt;img src=@img/drinkicon.png@&gt;","")</f>
        <v>&lt;img src=@img/drinkicon.png@&gt;</v>
      </c>
      <c r="BC118" s="1" t="str">
        <f>IF(AW118="true","&lt;img src=@img/foodicon.png@&gt;","")</f>
        <v>&lt;img src=@img/foodicon.png@&gt;</v>
      </c>
      <c r="BD118" s="1" t="str">
        <f>CONCATENATE(AY118,AZ118,BA118,BB118,BC118,BK118)</f>
        <v>&lt;img src=@img/outdoor.png@&gt;&lt;img src=@img/drinkicon.png@&gt;&lt;img src=@img/foodicon.png@&gt;&lt;img src=@img/kidicon.png@&gt;</v>
      </c>
      <c r="BE118" s="1" t="str">
        <f>CONCATENATE(IF(AS118&gt;0,"outdoor ",""),IF(AT118&gt;0,"pet ",""),IF(AV118="true","drink ",""),IF(AW118="true","food ",""),AU118," ",E118," ",C118,IF(BJ118=TRUE," kid",""))</f>
        <v>outdoor drink food med  pearl</v>
      </c>
      <c r="BF118" s="1" t="str">
        <f>IF(C118="pearl","Pearl Street",IF(C118="campus","Near Campus",IF(C118="downtown","Downtown",IF(C118="north","North Boulder",IF(C118="chautauqua","Chautauqua",IF(C118="east","East Boulder",IF(C118="efoco","East FoCo",IF(C118="hill","The Hill",""))))))))</f>
        <v>Pearl Street</v>
      </c>
      <c r="BG118" s="10">
        <v>40.016553000000002</v>
      </c>
      <c r="BH118" s="10">
        <v>-105.282411</v>
      </c>
      <c r="BI118" s="1" t="str">
        <f>CONCATENATE("[",BG118,",",BH118,"],")</f>
        <v>[40.016553,-105.282411],</v>
      </c>
      <c r="BJ118" s="5" t="s">
        <v>32</v>
      </c>
      <c r="BK118" s="1" t="str">
        <f>IF(BJ118&gt;0,"&lt;img src=@img/kidicon.png@&gt;","")</f>
        <v>&lt;img src=@img/kidicon.png@&gt;</v>
      </c>
      <c r="BL118" s="1" t="s">
        <v>469</v>
      </c>
    </row>
    <row r="119" spans="2:64" ht="21" customHeight="1">
      <c r="B119" s="10" t="s">
        <v>243</v>
      </c>
      <c r="C119" s="1" t="s">
        <v>190</v>
      </c>
      <c r="G119" s="8" t="s">
        <v>267</v>
      </c>
      <c r="W119" s="1" t="str">
        <f>IF(H119&gt;0,H119/100,"")</f>
        <v/>
      </c>
      <c r="X119" s="1" t="str">
        <f>IF(I119&gt;0,I119/100,"")</f>
        <v/>
      </c>
      <c r="Y119" s="1" t="str">
        <f>IF(J119&gt;0,J119/100,"")</f>
        <v/>
      </c>
      <c r="Z119" s="1" t="str">
        <f>IF(K119&gt;0,K119/100,"")</f>
        <v/>
      </c>
      <c r="AA119" s="1" t="str">
        <f>IF(L119&gt;0,L119/100,"")</f>
        <v/>
      </c>
      <c r="AB119" s="1" t="str">
        <f>IF(M119&gt;0,M119/100,"")</f>
        <v/>
      </c>
      <c r="AC119" s="1" t="str">
        <f>IF(N119&gt;0,N119/100,"")</f>
        <v/>
      </c>
      <c r="AD119" s="1" t="str">
        <f>IF(O119&gt;0,O119/100,"")</f>
        <v/>
      </c>
      <c r="AE119" s="1" t="str">
        <f>IF(P119&gt;0,P119/100,"")</f>
        <v/>
      </c>
      <c r="AF119" s="1" t="str">
        <f>IF(Q119&gt;0,Q119/100,"")</f>
        <v/>
      </c>
      <c r="AG119" s="1" t="str">
        <f>IF(R119&gt;0,R119/100,"")</f>
        <v/>
      </c>
      <c r="AH119" s="1" t="str">
        <f>IF(S119&gt;0,S119/100,"")</f>
        <v/>
      </c>
      <c r="AI119" s="1" t="str">
        <f>IF(T119&gt;0,T119/100,"")</f>
        <v/>
      </c>
      <c r="AJ119" s="1" t="str">
        <f>IF(U119&gt;0,U119/100,"")</f>
        <v/>
      </c>
      <c r="AK119" s="1" t="str">
        <f>IF(H119&gt;0,CONCATENATE(IF(W119&lt;=12,W119,W119-12),IF(OR(W119&lt;12,W119=24),"am","pm"),"-",IF(X119&lt;=12,X119,X119-12),IF(OR(X119&lt;12,X119=24),"am","pm")),"")</f>
        <v/>
      </c>
      <c r="AL119" s="1" t="str">
        <f>IF(J119&gt;0,CONCATENATE(IF(Y119&lt;=12,Y119,Y119-12),IF(OR(Y119&lt;12,Y119=24),"am","pm"),"-",IF(Z119&lt;=12,Z119,Z119-12),IF(OR(Z119&lt;12,Z119=24),"am","pm")),"")</f>
        <v/>
      </c>
      <c r="AM119" s="1" t="str">
        <f>IF(L119&gt;0,CONCATENATE(IF(AA119&lt;=12,AA119,AA119-12),IF(OR(AA119&lt;12,AA119=24),"am","pm"),"-",IF(AB119&lt;=12,AB119,AB119-12),IF(OR(AB119&lt;12,AB119=24),"am","pm")),"")</f>
        <v/>
      </c>
      <c r="AN119" s="1" t="str">
        <f>IF(N119&gt;0,CONCATENATE(IF(AC119&lt;=12,AC119,AC119-12),IF(OR(AC119&lt;12,AC119=24),"am","pm"),"-",IF(AD119&lt;=12,AD119,AD119-12),IF(OR(AD119&lt;12,AD119=24),"am","pm")),"")</f>
        <v/>
      </c>
      <c r="AO119" s="1" t="str">
        <f>IF(O119&gt;0,CONCATENATE(IF(AE119&lt;=12,AE119,AE119-12),IF(OR(AE119&lt;12,AE119=24),"am","pm"),"-",IF(AF119&lt;=12,AF119,AF119-12),IF(OR(AF119&lt;12,AF119=24),"am","pm")),"")</f>
        <v/>
      </c>
      <c r="AP119" s="1" t="str">
        <f>IF(R119&gt;0,CONCATENATE(IF(AG119&lt;=12,AG119,AG119-12),IF(OR(AG119&lt;12,AG119=24),"am","pm"),"-",IF(AH119&lt;=12,AH119,AH119-12),IF(OR(AH119&lt;12,AH119=24),"am","pm")),"")</f>
        <v/>
      </c>
      <c r="AQ119" s="1" t="str">
        <f>IF(T119&gt;0,CONCATENATE(IF(AI119&lt;=12,AI119,AI119-12),IF(OR(AI119&lt;12,AI119=24),"am","pm"),"-",IF(AJ119&lt;=12,AJ119,AJ119-12),IF(OR(AJ119&lt;12,AJ119=24),"am","pm")),"")</f>
        <v/>
      </c>
      <c r="AR119" s="4" t="s">
        <v>292</v>
      </c>
      <c r="AS119" s="1" t="s">
        <v>28</v>
      </c>
      <c r="AU119" s="1" t="s">
        <v>573</v>
      </c>
      <c r="AV119" s="5" t="s">
        <v>33</v>
      </c>
      <c r="AW119" s="5" t="s">
        <v>33</v>
      </c>
      <c r="AX119" s="6" t="str">
        <f>CONCATENATE("{
    'name': """,B119,""",
    'area': ","""",C119,""",",
"'hours': {
      'sunday-start':","""",H119,"""",", 'sunday-end':","""",I119,"""",", 'monday-start':","""",J119,"""",", 'monday-end':","""",K119,"""",", 'tuesday-start':","""",L119,"""",", 'tuesday-end':","""",M119,""", 'wednesday-start':","""",N119,""", 'wednesday-end':","""",O119,""", 'thursday-start':","""",P119,""", 'thursday-end':","""",Q119,""", 'friday-start':","""",R119,""", 'friday-end':","""",S119,""", 'saturday-start':","""",T119,""", 'saturday-end':","""",U119,"""","},","  'description': ","""",V119,"""",", 'link':","""",AR119,"""",", 'pricing':","""",E119,"""",",   'phone-number': ","""",F119,"""",", 'address': ","""",G119,"""",", 'other-amenities': [","'",AS119,"','",AT119,"','",AU119,"'","]",", 'has-drink':",AV119,", 'has-food':",AW119,"},")</f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9" s="1" t="str">
        <f>IF(AS119&gt;0,"&lt;img src=@img/outdoor.png@&gt;","")</f>
        <v>&lt;img src=@img/outdoor.png@&gt;</v>
      </c>
      <c r="AZ119" s="1" t="str">
        <f>IF(AT119&gt;0,"&lt;img src=@img/pets.png@&gt;","")</f>
        <v/>
      </c>
      <c r="BA119" s="1" t="str">
        <f>IF(AU119="hard","&lt;img src=@img/hard.png@&gt;",IF(AU119="medium","&lt;img src=@img/medium.png@&gt;",IF(AU119="easy","&lt;img src=@img/easy.png@&gt;","")))</f>
        <v/>
      </c>
      <c r="BB119" s="1" t="str">
        <f>IF(AV119="true","&lt;img src=@img/drinkicon.png@&gt;","")</f>
        <v/>
      </c>
      <c r="BC119" s="1" t="str">
        <f>IF(AW119="true","&lt;img src=@img/foodicon.png@&gt;","")</f>
        <v/>
      </c>
      <c r="BD119" s="1" t="str">
        <f>CONCATENATE(AY119,AZ119,BA119,BB119,BC119,BK119)</f>
        <v>&lt;img src=@img/outdoor.png@&gt;</v>
      </c>
      <c r="BE119" s="1" t="str">
        <f>CONCATENATE(IF(AS119&gt;0,"outdoor ",""),IF(AT119&gt;0,"pet ",""),IF(AV119="true","drink ",""),IF(AW119="true","food ",""),AU119," ",E119," ",C119,IF(BJ119=TRUE," kid",""))</f>
        <v>outdoor med  pearl</v>
      </c>
      <c r="BF119" s="1" t="str">
        <f>IF(C119="pearl","Pearl Street",IF(C119="campus","Near Campus",IF(C119="downtown","Downtown",IF(C119="north","North Boulder",IF(C119="chautauqua","Chautauqua",IF(C119="east","East Boulder",IF(C119="efoco","East FoCo",IF(C119="hill","The Hill",""))))))))</f>
        <v>Pearl Street</v>
      </c>
      <c r="BG119" s="10">
        <v>40.016190999999999</v>
      </c>
      <c r="BH119" s="10">
        <v>-105.28424</v>
      </c>
      <c r="BI119" s="1" t="str">
        <f>CONCATENATE("[",BG119,",",BH119,"],")</f>
        <v>[40.016191,-105.28424],</v>
      </c>
      <c r="BK119" s="1" t="str">
        <f>IF(BJ119&gt;0,"&lt;img src=@img/kidicon.png@&gt;","")</f>
        <v/>
      </c>
    </row>
    <row r="120" spans="2:64" ht="21" customHeight="1">
      <c r="B120" s="10" t="s">
        <v>70</v>
      </c>
      <c r="C120" s="1" t="s">
        <v>190</v>
      </c>
      <c r="G120" s="19" t="s">
        <v>198</v>
      </c>
      <c r="J120" s="1">
        <v>1600</v>
      </c>
      <c r="K120" s="1">
        <v>1800</v>
      </c>
      <c r="L120" s="1">
        <v>1600</v>
      </c>
      <c r="M120" s="1">
        <v>1800</v>
      </c>
      <c r="N120" s="1">
        <v>1600</v>
      </c>
      <c r="O120" s="1">
        <v>1800</v>
      </c>
      <c r="P120" s="1">
        <v>1600</v>
      </c>
      <c r="Q120" s="1">
        <v>1800</v>
      </c>
      <c r="R120" s="1">
        <v>1600</v>
      </c>
      <c r="S120" s="1">
        <v>1800</v>
      </c>
      <c r="V120" s="10" t="s">
        <v>110</v>
      </c>
      <c r="W120" s="1" t="str">
        <f>IF(H120&gt;0,H120/100,"")</f>
        <v/>
      </c>
      <c r="X120" s="1" t="str">
        <f>IF(I120&gt;0,I120/100,"")</f>
        <v/>
      </c>
      <c r="Y120" s="1">
        <f>IF(J120&gt;0,J120/100,"")</f>
        <v>16</v>
      </c>
      <c r="Z120" s="1">
        <f>IF(K120&gt;0,K120/100,"")</f>
        <v>18</v>
      </c>
      <c r="AA120" s="1">
        <f>IF(L120&gt;0,L120/100,"")</f>
        <v>16</v>
      </c>
      <c r="AB120" s="1">
        <f>IF(M120&gt;0,M120/100,"")</f>
        <v>18</v>
      </c>
      <c r="AC120" s="1">
        <f>IF(N120&gt;0,N120/100,"")</f>
        <v>16</v>
      </c>
      <c r="AD120" s="1">
        <f>IF(O120&gt;0,O120/100,"")</f>
        <v>18</v>
      </c>
      <c r="AE120" s="1">
        <f>IF(P120&gt;0,P120/100,"")</f>
        <v>16</v>
      </c>
      <c r="AF120" s="1">
        <f>IF(Q120&gt;0,Q120/100,"")</f>
        <v>18</v>
      </c>
      <c r="AG120" s="1">
        <f>IF(R120&gt;0,R120/100,"")</f>
        <v>16</v>
      </c>
      <c r="AH120" s="1">
        <f>IF(S120&gt;0,S120/100,"")</f>
        <v>18</v>
      </c>
      <c r="AI120" s="1" t="str">
        <f>IF(T120&gt;0,T120/100,"")</f>
        <v/>
      </c>
      <c r="AJ120" s="1" t="str">
        <f>IF(U120&gt;0,U120/100,"")</f>
        <v/>
      </c>
      <c r="AK120" s="1" t="str">
        <f>IF(H120&gt;0,CONCATENATE(IF(W120&lt;=12,W120,W120-12),IF(OR(W120&lt;12,W120=24),"am","pm"),"-",IF(X120&lt;=12,X120,X120-12),IF(OR(X120&lt;12,X120=24),"am","pm")),"")</f>
        <v/>
      </c>
      <c r="AL120" s="1" t="str">
        <f>IF(J120&gt;0,CONCATENATE(IF(Y120&lt;=12,Y120,Y120-12),IF(OR(Y120&lt;12,Y120=24),"am","pm"),"-",IF(Z120&lt;=12,Z120,Z120-12),IF(OR(Z120&lt;12,Z120=24),"am","pm")),"")</f>
        <v>4pm-6pm</v>
      </c>
      <c r="AM120" s="1" t="str">
        <f>IF(L120&gt;0,CONCATENATE(IF(AA120&lt;=12,AA120,AA120-12),IF(OR(AA120&lt;12,AA120=24),"am","pm"),"-",IF(AB120&lt;=12,AB120,AB120-12),IF(OR(AB120&lt;12,AB120=24),"am","pm")),"")</f>
        <v>4pm-6pm</v>
      </c>
      <c r="AN120" s="1" t="str">
        <f>IF(N120&gt;0,CONCATENATE(IF(AC120&lt;=12,AC120,AC120-12),IF(OR(AC120&lt;12,AC120=24),"am","pm"),"-",IF(AD120&lt;=12,AD120,AD120-12),IF(OR(AD120&lt;12,AD120=24),"am","pm")),"")</f>
        <v>4pm-6pm</v>
      </c>
      <c r="AO120" s="1" t="str">
        <f>IF(O120&gt;0,CONCATENATE(IF(AE120&lt;=12,AE120,AE120-12),IF(OR(AE120&lt;12,AE120=24),"am","pm"),"-",IF(AF120&lt;=12,AF120,AF120-12),IF(OR(AF120&lt;12,AF120=24),"am","pm")),"")</f>
        <v>4pm-6pm</v>
      </c>
      <c r="AP120" s="1" t="str">
        <f>IF(R120&gt;0,CONCATENATE(IF(AG120&lt;=12,AG120,AG120-12),IF(OR(AG120&lt;12,AG120=24),"am","pm"),"-",IF(AH120&lt;=12,AH120,AH120-12),IF(OR(AH120&lt;12,AH120=24),"am","pm")),"")</f>
        <v>4pm-6pm</v>
      </c>
      <c r="AQ120" s="1" t="str">
        <f>IF(T120&gt;0,CONCATENATE(IF(AI120&lt;=12,AI120,AI120-12),IF(OR(AI120&lt;12,AI120=24),"am","pm"),"-",IF(AJ120&lt;=12,AJ120,AJ120-12),IF(OR(AJ120&lt;12,AJ120=24),"am","pm")),"")</f>
        <v/>
      </c>
      <c r="AR120" s="4" t="s">
        <v>152</v>
      </c>
      <c r="AS120" s="1" t="s">
        <v>28</v>
      </c>
      <c r="AU120" s="1" t="s">
        <v>573</v>
      </c>
      <c r="AV120" s="5" t="s">
        <v>32</v>
      </c>
      <c r="AW120" s="5" t="s">
        <v>32</v>
      </c>
      <c r="AX120" s="6" t="str">
        <f>CONCATENATE("{
    'name': """,B120,""",
    'area': ","""",C120,""",",
"'hours': {
      'sunday-start':","""",H120,"""",", 'sunday-end':","""",I120,"""",", 'monday-start':","""",J120,"""",", 'monday-end':","""",K120,"""",", 'tuesday-start':","""",L120,"""",", 'tuesday-end':","""",M120,""", 'wednesday-start':","""",N120,""", 'wednesday-end':","""",O120,""", 'thursday-start':","""",P120,""", 'thursday-end':","""",Q120,""", 'friday-start':","""",R120,""", 'friday-end':","""",S120,""", 'saturday-start':","""",T120,""", 'saturday-end':","""",U120,"""","},","  'description': ","""",V120,"""",", 'link':","""",AR120,"""",", 'pricing':","""",E120,"""",",   'phone-number': ","""",F120,"""",", 'address': ","""",G120,"""",", 'other-amenities': [","'",AS120,"','",AT120,"','",AU120,"'","]",", 'has-drink':",AV120,", 'has-food':",AW120,"},")</f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20" s="1" t="str">
        <f>IF(AS120&gt;0,"&lt;img src=@img/outdoor.png@&gt;","")</f>
        <v>&lt;img src=@img/outdoor.png@&gt;</v>
      </c>
      <c r="AZ120" s="1" t="str">
        <f>IF(AT120&gt;0,"&lt;img src=@img/pets.png@&gt;","")</f>
        <v/>
      </c>
      <c r="BA120" s="1" t="str">
        <f>IF(AU120="hard","&lt;img src=@img/hard.png@&gt;",IF(AU120="medium","&lt;img src=@img/medium.png@&gt;",IF(AU120="easy","&lt;img src=@img/easy.png@&gt;","")))</f>
        <v/>
      </c>
      <c r="BB120" s="1" t="str">
        <f>IF(AV120="true","&lt;img src=@img/drinkicon.png@&gt;","")</f>
        <v>&lt;img src=@img/drinkicon.png@&gt;</v>
      </c>
      <c r="BC120" s="1" t="str">
        <f>IF(AW120="true","&lt;img src=@img/foodicon.png@&gt;","")</f>
        <v>&lt;img src=@img/foodicon.png@&gt;</v>
      </c>
      <c r="BD120" s="1" t="str">
        <f>CONCATENATE(AY120,AZ120,BA120,BB120,BC120,BK120)</f>
        <v>&lt;img src=@img/outdoor.png@&gt;&lt;img src=@img/drinkicon.png@&gt;&lt;img src=@img/foodicon.png@&gt;</v>
      </c>
      <c r="BE120" s="1" t="str">
        <f>CONCATENATE(IF(AS120&gt;0,"outdoor ",""),IF(AT120&gt;0,"pet ",""),IF(AV120="true","drink ",""),IF(AW120="true","food ",""),AU120," ",E120," ",C120,IF(BJ120=TRUE," kid",""))</f>
        <v>outdoor drink food med  pearl</v>
      </c>
      <c r="BF120" s="1" t="str">
        <f>IF(C120="pearl","Pearl Street",IF(C120="campus","Near Campus",IF(C120="downtown","Downtown",IF(C120="north","North Boulder",IF(C120="chautauqua","Chautauqua",IF(C120="east","East Boulder",IF(C120="efoco","East FoCo",IF(C120="hill","The Hill",""))))))))</f>
        <v>Pearl Street</v>
      </c>
      <c r="BG120" s="10">
        <v>40.018610000000002</v>
      </c>
      <c r="BH120" s="10">
        <v>-105.277233</v>
      </c>
      <c r="BI120" s="1" t="str">
        <f>CONCATENATE("[",BG120,",",BH120,"],")</f>
        <v>[40.01861,-105.277233],</v>
      </c>
      <c r="BK120" s="1" t="str">
        <f>IF(BJ120&gt;0,"&lt;img src=@img/kidicon.png@&gt;","")</f>
        <v/>
      </c>
    </row>
    <row r="121" spans="2:64" ht="21" customHeight="1">
      <c r="B121" s="10" t="s">
        <v>396</v>
      </c>
      <c r="C121" s="1" t="s">
        <v>309</v>
      </c>
      <c r="G121" s="1" t="s">
        <v>376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27" t="s">
        <v>459</v>
      </c>
      <c r="W121" s="1">
        <f>IF(H121&gt;0,H121/100,"")</f>
        <v>15</v>
      </c>
      <c r="X121" s="1">
        <f>IF(I121&gt;0,I121/100,"")</f>
        <v>18</v>
      </c>
      <c r="Y121" s="1">
        <f>IF(J121&gt;0,J121/100,"")</f>
        <v>15</v>
      </c>
      <c r="Z121" s="1">
        <f>IF(K121&gt;0,K121/100,"")</f>
        <v>18</v>
      </c>
      <c r="AA121" s="1">
        <f>IF(L121&gt;0,L121/100,"")</f>
        <v>15</v>
      </c>
      <c r="AB121" s="1">
        <f>IF(M121&gt;0,M121/100,"")</f>
        <v>18</v>
      </c>
      <c r="AC121" s="1">
        <f>IF(N121&gt;0,N121/100,"")</f>
        <v>15</v>
      </c>
      <c r="AD121" s="1">
        <f>IF(O121&gt;0,O121/100,"")</f>
        <v>18</v>
      </c>
      <c r="AE121" s="1">
        <f>IF(P121&gt;0,P121/100,"")</f>
        <v>15</v>
      </c>
      <c r="AF121" s="1">
        <f>IF(Q121&gt;0,Q121/100,"")</f>
        <v>18</v>
      </c>
      <c r="AG121" s="1">
        <f>IF(R121&gt;0,R121/100,"")</f>
        <v>15</v>
      </c>
      <c r="AH121" s="1">
        <f>IF(S121&gt;0,S121/100,"")</f>
        <v>18</v>
      </c>
      <c r="AI121" s="1">
        <f>IF(T121&gt;0,T121/100,"")</f>
        <v>15</v>
      </c>
      <c r="AJ121" s="1">
        <f>IF(U121&gt;0,U121/100,"")</f>
        <v>18</v>
      </c>
      <c r="AK121" s="1" t="str">
        <f>IF(H121&gt;0,CONCATENATE(IF(W121&lt;=12,W121,W121-12),IF(OR(W121&lt;12,W121=24),"am","pm"),"-",IF(X121&lt;=12,X121,X121-12),IF(OR(X121&lt;12,X121=24),"am","pm")),"")</f>
        <v>3pm-6pm</v>
      </c>
      <c r="AL121" s="1" t="str">
        <f>IF(J121&gt;0,CONCATENATE(IF(Y121&lt;=12,Y121,Y121-12),IF(OR(Y121&lt;12,Y121=24),"am","pm"),"-",IF(Z121&lt;=12,Z121,Z121-12),IF(OR(Z121&lt;12,Z121=24),"am","pm")),"")</f>
        <v>3pm-6pm</v>
      </c>
      <c r="AM121" s="1" t="str">
        <f>IF(L121&gt;0,CONCATENATE(IF(AA121&lt;=12,AA121,AA121-12),IF(OR(AA121&lt;12,AA121=24),"am","pm"),"-",IF(AB121&lt;=12,AB121,AB121-12),IF(OR(AB121&lt;12,AB121=24),"am","pm")),"")</f>
        <v>3pm-6pm</v>
      </c>
      <c r="AN121" s="1" t="str">
        <f>IF(N121&gt;0,CONCATENATE(IF(AC121&lt;=12,AC121,AC121-12),IF(OR(AC121&lt;12,AC121=24),"am","pm"),"-",IF(AD121&lt;=12,AD121,AD121-12),IF(OR(AD121&lt;12,AD121=24),"am","pm")),"")</f>
        <v>3pm-6pm</v>
      </c>
      <c r="AO121" s="1" t="str">
        <f>IF(O121&gt;0,CONCATENATE(IF(AE121&lt;=12,AE121,AE121-12),IF(OR(AE121&lt;12,AE121=24),"am","pm"),"-",IF(AF121&lt;=12,AF121,AF121-12),IF(OR(AF121&lt;12,AF121=24),"am","pm")),"")</f>
        <v>3pm-6pm</v>
      </c>
      <c r="AP121" s="1" t="str">
        <f>IF(R121&gt;0,CONCATENATE(IF(AG121&lt;=12,AG121,AG121-12),IF(OR(AG121&lt;12,AG121=24),"am","pm"),"-",IF(AH121&lt;=12,AH121,AH121-12),IF(OR(AH121&lt;12,AH121=24),"am","pm")),"")</f>
        <v>3pm-6pm</v>
      </c>
      <c r="AQ121" s="1" t="str">
        <f>IF(T121&gt;0,CONCATENATE(IF(AI121&lt;=12,AI121,AI121-12),IF(OR(AI121&lt;12,AI121=24),"am","pm"),"-",IF(AJ121&lt;=12,AJ121,AJ121-12),IF(OR(AJ121&lt;12,AJ121=24),"am","pm")),"")</f>
        <v>3pm-6pm</v>
      </c>
      <c r="AR121" s="4" t="s">
        <v>537</v>
      </c>
      <c r="AU121" s="1" t="s">
        <v>573</v>
      </c>
      <c r="AV121" s="5" t="s">
        <v>32</v>
      </c>
      <c r="AW121" s="5" t="s">
        <v>32</v>
      </c>
      <c r="AX121" s="6" t="str">
        <f>CONCATENATE("{
    'name': """,B121,""",
    'area': ","""",C121,""",",
"'hours': {
      'sunday-start':","""",H121,"""",", 'sunday-end':","""",I121,"""",", 'monday-start':","""",J121,"""",", 'monday-end':","""",K121,"""",", 'tuesday-start':","""",L121,"""",", 'tuesday-end':","""",M121,""", 'wednesday-start':","""",N121,""", 'wednesday-end':","""",O121,""", 'thursday-start':","""",P121,""", 'thursday-end':","""",Q121,""", 'friday-start':","""",R121,""", 'friday-end':","""",S121,""", 'saturday-start':","""",T121,""", 'saturday-end':","""",U121,"""","},","  'description': ","""",V121,"""",", 'link':","""",AR121,"""",", 'pricing':","""",E121,"""",",   'phone-number': ","""",F121,"""",", 'address': ","""",G121,"""",", 'other-amenities': [","'",AS121,"','",AT121,"','",AU121,"'","]",", 'has-drink':",AV121,", 'has-food':",AW121,"},")</f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21" s="1" t="str">
        <f>IF(AS121&gt;0,"&lt;img src=@img/outdoor.png@&gt;","")</f>
        <v/>
      </c>
      <c r="AZ121" s="1" t="str">
        <f>IF(AT121&gt;0,"&lt;img src=@img/pets.png@&gt;","")</f>
        <v/>
      </c>
      <c r="BA121" s="1" t="str">
        <f>IF(AU121="hard","&lt;img src=@img/hard.png@&gt;",IF(AU121="medium","&lt;img src=@img/medium.png@&gt;",IF(AU121="easy","&lt;img src=@img/easy.png@&gt;","")))</f>
        <v/>
      </c>
      <c r="BB121" s="1" t="str">
        <f>IF(AV121="true","&lt;img src=@img/drinkicon.png@&gt;","")</f>
        <v>&lt;img src=@img/drinkicon.png@&gt;</v>
      </c>
      <c r="BC121" s="1" t="str">
        <f>IF(AW121="true","&lt;img src=@img/foodicon.png@&gt;","")</f>
        <v>&lt;img src=@img/foodicon.png@&gt;</v>
      </c>
      <c r="BD121" s="1" t="str">
        <f>CONCATENATE(AY121,AZ121,BA121,BB121,BC121,BK121)</f>
        <v>&lt;img src=@img/drinkicon.png@&gt;&lt;img src=@img/foodicon.png@&gt;</v>
      </c>
      <c r="BE121" s="1" t="str">
        <f>CONCATENATE(IF(AS121&gt;0,"outdoor ",""),IF(AT121&gt;0,"pet ",""),IF(AV121="true","drink ",""),IF(AW121="true","food ",""),AU121," ",E121," ",C121,IF(BJ121=TRUE," kid",""))</f>
        <v>drink food med  hill</v>
      </c>
      <c r="BF121" s="1" t="str">
        <f>IF(C121="pearl","Pearl Street",IF(C121="campus","Near Campus",IF(C121="downtown","Downtown",IF(C121="north","North Boulder",IF(C121="chautauqua","Chautauqua",IF(C121="east","East Boulder",IF(C121="efoco","East FoCo",IF(C121="hill","The Hill",""))))))))</f>
        <v>The Hill</v>
      </c>
      <c r="BG121" s="10">
        <v>40.007427</v>
      </c>
      <c r="BH121" s="10">
        <v>-105.27603999999999</v>
      </c>
      <c r="BI121" s="1" t="str">
        <f>CONCATENATE("[",BG121,",",BH121,"],")</f>
        <v>[40.007427,-105.27604],</v>
      </c>
      <c r="BK121" s="1" t="str">
        <f>IF(BJ121&gt;0,"&lt;img src=@img/kidicon.png@&gt;","")</f>
        <v/>
      </c>
    </row>
    <row r="122" spans="2:64" ht="21" customHeight="1">
      <c r="B122" s="10" t="s">
        <v>71</v>
      </c>
      <c r="C122" s="1" t="s">
        <v>190</v>
      </c>
      <c r="G122" s="19" t="s">
        <v>199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0" t="s">
        <v>111</v>
      </c>
      <c r="W122" s="1">
        <f>IF(H122&gt;0,H122/100,"")</f>
        <v>15</v>
      </c>
      <c r="X122" s="1">
        <f>IF(I122&gt;0,I122/100,"")</f>
        <v>18</v>
      </c>
      <c r="Y122" s="1">
        <f>IF(J122&gt;0,J122/100,"")</f>
        <v>15</v>
      </c>
      <c r="Z122" s="1">
        <f>IF(K122&gt;0,K122/100,"")</f>
        <v>18</v>
      </c>
      <c r="AA122" s="1">
        <f>IF(L122&gt;0,L122/100,"")</f>
        <v>15</v>
      </c>
      <c r="AB122" s="1">
        <f>IF(M122&gt;0,M122/100,"")</f>
        <v>18</v>
      </c>
      <c r="AC122" s="1">
        <f>IF(N122&gt;0,N122/100,"")</f>
        <v>15</v>
      </c>
      <c r="AD122" s="1">
        <f>IF(O122&gt;0,O122/100,"")</f>
        <v>18</v>
      </c>
      <c r="AE122" s="1">
        <f>IF(P122&gt;0,P122/100,"")</f>
        <v>15</v>
      </c>
      <c r="AF122" s="1">
        <f>IF(Q122&gt;0,Q122/100,"")</f>
        <v>18</v>
      </c>
      <c r="AG122" s="1">
        <f>IF(R122&gt;0,R122/100,"")</f>
        <v>15</v>
      </c>
      <c r="AH122" s="1">
        <f>IF(S122&gt;0,S122/100,"")</f>
        <v>18</v>
      </c>
      <c r="AI122" s="1">
        <f>IF(T122&gt;0,T122/100,"")</f>
        <v>15</v>
      </c>
      <c r="AJ122" s="1">
        <f>IF(U122&gt;0,U122/100,"")</f>
        <v>18</v>
      </c>
      <c r="AK122" s="1" t="str">
        <f>IF(H122&gt;0,CONCATENATE(IF(W122&lt;=12,W122,W122-12),IF(OR(W122&lt;12,W122=24),"am","pm"),"-",IF(X122&lt;=12,X122,X122-12),IF(OR(X122&lt;12,X122=24),"am","pm")),"")</f>
        <v>3pm-6pm</v>
      </c>
      <c r="AL122" s="1" t="str">
        <f>IF(J122&gt;0,CONCATENATE(IF(Y122&lt;=12,Y122,Y122-12),IF(OR(Y122&lt;12,Y122=24),"am","pm"),"-",IF(Z122&lt;=12,Z122,Z122-12),IF(OR(Z122&lt;12,Z122=24),"am","pm")),"")</f>
        <v>3pm-6pm</v>
      </c>
      <c r="AM122" s="1" t="str">
        <f>IF(L122&gt;0,CONCATENATE(IF(AA122&lt;=12,AA122,AA122-12),IF(OR(AA122&lt;12,AA122=24),"am","pm"),"-",IF(AB122&lt;=12,AB122,AB122-12),IF(OR(AB122&lt;12,AB122=24),"am","pm")),"")</f>
        <v>3pm-6pm</v>
      </c>
      <c r="AN122" s="1" t="str">
        <f>IF(N122&gt;0,CONCATENATE(IF(AC122&lt;=12,AC122,AC122-12),IF(OR(AC122&lt;12,AC122=24),"am","pm"),"-",IF(AD122&lt;=12,AD122,AD122-12),IF(OR(AD122&lt;12,AD122=24),"am","pm")),"")</f>
        <v>3pm-6pm</v>
      </c>
      <c r="AO122" s="1" t="str">
        <f>IF(O122&gt;0,CONCATENATE(IF(AE122&lt;=12,AE122,AE122-12),IF(OR(AE122&lt;12,AE122=24),"am","pm"),"-",IF(AF122&lt;=12,AF122,AF122-12),IF(OR(AF122&lt;12,AF122=24),"am","pm")),"")</f>
        <v>3pm-6pm</v>
      </c>
      <c r="AP122" s="1" t="str">
        <f>IF(R122&gt;0,CONCATENATE(IF(AG122&lt;=12,AG122,AG122-12),IF(OR(AG122&lt;12,AG122=24),"am","pm"),"-",IF(AH122&lt;=12,AH122,AH122-12),IF(OR(AH122&lt;12,AH122=24),"am","pm")),"")</f>
        <v>3pm-6pm</v>
      </c>
      <c r="AQ122" s="1" t="str">
        <f>IF(T122&gt;0,CONCATENATE(IF(AI122&lt;=12,AI122,AI122-12),IF(OR(AI122&lt;12,AI122=24),"am","pm"),"-",IF(AJ122&lt;=12,AJ122,AJ122-12),IF(OR(AJ122&lt;12,AJ122=24),"am","pm")),"")</f>
        <v>3pm-6pm</v>
      </c>
      <c r="AR122" s="4" t="s">
        <v>153</v>
      </c>
      <c r="AS122" s="1" t="s">
        <v>28</v>
      </c>
      <c r="AU122" s="1" t="s">
        <v>573</v>
      </c>
      <c r="AV122" s="5" t="s">
        <v>32</v>
      </c>
      <c r="AW122" s="5" t="s">
        <v>32</v>
      </c>
      <c r="AX122" s="6" t="str">
        <f>CONCATENATE("{
    'name': """,B122,""",
    'area': ","""",C122,""",",
"'hours': {
      'sunday-start':","""",H122,"""",", 'sunday-end':","""",I122,"""",", 'monday-start':","""",J122,"""",", 'monday-end':","""",K122,"""",", 'tuesday-start':","""",L122,"""",", 'tuesday-end':","""",M122,""", 'wednesday-start':","""",N122,""", 'wednesday-end':","""",O122,""", 'thursday-start':","""",P122,""", 'thursday-end':","""",Q122,""", 'friday-start':","""",R122,""", 'friday-end':","""",S122,""", 'saturday-start':","""",T122,""", 'saturday-end':","""",U122,"""","},","  'description': ","""",V122,"""",", 'link':","""",AR122,"""",", 'pricing':","""",E122,"""",",   'phone-number': ","""",F122,"""",", 'address': ","""",G122,"""",", 'other-amenities': [","'",AS122,"','",AT122,"','",AU122,"'","]",", 'has-drink':",AV122,", 'has-food':",AW122,"},")</f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22" s="1" t="str">
        <f>IF(AS122&gt;0,"&lt;img src=@img/outdoor.png@&gt;","")</f>
        <v>&lt;img src=@img/outdoor.png@&gt;</v>
      </c>
      <c r="AZ122" s="1" t="str">
        <f>IF(AT122&gt;0,"&lt;img src=@img/pets.png@&gt;","")</f>
        <v/>
      </c>
      <c r="BA122" s="1" t="str">
        <f>IF(AU122="hard","&lt;img src=@img/hard.png@&gt;",IF(AU122="medium","&lt;img src=@img/medium.png@&gt;",IF(AU122="easy","&lt;img src=@img/easy.png@&gt;","")))</f>
        <v/>
      </c>
      <c r="BB122" s="1" t="str">
        <f>IF(AV122="true","&lt;img src=@img/drinkicon.png@&gt;","")</f>
        <v>&lt;img src=@img/drinkicon.png@&gt;</v>
      </c>
      <c r="BC122" s="1" t="str">
        <f>IF(AW122="true","&lt;img src=@img/foodicon.png@&gt;","")</f>
        <v>&lt;img src=@img/foodicon.png@&gt;</v>
      </c>
      <c r="BD122" s="1" t="str">
        <f>CONCATENATE(AY122,AZ122,BA122,BB122,BC122,BK122)</f>
        <v>&lt;img src=@img/outdoor.png@&gt;&lt;img src=@img/drinkicon.png@&gt;&lt;img src=@img/foodicon.png@&gt;</v>
      </c>
      <c r="BE122" s="1" t="str">
        <f>CONCATENATE(IF(AS122&gt;0,"outdoor ",""),IF(AT122&gt;0,"pet ",""),IF(AV122="true","drink ",""),IF(AW122="true","food ",""),AU122," ",E122," ",C122,IF(BJ122=TRUE," kid",""))</f>
        <v>outdoor drink food med  pearl</v>
      </c>
      <c r="BF122" s="1" t="str">
        <f>IF(C122="pearl","Pearl Street",IF(C122="campus","Near Campus",IF(C122="downtown","Downtown",IF(C122="north","North Boulder",IF(C122="chautauqua","Chautauqua",IF(C122="east","East Boulder",IF(C122="efoco","East FoCo",IF(C122="hill","The Hill",""))))))))</f>
        <v>Pearl Street</v>
      </c>
      <c r="BG122" s="10">
        <v>40.019404000000002</v>
      </c>
      <c r="BH122" s="10">
        <v>-105.279415</v>
      </c>
      <c r="BI122" s="1" t="str">
        <f>CONCATENATE("[",BG122,",",BH122,"],")</f>
        <v>[40.019404,-105.279415],</v>
      </c>
      <c r="BK122" s="1" t="str">
        <f>IF(BJ122&gt;0,"&lt;img src=@img/kidicon.png@&gt;","")</f>
        <v/>
      </c>
    </row>
    <row r="123" spans="2:64" ht="21" customHeight="1">
      <c r="B123" s="10" t="s">
        <v>251</v>
      </c>
      <c r="C123" s="1" t="s">
        <v>190</v>
      </c>
      <c r="G123" s="1" t="s">
        <v>275</v>
      </c>
      <c r="W123" s="1" t="str">
        <f>IF(H123&gt;0,H123/100,"")</f>
        <v/>
      </c>
      <c r="X123" s="1" t="str">
        <f>IF(I123&gt;0,I123/100,"")</f>
        <v/>
      </c>
      <c r="Y123" s="1" t="str">
        <f>IF(J123&gt;0,J123/100,"")</f>
        <v/>
      </c>
      <c r="Z123" s="1" t="str">
        <f>IF(K123&gt;0,K123/100,"")</f>
        <v/>
      </c>
      <c r="AA123" s="1" t="str">
        <f>IF(L123&gt;0,L123/100,"")</f>
        <v/>
      </c>
      <c r="AB123" s="1" t="str">
        <f>IF(M123&gt;0,M123/100,"")</f>
        <v/>
      </c>
      <c r="AC123" s="1" t="str">
        <f>IF(N123&gt;0,N123/100,"")</f>
        <v/>
      </c>
      <c r="AD123" s="1" t="str">
        <f>IF(O123&gt;0,O123/100,"")</f>
        <v/>
      </c>
      <c r="AE123" s="1" t="str">
        <f>IF(P123&gt;0,P123/100,"")</f>
        <v/>
      </c>
      <c r="AF123" s="1" t="str">
        <f>IF(Q123&gt;0,Q123/100,"")</f>
        <v/>
      </c>
      <c r="AG123" s="1" t="str">
        <f>IF(R123&gt;0,R123/100,"")</f>
        <v/>
      </c>
      <c r="AH123" s="1" t="str">
        <f>IF(S123&gt;0,S123/100,"")</f>
        <v/>
      </c>
      <c r="AI123" s="1" t="str">
        <f>IF(T123&gt;0,T123/100,"")</f>
        <v/>
      </c>
      <c r="AJ123" s="1" t="str">
        <f>IF(U123&gt;0,U123/100,"")</f>
        <v/>
      </c>
      <c r="AK123" s="1" t="str">
        <f>IF(H123&gt;0,CONCATENATE(IF(W123&lt;=12,W123,W123-12),IF(OR(W123&lt;12,W123=24),"am","pm"),"-",IF(X123&lt;=12,X123,X123-12),IF(OR(X123&lt;12,X123=24),"am","pm")),"")</f>
        <v/>
      </c>
      <c r="AL123" s="1" t="str">
        <f>IF(J123&gt;0,CONCATENATE(IF(Y123&lt;=12,Y123,Y123-12),IF(OR(Y123&lt;12,Y123=24),"am","pm"),"-",IF(Z123&lt;=12,Z123,Z123-12),IF(OR(Z123&lt;12,Z123=24),"am","pm")),"")</f>
        <v/>
      </c>
      <c r="AM123" s="1" t="str">
        <f>IF(L123&gt;0,CONCATENATE(IF(AA123&lt;=12,AA123,AA123-12),IF(OR(AA123&lt;12,AA123=24),"am","pm"),"-",IF(AB123&lt;=12,AB123,AB123-12),IF(OR(AB123&lt;12,AB123=24),"am","pm")),"")</f>
        <v/>
      </c>
      <c r="AN123" s="1" t="str">
        <f>IF(N123&gt;0,CONCATENATE(IF(AC123&lt;=12,AC123,AC123-12),IF(OR(AC123&lt;12,AC123=24),"am","pm"),"-",IF(AD123&lt;=12,AD123,AD123-12),IF(OR(AD123&lt;12,AD123=24),"am","pm")),"")</f>
        <v/>
      </c>
      <c r="AO123" s="1" t="str">
        <f>IF(O123&gt;0,CONCATENATE(IF(AE123&lt;=12,AE123,AE123-12),IF(OR(AE123&lt;12,AE123=24),"am","pm"),"-",IF(AF123&lt;=12,AF123,AF123-12),IF(OR(AF123&lt;12,AF123=24),"am","pm")),"")</f>
        <v/>
      </c>
      <c r="AP123" s="1" t="str">
        <f>IF(R123&gt;0,CONCATENATE(IF(AG123&lt;=12,AG123,AG123-12),IF(OR(AG123&lt;12,AG123=24),"am","pm"),"-",IF(AH123&lt;=12,AH123,AH123-12),IF(OR(AH123&lt;12,AH123=24),"am","pm")),"")</f>
        <v/>
      </c>
      <c r="AQ123" s="1" t="str">
        <f>IF(T123&gt;0,CONCATENATE(IF(AI123&lt;=12,AI123,AI123-12),IF(OR(AI123&lt;12,AI123=24),"am","pm"),"-",IF(AJ123&lt;=12,AJ123,AJ123-12),IF(OR(AJ123&lt;12,AJ123=24),"am","pm")),"")</f>
        <v/>
      </c>
      <c r="AR123" s="4" t="s">
        <v>300</v>
      </c>
      <c r="AS123" s="1" t="s">
        <v>28</v>
      </c>
      <c r="AU123" s="1" t="s">
        <v>573</v>
      </c>
      <c r="AV123" s="5" t="s">
        <v>33</v>
      </c>
      <c r="AW123" s="5" t="s">
        <v>33</v>
      </c>
      <c r="AX123" s="6" t="str">
        <f>CONCATENATE("{
    'name': """,B123,""",
    'area': ","""",C123,""",",
"'hours': {
      'sunday-start':","""",H123,"""",", 'sunday-end':","""",I123,"""",", 'monday-start':","""",J123,"""",", 'monday-end':","""",K123,"""",", 'tuesday-start':","""",L123,"""",", 'tuesday-end':","""",M123,""", 'wednesday-start':","""",N123,""", 'wednesday-end':","""",O123,""", 'thursday-start':","""",P123,""", 'thursday-end':","""",Q123,""", 'friday-start':","""",R123,""", 'friday-end':","""",S123,""", 'saturday-start':","""",T123,""", 'saturday-end':","""",U123,"""","},","  'description': ","""",V123,"""",", 'link':","""",AR123,"""",", 'pricing':","""",E123,"""",",   'phone-number': ","""",F123,"""",", 'address': ","""",G123,"""",", 'other-amenities': [","'",AS123,"','",AT123,"','",AU123,"'","]",", 'has-drink':",AV123,", 'has-food':",AW123,"},")</f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3" s="1" t="str">
        <f>IF(AS123&gt;0,"&lt;img src=@img/outdoor.png@&gt;","")</f>
        <v>&lt;img src=@img/outdoor.png@&gt;</v>
      </c>
      <c r="AZ123" s="1" t="str">
        <f>IF(AT123&gt;0,"&lt;img src=@img/pets.png@&gt;","")</f>
        <v/>
      </c>
      <c r="BA123" s="1" t="str">
        <f>IF(AU123="hard","&lt;img src=@img/hard.png@&gt;",IF(AU123="medium","&lt;img src=@img/medium.png@&gt;",IF(AU123="easy","&lt;img src=@img/easy.png@&gt;","")))</f>
        <v/>
      </c>
      <c r="BB123" s="1" t="str">
        <f>IF(AV123="true","&lt;img src=@img/drinkicon.png@&gt;","")</f>
        <v/>
      </c>
      <c r="BC123" s="1" t="str">
        <f>IF(AW123="true","&lt;img src=@img/foodicon.png@&gt;","")</f>
        <v/>
      </c>
      <c r="BD123" s="1" t="str">
        <f>CONCATENATE(AY123,AZ123,BA123,BB123,BC123,BK123)</f>
        <v>&lt;img src=@img/outdoor.png@&gt;</v>
      </c>
      <c r="BE123" s="1" t="str">
        <f>CONCATENATE(IF(AS123&gt;0,"outdoor ",""),IF(AT123&gt;0,"pet ",""),IF(AV123="true","drink ",""),IF(AW123="true","food ",""),AU123," ",E123," ",C123,IF(BJ123=TRUE," kid",""))</f>
        <v>outdoor med  pearl</v>
      </c>
      <c r="BF123" s="1" t="str">
        <f>IF(C123="pearl","Pearl Street",IF(C123="campus","Near Campus",IF(C123="downtown","Downtown",IF(C123="north","North Boulder",IF(C123="chautauqua","Chautauqua",IF(C123="east","East Boulder",IF(C123="efoco","East FoCo",IF(C123="hill","The Hill",""))))))))</f>
        <v>Pearl Street</v>
      </c>
      <c r="BG123" s="10">
        <v>40.019083000000002</v>
      </c>
      <c r="BH123" s="10">
        <v>-105.27539</v>
      </c>
      <c r="BI123" s="1" t="str">
        <f>CONCATENATE("[",BG123,",",BH123,"],")</f>
        <v>[40.019083,-105.27539],</v>
      </c>
      <c r="BK123" s="1" t="str">
        <f>IF(BJ123&gt;0,"&lt;img src=@img/kidicon.png@&gt;","")</f>
        <v/>
      </c>
    </row>
    <row r="124" spans="2:64" ht="21" customHeight="1">
      <c r="B124" s="10" t="s">
        <v>27</v>
      </c>
      <c r="C124" s="1" t="s">
        <v>190</v>
      </c>
      <c r="G124" s="19" t="s">
        <v>207</v>
      </c>
      <c r="H124" s="1">
        <v>1400</v>
      </c>
      <c r="I124" s="1">
        <v>1700</v>
      </c>
      <c r="J124" s="1">
        <v>1400</v>
      </c>
      <c r="K124" s="1">
        <v>1700</v>
      </c>
      <c r="L124" s="1">
        <v>1400</v>
      </c>
      <c r="M124" s="1">
        <v>1700</v>
      </c>
      <c r="N124" s="1">
        <v>1400</v>
      </c>
      <c r="O124" s="1">
        <v>1700</v>
      </c>
      <c r="P124" s="1">
        <v>1400</v>
      </c>
      <c r="Q124" s="1">
        <v>1700</v>
      </c>
      <c r="R124" s="1">
        <v>1400</v>
      </c>
      <c r="S124" s="1">
        <v>1700</v>
      </c>
      <c r="T124" s="1">
        <v>1400</v>
      </c>
      <c r="U124" s="1">
        <v>1700</v>
      </c>
      <c r="V124" s="10" t="s">
        <v>119</v>
      </c>
      <c r="W124" s="1">
        <f>IF(H124&gt;0,H124/100,"")</f>
        <v>14</v>
      </c>
      <c r="X124" s="1">
        <f>IF(I124&gt;0,I124/100,"")</f>
        <v>17</v>
      </c>
      <c r="Y124" s="1">
        <f>IF(J124&gt;0,J124/100,"")</f>
        <v>14</v>
      </c>
      <c r="Z124" s="1">
        <f>IF(K124&gt;0,K124/100,"")</f>
        <v>17</v>
      </c>
      <c r="AA124" s="1">
        <f>IF(L124&gt;0,L124/100,"")</f>
        <v>14</v>
      </c>
      <c r="AB124" s="1">
        <f>IF(M124&gt;0,M124/100,"")</f>
        <v>17</v>
      </c>
      <c r="AC124" s="1">
        <f>IF(N124&gt;0,N124/100,"")</f>
        <v>14</v>
      </c>
      <c r="AD124" s="1">
        <f>IF(O124&gt;0,O124/100,"")</f>
        <v>17</v>
      </c>
      <c r="AE124" s="1">
        <f>IF(P124&gt;0,P124/100,"")</f>
        <v>14</v>
      </c>
      <c r="AF124" s="1">
        <f>IF(Q124&gt;0,Q124/100,"")</f>
        <v>17</v>
      </c>
      <c r="AG124" s="1">
        <f>IF(R124&gt;0,R124/100,"")</f>
        <v>14</v>
      </c>
      <c r="AH124" s="1">
        <f>IF(S124&gt;0,S124/100,"")</f>
        <v>17</v>
      </c>
      <c r="AI124" s="1">
        <f>IF(T124&gt;0,T124/100,"")</f>
        <v>14</v>
      </c>
      <c r="AJ124" s="1">
        <f>IF(U124&gt;0,U124/100,"")</f>
        <v>17</v>
      </c>
      <c r="AK124" s="1" t="str">
        <f>IF(H124&gt;0,CONCATENATE(IF(W124&lt;=12,W124,W124-12),IF(OR(W124&lt;12,W124=24),"am","pm"),"-",IF(X124&lt;=12,X124,X124-12),IF(OR(X124&lt;12,X124=24),"am","pm")),"")</f>
        <v>2pm-5pm</v>
      </c>
      <c r="AL124" s="1" t="str">
        <f>IF(J124&gt;0,CONCATENATE(IF(Y124&lt;=12,Y124,Y124-12),IF(OR(Y124&lt;12,Y124=24),"am","pm"),"-",IF(Z124&lt;=12,Z124,Z124-12),IF(OR(Z124&lt;12,Z124=24),"am","pm")),"")</f>
        <v>2pm-5pm</v>
      </c>
      <c r="AM124" s="1" t="str">
        <f>IF(L124&gt;0,CONCATENATE(IF(AA124&lt;=12,AA124,AA124-12),IF(OR(AA124&lt;12,AA124=24),"am","pm"),"-",IF(AB124&lt;=12,AB124,AB124-12),IF(OR(AB124&lt;12,AB124=24),"am","pm")),"")</f>
        <v>2pm-5pm</v>
      </c>
      <c r="AN124" s="1" t="str">
        <f>IF(N124&gt;0,CONCATENATE(IF(AC124&lt;=12,AC124,AC124-12),IF(OR(AC124&lt;12,AC124=24),"am","pm"),"-",IF(AD124&lt;=12,AD124,AD124-12),IF(OR(AD124&lt;12,AD124=24),"am","pm")),"")</f>
        <v>2pm-5pm</v>
      </c>
      <c r="AO124" s="1" t="str">
        <f>IF(O124&gt;0,CONCATENATE(IF(AE124&lt;=12,AE124,AE124-12),IF(OR(AE124&lt;12,AE124=24),"am","pm"),"-",IF(AF124&lt;=12,AF124,AF124-12),IF(OR(AF124&lt;12,AF124=24),"am","pm")),"")</f>
        <v>2pm-5pm</v>
      </c>
      <c r="AP124" s="1" t="str">
        <f>IF(R124&gt;0,CONCATENATE(IF(AG124&lt;=12,AG124,AG124-12),IF(OR(AG124&lt;12,AG124=24),"am","pm"),"-",IF(AH124&lt;=12,AH124,AH124-12),IF(OR(AH124&lt;12,AH124=24),"am","pm")),"")</f>
        <v>2pm-5pm</v>
      </c>
      <c r="AQ124" s="1" t="str">
        <f>IF(T124&gt;0,CONCATENATE(IF(AI124&lt;=12,AI124,AI124-12),IF(OR(AI124&lt;12,AI124=24),"am","pm"),"-",IF(AJ124&lt;=12,AJ124,AJ124-12),IF(OR(AJ124&lt;12,AJ124=24),"am","pm")),"")</f>
        <v>2pm-5pm</v>
      </c>
      <c r="AR124" s="7" t="s">
        <v>162</v>
      </c>
      <c r="AS124" s="1" t="s">
        <v>28</v>
      </c>
      <c r="AT124" s="1" t="s">
        <v>464</v>
      </c>
      <c r="AU124" s="1" t="s">
        <v>573</v>
      </c>
      <c r="AV124" s="5" t="s">
        <v>32</v>
      </c>
      <c r="AW124" s="5" t="s">
        <v>32</v>
      </c>
      <c r="AX124" s="6" t="str">
        <f>CONCATENATE("{
    'name': """,B124,""",
    'area': ","""",C124,""",",
"'hours': {
      'sunday-start':","""",H124,"""",", 'sunday-end':","""",I124,"""",", 'monday-start':","""",J124,"""",", 'monday-end':","""",K124,"""",", 'tuesday-start':","""",L124,"""",", 'tuesday-end':","""",M124,""", 'wednesday-start':","""",N124,""", 'wednesday-end':","""",O124,""", 'thursday-start':","""",P124,""", 'thursday-end':","""",Q124,""", 'friday-start':","""",R124,""", 'friday-end':","""",S124,""", 'saturday-start':","""",T124,""", 'saturday-end':","""",U124,"""","},","  'description': ","""",V124,"""",", 'link':","""",AR124,"""",", 'pricing':","""",E124,"""",",   'phone-number': ","""",F124,"""",", 'address': ","""",G124,"""",", 'other-amenities': [","'",AS124,"','",AT124,"','",AU124,"'","]",", 'has-drink':",AV124,", 'has-food':",AW124,"},")</f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4" s="1" t="str">
        <f>IF(AS124&gt;0,"&lt;img src=@img/outdoor.png@&gt;","")</f>
        <v>&lt;img src=@img/outdoor.png@&gt;</v>
      </c>
      <c r="AZ124" s="1" t="str">
        <f>IF(AT124&gt;0,"&lt;img src=@img/pets.png@&gt;","")</f>
        <v>&lt;img src=@img/pets.png@&gt;</v>
      </c>
      <c r="BA124" s="1" t="str">
        <f>IF(AU124="hard","&lt;img src=@img/hard.png@&gt;",IF(AU124="medium","&lt;img src=@img/medium.png@&gt;",IF(AU124="easy","&lt;img src=@img/easy.png@&gt;","")))</f>
        <v/>
      </c>
      <c r="BB124" s="1" t="str">
        <f>IF(AV124="true","&lt;img src=@img/drinkicon.png@&gt;","")</f>
        <v>&lt;img src=@img/drinkicon.png@&gt;</v>
      </c>
      <c r="BC124" s="1" t="str">
        <f>IF(AW124="true","&lt;img src=@img/foodicon.png@&gt;","")</f>
        <v>&lt;img src=@img/foodicon.png@&gt;</v>
      </c>
      <c r="BD124" s="1" t="str">
        <f>CONCATENATE(AY124,AZ124,BA124,BB124,BC124,BK124)</f>
        <v>&lt;img src=@img/outdoor.png@&gt;&lt;img src=@img/pets.png@&gt;&lt;img src=@img/drinkicon.png@&gt;&lt;img src=@img/foodicon.png@&gt;</v>
      </c>
      <c r="BE124" s="1" t="str">
        <f>CONCATENATE(IF(AS124&gt;0,"outdoor ",""),IF(AT124&gt;0,"pet ",""),IF(AV124="true","drink ",""),IF(AW124="true","food ",""),AU124," ",E124," ",C124,IF(BJ124=TRUE," kid",""))</f>
        <v>outdoor pet drink food med  pearl</v>
      </c>
      <c r="BF124" s="1" t="str">
        <f>IF(C124="pearl","Pearl Street",IF(C124="campus","Near Campus",IF(C124="downtown","Downtown",IF(C124="north","North Boulder",IF(C124="chautauqua","Chautauqua",IF(C124="east","East Boulder",IF(C124="efoco","East FoCo",IF(C124="hill","The Hill",""))))))))</f>
        <v>Pearl Street</v>
      </c>
      <c r="BG124" s="10">
        <v>40.017814999999999</v>
      </c>
      <c r="BH124" s="10">
        <v>-105.281769</v>
      </c>
      <c r="BI124" s="1" t="str">
        <f>CONCATENATE("[",BG124,",",BH124,"],")</f>
        <v>[40.017815,-105.281769],</v>
      </c>
      <c r="BK124" s="1" t="str">
        <f>IF(BJ124&gt;0,"&lt;img src=@img/kidicon.png@&gt;","")</f>
        <v/>
      </c>
    </row>
    <row r="125" spans="2:64" ht="21" customHeight="1">
      <c r="B125" s="10" t="s">
        <v>81</v>
      </c>
      <c r="C125" s="1" t="s">
        <v>190</v>
      </c>
      <c r="G125" s="20" t="s">
        <v>211</v>
      </c>
      <c r="V125" s="10"/>
      <c r="AR125" s="4" t="s">
        <v>168</v>
      </c>
      <c r="AS125" s="1" t="s">
        <v>28</v>
      </c>
      <c r="AU125" s="1" t="s">
        <v>573</v>
      </c>
      <c r="AV125" s="5" t="s">
        <v>32</v>
      </c>
      <c r="AW125" s="5" t="s">
        <v>32</v>
      </c>
      <c r="AX125" s="6" t="str">
        <f>CONCATENATE("{
    'name': """,B125,""",
    'area': ","""",C125,""",",
"'hours': {
      'sunday-start':","""",H125,"""",", 'sunday-end':","""",I125,"""",", 'monday-start':","""",J125,"""",", 'monday-end':","""",K125,"""",", 'tuesday-start':","""",L125,"""",", 'tuesday-end':","""",M125,""", 'wednesday-start':","""",N125,""", 'wednesday-end':","""",O125,""", 'thursday-start':","""",P125,""", 'thursday-end':","""",Q125,""", 'friday-start':","""",R125,""", 'friday-end':","""",S125,""", 'saturday-start':","""",T125,""", 'saturday-end':","""",U125,"""","},","  'description': ","""",V125,"""",", 'link':","""",AR125,"""",", 'pricing':","""",E125,"""",",   'phone-number': ","""",F125,"""",", 'address': ","""",G125,"""",", 'other-amenities': [","'",AS125,"','",AT125,"','",AU125,"'","]",", 'has-drink':",AV125,", 'has-food':",AW125,"},")</f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5" s="1" t="str">
        <f>IF(AS125&gt;0,"&lt;img src=@img/outdoor.png@&gt;","")</f>
        <v>&lt;img src=@img/outdoor.png@&gt;</v>
      </c>
      <c r="AZ125" s="1" t="str">
        <f>IF(AT125&gt;0,"&lt;img src=@img/pets.png@&gt;","")</f>
        <v/>
      </c>
      <c r="BA125" s="1" t="str">
        <f>IF(AU125="hard","&lt;img src=@img/hard.png@&gt;",IF(AU125="medium","&lt;img src=@img/medium.png@&gt;",IF(AU125="easy","&lt;img src=@img/easy.png@&gt;","")))</f>
        <v/>
      </c>
      <c r="BB125" s="1" t="str">
        <f>IF(AV125="true","&lt;img src=@img/drinkicon.png@&gt;","")</f>
        <v>&lt;img src=@img/drinkicon.png@&gt;</v>
      </c>
      <c r="BC125" s="1" t="str">
        <f>IF(AW125="true","&lt;img src=@img/foodicon.png@&gt;","")</f>
        <v>&lt;img src=@img/foodicon.png@&gt;</v>
      </c>
      <c r="BD125" s="1" t="str">
        <f>CONCATENATE(AY125,AZ125,BA125,BB125,BC125,BK125)</f>
        <v>&lt;img src=@img/outdoor.png@&gt;&lt;img src=@img/drinkicon.png@&gt;&lt;img src=@img/foodicon.png@&gt;</v>
      </c>
      <c r="BE125" s="1" t="str">
        <f>CONCATENATE(IF(AS125&gt;0,"outdoor ",""),IF(AT125&gt;0,"pet ",""),IF(AV125="true","drink ",""),IF(AW125="true","food ",""),AU125," ",E125," ",C125,IF(BJ125=TRUE," kid",""))</f>
        <v>outdoor drink food med  pearl</v>
      </c>
      <c r="BF125" s="1" t="str">
        <f>IF(C125="pearl","Pearl Street",IF(C125="campus","Near Campus",IF(C125="downtown","Downtown",IF(C125="north","North Boulder",IF(C125="chautauqua","Chautauqua",IF(C125="east","East Boulder",IF(C125="efoco","East FoCo",IF(C125="hill","The Hill",""))))))))</f>
        <v>Pearl Street</v>
      </c>
      <c r="BG125" s="10">
        <v>40.016188</v>
      </c>
      <c r="BH125" s="10">
        <v>-105.28179299999999</v>
      </c>
      <c r="BI125" s="1" t="str">
        <f>CONCATENATE("[",BG125,",",BH125,"],")</f>
        <v>[40.016188,-105.281793],</v>
      </c>
      <c r="BK125" s="1" t="str">
        <f>IF(BJ125&gt;0,"&lt;img src=@img/kidicon.png@&gt;","")</f>
        <v/>
      </c>
    </row>
    <row r="126" spans="2:64" ht="21" customHeight="1">
      <c r="B126" s="22" t="s">
        <v>476</v>
      </c>
      <c r="C126" s="1" t="s">
        <v>416</v>
      </c>
      <c r="G126" s="26" t="s">
        <v>445</v>
      </c>
      <c r="W126" s="1" t="str">
        <f>IF(H126&gt;0,H126/100,"")</f>
        <v/>
      </c>
      <c r="X126" s="1" t="str">
        <f>IF(I126&gt;0,I126/100,"")</f>
        <v/>
      </c>
      <c r="Y126" s="1" t="str">
        <f>IF(J126&gt;0,J126/100,"")</f>
        <v/>
      </c>
      <c r="Z126" s="1" t="str">
        <f>IF(K126&gt;0,K126/100,"")</f>
        <v/>
      </c>
      <c r="AA126" s="1" t="str">
        <f>IF(L126&gt;0,L126/100,"")</f>
        <v/>
      </c>
      <c r="AB126" s="1" t="str">
        <f>IF(M126&gt;0,M126/100,"")</f>
        <v/>
      </c>
      <c r="AC126" s="1" t="str">
        <f>IF(N126&gt;0,N126/100,"")</f>
        <v/>
      </c>
      <c r="AD126" s="1" t="str">
        <f>IF(O126&gt;0,O126/100,"")</f>
        <v/>
      </c>
      <c r="AE126" s="1" t="str">
        <f>IF(P126&gt;0,P126/100,"")</f>
        <v/>
      </c>
      <c r="AF126" s="1" t="str">
        <f>IF(Q126&gt;0,Q126/100,"")</f>
        <v/>
      </c>
      <c r="AG126" s="1" t="str">
        <f>IF(R126&gt;0,R126/100,"")</f>
        <v/>
      </c>
      <c r="AH126" s="1" t="str">
        <f>IF(S126&gt;0,S126/100,"")</f>
        <v/>
      </c>
      <c r="AI126" s="1" t="str">
        <f>IF(T126&gt;0,T126/100,"")</f>
        <v/>
      </c>
      <c r="AJ126" s="1" t="str">
        <f>IF(U126&gt;0,U126/100,"")</f>
        <v/>
      </c>
      <c r="AK126" s="1" t="str">
        <f>IF(H126&gt;0,CONCATENATE(IF(W126&lt;=12,W126,W126-12),IF(OR(W126&lt;12,W126=24),"am","pm"),"-",IF(X126&lt;=12,X126,X126-12),IF(OR(X126&lt;12,X126=24),"am","pm")),"")</f>
        <v/>
      </c>
      <c r="AL126" s="1" t="str">
        <f>IF(J126&gt;0,CONCATENATE(IF(Y126&lt;=12,Y126,Y126-12),IF(OR(Y126&lt;12,Y126=24),"am","pm"),"-",IF(Z126&lt;=12,Z126,Z126-12),IF(OR(Z126&lt;12,Z126=24),"am","pm")),"")</f>
        <v/>
      </c>
      <c r="AM126" s="1" t="str">
        <f>IF(L126&gt;0,CONCATENATE(IF(AA126&lt;=12,AA126,AA126-12),IF(OR(AA126&lt;12,AA126=24),"am","pm"),"-",IF(AB126&lt;=12,AB126,AB126-12),IF(OR(AB126&lt;12,AB126=24),"am","pm")),"")</f>
        <v/>
      </c>
      <c r="AN126" s="1" t="str">
        <f>IF(N126&gt;0,CONCATENATE(IF(AC126&lt;=12,AC126,AC126-12),IF(OR(AC126&lt;12,AC126=24),"am","pm"),"-",IF(AD126&lt;=12,AD126,AD126-12),IF(OR(AD126&lt;12,AD126=24),"am","pm")),"")</f>
        <v/>
      </c>
      <c r="AO126" s="1" t="str">
        <f>IF(O126&gt;0,CONCATENATE(IF(AE126&lt;=12,AE126,AE126-12),IF(OR(AE126&lt;12,AE126=24),"am","pm"),"-",IF(AF126&lt;=12,AF126,AF126-12),IF(OR(AF126&lt;12,AF126=24),"am","pm")),"")</f>
        <v/>
      </c>
      <c r="AP126" s="1" t="str">
        <f>IF(R126&gt;0,CONCATENATE(IF(AG126&lt;=12,AG126,AG126-12),IF(OR(AG126&lt;12,AG126=24),"am","pm"),"-",IF(AH126&lt;=12,AH126,AH126-12),IF(OR(AH126&lt;12,AH126=24),"am","pm")),"")</f>
        <v/>
      </c>
      <c r="AQ126" s="1" t="str">
        <f>IF(T126&gt;0,CONCATENATE(IF(AI126&lt;=12,AI126,AI126-12),IF(OR(AI126&lt;12,AI126=24),"am","pm"),"-",IF(AJ126&lt;=12,AJ126,AJ126-12),IF(OR(AJ126&lt;12,AJ126=24),"am","pm")),"")</f>
        <v/>
      </c>
      <c r="AR126" s="4"/>
      <c r="AT126" s="1" t="s">
        <v>464</v>
      </c>
      <c r="AU126" s="1" t="s">
        <v>573</v>
      </c>
      <c r="AV126" s="5" t="s">
        <v>33</v>
      </c>
      <c r="AW126" s="5" t="s">
        <v>33</v>
      </c>
      <c r="AX126" s="6" t="str">
        <f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6" s="1" t="str">
        <f>IF(AS126&gt;0,"&lt;img src=@img/outdoor.png@&gt;","")</f>
        <v/>
      </c>
      <c r="AZ126" s="1" t="str">
        <f>IF(AT126&gt;0,"&lt;img src=@img/pets.png@&gt;","")</f>
        <v>&lt;img src=@img/pets.png@&gt;</v>
      </c>
      <c r="BA126" s="1" t="str">
        <f>IF(AU126="hard","&lt;img src=@img/hard.png@&gt;",IF(AU126="medium","&lt;img src=@img/medium.png@&gt;",IF(AU126="easy","&lt;img src=@img/easy.png@&gt;","")))</f>
        <v/>
      </c>
      <c r="BB126" s="1" t="str">
        <f>IF(AV126="true","&lt;img src=@img/drinkicon.png@&gt;","")</f>
        <v/>
      </c>
      <c r="BC126" s="1" t="str">
        <f>IF(AW126="true","&lt;img src=@img/foodicon.png@&gt;","")</f>
        <v/>
      </c>
      <c r="BD126" s="1" t="str">
        <f>CONCATENATE(AY126,AZ126,BA126,BB126,BC126,BK126)</f>
        <v>&lt;img src=@img/pets.png@&gt;</v>
      </c>
      <c r="BE126" s="1" t="str">
        <f>CONCATENATE(IF(AS126&gt;0,"outdoor ",""),IF(AT126&gt;0,"pet ",""),IF(AV126="true","drink ",""),IF(AW126="true","food ",""),AU126," ",E126," ",C126,IF(BJ126=TRUE," kid",""))</f>
        <v>pet med  north</v>
      </c>
      <c r="BF126" s="1" t="str">
        <f>IF(C126="pearl","Pearl Street",IF(C126="campus","Near Campus",IF(C126="downtown","Downtown",IF(C126="north","North Boulder",IF(C126="chautauqua","Chautauqua",IF(C126="east","East Boulder",IF(C126="efoco","East FoCo",IF(C126="hill","The Hill",""))))))))</f>
        <v>North Boulder</v>
      </c>
      <c r="BG126" s="10">
        <v>40.057577000000002</v>
      </c>
      <c r="BH126" s="10">
        <v>-105.281848</v>
      </c>
      <c r="BI126" s="1" t="str">
        <f>CONCATENATE("[",BG126,",",BH126,"],")</f>
        <v>[40.057577,-105.281848],</v>
      </c>
      <c r="BK126" s="1" t="str">
        <f>IF(BJ126&gt;0,"&lt;img src=@img/kidicon.png@&gt;","")</f>
        <v/>
      </c>
    </row>
    <row r="127" spans="2:64" ht="21" customHeight="1">
      <c r="B127" s="10" t="s">
        <v>398</v>
      </c>
      <c r="C127" s="1" t="s">
        <v>309</v>
      </c>
      <c r="G127" s="1" t="s">
        <v>378</v>
      </c>
      <c r="W127" s="1" t="str">
        <f>IF(H127&gt;0,H127/100,"")</f>
        <v/>
      </c>
      <c r="X127" s="1" t="str">
        <f>IF(I127&gt;0,I127/100,"")</f>
        <v/>
      </c>
      <c r="Y127" s="1" t="str">
        <f>IF(J127&gt;0,J127/100,"")</f>
        <v/>
      </c>
      <c r="Z127" s="1" t="str">
        <f>IF(K127&gt;0,K127/100,"")</f>
        <v/>
      </c>
      <c r="AA127" s="1" t="str">
        <f>IF(L127&gt;0,L127/100,"")</f>
        <v/>
      </c>
      <c r="AB127" s="1" t="str">
        <f>IF(M127&gt;0,M127/100,"")</f>
        <v/>
      </c>
      <c r="AC127" s="1" t="str">
        <f>IF(N127&gt;0,N127/100,"")</f>
        <v/>
      </c>
      <c r="AD127" s="1" t="str">
        <f>IF(O127&gt;0,O127/100,"")</f>
        <v/>
      </c>
      <c r="AE127" s="1" t="str">
        <f>IF(P127&gt;0,P127/100,"")</f>
        <v/>
      </c>
      <c r="AF127" s="1" t="str">
        <f>IF(Q127&gt;0,Q127/100,"")</f>
        <v/>
      </c>
      <c r="AG127" s="1" t="str">
        <f>IF(R127&gt;0,R127/100,"")</f>
        <v/>
      </c>
      <c r="AH127" s="1" t="str">
        <f>IF(S127&gt;0,S127/100,"")</f>
        <v/>
      </c>
      <c r="AI127" s="1" t="str">
        <f>IF(T127&gt;0,T127/100,"")</f>
        <v/>
      </c>
      <c r="AJ127" s="1" t="str">
        <f>IF(U127&gt;0,U127/100,"")</f>
        <v/>
      </c>
      <c r="AK127" s="1" t="str">
        <f>IF(H127&gt;0,CONCATENATE(IF(W127&lt;=12,W127,W127-12),IF(OR(W127&lt;12,W127=24),"am","pm"),"-",IF(X127&lt;=12,X127,X127-12),IF(OR(X127&lt;12,X127=24),"am","pm")),"")</f>
        <v/>
      </c>
      <c r="AL127" s="1" t="str">
        <f>IF(J127&gt;0,CONCATENATE(IF(Y127&lt;=12,Y127,Y127-12),IF(OR(Y127&lt;12,Y127=24),"am","pm"),"-",IF(Z127&lt;=12,Z127,Z127-12),IF(OR(Z127&lt;12,Z127=24),"am","pm")),"")</f>
        <v/>
      </c>
      <c r="AM127" s="1" t="str">
        <f>IF(L127&gt;0,CONCATENATE(IF(AA127&lt;=12,AA127,AA127-12),IF(OR(AA127&lt;12,AA127=24),"am","pm"),"-",IF(AB127&lt;=12,AB127,AB127-12),IF(OR(AB127&lt;12,AB127=24),"am","pm")),"")</f>
        <v/>
      </c>
      <c r="AN127" s="1" t="str">
        <f>IF(N127&gt;0,CONCATENATE(IF(AC127&lt;=12,AC127,AC127-12),IF(OR(AC127&lt;12,AC127=24),"am","pm"),"-",IF(AD127&lt;=12,AD127,AD127-12),IF(OR(AD127&lt;12,AD127=24),"am","pm")),"")</f>
        <v/>
      </c>
      <c r="AO127" s="1" t="str">
        <f>IF(O127&gt;0,CONCATENATE(IF(AE127&lt;=12,AE127,AE127-12),IF(OR(AE127&lt;12,AE127=24),"am","pm"),"-",IF(AF127&lt;=12,AF127,AF127-12),IF(OR(AF127&lt;12,AF127=24),"am","pm")),"")</f>
        <v/>
      </c>
      <c r="AP127" s="1" t="str">
        <f>IF(R127&gt;0,CONCATENATE(IF(AG127&lt;=12,AG127,AG127-12),IF(OR(AG127&lt;12,AG127=24),"am","pm"),"-",IF(AH127&lt;=12,AH127,AH127-12),IF(OR(AH127&lt;12,AH127=24),"am","pm")),"")</f>
        <v/>
      </c>
      <c r="AQ127" s="1" t="str">
        <f>IF(T127&gt;0,CONCATENATE(IF(AI127&lt;=12,AI127,AI127-12),IF(OR(AI127&lt;12,AI127=24),"am","pm"),"-",IF(AJ127&lt;=12,AJ127,AJ127-12),IF(OR(AJ127&lt;12,AJ127=24),"am","pm")),"")</f>
        <v/>
      </c>
      <c r="AR127" s="4" t="s">
        <v>539</v>
      </c>
      <c r="AU127" s="1" t="s">
        <v>573</v>
      </c>
      <c r="AV127" s="5" t="s">
        <v>33</v>
      </c>
      <c r="AW127" s="5" t="s">
        <v>33</v>
      </c>
      <c r="AX127" s="6" t="str">
        <f>CONCATENATE("{
    'name': """,B127,""",
    'area': ","""",C127,""",",
"'hours': {
      'sunday-start':","""",H127,"""",", 'sunday-end':","""",I127,"""",", 'monday-start':","""",J127,"""",", 'monday-end':","""",K127,"""",", 'tuesday-start':","""",L127,"""",", 'tuesday-end':","""",M127,""", 'wednesday-start':","""",N127,""", 'wednesday-end':","""",O127,""", 'thursday-start':","""",P127,""", 'thursday-end':","""",Q127,""", 'friday-start':","""",R127,""", 'friday-end':","""",S127,""", 'saturday-start':","""",T127,""", 'saturday-end':","""",U127,"""","},","  'description': ","""",V127,"""",", 'link':","""",AR127,"""",", 'pricing':","""",E127,"""",",   'phone-number': ","""",F127,"""",", 'address': ","""",G127,"""",", 'other-amenities': [","'",AS127,"','",AT127,"','",AU127,"'","]",", 'has-drink':",AV127,", 'has-food':",AW127,"},")</f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7" s="1" t="str">
        <f>IF(AS127&gt;0,"&lt;img src=@img/outdoor.png@&gt;","")</f>
        <v/>
      </c>
      <c r="AZ127" s="1" t="str">
        <f>IF(AT127&gt;0,"&lt;img src=@img/pets.png@&gt;","")</f>
        <v/>
      </c>
      <c r="BA127" s="1" t="str">
        <f>IF(AU127="hard","&lt;img src=@img/hard.png@&gt;",IF(AU127="medium","&lt;img src=@img/medium.png@&gt;",IF(AU127="easy","&lt;img src=@img/easy.png@&gt;","")))</f>
        <v/>
      </c>
      <c r="BB127" s="1" t="str">
        <f>IF(AV127="true","&lt;img src=@img/drinkicon.png@&gt;","")</f>
        <v/>
      </c>
      <c r="BC127" s="1" t="str">
        <f>IF(AW127="true","&lt;img src=@img/foodicon.png@&gt;","")</f>
        <v/>
      </c>
      <c r="BD127" s="1" t="str">
        <f>CONCATENATE(AY127,AZ127,BA127,BB127,BC127,BK127)</f>
        <v/>
      </c>
      <c r="BE127" s="1" t="str">
        <f>CONCATENATE(IF(AS127&gt;0,"outdoor ",""),IF(AT127&gt;0,"pet ",""),IF(AV127="true","drink ",""),IF(AW127="true","food ",""),AU127," ",E127," ",C127,IF(BJ127=TRUE," kid",""))</f>
        <v>med  hill</v>
      </c>
      <c r="BF127" s="1" t="str">
        <f>IF(C127="pearl","Pearl Street",IF(C127="campus","Near Campus",IF(C127="downtown","Downtown",IF(C127="north","North Boulder",IF(C127="chautauqua","Chautauqua",IF(C127="east","East Boulder",IF(C127="efoco","East FoCo",IF(C127="hill","The Hill",""))))))))</f>
        <v>The Hill</v>
      </c>
      <c r="BG127" s="10">
        <v>40.007489</v>
      </c>
      <c r="BH127" s="10">
        <v>-105.276421</v>
      </c>
      <c r="BI127" s="1" t="str">
        <f>CONCATENATE("[",BG127,",",BH127,"],")</f>
        <v>[40.007489,-105.276421],</v>
      </c>
      <c r="BK127" s="1" t="str">
        <f>IF(BJ127&gt;0,"&lt;img src=@img/kidicon.png@&gt;","")</f>
        <v/>
      </c>
    </row>
    <row r="128" spans="2:64" ht="21" customHeight="1">
      <c r="B128" s="1" t="s">
        <v>308</v>
      </c>
      <c r="C128" s="1" t="s">
        <v>309</v>
      </c>
      <c r="G128" s="21" t="s">
        <v>310</v>
      </c>
      <c r="H128" s="1">
        <v>1100</v>
      </c>
      <c r="I128" s="1">
        <v>2400</v>
      </c>
      <c r="J128" s="1">
        <v>1500</v>
      </c>
      <c r="K128" s="1">
        <v>1800</v>
      </c>
      <c r="L128" s="1">
        <v>1500</v>
      </c>
      <c r="M128" s="1">
        <v>1800</v>
      </c>
      <c r="N128" s="1">
        <v>1500</v>
      </c>
      <c r="O128" s="1">
        <v>1800</v>
      </c>
      <c r="P128" s="1">
        <v>1500</v>
      </c>
      <c r="Q128" s="1">
        <v>1800</v>
      </c>
      <c r="R128" s="1">
        <v>1500</v>
      </c>
      <c r="S128" s="1">
        <v>1800</v>
      </c>
      <c r="V128" s="1" t="s">
        <v>312</v>
      </c>
      <c r="W128" s="1">
        <f>IF(H128&gt;0,H128/100,"")</f>
        <v>11</v>
      </c>
      <c r="X128" s="1">
        <f>IF(I128&gt;0,I128/100,"")</f>
        <v>24</v>
      </c>
      <c r="Y128" s="1">
        <f>IF(J128&gt;0,J128/100,"")</f>
        <v>15</v>
      </c>
      <c r="Z128" s="1">
        <f>IF(K128&gt;0,K128/100,"")</f>
        <v>18</v>
      </c>
      <c r="AA128" s="1">
        <f>IF(L128&gt;0,L128/100,"")</f>
        <v>15</v>
      </c>
      <c r="AB128" s="1">
        <f>IF(M128&gt;0,M128/100,"")</f>
        <v>18</v>
      </c>
      <c r="AC128" s="1">
        <f>IF(N128&gt;0,N128/100,"")</f>
        <v>15</v>
      </c>
      <c r="AD128" s="1">
        <f>IF(O128&gt;0,O128/100,"")</f>
        <v>18</v>
      </c>
      <c r="AE128" s="1">
        <f>IF(P128&gt;0,P128/100,"")</f>
        <v>15</v>
      </c>
      <c r="AF128" s="1">
        <f>IF(Q128&gt;0,Q128/100,"")</f>
        <v>18</v>
      </c>
      <c r="AG128" s="1">
        <f>IF(R128&gt;0,R128/100,"")</f>
        <v>15</v>
      </c>
      <c r="AH128" s="1">
        <f>IF(S128&gt;0,S128/100,"")</f>
        <v>18</v>
      </c>
      <c r="AI128" s="1" t="str">
        <f>IF(T128&gt;0,T128/100,"")</f>
        <v/>
      </c>
      <c r="AJ128" s="1" t="str">
        <f>IF(U128&gt;0,U128/100,"")</f>
        <v/>
      </c>
      <c r="AK128" s="1" t="str">
        <f>IF(H128&gt;0,CONCATENATE(IF(W128&lt;=12,W128,W128-12),IF(OR(W128&lt;12,W128=24),"am","pm"),"-",IF(X128&lt;=12,X128,X128-12),IF(OR(X128&lt;12,X128=24),"am","pm")),"")</f>
        <v>11am-12am</v>
      </c>
      <c r="AL128" s="1" t="str">
        <f>IF(J128&gt;0,CONCATENATE(IF(Y128&lt;=12,Y128,Y128-12),IF(OR(Y128&lt;12,Y128=24),"am","pm"),"-",IF(Z128&lt;=12,Z128,Z128-12),IF(OR(Z128&lt;12,Z128=24),"am","pm")),"")</f>
        <v>3pm-6pm</v>
      </c>
      <c r="AM128" s="1" t="str">
        <f>IF(L128&gt;0,CONCATENATE(IF(AA128&lt;=12,AA128,AA128-12),IF(OR(AA128&lt;12,AA128=24),"am","pm"),"-",IF(AB128&lt;=12,AB128,AB128-12),IF(OR(AB128&lt;12,AB128=24),"am","pm")),"")</f>
        <v>3pm-6pm</v>
      </c>
      <c r="AN128" s="1" t="str">
        <f>IF(N128&gt;0,CONCATENATE(IF(AC128&lt;=12,AC128,AC128-12),IF(OR(AC128&lt;12,AC128=24),"am","pm"),"-",IF(AD128&lt;=12,AD128,AD128-12),IF(OR(AD128&lt;12,AD128=24),"am","pm")),"")</f>
        <v>3pm-6pm</v>
      </c>
      <c r="AO128" s="1" t="str">
        <f>IF(O128&gt;0,CONCATENATE(IF(AE128&lt;=12,AE128,AE128-12),IF(OR(AE128&lt;12,AE128=24),"am","pm"),"-",IF(AF128&lt;=12,AF128,AF128-12),IF(OR(AF128&lt;12,AF128=24),"am","pm")),"")</f>
        <v>3pm-6pm</v>
      </c>
      <c r="AP128" s="1" t="str">
        <f>IF(R128&gt;0,CONCATENATE(IF(AG128&lt;=12,AG128,AG128-12),IF(OR(AG128&lt;12,AG128=24),"am","pm"),"-",IF(AH128&lt;=12,AH128,AH128-12),IF(OR(AH128&lt;12,AH128=24),"am","pm")),"")</f>
        <v>3pm-6pm</v>
      </c>
      <c r="AQ128" s="1" t="str">
        <f>IF(T128&gt;0,CONCATENATE(IF(AI128&lt;=12,AI128,AI128-12),IF(OR(AI128&lt;12,AI128=24),"am","pm"),"-",IF(AJ128&lt;=12,AJ128,AJ128-12),IF(OR(AJ128&lt;12,AJ128=24),"am","pm")),"")</f>
        <v/>
      </c>
      <c r="AR128" s="22" t="s">
        <v>311</v>
      </c>
      <c r="AS128" s="1" t="s">
        <v>28</v>
      </c>
      <c r="AU128" s="1" t="s">
        <v>573</v>
      </c>
      <c r="AV128" s="5" t="s">
        <v>32</v>
      </c>
      <c r="AW128" s="5" t="s">
        <v>32</v>
      </c>
      <c r="AX128" s="6" t="str">
        <f>CONCATENATE("{
    'name': """,B128,""",
    'area': ","""",C128,""",",
"'hours': {
      'sunday-start':","""",H128,"""",", 'sunday-end':","""",I128,"""",", 'monday-start':","""",J128,"""",", 'monday-end':","""",K128,"""",", 'tuesday-start':","""",L128,"""",", 'tuesday-end':","""",M128,""", 'wednesday-start':","""",N128,""", 'wednesday-end':","""",O128,""", 'thursday-start':","""",P128,""", 'thursday-end':","""",Q128,""", 'friday-start':","""",R128,""", 'friday-end':","""",S128,""", 'saturday-start':","""",T128,""", 'saturday-end':","""",U128,"""","},","  'description': ","""",V128,"""",", 'link':","""",AR128,"""",", 'pricing':","""",E128,"""",",   'phone-number': ","""",F128,"""",", 'address': ","""",G128,"""",", 'other-amenities': [","'",AS128,"','",AT128,"','",AU128,"'","]",", 'has-drink':",AV128,", 'has-food':",AW128,"},")</f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8" s="1" t="str">
        <f>IF(AS128&gt;0,"&lt;img src=@img/outdoor.png@&gt;","")</f>
        <v>&lt;img src=@img/outdoor.png@&gt;</v>
      </c>
      <c r="AZ128" s="1" t="str">
        <f>IF(AT128&gt;0,"&lt;img src=@img/pets.png@&gt;","")</f>
        <v/>
      </c>
      <c r="BA128" s="1" t="str">
        <f>IF(AU128="hard","&lt;img src=@img/hard.png@&gt;",IF(AU128="medium","&lt;img src=@img/medium.png@&gt;",IF(AU128="easy","&lt;img src=@img/easy.png@&gt;","")))</f>
        <v/>
      </c>
      <c r="BB128" s="1" t="str">
        <f>IF(AV128="true","&lt;img src=@img/drinkicon.png@&gt;","")</f>
        <v>&lt;img src=@img/drinkicon.png@&gt;</v>
      </c>
      <c r="BC128" s="1" t="str">
        <f>IF(AW128="true","&lt;img src=@img/foodicon.png@&gt;","")</f>
        <v>&lt;img src=@img/foodicon.png@&gt;</v>
      </c>
      <c r="BD128" s="1" t="str">
        <f>CONCATENATE(AY128,AZ128,BA128,BB128,BC128,BK128)</f>
        <v>&lt;img src=@img/outdoor.png@&gt;&lt;img src=@img/drinkicon.png@&gt;&lt;img src=@img/foodicon.png@&gt;</v>
      </c>
      <c r="BE128" s="1" t="str">
        <f>CONCATENATE(IF(AS128&gt;0,"outdoor ",""),IF(AT128&gt;0,"pet ",""),IF(AV128="true","drink ",""),IF(AW128="true","food ",""),AU128," ",E128," ",C128,IF(BJ128=TRUE," kid",""))</f>
        <v>outdoor drink food med  hill</v>
      </c>
      <c r="BF128" s="1" t="str">
        <f>IF(C128="pearl","Pearl Street",IF(C128="campus","Near Campus",IF(C128="downtown","Downtown",IF(C128="north","North Boulder",IF(C128="chautauqua","Chautauqua",IF(C128="east","East Boulder",IF(C128="efoco","East FoCo",IF(C128="hill","The Hill",""))))))))</f>
        <v>The Hill</v>
      </c>
      <c r="BG128" s="10">
        <v>40.008581</v>
      </c>
      <c r="BH128" s="10">
        <v>-105.276405</v>
      </c>
      <c r="BI128" s="1" t="str">
        <f>CONCATENATE("[",BG128,",",BH128,"],")</f>
        <v>[40.008581,-105.276405],</v>
      </c>
      <c r="BK128" s="1" t="str">
        <f>IF(BJ128&gt;0,"&lt;img src=@img/kidicon.png@&gt;","")</f>
        <v/>
      </c>
    </row>
    <row r="129" spans="2:64" ht="21" customHeight="1">
      <c r="B129" s="1" t="s">
        <v>472</v>
      </c>
      <c r="C129" s="1" t="s">
        <v>417</v>
      </c>
      <c r="G129" s="17" t="s">
        <v>475</v>
      </c>
      <c r="W129" s="1" t="str">
        <f>IF(H129&gt;0,H129/100,"")</f>
        <v/>
      </c>
      <c r="X129" s="1" t="str">
        <f>IF(I129&gt;0,I129/100,"")</f>
        <v/>
      </c>
      <c r="Y129" s="1" t="str">
        <f>IF(J129&gt;0,J129/100,"")</f>
        <v/>
      </c>
      <c r="Z129" s="1" t="str">
        <f>IF(K129&gt;0,K129/100,"")</f>
        <v/>
      </c>
      <c r="AA129" s="1" t="str">
        <f>IF(L129&gt;0,L129/100,"")</f>
        <v/>
      </c>
      <c r="AB129" s="1" t="str">
        <f>IF(M129&gt;0,M129/100,"")</f>
        <v/>
      </c>
      <c r="AC129" s="1" t="str">
        <f>IF(N129&gt;0,N129/100,"")</f>
        <v/>
      </c>
      <c r="AD129" s="1" t="str">
        <f>IF(O129&gt;0,O129/100,"")</f>
        <v/>
      </c>
      <c r="AE129" s="1" t="str">
        <f>IF(P129&gt;0,P129/100,"")</f>
        <v/>
      </c>
      <c r="AF129" s="1" t="str">
        <f>IF(Q129&gt;0,Q129/100,"")</f>
        <v/>
      </c>
      <c r="AG129" s="1" t="str">
        <f>IF(R129&gt;0,R129/100,"")</f>
        <v/>
      </c>
      <c r="AH129" s="1" t="str">
        <f>IF(S129&gt;0,S129/100,"")</f>
        <v/>
      </c>
      <c r="AI129" s="1" t="str">
        <f>IF(T129&gt;0,T129/100,"")</f>
        <v/>
      </c>
      <c r="AJ129" s="1" t="str">
        <f>IF(U129&gt;0,U129/100,"")</f>
        <v/>
      </c>
      <c r="AK129" s="1" t="str">
        <f>IF(H129&gt;0,CONCATENATE(IF(W129&lt;=12,W129,W129-12),IF(OR(W129&lt;12,W129=24),"am","pm"),"-",IF(X129&lt;=12,X129,X129-12),IF(OR(X129&lt;12,X129=24),"am","pm")),"")</f>
        <v/>
      </c>
      <c r="AL129" s="1" t="str">
        <f>IF(J129&gt;0,CONCATENATE(IF(Y129&lt;=12,Y129,Y129-12),IF(OR(Y129&lt;12,Y129=24),"am","pm"),"-",IF(Z129&lt;=12,Z129,Z129-12),IF(OR(Z129&lt;12,Z129=24),"am","pm")),"")</f>
        <v/>
      </c>
      <c r="AM129" s="1" t="str">
        <f>IF(L129&gt;0,CONCATENATE(IF(AA129&lt;=12,AA129,AA129-12),IF(OR(AA129&lt;12,AA129=24),"am","pm"),"-",IF(AB129&lt;=12,AB129,AB129-12),IF(OR(AB129&lt;12,AB129=24),"am","pm")),"")</f>
        <v/>
      </c>
      <c r="AN129" s="1" t="str">
        <f>IF(N129&gt;0,CONCATENATE(IF(AC129&lt;=12,AC129,AC129-12),IF(OR(AC129&lt;12,AC129=24),"am","pm"),"-",IF(AD129&lt;=12,AD129,AD129-12),IF(OR(AD129&lt;12,AD129=24),"am","pm")),"")</f>
        <v/>
      </c>
      <c r="AO129" s="1" t="str">
        <f>IF(O129&gt;0,CONCATENATE(IF(AE129&lt;=12,AE129,AE129-12),IF(OR(AE129&lt;12,AE129=24),"am","pm"),"-",IF(AF129&lt;=12,AF129,AF129-12),IF(OR(AF129&lt;12,AF129=24),"am","pm")),"")</f>
        <v/>
      </c>
      <c r="AP129" s="1" t="str">
        <f>IF(R129&gt;0,CONCATENATE(IF(AG129&lt;=12,AG129,AG129-12),IF(OR(AG129&lt;12,AG129=24),"am","pm"),"-",IF(AH129&lt;=12,AH129,AH129-12),IF(OR(AH129&lt;12,AH129=24),"am","pm")),"")</f>
        <v/>
      </c>
      <c r="AQ129" s="1" t="str">
        <f>IF(T129&gt;0,CONCATENATE(IF(AI129&lt;=12,AI129,AI129-12),IF(OR(AI129&lt;12,AI129=24),"am","pm"),"-",IF(AJ129&lt;=12,AJ129,AJ129-12),IF(OR(AJ129&lt;12,AJ129=24),"am","pm")),"")</f>
        <v/>
      </c>
      <c r="AR129" s="1" t="s">
        <v>572</v>
      </c>
      <c r="AU129" s="1" t="s">
        <v>573</v>
      </c>
      <c r="AV129" s="5" t="s">
        <v>33</v>
      </c>
      <c r="AW129" s="5" t="s">
        <v>33</v>
      </c>
      <c r="AX129" s="6" t="str">
        <f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9" s="1" t="str">
        <f>IF(AS129&gt;0,"&lt;img src=@img/outdoor.png@&gt;","")</f>
        <v/>
      </c>
      <c r="AZ129" s="1" t="str">
        <f>IF(AT129&gt;0,"&lt;img src=@img/pets.png@&gt;","")</f>
        <v/>
      </c>
      <c r="BA129" s="1" t="str">
        <f>IF(AU129="hard","&lt;img src=@img/hard.png@&gt;",IF(AU129="medium","&lt;img src=@img/medium.png@&gt;",IF(AU129="easy","&lt;img src=@img/easy.png@&gt;","")))</f>
        <v/>
      </c>
      <c r="BB129" s="1" t="str">
        <f>IF(AV129="true","&lt;img src=@img/drinkicon.png@&gt;","")</f>
        <v/>
      </c>
      <c r="BC129" s="1" t="str">
        <f>IF(AW129="true","&lt;img src=@img/foodicon.png@&gt;","")</f>
        <v/>
      </c>
      <c r="BD129" s="1" t="str">
        <f>CONCATENATE(AY129,AZ129,BA129,BB129,BC129,BK129)</f>
        <v>&lt;img src=@img/kidicon.png@&gt;</v>
      </c>
      <c r="BE129" s="1" t="str">
        <f>CONCATENATE(IF(AS129&gt;0,"outdoor ",""),IF(AT129&gt;0,"pet ",""),IF(AV129="true","drink ",""),IF(AW129="true","food ",""),AU129," ",E129," ",C129,IF(BJ129=TRUE," kid",""))</f>
        <v>med  east</v>
      </c>
      <c r="BF129" s="1" t="str">
        <f>IF(C129="pearl","Pearl Street",IF(C129="campus","Near Campus",IF(C129="downtown","Downtown",IF(C129="north","North Boulder",IF(C129="chautauqua","Chautauqua",IF(C129="east","East Boulder",IF(C129="efoco","East FoCo",IF(C129="hill","The Hill",""))))))))</f>
        <v>East Boulder</v>
      </c>
      <c r="BG129" s="6">
        <v>40.0002225</v>
      </c>
      <c r="BH129" s="10">
        <v>-105.2614786</v>
      </c>
      <c r="BI129" s="1" t="str">
        <f>CONCATENATE("[",BG129,",",BH129,"],")</f>
        <v>[40.0002225,-105.2614786],</v>
      </c>
      <c r="BJ129" s="5" t="s">
        <v>32</v>
      </c>
      <c r="BK129" s="1" t="str">
        <f>IF(BJ129&gt;0,"&lt;img src=@img/kidicon.png@&gt;","")</f>
        <v>&lt;img src=@img/kidicon.png@&gt;</v>
      </c>
      <c r="BL129" s="28" t="s">
        <v>473</v>
      </c>
    </row>
    <row r="130" spans="2:64" ht="21" customHeight="1">
      <c r="B130" s="10" t="s">
        <v>241</v>
      </c>
      <c r="C130" s="1" t="s">
        <v>190</v>
      </c>
      <c r="G130" s="1" t="s">
        <v>265</v>
      </c>
      <c r="W130" s="1" t="str">
        <f>IF(H130&gt;0,H130/100,"")</f>
        <v/>
      </c>
      <c r="X130" s="1" t="str">
        <f>IF(I130&gt;0,I130/100,"")</f>
        <v/>
      </c>
      <c r="Y130" s="1" t="str">
        <f>IF(J130&gt;0,J130/100,"")</f>
        <v/>
      </c>
      <c r="Z130" s="1" t="str">
        <f>IF(K130&gt;0,K130/100,"")</f>
        <v/>
      </c>
      <c r="AA130" s="1" t="str">
        <f>IF(L130&gt;0,L130/100,"")</f>
        <v/>
      </c>
      <c r="AB130" s="1" t="str">
        <f>IF(M130&gt;0,M130/100,"")</f>
        <v/>
      </c>
      <c r="AC130" s="1" t="str">
        <f>IF(N130&gt;0,N130/100,"")</f>
        <v/>
      </c>
      <c r="AD130" s="1" t="str">
        <f>IF(O130&gt;0,O130/100,"")</f>
        <v/>
      </c>
      <c r="AE130" s="1" t="str">
        <f>IF(P130&gt;0,P130/100,"")</f>
        <v/>
      </c>
      <c r="AF130" s="1" t="str">
        <f>IF(Q130&gt;0,Q130/100,"")</f>
        <v/>
      </c>
      <c r="AG130" s="1" t="str">
        <f>IF(R130&gt;0,R130/100,"")</f>
        <v/>
      </c>
      <c r="AH130" s="1" t="str">
        <f>IF(S130&gt;0,S130/100,"")</f>
        <v/>
      </c>
      <c r="AI130" s="1" t="str">
        <f>IF(T130&gt;0,T130/100,"")</f>
        <v/>
      </c>
      <c r="AJ130" s="1" t="str">
        <f>IF(U130&gt;0,U130/100,"")</f>
        <v/>
      </c>
      <c r="AK130" s="1" t="str">
        <f>IF(H130&gt;0,CONCATENATE(IF(W130&lt;=12,W130,W130-12),IF(OR(W130&lt;12,W130=24),"am","pm"),"-",IF(X130&lt;=12,X130,X130-12),IF(OR(X130&lt;12,X130=24),"am","pm")),"")</f>
        <v/>
      </c>
      <c r="AL130" s="1" t="str">
        <f>IF(J130&gt;0,CONCATENATE(IF(Y130&lt;=12,Y130,Y130-12),IF(OR(Y130&lt;12,Y130=24),"am","pm"),"-",IF(Z130&lt;=12,Z130,Z130-12),IF(OR(Z130&lt;12,Z130=24),"am","pm")),"")</f>
        <v/>
      </c>
      <c r="AM130" s="1" t="str">
        <f>IF(L130&gt;0,CONCATENATE(IF(AA130&lt;=12,AA130,AA130-12),IF(OR(AA130&lt;12,AA130=24),"am","pm"),"-",IF(AB130&lt;=12,AB130,AB130-12),IF(OR(AB130&lt;12,AB130=24),"am","pm")),"")</f>
        <v/>
      </c>
      <c r="AN130" s="1" t="str">
        <f>IF(N130&gt;0,CONCATENATE(IF(AC130&lt;=12,AC130,AC130-12),IF(OR(AC130&lt;12,AC130=24),"am","pm"),"-",IF(AD130&lt;=12,AD130,AD130-12),IF(OR(AD130&lt;12,AD130=24),"am","pm")),"")</f>
        <v/>
      </c>
      <c r="AO130" s="1" t="str">
        <f>IF(O130&gt;0,CONCATENATE(IF(AE130&lt;=12,AE130,AE130-12),IF(OR(AE130&lt;12,AE130=24),"am","pm"),"-",IF(AF130&lt;=12,AF130,AF130-12),IF(OR(AF130&lt;12,AF130=24),"am","pm")),"")</f>
        <v/>
      </c>
      <c r="AP130" s="1" t="str">
        <f>IF(R130&gt;0,CONCATENATE(IF(AG130&lt;=12,AG130,AG130-12),IF(OR(AG130&lt;12,AG130=24),"am","pm"),"-",IF(AH130&lt;=12,AH130,AH130-12),IF(OR(AH130&lt;12,AH130=24),"am","pm")),"")</f>
        <v/>
      </c>
      <c r="AQ130" s="1" t="str">
        <f>IF(T130&gt;0,CONCATENATE(IF(AI130&lt;=12,AI130,AI130-12),IF(OR(AI130&lt;12,AI130=24),"am","pm"),"-",IF(AJ130&lt;=12,AJ130,AJ130-12),IF(OR(AJ130&lt;12,AJ130=24),"am","pm")),"")</f>
        <v/>
      </c>
      <c r="AR130" s="1" t="s">
        <v>290</v>
      </c>
      <c r="AS130" s="1" t="s">
        <v>28</v>
      </c>
      <c r="AU130" s="1" t="s">
        <v>573</v>
      </c>
      <c r="AV130" s="5" t="s">
        <v>33</v>
      </c>
      <c r="AW130" s="5" t="s">
        <v>33</v>
      </c>
      <c r="AX130" s="6" t="str">
        <f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30" s="1" t="str">
        <f>IF(AS130&gt;0,"&lt;img src=@img/outdoor.png@&gt;","")</f>
        <v>&lt;img src=@img/outdoor.png@&gt;</v>
      </c>
      <c r="AZ130" s="1" t="str">
        <f>IF(AT130&gt;0,"&lt;img src=@img/pets.png@&gt;","")</f>
        <v/>
      </c>
      <c r="BA130" s="1" t="str">
        <f>IF(AU130="hard","&lt;img src=@img/hard.png@&gt;",IF(AU130="medium","&lt;img src=@img/medium.png@&gt;",IF(AU130="easy","&lt;img src=@img/easy.png@&gt;","")))</f>
        <v/>
      </c>
      <c r="BB130" s="1" t="str">
        <f>IF(AV130="true","&lt;img src=@img/drinkicon.png@&gt;","")</f>
        <v/>
      </c>
      <c r="BC130" s="1" t="str">
        <f>IF(AW130="true","&lt;img src=@img/foodicon.png@&gt;","")</f>
        <v/>
      </c>
      <c r="BD130" s="1" t="str">
        <f>CONCATENATE(AY130,AZ130,BA130,BB130,BC130,BK130)</f>
        <v>&lt;img src=@img/outdoor.png@&gt;</v>
      </c>
      <c r="BE130" s="1" t="str">
        <f>CONCATENATE(IF(AS130&gt;0,"outdoor ",""),IF(AT130&gt;0,"pet ",""),IF(AV130="true","drink ",""),IF(AW130="true","food ",""),AU130," ",E130," ",C130,IF(BJ130=TRUE," kid",""))</f>
        <v>outdoor med  pearl</v>
      </c>
      <c r="BF130" s="1" t="str">
        <f>IF(C130="pearl","Pearl Street",IF(C130="campus","Near Campus",IF(C130="downtown","Downtown",IF(C130="north","North Boulder",IF(C130="chautauqua","Chautauqua",IF(C130="east","East Boulder",IF(C130="efoco","East FoCo",IF(C130="hill","The Hill",""))))))))</f>
        <v>Pearl Street</v>
      </c>
      <c r="BG130" s="10">
        <v>40.018563999999998</v>
      </c>
      <c r="BH130" s="10">
        <v>-105.280008</v>
      </c>
      <c r="BI130" s="1" t="str">
        <f>CONCATENATE("[",BG130,",",BH130,"],")</f>
        <v>[40.018564,-105.280008],</v>
      </c>
      <c r="BK130" s="1" t="str">
        <f>IF(BJ130&gt;0,"&lt;img src=@img/kidicon.png@&gt;","")</f>
        <v/>
      </c>
    </row>
    <row r="131" spans="2:64" ht="21" customHeight="1">
      <c r="B131" s="10" t="s">
        <v>332</v>
      </c>
      <c r="C131" s="1" t="s">
        <v>34</v>
      </c>
      <c r="G131" s="3" t="s">
        <v>359</v>
      </c>
      <c r="H131" s="1">
        <v>1700</v>
      </c>
      <c r="I131" s="1">
        <v>1900</v>
      </c>
      <c r="J131" s="1">
        <v>1700</v>
      </c>
      <c r="K131" s="1">
        <v>1900</v>
      </c>
      <c r="L131" s="1">
        <v>1700</v>
      </c>
      <c r="M131" s="1">
        <v>1900</v>
      </c>
      <c r="N131" s="1">
        <v>1700</v>
      </c>
      <c r="O131" s="1">
        <v>1900</v>
      </c>
      <c r="P131" s="1">
        <v>1700</v>
      </c>
      <c r="Q131" s="1">
        <v>1900</v>
      </c>
      <c r="R131" s="1">
        <v>1700</v>
      </c>
      <c r="S131" s="1">
        <v>1900</v>
      </c>
      <c r="T131" s="1">
        <v>1700</v>
      </c>
      <c r="U131" s="1">
        <v>1900</v>
      </c>
      <c r="W131" s="1">
        <f>IF(H131&gt;0,H131/100,"")</f>
        <v>17</v>
      </c>
      <c r="X131" s="1">
        <f>IF(I131&gt;0,I131/100,"")</f>
        <v>19</v>
      </c>
      <c r="Y131" s="1">
        <f>IF(J131&gt;0,J131/100,"")</f>
        <v>17</v>
      </c>
      <c r="Z131" s="1">
        <f>IF(K131&gt;0,K131/100,"")</f>
        <v>19</v>
      </c>
      <c r="AA131" s="1">
        <f>IF(L131&gt;0,L131/100,"")</f>
        <v>17</v>
      </c>
      <c r="AB131" s="1">
        <f>IF(M131&gt;0,M131/100,"")</f>
        <v>19</v>
      </c>
      <c r="AC131" s="1">
        <f>IF(N131&gt;0,N131/100,"")</f>
        <v>17</v>
      </c>
      <c r="AD131" s="1">
        <f>IF(O131&gt;0,O131/100,"")</f>
        <v>19</v>
      </c>
      <c r="AE131" s="1">
        <f>IF(P131&gt;0,P131/100,"")</f>
        <v>17</v>
      </c>
      <c r="AF131" s="1">
        <f>IF(Q131&gt;0,Q131/100,"")</f>
        <v>19</v>
      </c>
      <c r="AG131" s="1">
        <f>IF(R131&gt;0,R131/100,"")</f>
        <v>17</v>
      </c>
      <c r="AH131" s="1">
        <f>IF(S131&gt;0,S131/100,"")</f>
        <v>19</v>
      </c>
      <c r="AI131" s="1">
        <f>IF(T131&gt;0,T131/100,"")</f>
        <v>17</v>
      </c>
      <c r="AJ131" s="1">
        <f>IF(U131&gt;0,U131/100,"")</f>
        <v>19</v>
      </c>
      <c r="AK131" s="1" t="str">
        <f>IF(H131&gt;0,CONCATENATE(IF(W131&lt;=12,W131,W131-12),IF(OR(W131&lt;12,W131=24),"am","pm"),"-",IF(X131&lt;=12,X131,X131-12),IF(OR(X131&lt;12,X131=24),"am","pm")),"")</f>
        <v>5pm-7pm</v>
      </c>
      <c r="AL131" s="1" t="str">
        <f>IF(J131&gt;0,CONCATENATE(IF(Y131&lt;=12,Y131,Y131-12),IF(OR(Y131&lt;12,Y131=24),"am","pm"),"-",IF(Z131&lt;=12,Z131,Z131-12),IF(OR(Z131&lt;12,Z131=24),"am","pm")),"")</f>
        <v>5pm-7pm</v>
      </c>
      <c r="AM131" s="1" t="str">
        <f>IF(L131&gt;0,CONCATENATE(IF(AA131&lt;=12,AA131,AA131-12),IF(OR(AA131&lt;12,AA131=24),"am","pm"),"-",IF(AB131&lt;=12,AB131,AB131-12),IF(OR(AB131&lt;12,AB131=24),"am","pm")),"")</f>
        <v>5pm-7pm</v>
      </c>
      <c r="AN131" s="1" t="str">
        <f>IF(N131&gt;0,CONCATENATE(IF(AC131&lt;=12,AC131,AC131-12),IF(OR(AC131&lt;12,AC131=24),"am","pm"),"-",IF(AD131&lt;=12,AD131,AD131-12),IF(OR(AD131&lt;12,AD131=24),"am","pm")),"")</f>
        <v>5pm-7pm</v>
      </c>
      <c r="AO131" s="1" t="str">
        <f>IF(O131&gt;0,CONCATENATE(IF(AE131&lt;=12,AE131,AE131-12),IF(OR(AE131&lt;12,AE131=24),"am","pm"),"-",IF(AF131&lt;=12,AF131,AF131-12),IF(OR(AF131&lt;12,AF131=24),"am","pm")),"")</f>
        <v>5pm-7pm</v>
      </c>
      <c r="AP131" s="1" t="str">
        <f>IF(R131&gt;0,CONCATENATE(IF(AG131&lt;=12,AG131,AG131-12),IF(OR(AG131&lt;12,AG131=24),"am","pm"),"-",IF(AH131&lt;=12,AH131,AH131-12),IF(OR(AH131&lt;12,AH131=24),"am","pm")),"")</f>
        <v>5pm-7pm</v>
      </c>
      <c r="AQ131" s="1" t="str">
        <f>IF(T131&gt;0,CONCATENATE(IF(AI131&lt;=12,AI131,AI131-12),IF(OR(AI131&lt;12,AI131=24),"am","pm"),"-",IF(AJ131&lt;=12,AJ131,AJ131-12),IF(OR(AJ131&lt;12,AJ131=24),"am","pm")),"")</f>
        <v>5pm-7pm</v>
      </c>
      <c r="AR131" s="4" t="s">
        <v>521</v>
      </c>
      <c r="AU131" s="1" t="s">
        <v>573</v>
      </c>
      <c r="AV131" s="5" t="s">
        <v>33</v>
      </c>
      <c r="AW131" s="5" t="s">
        <v>33</v>
      </c>
      <c r="AX131" s="6" t="str">
        <f>CONCATENATE("{
    'name': """,B131,""",
    'area': ","""",C131,""",",
"'hours': {
      'sunday-start':","""",H131,"""",", 'sunday-end':","""",I131,"""",", 'monday-start':","""",J131,"""",", 'monday-end':","""",K131,"""",", 'tuesday-start':","""",L131,"""",", 'tuesday-end':","""",M131,""", 'wednesday-start':","""",N131,""", 'wednesday-end':","""",O131,""", 'thursday-start':","""",P131,""", 'thursday-end':","""",Q131,""", 'friday-start':","""",R131,""", 'friday-end':","""",S131,""", 'saturday-start':","""",T131,""", 'saturday-end':","""",U131,"""","},","  'description': ","""",V131,"""",", 'link':","""",AR131,"""",", 'pricing':","""",E131,"""",",   'phone-number': ","""",F131,"""",", 'address': ","""",G131,"""",", 'other-amenities': [","'",AS131,"','",AT131,"','",AU131,"'","]",", 'has-drink':",AV131,", 'has-food':",AW131,"},")</f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31" s="1" t="str">
        <f>IF(AS131&gt;0,"&lt;img src=@img/outdoor.png@&gt;","")</f>
        <v/>
      </c>
      <c r="AZ131" s="1" t="str">
        <f>IF(AT131&gt;0,"&lt;img src=@img/pets.png@&gt;","")</f>
        <v/>
      </c>
      <c r="BA131" s="1" t="str">
        <f>IF(AU131="hard","&lt;img src=@img/hard.png@&gt;",IF(AU131="medium","&lt;img src=@img/medium.png@&gt;",IF(AU131="easy","&lt;img src=@img/easy.png@&gt;","")))</f>
        <v/>
      </c>
      <c r="BB131" s="1" t="str">
        <f>IF(AV131="true","&lt;img src=@img/drinkicon.png@&gt;","")</f>
        <v/>
      </c>
      <c r="BC131" s="1" t="str">
        <f>IF(AW131="true","&lt;img src=@img/foodicon.png@&gt;","")</f>
        <v/>
      </c>
      <c r="BD131" s="1" t="str">
        <f>CONCATENATE(AY131,AZ131,BA131,BB131,BC131,BK131)</f>
        <v/>
      </c>
      <c r="BE131" s="1" t="str">
        <f>CONCATENATE(IF(AS131&gt;0,"outdoor ",""),IF(AT131&gt;0,"pet ",""),IF(AV131="true","drink ",""),IF(AW131="true","food ",""),AU131," ",E131," ",C131,IF(BJ131=TRUE," kid",""))</f>
        <v>med  campus</v>
      </c>
      <c r="BF131" s="1" t="str">
        <f>IF(C131="pearl","Pearl Street",IF(C131="campus","Near Campus",IF(C131="downtown","Downtown",IF(C131="north","North Boulder",IF(C131="chautauqua","Chautauqua",IF(C131="east","East Boulder",IF(C131="efoco","East FoCo",IF(C131="hill","The Hill",""))))))))</f>
        <v>Near Campus</v>
      </c>
      <c r="BG131" s="10">
        <v>40.012053999999999</v>
      </c>
      <c r="BH131" s="10">
        <v>-105.260694</v>
      </c>
      <c r="BI131" s="1" t="str">
        <f>CONCATENATE("[",BG131,",",BH131,"],")</f>
        <v>[40.012054,-105.260694],</v>
      </c>
      <c r="BK131" s="1" t="str">
        <f>IF(BJ131&gt;0,"&lt;img src=@img/kidicon.png@&gt;","")</f>
        <v/>
      </c>
    </row>
    <row r="132" spans="2:64" ht="21" customHeight="1">
      <c r="B132" s="10" t="s">
        <v>326</v>
      </c>
      <c r="C132" s="1" t="s">
        <v>34</v>
      </c>
      <c r="G132" s="8" t="s">
        <v>365</v>
      </c>
      <c r="W132" s="1" t="str">
        <f>IF(H132&gt;0,H132/100,"")</f>
        <v/>
      </c>
      <c r="X132" s="1" t="str">
        <f>IF(I132&gt;0,I132/100,"")</f>
        <v/>
      </c>
      <c r="Y132" s="1" t="str">
        <f>IF(J132&gt;0,J132/100,"")</f>
        <v/>
      </c>
      <c r="Z132" s="1" t="str">
        <f>IF(K132&gt;0,K132/100,"")</f>
        <v/>
      </c>
      <c r="AA132" s="1" t="str">
        <f>IF(L132&gt;0,L132/100,"")</f>
        <v/>
      </c>
      <c r="AB132" s="1" t="str">
        <f>IF(M132&gt;0,M132/100,"")</f>
        <v/>
      </c>
      <c r="AC132" s="1" t="str">
        <f>IF(N132&gt;0,N132/100,"")</f>
        <v/>
      </c>
      <c r="AD132" s="1" t="str">
        <f>IF(O132&gt;0,O132/100,"")</f>
        <v/>
      </c>
      <c r="AE132" s="1" t="str">
        <f>IF(P132&gt;0,P132/100,"")</f>
        <v/>
      </c>
      <c r="AF132" s="1" t="str">
        <f>IF(Q132&gt;0,Q132/100,"")</f>
        <v/>
      </c>
      <c r="AG132" s="1" t="str">
        <f>IF(R132&gt;0,R132/100,"")</f>
        <v/>
      </c>
      <c r="AH132" s="1" t="str">
        <f>IF(S132&gt;0,S132/100,"")</f>
        <v/>
      </c>
      <c r="AI132" s="1" t="str">
        <f>IF(T132&gt;0,T132/100,"")</f>
        <v/>
      </c>
      <c r="AJ132" s="1" t="str">
        <f>IF(U132&gt;0,U132/100,"")</f>
        <v/>
      </c>
      <c r="AK132" s="1" t="str">
        <f>IF(H132&gt;0,CONCATENATE(IF(W132&lt;=12,W132,W132-12),IF(OR(W132&lt;12,W132=24),"am","pm"),"-",IF(X132&lt;=12,X132,X132-12),IF(OR(X132&lt;12,X132=24),"am","pm")),"")</f>
        <v/>
      </c>
      <c r="AL132" s="1" t="str">
        <f>IF(J132&gt;0,CONCATENATE(IF(Y132&lt;=12,Y132,Y132-12),IF(OR(Y132&lt;12,Y132=24),"am","pm"),"-",IF(Z132&lt;=12,Z132,Z132-12),IF(OR(Z132&lt;12,Z132=24),"am","pm")),"")</f>
        <v/>
      </c>
      <c r="AM132" s="1" t="str">
        <f>IF(L132&gt;0,CONCATENATE(IF(AA132&lt;=12,AA132,AA132-12),IF(OR(AA132&lt;12,AA132=24),"am","pm"),"-",IF(AB132&lt;=12,AB132,AB132-12),IF(OR(AB132&lt;12,AB132=24),"am","pm")),"")</f>
        <v/>
      </c>
      <c r="AN132" s="1" t="str">
        <f>IF(N132&gt;0,CONCATENATE(IF(AC132&lt;=12,AC132,AC132-12),IF(OR(AC132&lt;12,AC132=24),"am","pm"),"-",IF(AD132&lt;=12,AD132,AD132-12),IF(OR(AD132&lt;12,AD132=24),"am","pm")),"")</f>
        <v/>
      </c>
      <c r="AO132" s="1" t="str">
        <f>IF(O132&gt;0,CONCATENATE(IF(AE132&lt;=12,AE132,AE132-12),IF(OR(AE132&lt;12,AE132=24),"am","pm"),"-",IF(AF132&lt;=12,AF132,AF132-12),IF(OR(AF132&lt;12,AF132=24),"am","pm")),"")</f>
        <v/>
      </c>
      <c r="AP132" s="1" t="str">
        <f>IF(R132&gt;0,CONCATENATE(IF(AG132&lt;=12,AG132,AG132-12),IF(OR(AG132&lt;12,AG132=24),"am","pm"),"-",IF(AH132&lt;=12,AH132,AH132-12),IF(OR(AH132&lt;12,AH132=24),"am","pm")),"")</f>
        <v/>
      </c>
      <c r="AQ132" s="1" t="str">
        <f>IF(T132&gt;0,CONCATENATE(IF(AI132&lt;=12,AI132,AI132-12),IF(OR(AI132&lt;12,AI132=24),"am","pm"),"-",IF(AJ132&lt;=12,AJ132,AJ132-12),IF(OR(AJ132&lt;12,AJ132=24),"am","pm")),"")</f>
        <v/>
      </c>
      <c r="AR132" s="4" t="s">
        <v>527</v>
      </c>
      <c r="AT132" s="1" t="s">
        <v>464</v>
      </c>
      <c r="AU132" s="1" t="s">
        <v>573</v>
      </c>
      <c r="AV132" s="5" t="s">
        <v>33</v>
      </c>
      <c r="AW132" s="5" t="s">
        <v>33</v>
      </c>
      <c r="AX132" s="6" t="str">
        <f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32" s="1" t="str">
        <f>IF(AS132&gt;0,"&lt;img src=@img/outdoor.png@&gt;","")</f>
        <v/>
      </c>
      <c r="AZ132" s="1" t="str">
        <f>IF(AT132&gt;0,"&lt;img src=@img/pets.png@&gt;","")</f>
        <v>&lt;img src=@img/pets.png@&gt;</v>
      </c>
      <c r="BA132" s="1" t="str">
        <f>IF(AU132="hard","&lt;img src=@img/hard.png@&gt;",IF(AU132="medium","&lt;img src=@img/medium.png@&gt;",IF(AU132="easy","&lt;img src=@img/easy.png@&gt;","")))</f>
        <v/>
      </c>
      <c r="BB132" s="1" t="str">
        <f>IF(AV132="true","&lt;img src=@img/drinkicon.png@&gt;","")</f>
        <v/>
      </c>
      <c r="BC132" s="1" t="str">
        <f>IF(AW132="true","&lt;img src=@img/foodicon.png@&gt;","")</f>
        <v/>
      </c>
      <c r="BD132" s="1" t="str">
        <f>CONCATENATE(AY132,AZ132,BA132,BB132,BC132,BK132)</f>
        <v>&lt;img src=@img/pets.png@&gt;</v>
      </c>
      <c r="BE132" s="1" t="str">
        <f>CONCATENATE(IF(AS132&gt;0,"outdoor ",""),IF(AT132&gt;0,"pet ",""),IF(AV132="true","drink ",""),IF(AW132="true","food ",""),AU132," ",E132," ",C132,IF(BJ132=TRUE," kid",""))</f>
        <v>pet med  campus</v>
      </c>
      <c r="BF132" s="1" t="str">
        <f>IF(C132="pearl","Pearl Street",IF(C132="campus","Near Campus",IF(C132="downtown","Downtown",IF(C132="north","North Boulder",IF(C132="chautauqua","Chautauqua",IF(C132="east","East Boulder",IF(C132="efoco","East FoCo",IF(C132="hill","The Hill",""))))))))</f>
        <v>Near Campus</v>
      </c>
      <c r="BG132" s="10">
        <v>40.014879999999998</v>
      </c>
      <c r="BH132" s="10">
        <v>-105.263391</v>
      </c>
      <c r="BI132" s="1" t="str">
        <f>CONCATENATE("[",BG132,",",BH132,"],")</f>
        <v>[40.01488,-105.263391],</v>
      </c>
      <c r="BK132" s="1" t="str">
        <f>IF(BJ132&gt;0,"&lt;img src=@img/kidicon.png@&gt;","")</f>
        <v/>
      </c>
    </row>
    <row r="133" spans="2:64" ht="21" customHeight="1">
      <c r="B133" s="10" t="s">
        <v>336</v>
      </c>
      <c r="C133" s="1" t="s">
        <v>34</v>
      </c>
      <c r="G133" s="3" t="s">
        <v>355</v>
      </c>
      <c r="W133" s="1" t="str">
        <f>IF(H133&gt;0,H133/100,"")</f>
        <v/>
      </c>
      <c r="X133" s="1" t="str">
        <f>IF(I133&gt;0,I133/100,"")</f>
        <v/>
      </c>
      <c r="Y133" s="1" t="str">
        <f>IF(J133&gt;0,J133/100,"")</f>
        <v/>
      </c>
      <c r="Z133" s="1" t="str">
        <f>IF(K133&gt;0,K133/100,"")</f>
        <v/>
      </c>
      <c r="AA133" s="1" t="str">
        <f>IF(L133&gt;0,L133/100,"")</f>
        <v/>
      </c>
      <c r="AB133" s="1" t="str">
        <f>IF(M133&gt;0,M133/100,"")</f>
        <v/>
      </c>
      <c r="AC133" s="1" t="str">
        <f>IF(N133&gt;0,N133/100,"")</f>
        <v/>
      </c>
      <c r="AD133" s="1" t="str">
        <f>IF(O133&gt;0,O133/100,"")</f>
        <v/>
      </c>
      <c r="AE133" s="1" t="str">
        <f>IF(P133&gt;0,P133/100,"")</f>
        <v/>
      </c>
      <c r="AF133" s="1" t="str">
        <f>IF(Q133&gt;0,Q133/100,"")</f>
        <v/>
      </c>
      <c r="AG133" s="1" t="str">
        <f>IF(R133&gt;0,R133/100,"")</f>
        <v/>
      </c>
      <c r="AH133" s="1" t="str">
        <f>IF(S133&gt;0,S133/100,"")</f>
        <v/>
      </c>
      <c r="AI133" s="1" t="str">
        <f>IF(T133&gt;0,T133/100,"")</f>
        <v/>
      </c>
      <c r="AJ133" s="1" t="str">
        <f>IF(U133&gt;0,U133/100,"")</f>
        <v/>
      </c>
      <c r="AK133" s="1" t="str">
        <f>IF(H133&gt;0,CONCATENATE(IF(W133&lt;=12,W133,W133-12),IF(OR(W133&lt;12,W133=24),"am","pm"),"-",IF(X133&lt;=12,X133,X133-12),IF(OR(X133&lt;12,X133=24),"am","pm")),"")</f>
        <v/>
      </c>
      <c r="AL133" s="1" t="str">
        <f>IF(J133&gt;0,CONCATENATE(IF(Y133&lt;=12,Y133,Y133-12),IF(OR(Y133&lt;12,Y133=24),"am","pm"),"-",IF(Z133&lt;=12,Z133,Z133-12),IF(OR(Z133&lt;12,Z133=24),"am","pm")),"")</f>
        <v/>
      </c>
      <c r="AM133" s="1" t="str">
        <f>IF(L133&gt;0,CONCATENATE(IF(AA133&lt;=12,AA133,AA133-12),IF(OR(AA133&lt;12,AA133=24),"am","pm"),"-",IF(AB133&lt;=12,AB133,AB133-12),IF(OR(AB133&lt;12,AB133=24),"am","pm")),"")</f>
        <v/>
      </c>
      <c r="AN133" s="1" t="str">
        <f>IF(N133&gt;0,CONCATENATE(IF(AC133&lt;=12,AC133,AC133-12),IF(OR(AC133&lt;12,AC133=24),"am","pm"),"-",IF(AD133&lt;=12,AD133,AD133-12),IF(OR(AD133&lt;12,AD133=24),"am","pm")),"")</f>
        <v/>
      </c>
      <c r="AO133" s="1" t="str">
        <f>IF(O133&gt;0,CONCATENATE(IF(AE133&lt;=12,AE133,AE133-12),IF(OR(AE133&lt;12,AE133=24),"am","pm"),"-",IF(AF133&lt;=12,AF133,AF133-12),IF(OR(AF133&lt;12,AF133=24),"am","pm")),"")</f>
        <v/>
      </c>
      <c r="AP133" s="1" t="str">
        <f>IF(R133&gt;0,CONCATENATE(IF(AG133&lt;=12,AG133,AG133-12),IF(OR(AG133&lt;12,AG133=24),"am","pm"),"-",IF(AH133&lt;=12,AH133,AH133-12),IF(OR(AH133&lt;12,AH133=24),"am","pm")),"")</f>
        <v/>
      </c>
      <c r="AQ133" s="1" t="str">
        <f>IF(T133&gt;0,CONCATENATE(IF(AI133&lt;=12,AI133,AI133-12),IF(OR(AI133&lt;12,AI133=24),"am","pm"),"-",IF(AJ133&lt;=12,AJ133,AJ133-12),IF(OR(AJ133&lt;12,AJ133=24),"am","pm")),"")</f>
        <v/>
      </c>
      <c r="AR133" s="1" t="s">
        <v>517</v>
      </c>
      <c r="AU133" s="1" t="s">
        <v>573</v>
      </c>
      <c r="AV133" s="5" t="s">
        <v>33</v>
      </c>
      <c r="AW133" s="5" t="s">
        <v>33</v>
      </c>
      <c r="AX133" s="6" t="str">
        <f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3" s="1" t="str">
        <f>IF(AS133&gt;0,"&lt;img src=@img/outdoor.png@&gt;","")</f>
        <v/>
      </c>
      <c r="AZ133" s="1" t="str">
        <f>IF(AT133&gt;0,"&lt;img src=@img/pets.png@&gt;","")</f>
        <v/>
      </c>
      <c r="BA133" s="1" t="str">
        <f>IF(AU133="hard","&lt;img src=@img/hard.png@&gt;",IF(AU133="medium","&lt;img src=@img/medium.png@&gt;",IF(AU133="easy","&lt;img src=@img/easy.png@&gt;","")))</f>
        <v/>
      </c>
      <c r="BB133" s="1" t="str">
        <f>IF(AV133="true","&lt;img src=@img/drinkicon.png@&gt;","")</f>
        <v/>
      </c>
      <c r="BC133" s="1" t="str">
        <f>IF(AW133="true","&lt;img src=@img/foodicon.png@&gt;","")</f>
        <v/>
      </c>
      <c r="BD133" s="1" t="str">
        <f>CONCATENATE(AY133,AZ133,BA133,BB133,BC133,BK133)</f>
        <v/>
      </c>
      <c r="BE133" s="1" t="str">
        <f>CONCATENATE(IF(AS133&gt;0,"outdoor ",""),IF(AT133&gt;0,"pet ",""),IF(AV133="true","drink ",""),IF(AW133="true","food ",""),AU133," ",E133," ",C133,IF(BJ133=TRUE," kid",""))</f>
        <v>med  campus</v>
      </c>
      <c r="BF133" s="1" t="str">
        <f>IF(C133="pearl","Pearl Street",IF(C133="campus","Near Campus",IF(C133="downtown","Downtown",IF(C133="north","North Boulder",IF(C133="chautauqua","Chautauqua",IF(C133="east","East Boulder",IF(C133="efoco","East FoCo",IF(C133="hill","The Hill",""))))))))</f>
        <v>Near Campus</v>
      </c>
      <c r="BG133" s="10">
        <v>40.014054000000002</v>
      </c>
      <c r="BH133" s="10">
        <v>-105.262699</v>
      </c>
      <c r="BI133" s="1" t="str">
        <f>CONCATENATE("[",BG133,",",BH133,"],")</f>
        <v>[40.014054,-105.262699],</v>
      </c>
      <c r="BK133" s="1" t="str">
        <f>IF(BJ133&gt;0,"&lt;img src=@img/kidicon.png@&gt;","")</f>
        <v/>
      </c>
    </row>
    <row r="134" spans="2:64" ht="21" customHeight="1">
      <c r="B134" s="10" t="s">
        <v>407</v>
      </c>
      <c r="C134" s="1" t="s">
        <v>309</v>
      </c>
      <c r="G134" s="3" t="s">
        <v>387</v>
      </c>
      <c r="W134" s="1" t="str">
        <f>IF(H134&gt;0,H134/100,"")</f>
        <v/>
      </c>
      <c r="X134" s="1" t="str">
        <f>IF(I134&gt;0,I134/100,"")</f>
        <v/>
      </c>
      <c r="Y134" s="1" t="str">
        <f>IF(J134&gt;0,J134/100,"")</f>
        <v/>
      </c>
      <c r="Z134" s="1" t="str">
        <f>IF(K134&gt;0,K134/100,"")</f>
        <v/>
      </c>
      <c r="AA134" s="1" t="str">
        <f>IF(L134&gt;0,L134/100,"")</f>
        <v/>
      </c>
      <c r="AB134" s="1" t="str">
        <f>IF(M134&gt;0,M134/100,"")</f>
        <v/>
      </c>
      <c r="AC134" s="1" t="str">
        <f>IF(N134&gt;0,N134/100,"")</f>
        <v/>
      </c>
      <c r="AD134" s="1" t="str">
        <f>IF(O134&gt;0,O134/100,"")</f>
        <v/>
      </c>
      <c r="AE134" s="1" t="str">
        <f>IF(P134&gt;0,P134/100,"")</f>
        <v/>
      </c>
      <c r="AF134" s="1" t="str">
        <f>IF(Q134&gt;0,Q134/100,"")</f>
        <v/>
      </c>
      <c r="AG134" s="1" t="str">
        <f>IF(R134&gt;0,R134/100,"")</f>
        <v/>
      </c>
      <c r="AH134" s="1" t="str">
        <f>IF(S134&gt;0,S134/100,"")</f>
        <v/>
      </c>
      <c r="AI134" s="1" t="str">
        <f>IF(T134&gt;0,T134/100,"")</f>
        <v/>
      </c>
      <c r="AJ134" s="1" t="str">
        <f>IF(U134&gt;0,U134/100,"")</f>
        <v/>
      </c>
      <c r="AK134" s="1" t="str">
        <f>IF(H134&gt;0,CONCATENATE(IF(W134&lt;=12,W134,W134-12),IF(OR(W134&lt;12,W134=24),"am","pm"),"-",IF(X134&lt;=12,X134,X134-12),IF(OR(X134&lt;12,X134=24),"am","pm")),"")</f>
        <v/>
      </c>
      <c r="AL134" s="1" t="str">
        <f>IF(J134&gt;0,CONCATENATE(IF(Y134&lt;=12,Y134,Y134-12),IF(OR(Y134&lt;12,Y134=24),"am","pm"),"-",IF(Z134&lt;=12,Z134,Z134-12),IF(OR(Z134&lt;12,Z134=24),"am","pm")),"")</f>
        <v/>
      </c>
      <c r="AM134" s="1" t="str">
        <f>IF(L134&gt;0,CONCATENATE(IF(AA134&lt;=12,AA134,AA134-12),IF(OR(AA134&lt;12,AA134=24),"am","pm"),"-",IF(AB134&lt;=12,AB134,AB134-12),IF(OR(AB134&lt;12,AB134=24),"am","pm")),"")</f>
        <v/>
      </c>
      <c r="AN134" s="1" t="str">
        <f>IF(N134&gt;0,CONCATENATE(IF(AC134&lt;=12,AC134,AC134-12),IF(OR(AC134&lt;12,AC134=24),"am","pm"),"-",IF(AD134&lt;=12,AD134,AD134-12),IF(OR(AD134&lt;12,AD134=24),"am","pm")),"")</f>
        <v/>
      </c>
      <c r="AO134" s="1" t="str">
        <f>IF(O134&gt;0,CONCATENATE(IF(AE134&lt;=12,AE134,AE134-12),IF(OR(AE134&lt;12,AE134=24),"am","pm"),"-",IF(AF134&lt;=12,AF134,AF134-12),IF(OR(AF134&lt;12,AF134=24),"am","pm")),"")</f>
        <v/>
      </c>
      <c r="AP134" s="1" t="str">
        <f>IF(R134&gt;0,CONCATENATE(IF(AG134&lt;=12,AG134,AG134-12),IF(OR(AG134&lt;12,AG134=24),"am","pm"),"-",IF(AH134&lt;=12,AH134,AH134-12),IF(OR(AH134&lt;12,AH134=24),"am","pm")),"")</f>
        <v/>
      </c>
      <c r="AQ134" s="1" t="str">
        <f>IF(T134&gt;0,CONCATENATE(IF(AI134&lt;=12,AI134,AI134-12),IF(OR(AI134&lt;12,AI134=24),"am","pm"),"-",IF(AJ134&lt;=12,AJ134,AJ134-12),IF(OR(AJ134&lt;12,AJ134=24),"am","pm")),"")</f>
        <v/>
      </c>
      <c r="AR134" s="4" t="s">
        <v>549</v>
      </c>
      <c r="AU134" s="1" t="s">
        <v>573</v>
      </c>
      <c r="AV134" s="5" t="s">
        <v>33</v>
      </c>
      <c r="AW134" s="5" t="s">
        <v>33</v>
      </c>
      <c r="AX134" s="6" t="str">
        <f>CONCATENATE("{
    'name': """,B134,""",
    'area': ","""",C134,""",",
"'hours': {
      'sunday-start':","""",H134,"""",", 'sunday-end':","""",I134,"""",", 'monday-start':","""",J134,"""",", 'monday-end':","""",K134,"""",", 'tuesday-start':","""",L134,"""",", 'tuesday-end':","""",M134,""", 'wednesday-start':","""",N134,""", 'wednesday-end':","""",O134,""", 'thursday-start':","""",P134,""", 'thursday-end':","""",Q134,""", 'friday-start':","""",R134,""", 'friday-end':","""",S134,""", 'saturday-start':","""",T134,""", 'saturday-end':","""",U134,"""","},","  'description': ","""",V134,"""",", 'link':","""",AR134,"""",", 'pricing':","""",E134,"""",",   'phone-number': ","""",F134,"""",", 'address': ","""",G134,"""",", 'other-amenities': [","'",AS134,"','",AT134,"','",AU134,"'","]",", 'has-drink':",AV134,", 'has-food':",AW134,"},")</f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4" s="1" t="str">
        <f>IF(AS134&gt;0,"&lt;img src=@img/outdoor.png@&gt;","")</f>
        <v/>
      </c>
      <c r="AZ134" s="1" t="str">
        <f>IF(AT134&gt;0,"&lt;img src=@img/pets.png@&gt;","")</f>
        <v/>
      </c>
      <c r="BA134" s="1" t="str">
        <f>IF(AU134="hard","&lt;img src=@img/hard.png@&gt;",IF(AU134="medium","&lt;img src=@img/medium.png@&gt;",IF(AU134="easy","&lt;img src=@img/easy.png@&gt;","")))</f>
        <v/>
      </c>
      <c r="BB134" s="1" t="str">
        <f>IF(AV134="true","&lt;img src=@img/drinkicon.png@&gt;","")</f>
        <v/>
      </c>
      <c r="BC134" s="1" t="str">
        <f>IF(AW134="true","&lt;img src=@img/foodicon.png@&gt;","")</f>
        <v/>
      </c>
      <c r="BD134" s="1" t="str">
        <f>CONCATENATE(AY134,AZ134,BA134,BB134,BC134,BK134)</f>
        <v/>
      </c>
      <c r="BE134" s="1" t="str">
        <f>CONCATENATE(IF(AS134&gt;0,"outdoor ",""),IF(AT134&gt;0,"pet ",""),IF(AV134="true","drink ",""),IF(AW134="true","food ",""),AU134," ",E134," ",C134,IF(BJ134=TRUE," kid",""))</f>
        <v>med  hill</v>
      </c>
      <c r="BF134" s="1" t="str">
        <f>IF(C134="pearl","Pearl Street",IF(C134="campus","Near Campus",IF(C134="downtown","Downtown",IF(C134="north","North Boulder",IF(C134="chautauqua","Chautauqua",IF(C134="east","East Boulder",IF(C134="efoco","East FoCo",IF(C134="hill","The Hill",""))))))))</f>
        <v>The Hill</v>
      </c>
      <c r="BG134" s="10">
        <v>40.009735999999997</v>
      </c>
      <c r="BH134" s="10">
        <v>-105.27682799999999</v>
      </c>
      <c r="BI134" s="1" t="str">
        <f>CONCATENATE("[",BG134,",",BH134,"],")</f>
        <v>[40.009736,-105.276828],</v>
      </c>
      <c r="BK134" s="1" t="str">
        <f>IF(BJ134&gt;0,"&lt;img src=@img/kidicon.png@&gt;","")</f>
        <v/>
      </c>
    </row>
    <row r="135" spans="2:64" ht="21" customHeight="1">
      <c r="B135" s="23" t="s">
        <v>313</v>
      </c>
      <c r="C135" s="1" t="s">
        <v>34</v>
      </c>
      <c r="G135" s="21" t="s">
        <v>316</v>
      </c>
      <c r="J135" s="1">
        <v>1100</v>
      </c>
      <c r="K135" s="1">
        <v>2200</v>
      </c>
      <c r="L135" s="1">
        <v>1100</v>
      </c>
      <c r="M135" s="1">
        <v>2200</v>
      </c>
      <c r="N135" s="1">
        <v>1600</v>
      </c>
      <c r="O135" s="1">
        <v>1800</v>
      </c>
      <c r="P135" s="1">
        <v>1600</v>
      </c>
      <c r="Q135" s="1">
        <v>1800</v>
      </c>
      <c r="R135" s="1">
        <v>1600</v>
      </c>
      <c r="S135" s="1">
        <v>1800</v>
      </c>
      <c r="V135" s="6" t="s">
        <v>314</v>
      </c>
      <c r="W135" s="1" t="str">
        <f>IF(H135&gt;0,H135/100,"")</f>
        <v/>
      </c>
      <c r="X135" s="1" t="str">
        <f>IF(I135&gt;0,I135/100,"")</f>
        <v/>
      </c>
      <c r="Y135" s="1">
        <f>IF(J135&gt;0,J135/100,"")</f>
        <v>11</v>
      </c>
      <c r="Z135" s="1">
        <f>IF(K135&gt;0,K135/100,"")</f>
        <v>22</v>
      </c>
      <c r="AA135" s="1">
        <f>IF(L135&gt;0,L135/100,"")</f>
        <v>11</v>
      </c>
      <c r="AB135" s="1">
        <f>IF(M135&gt;0,M135/100,"")</f>
        <v>22</v>
      </c>
      <c r="AC135" s="1">
        <f>IF(N135&gt;0,N135/100,"")</f>
        <v>16</v>
      </c>
      <c r="AD135" s="1">
        <f>IF(O135&gt;0,O135/100,"")</f>
        <v>18</v>
      </c>
      <c r="AE135" s="1">
        <f>IF(P135&gt;0,P135/100,"")</f>
        <v>16</v>
      </c>
      <c r="AF135" s="1">
        <f>IF(Q135&gt;0,Q135/100,"")</f>
        <v>18</v>
      </c>
      <c r="AG135" s="1">
        <f>IF(R135&gt;0,R135/100,"")</f>
        <v>16</v>
      </c>
      <c r="AH135" s="1">
        <f>IF(S135&gt;0,S135/100,"")</f>
        <v>18</v>
      </c>
      <c r="AI135" s="1" t="str">
        <f>IF(T135&gt;0,T135/100,"")</f>
        <v/>
      </c>
      <c r="AJ135" s="1" t="str">
        <f>IF(U135&gt;0,U135/100,"")</f>
        <v/>
      </c>
      <c r="AK135" s="1" t="str">
        <f>IF(H135&gt;0,CONCATENATE(IF(W135&lt;=12,W135,W135-12),IF(OR(W135&lt;12,W135=24),"am","pm"),"-",IF(X135&lt;=12,X135,X135-12),IF(OR(X135&lt;12,X135=24),"am","pm")),"")</f>
        <v/>
      </c>
      <c r="AL135" s="1" t="str">
        <f>IF(J135&gt;0,CONCATENATE(IF(Y135&lt;=12,Y135,Y135-12),IF(OR(Y135&lt;12,Y135=24),"am","pm"),"-",IF(Z135&lt;=12,Z135,Z135-12),IF(OR(Z135&lt;12,Z135=24),"am","pm")),"")</f>
        <v>11am-10pm</v>
      </c>
      <c r="AM135" s="1" t="str">
        <f>IF(L135&gt;0,CONCATENATE(IF(AA135&lt;=12,AA135,AA135-12),IF(OR(AA135&lt;12,AA135=24),"am","pm"),"-",IF(AB135&lt;=12,AB135,AB135-12),IF(OR(AB135&lt;12,AB135=24),"am","pm")),"")</f>
        <v>11am-10pm</v>
      </c>
      <c r="AN135" s="1" t="str">
        <f>IF(N135&gt;0,CONCATENATE(IF(AC135&lt;=12,AC135,AC135-12),IF(OR(AC135&lt;12,AC135=24),"am","pm"),"-",IF(AD135&lt;=12,AD135,AD135-12),IF(OR(AD135&lt;12,AD135=24),"am","pm")),"")</f>
        <v>4pm-6pm</v>
      </c>
      <c r="AO135" s="1" t="str">
        <f>IF(O135&gt;0,CONCATENATE(IF(AE135&lt;=12,AE135,AE135-12),IF(OR(AE135&lt;12,AE135=24),"am","pm"),"-",IF(AF135&lt;=12,AF135,AF135-12),IF(OR(AF135&lt;12,AF135=24),"am","pm")),"")</f>
        <v>4pm-6pm</v>
      </c>
      <c r="AP135" s="1" t="str">
        <f>IF(R135&gt;0,CONCATENATE(IF(AG135&lt;=12,AG135,AG135-12),IF(OR(AG135&lt;12,AG135=24),"am","pm"),"-",IF(AH135&lt;=12,AH135,AH135-12),IF(OR(AH135&lt;12,AH135=24),"am","pm")),"")</f>
        <v>4pm-6pm</v>
      </c>
      <c r="AQ135" s="1" t="str">
        <f>IF(T135&gt;0,CONCATENATE(IF(AI135&lt;=12,AI135,AI135-12),IF(OR(AI135&lt;12,AI135=24),"am","pm"),"-",IF(AJ135&lt;=12,AJ135,AJ135-12),IF(OR(AJ135&lt;12,AJ135=24),"am","pm")),"")</f>
        <v/>
      </c>
      <c r="AR135" s="22" t="s">
        <v>315</v>
      </c>
      <c r="AU135" s="1" t="s">
        <v>573</v>
      </c>
      <c r="AV135" s="5" t="s">
        <v>32</v>
      </c>
      <c r="AW135" s="5" t="s">
        <v>32</v>
      </c>
      <c r="AX135" s="6" t="str">
        <f>CONCATENATE("{
    'name': """,B135,""",
    'area': ","""",C135,""",",
"'hours': {
      'sunday-start':","""",H135,"""",", 'sunday-end':","""",I135,"""",", 'monday-start':","""",J135,"""",", 'monday-end':","""",K135,"""",", 'tuesday-start':","""",L135,"""",", 'tuesday-end':","""",M135,""", 'wednesday-start':","""",N135,""", 'wednesday-end':","""",O135,""", 'thursday-start':","""",P135,""", 'thursday-end':","""",Q135,""", 'friday-start':","""",R135,""", 'friday-end':","""",S135,""", 'saturday-start':","""",T135,""", 'saturday-end':","""",U135,"""","},","  'description': ","""",V135,"""",", 'link':","""",AR135,"""",", 'pricing':","""",E135,"""",",   'phone-number': ","""",F135,"""",", 'address': ","""",G135,"""",", 'other-amenities': [","'",AS135,"','",AT135,"','",AU135,"'","]",", 'has-drink':",AV135,", 'has-food':",AW135,"},")</f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5" s="1" t="str">
        <f>IF(AS135&gt;0,"&lt;img src=@img/outdoor.png@&gt;","")</f>
        <v/>
      </c>
      <c r="AZ135" s="1" t="str">
        <f>IF(AT135&gt;0,"&lt;img src=@img/pets.png@&gt;","")</f>
        <v/>
      </c>
      <c r="BA135" s="1" t="str">
        <f>IF(AU135="hard","&lt;img src=@img/hard.png@&gt;",IF(AU135="medium","&lt;img src=@img/medium.png@&gt;",IF(AU135="easy","&lt;img src=@img/easy.png@&gt;","")))</f>
        <v/>
      </c>
      <c r="BB135" s="1" t="str">
        <f>IF(AV135="true","&lt;img src=@img/drinkicon.png@&gt;","")</f>
        <v>&lt;img src=@img/drinkicon.png@&gt;</v>
      </c>
      <c r="BC135" s="1" t="str">
        <f>IF(AW135="true","&lt;img src=@img/foodicon.png@&gt;","")</f>
        <v>&lt;img src=@img/foodicon.png@&gt;</v>
      </c>
      <c r="BD135" s="1" t="str">
        <f>CONCATENATE(AY135,AZ135,BA135,BB135,BC135,BK135)</f>
        <v>&lt;img src=@img/drinkicon.png@&gt;&lt;img src=@img/foodicon.png@&gt;</v>
      </c>
      <c r="BE135" s="1" t="str">
        <f>CONCATENATE(IF(AS135&gt;0,"outdoor ",""),IF(AT135&gt;0,"pet ",""),IF(AV135="true","drink ",""),IF(AW135="true","food ",""),AU135," ",E135," ",C135,IF(BJ135=TRUE," kid",""))</f>
        <v>drink food med  campus</v>
      </c>
      <c r="BF135" s="1" t="str">
        <f>IF(C135="pearl","Pearl Street",IF(C135="campus","Near Campus",IF(C135="downtown","Downtown",IF(C135="north","North Boulder",IF(C135="chautauqua","Chautauqua",IF(C135="east","East Boulder",IF(C135="efoco","East FoCo",IF(C135="hill","The Hill",""))))))))</f>
        <v>Near Campus</v>
      </c>
      <c r="BG135" s="10">
        <v>40.020826</v>
      </c>
      <c r="BH135" s="10">
        <v>-105.251023</v>
      </c>
      <c r="BI135" s="1" t="str">
        <f>CONCATENATE("[",BG135,",",BH135,"],")</f>
        <v>[40.020826,-105.251023],</v>
      </c>
      <c r="BK135" s="1" t="str">
        <f>IF(BJ135&gt;0,"&lt;img src=@img/kidicon.png@&gt;","")</f>
        <v/>
      </c>
    </row>
    <row r="136" spans="2:64" ht="21" customHeight="1">
      <c r="B136" s="1" t="s">
        <v>465</v>
      </c>
      <c r="C136" s="1" t="s">
        <v>416</v>
      </c>
      <c r="G136" s="17" t="s">
        <v>474</v>
      </c>
      <c r="W136" s="1" t="str">
        <f>IF(H136&gt;0,H136/100,"")</f>
        <v/>
      </c>
      <c r="X136" s="1" t="str">
        <f>IF(I136&gt;0,I136/100,"")</f>
        <v/>
      </c>
      <c r="Y136" s="1" t="str">
        <f>IF(J136&gt;0,J136/100,"")</f>
        <v/>
      </c>
      <c r="Z136" s="1" t="str">
        <f>IF(K136&gt;0,K136/100,"")</f>
        <v/>
      </c>
      <c r="AA136" s="1" t="str">
        <f>IF(L136&gt;0,L136/100,"")</f>
        <v/>
      </c>
      <c r="AB136" s="1" t="str">
        <f>IF(M136&gt;0,M136/100,"")</f>
        <v/>
      </c>
      <c r="AC136" s="1" t="str">
        <f>IF(N136&gt;0,N136/100,"")</f>
        <v/>
      </c>
      <c r="AD136" s="1" t="str">
        <f>IF(O136&gt;0,O136/100,"")</f>
        <v/>
      </c>
      <c r="AE136" s="1" t="str">
        <f>IF(P136&gt;0,P136/100,"")</f>
        <v/>
      </c>
      <c r="AF136" s="1" t="str">
        <f>IF(Q136&gt;0,Q136/100,"")</f>
        <v/>
      </c>
      <c r="AG136" s="1" t="str">
        <f>IF(R136&gt;0,R136/100,"")</f>
        <v/>
      </c>
      <c r="AH136" s="1" t="str">
        <f>IF(S136&gt;0,S136/100,"")</f>
        <v/>
      </c>
      <c r="AI136" s="1" t="str">
        <f>IF(T136&gt;0,T136/100,"")</f>
        <v/>
      </c>
      <c r="AJ136" s="1" t="str">
        <f>IF(U136&gt;0,U136/100,"")</f>
        <v/>
      </c>
      <c r="AK136" s="1" t="str">
        <f>IF(H136&gt;0,CONCATENATE(IF(W136&lt;=12,W136,W136-12),IF(OR(W136&lt;12,W136=24),"am","pm"),"-",IF(X136&lt;=12,X136,X136-12),IF(OR(X136&lt;12,X136=24),"am","pm")),"")</f>
        <v/>
      </c>
      <c r="AL136" s="1" t="str">
        <f>IF(J136&gt;0,CONCATENATE(IF(Y136&lt;=12,Y136,Y136-12),IF(OR(Y136&lt;12,Y136=24),"am","pm"),"-",IF(Z136&lt;=12,Z136,Z136-12),IF(OR(Z136&lt;12,Z136=24),"am","pm")),"")</f>
        <v/>
      </c>
      <c r="AM136" s="1" t="str">
        <f>IF(L136&gt;0,CONCATENATE(IF(AA136&lt;=12,AA136,AA136-12),IF(OR(AA136&lt;12,AA136=24),"am","pm"),"-",IF(AB136&lt;=12,AB136,AB136-12),IF(OR(AB136&lt;12,AB136=24),"am","pm")),"")</f>
        <v/>
      </c>
      <c r="AN136" s="1" t="str">
        <f>IF(N136&gt;0,CONCATENATE(IF(AC136&lt;=12,AC136,AC136-12),IF(OR(AC136&lt;12,AC136=24),"am","pm"),"-",IF(AD136&lt;=12,AD136,AD136-12),IF(OR(AD136&lt;12,AD136=24),"am","pm")),"")</f>
        <v/>
      </c>
      <c r="AO136" s="1" t="str">
        <f>IF(O136&gt;0,CONCATENATE(IF(AE136&lt;=12,AE136,AE136-12),IF(OR(AE136&lt;12,AE136=24),"am","pm"),"-",IF(AF136&lt;=12,AF136,AF136-12),IF(OR(AF136&lt;12,AF136=24),"am","pm")),"")</f>
        <v/>
      </c>
      <c r="AP136" s="1" t="str">
        <f>IF(R136&gt;0,CONCATENATE(IF(AG136&lt;=12,AG136,AG136-12),IF(OR(AG136&lt;12,AG136=24),"am","pm"),"-",IF(AH136&lt;=12,AH136,AH136-12),IF(OR(AH136&lt;12,AH136=24),"am","pm")),"")</f>
        <v/>
      </c>
      <c r="AQ136" s="1" t="str">
        <f>IF(T136&gt;0,CONCATENATE(IF(AI136&lt;=12,AI136,AI136-12),IF(OR(AI136&lt;12,AI136=24),"am","pm"),"-",IF(AJ136&lt;=12,AJ136,AJ136-12),IF(OR(AJ136&lt;12,AJ136=24),"am","pm")),"")</f>
        <v/>
      </c>
      <c r="AR136" s="1" t="s">
        <v>571</v>
      </c>
      <c r="AT136" s="1" t="s">
        <v>464</v>
      </c>
      <c r="AU136" s="1" t="s">
        <v>573</v>
      </c>
      <c r="AV136" s="5" t="s">
        <v>33</v>
      </c>
      <c r="AW136" s="5" t="s">
        <v>33</v>
      </c>
      <c r="AX136" s="6" t="str">
        <f>CONCATENATE("{
    'name': """,B136,""",
    'area': ","""",C136,""",",
"'hours': {
      'sunday-start':","""",H136,"""",", 'sunday-end':","""",I136,"""",", 'monday-start':","""",J136,"""",", 'monday-end':","""",K136,"""",", 'tuesday-start':","""",L136,"""",", 'tuesday-end':","""",M136,""", 'wednesday-start':","""",N136,""", 'wednesday-end':","""",O136,""", 'thursday-start':","""",P136,""", 'thursday-end':","""",Q136,""", 'friday-start':","""",R136,""", 'friday-end':","""",S136,""", 'saturday-start':","""",T136,""", 'saturday-end':","""",U136,"""","},","  'description': ","""",V136,"""",", 'link':","""",AR136,"""",", 'pricing':","""",E136,"""",",   'phone-number': ","""",F136,"""",", 'address': ","""",G136,"""",", 'other-amenities': [","'",AS136,"','",AT136,"','",AU136,"'","]",", 'has-drink':",AV136,", 'has-food':",AW136,"},")</f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6" s="1" t="str">
        <f>IF(AS136&gt;0,"&lt;img src=@img/outdoor.png@&gt;","")</f>
        <v/>
      </c>
      <c r="AZ136" s="1" t="str">
        <f>IF(AT136&gt;0,"&lt;img src=@img/pets.png@&gt;","")</f>
        <v>&lt;img src=@img/pets.png@&gt;</v>
      </c>
      <c r="BA136" s="1" t="str">
        <f>IF(AU136="hard","&lt;img src=@img/hard.png@&gt;",IF(AU136="medium","&lt;img src=@img/medium.png@&gt;",IF(AU136="easy","&lt;img src=@img/easy.png@&gt;","")))</f>
        <v/>
      </c>
      <c r="BB136" s="1" t="str">
        <f>IF(AV136="true","&lt;img src=@img/drinkicon.png@&gt;","")</f>
        <v/>
      </c>
      <c r="BC136" s="1" t="str">
        <f>IF(AW136="true","&lt;img src=@img/foodicon.png@&gt;","")</f>
        <v/>
      </c>
      <c r="BD136" s="1" t="str">
        <f>CONCATENATE(AY136,AZ136,BA136,BB136,BC136,BK136)</f>
        <v>&lt;img src=@img/pets.png@&gt;</v>
      </c>
      <c r="BE136" s="1" t="str">
        <f>CONCATENATE(IF(AS136&gt;0,"outdoor ",""),IF(AT136&gt;0,"pet ",""),IF(AV136="true","drink ",""),IF(AW136="true","food ",""),AU136," ",E136," ",C136,IF(BJ136=TRUE," kid",""))</f>
        <v>pet med  north</v>
      </c>
      <c r="BF136" s="1" t="str">
        <f>IF(C136="pearl","Pearl Street",IF(C136="campus","Near Campus",IF(C136="downtown","Downtown",IF(C136="north","North Boulder",IF(C136="chautauqua","Chautauqua",IF(C136="east","East Boulder",IF(C136="efoco","East FoCo",IF(C136="hill","The Hill",""))))))))</f>
        <v>North Boulder</v>
      </c>
      <c r="BG136" s="19">
        <v>40.062620000000003</v>
      </c>
      <c r="BH136" s="10">
        <v>-105.27876000000001</v>
      </c>
      <c r="BI136" s="1" t="str">
        <f>CONCATENATE("[",BG136,",",BH136,"],")</f>
        <v>[40.06262,-105.27876],</v>
      </c>
      <c r="BK136" s="1" t="str">
        <f>IF(BJ136&gt;0,"&lt;img src=@img/kidicon.png@&gt;","")</f>
        <v/>
      </c>
    </row>
    <row r="137" spans="2:64" ht="21" customHeight="1">
      <c r="B137" s="10" t="s">
        <v>99</v>
      </c>
      <c r="C137" s="1" t="s">
        <v>190</v>
      </c>
      <c r="G137" s="19" t="s">
        <v>207</v>
      </c>
      <c r="H137" s="1">
        <v>1730</v>
      </c>
      <c r="I137" s="1">
        <v>1830</v>
      </c>
      <c r="J137" s="1">
        <v>1730</v>
      </c>
      <c r="K137" s="1">
        <v>1830</v>
      </c>
      <c r="L137" s="1">
        <v>1730</v>
      </c>
      <c r="M137" s="1">
        <v>1830</v>
      </c>
      <c r="N137" s="1">
        <v>1730</v>
      </c>
      <c r="O137" s="1">
        <v>1830</v>
      </c>
      <c r="P137" s="1">
        <v>1730</v>
      </c>
      <c r="Q137" s="1">
        <v>1830</v>
      </c>
      <c r="R137" s="1">
        <v>1730</v>
      </c>
      <c r="S137" s="1">
        <v>1830</v>
      </c>
      <c r="T137" s="1">
        <v>1730</v>
      </c>
      <c r="U137" s="1">
        <v>1830</v>
      </c>
      <c r="V137" s="10" t="s">
        <v>141</v>
      </c>
      <c r="W137" s="1">
        <f>IF(H137&gt;0,H137/100,"")</f>
        <v>17.3</v>
      </c>
      <c r="X137" s="1">
        <f>IF(I137&gt;0,I137/100,"")</f>
        <v>18.3</v>
      </c>
      <c r="Y137" s="1">
        <f>IF(J137&gt;0,J137/100,"")</f>
        <v>17.3</v>
      </c>
      <c r="Z137" s="1">
        <f>IF(K137&gt;0,K137/100,"")</f>
        <v>18.3</v>
      </c>
      <c r="AA137" s="1">
        <f>IF(L137&gt;0,L137/100,"")</f>
        <v>17.3</v>
      </c>
      <c r="AB137" s="1">
        <f>IF(M137&gt;0,M137/100,"")</f>
        <v>18.3</v>
      </c>
      <c r="AC137" s="1">
        <f>IF(N137&gt;0,N137/100,"")</f>
        <v>17.3</v>
      </c>
      <c r="AD137" s="1">
        <f>IF(O137&gt;0,O137/100,"")</f>
        <v>18.3</v>
      </c>
      <c r="AE137" s="1">
        <f>IF(P137&gt;0,P137/100,"")</f>
        <v>17.3</v>
      </c>
      <c r="AF137" s="1">
        <f>IF(Q137&gt;0,Q137/100,"")</f>
        <v>18.3</v>
      </c>
      <c r="AG137" s="1">
        <f>IF(R137&gt;0,R137/100,"")</f>
        <v>17.3</v>
      </c>
      <c r="AH137" s="1">
        <f>IF(S137&gt;0,S137/100,"")</f>
        <v>18.3</v>
      </c>
      <c r="AI137" s="1">
        <f>IF(T137&gt;0,T137/100,"")</f>
        <v>17.3</v>
      </c>
      <c r="AJ137" s="1">
        <f>IF(U137&gt;0,U137/100,"")</f>
        <v>18.3</v>
      </c>
      <c r="AK137" s="1" t="str">
        <f>IF(H137&gt;0,CONCATENATE(IF(W137&lt;=12,W137,W137-12),IF(OR(W137&lt;12,W137=24),"am","pm"),"-",IF(X137&lt;=12,X137,X137-12),IF(OR(X137&lt;12,X137=24),"am","pm")),"")</f>
        <v>5.3pm-6.3pm</v>
      </c>
      <c r="AL137" s="1" t="str">
        <f>IF(J137&gt;0,CONCATENATE(IF(Y137&lt;=12,Y137,Y137-12),IF(OR(Y137&lt;12,Y137=24),"am","pm"),"-",IF(Z137&lt;=12,Z137,Z137-12),IF(OR(Z137&lt;12,Z137=24),"am","pm")),"")</f>
        <v>5.3pm-6.3pm</v>
      </c>
      <c r="AM137" s="1" t="str">
        <f>IF(L137&gt;0,CONCATENATE(IF(AA137&lt;=12,AA137,AA137-12),IF(OR(AA137&lt;12,AA137=24),"am","pm"),"-",IF(AB137&lt;=12,AB137,AB137-12),IF(OR(AB137&lt;12,AB137=24),"am","pm")),"")</f>
        <v>5.3pm-6.3pm</v>
      </c>
      <c r="AN137" s="1" t="str">
        <f>IF(N137&gt;0,CONCATENATE(IF(AC137&lt;=12,AC137,AC137-12),IF(OR(AC137&lt;12,AC137=24),"am","pm"),"-",IF(AD137&lt;=12,AD137,AD137-12),IF(OR(AD137&lt;12,AD137=24),"am","pm")),"")</f>
        <v>5.3pm-6.3pm</v>
      </c>
      <c r="AO137" s="1" t="str">
        <f>IF(O137&gt;0,CONCATENATE(IF(AE137&lt;=12,AE137,AE137-12),IF(OR(AE137&lt;12,AE137=24),"am","pm"),"-",IF(AF137&lt;=12,AF137,AF137-12),IF(OR(AF137&lt;12,AF137=24),"am","pm")),"")</f>
        <v>5.3pm-6.3pm</v>
      </c>
      <c r="AP137" s="1" t="str">
        <f>IF(R137&gt;0,CONCATENATE(IF(AG137&lt;=12,AG137,AG137-12),IF(OR(AG137&lt;12,AG137=24),"am","pm"),"-",IF(AH137&lt;=12,AH137,AH137-12),IF(OR(AH137&lt;12,AH137=24),"am","pm")),"")</f>
        <v>5.3pm-6.3pm</v>
      </c>
      <c r="AQ137" s="1" t="str">
        <f>IF(T137&gt;0,CONCATENATE(IF(AI137&lt;=12,AI137,AI137-12),IF(OR(AI137&lt;12,AI137=24),"am","pm"),"-",IF(AJ137&lt;=12,AJ137,AJ137-12),IF(OR(AJ137&lt;12,AJ137=24),"am","pm")),"")</f>
        <v>5.3pm-6.3pm</v>
      </c>
      <c r="AR137" s="4" t="s">
        <v>186</v>
      </c>
      <c r="AS137" s="1" t="s">
        <v>232</v>
      </c>
      <c r="AU137" s="1" t="s">
        <v>573</v>
      </c>
      <c r="AV137" s="5" t="s">
        <v>32</v>
      </c>
      <c r="AW137" s="5" t="s">
        <v>32</v>
      </c>
      <c r="AX137" s="6" t="str">
        <f>CONCATENATE("{
    'name': """,B137,""",
    'area': ","""",C137,""",",
"'hours': {
      'sunday-start':","""",H137,"""",", 'sunday-end':","""",I137,"""",", 'monday-start':","""",J137,"""",", 'monday-end':","""",K137,"""",", 'tuesday-start':","""",L137,"""",", 'tuesday-end':","""",M137,""", 'wednesday-start':","""",N137,""", 'wednesday-end':","""",O137,""", 'thursday-start':","""",P137,""", 'thursday-end':","""",Q137,""", 'friday-start':","""",R137,""", 'friday-end':","""",S137,""", 'saturday-start':","""",T137,""", 'saturday-end':","""",U137,"""","},","  'description': ","""",V137,"""",", 'link':","""",AR137,"""",", 'pricing':","""",E137,"""",",   'phone-number': ","""",F137,"""",", 'address': ","""",G137,"""",", 'other-amenities': [","'",AS137,"','",AT137,"','",AU137,"'","]",", 'has-drink':",AV137,", 'has-food':",AW137,"},")</f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7" s="1" t="str">
        <f>IF(AS137&gt;0,"&lt;img src=@img/outdoor.png@&gt;","")</f>
        <v>&lt;img src=@img/outdoor.png@&gt;</v>
      </c>
      <c r="AZ137" s="1" t="str">
        <f>IF(AT137&gt;0,"&lt;img src=@img/pets.png@&gt;","")</f>
        <v/>
      </c>
      <c r="BA137" s="1" t="str">
        <f>IF(AU137="hard","&lt;img src=@img/hard.png@&gt;",IF(AU137="medium","&lt;img src=@img/medium.png@&gt;",IF(AU137="easy","&lt;img src=@img/easy.png@&gt;","")))</f>
        <v/>
      </c>
      <c r="BB137" s="1" t="str">
        <f>IF(AV137="true","&lt;img src=@img/drinkicon.png@&gt;","")</f>
        <v>&lt;img src=@img/drinkicon.png@&gt;</v>
      </c>
      <c r="BC137" s="1" t="str">
        <f>IF(AW137="true","&lt;img src=@img/foodicon.png@&gt;","")</f>
        <v>&lt;img src=@img/foodicon.png@&gt;</v>
      </c>
      <c r="BD137" s="1" t="str">
        <f>CONCATENATE(AY137,AZ137,BA137,BB137,BC137,BK137)</f>
        <v>&lt;img src=@img/outdoor.png@&gt;&lt;img src=@img/drinkicon.png@&gt;&lt;img src=@img/foodicon.png@&gt;</v>
      </c>
      <c r="BE137" s="1" t="str">
        <f>CONCATENATE(IF(AS137&gt;0,"outdoor ",""),IF(AT137&gt;0,"pet ",""),IF(AV137="true","drink ",""),IF(AW137="true","food ",""),AU137," ",E137," ",C137,IF(BJ137=TRUE," kid",""))</f>
        <v>outdoor drink food med  pearl</v>
      </c>
      <c r="BF137" s="1" t="str">
        <f>IF(C137="pearl","Pearl Street",IF(C137="campus","Near Campus",IF(C137="downtown","Downtown",IF(C137="north","North Boulder",IF(C137="chautauqua","Chautauqua",IF(C137="east","East Boulder",IF(C137="efoco","East FoCo",IF(C137="hill","The Hill",""))))))))</f>
        <v>Pearl Street</v>
      </c>
      <c r="BG137" s="10">
        <v>40.017814999999999</v>
      </c>
      <c r="BH137" s="10">
        <v>-105.281769</v>
      </c>
      <c r="BI137" s="1" t="str">
        <f>CONCATENATE("[",BG137,",",BH137,"],")</f>
        <v>[40.017815,-105.281769],</v>
      </c>
      <c r="BK137" s="1" t="str">
        <f>IF(BJ137&gt;0,"&lt;img src=@img/kidicon.png@&gt;","")</f>
        <v/>
      </c>
    </row>
    <row r="138" spans="2:64" ht="21" customHeight="1">
      <c r="B138" s="1" t="s">
        <v>412</v>
      </c>
      <c r="C138" s="1" t="s">
        <v>190</v>
      </c>
      <c r="G138" s="1" t="s">
        <v>426</v>
      </c>
      <c r="H138" s="1">
        <v>1500</v>
      </c>
      <c r="I138" s="1">
        <v>1830</v>
      </c>
      <c r="J138" s="1">
        <v>1500</v>
      </c>
      <c r="K138" s="1">
        <v>1830</v>
      </c>
      <c r="L138" s="1">
        <v>1500</v>
      </c>
      <c r="M138" s="1">
        <v>1830</v>
      </c>
      <c r="N138" s="1">
        <v>1500</v>
      </c>
      <c r="O138" s="1">
        <v>1830</v>
      </c>
      <c r="P138" s="1">
        <v>1500</v>
      </c>
      <c r="Q138" s="1">
        <v>1830</v>
      </c>
      <c r="R138" s="1">
        <v>1500</v>
      </c>
      <c r="S138" s="1">
        <v>1830</v>
      </c>
      <c r="T138" s="1">
        <v>1500</v>
      </c>
      <c r="U138" s="1">
        <v>1830</v>
      </c>
      <c r="V138" s="1" t="s">
        <v>461</v>
      </c>
      <c r="W138" s="1">
        <f>IF(H138&gt;0,H138/100,"")</f>
        <v>15</v>
      </c>
      <c r="X138" s="1">
        <f>IF(I138&gt;0,I138/100,"")</f>
        <v>18.3</v>
      </c>
      <c r="Y138" s="1">
        <f>IF(J138&gt;0,J138/100,"")</f>
        <v>15</v>
      </c>
      <c r="Z138" s="1">
        <f>IF(K138&gt;0,K138/100,"")</f>
        <v>18.3</v>
      </c>
      <c r="AA138" s="1">
        <f>IF(L138&gt;0,L138/100,"")</f>
        <v>15</v>
      </c>
      <c r="AB138" s="1">
        <f>IF(M138&gt;0,M138/100,"")</f>
        <v>18.3</v>
      </c>
      <c r="AC138" s="1">
        <f>IF(N138&gt;0,N138/100,"")</f>
        <v>15</v>
      </c>
      <c r="AD138" s="1">
        <f>IF(O138&gt;0,O138/100,"")</f>
        <v>18.3</v>
      </c>
      <c r="AE138" s="1">
        <f>IF(P138&gt;0,P138/100,"")</f>
        <v>15</v>
      </c>
      <c r="AF138" s="1">
        <f>IF(Q138&gt;0,Q138/100,"")</f>
        <v>18.3</v>
      </c>
      <c r="AG138" s="1">
        <f>IF(R138&gt;0,R138/100,"")</f>
        <v>15</v>
      </c>
      <c r="AH138" s="1">
        <f>IF(S138&gt;0,S138/100,"")</f>
        <v>18.3</v>
      </c>
      <c r="AI138" s="1">
        <f>IF(T138&gt;0,T138/100,"")</f>
        <v>15</v>
      </c>
      <c r="AJ138" s="1">
        <f>IF(U138&gt;0,U138/100,"")</f>
        <v>18.3</v>
      </c>
      <c r="AK138" s="1" t="str">
        <f>IF(H138&gt;0,CONCATENATE(IF(W138&lt;=12,W138,W138-12),IF(OR(W138&lt;12,W138=24),"am","pm"),"-",IF(X138&lt;=12,X138,X138-12),IF(OR(X138&lt;12,X138=24),"am","pm")),"")</f>
        <v>3pm-6.3pm</v>
      </c>
      <c r="AL138" s="1" t="str">
        <f>IF(J138&gt;0,CONCATENATE(IF(Y138&lt;=12,Y138,Y138-12),IF(OR(Y138&lt;12,Y138=24),"am","pm"),"-",IF(Z138&lt;=12,Z138,Z138-12),IF(OR(Z138&lt;12,Z138=24),"am","pm")),"")</f>
        <v>3pm-6.3pm</v>
      </c>
      <c r="AM138" s="1" t="str">
        <f>IF(L138&gt;0,CONCATENATE(IF(AA138&lt;=12,AA138,AA138-12),IF(OR(AA138&lt;12,AA138=24),"am","pm"),"-",IF(AB138&lt;=12,AB138,AB138-12),IF(OR(AB138&lt;12,AB138=24),"am","pm")),"")</f>
        <v>3pm-6.3pm</v>
      </c>
      <c r="AN138" s="1" t="str">
        <f>IF(N138&gt;0,CONCATENATE(IF(AC138&lt;=12,AC138,AC138-12),IF(OR(AC138&lt;12,AC138=24),"am","pm"),"-",IF(AD138&lt;=12,AD138,AD138-12),IF(OR(AD138&lt;12,AD138=24),"am","pm")),"")</f>
        <v>3pm-6.3pm</v>
      </c>
      <c r="AO138" s="1" t="str">
        <f>IF(O138&gt;0,CONCATENATE(IF(AE138&lt;=12,AE138,AE138-12),IF(OR(AE138&lt;12,AE138=24),"am","pm"),"-",IF(AF138&lt;=12,AF138,AF138-12),IF(OR(AF138&lt;12,AF138=24),"am","pm")),"")</f>
        <v>3pm-6.3pm</v>
      </c>
      <c r="AP138" s="1" t="str">
        <f>IF(R138&gt;0,CONCATENATE(IF(AG138&lt;=12,AG138,AG138-12),IF(OR(AG138&lt;12,AG138=24),"am","pm"),"-",IF(AH138&lt;=12,AH138,AH138-12),IF(OR(AH138&lt;12,AH138=24),"am","pm")),"")</f>
        <v>3pm-6.3pm</v>
      </c>
      <c r="AQ138" s="1" t="str">
        <f>IF(T138&gt;0,CONCATENATE(IF(AI138&lt;=12,AI138,AI138-12),IF(OR(AI138&lt;12,AI138=24),"am","pm"),"-",IF(AJ138&lt;=12,AJ138,AJ138-12),IF(OR(AJ138&lt;12,AJ138=24),"am","pm")),"")</f>
        <v>3pm-6.3pm</v>
      </c>
      <c r="AR138" s="7" t="s">
        <v>553</v>
      </c>
      <c r="AU138" s="1" t="s">
        <v>573</v>
      </c>
      <c r="AV138" s="5" t="s">
        <v>32</v>
      </c>
      <c r="AW138" s="5" t="s">
        <v>32</v>
      </c>
      <c r="AX138" s="6" t="str">
        <f>CONCATENATE("{
    'name': """,B138,""",
    'area': ","""",C138,""",",
"'hours': {
      'sunday-start':","""",H138,"""",", 'sunday-end':","""",I138,"""",", 'monday-start':","""",J138,"""",", 'monday-end':","""",K138,"""",", 'tuesday-start':","""",L138,"""",", 'tuesday-end':","""",M138,""", 'wednesday-start':","""",N138,""", 'wednesday-end':","""",O138,""", 'thursday-start':","""",P138,""", 'thursday-end':","""",Q138,""", 'friday-start':","""",R138,""", 'friday-end':","""",S138,""", 'saturday-start':","""",T138,""", 'saturday-end':","""",U138,"""","},","  'description': ","""",V138,"""",", 'link':","""",AR138,"""",", 'pricing':","""",E138,"""",",   'phone-number': ","""",F138,"""",", 'address': ","""",G138,"""",", 'other-amenities': [","'",AS138,"','",AT138,"','",AU138,"'","]",", 'has-drink':",AV138,", 'has-food':",AW138,"},")</f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8" s="1" t="str">
        <f>IF(AS138&gt;0,"&lt;img src=@img/outdoor.png@&gt;","")</f>
        <v/>
      </c>
      <c r="AZ138" s="1" t="str">
        <f>IF(AT138&gt;0,"&lt;img src=@img/pets.png@&gt;","")</f>
        <v/>
      </c>
      <c r="BA138" s="1" t="str">
        <f>IF(AU138="hard","&lt;img src=@img/hard.png@&gt;",IF(AU138="medium","&lt;img src=@img/medium.png@&gt;",IF(AU138="easy","&lt;img src=@img/easy.png@&gt;","")))</f>
        <v/>
      </c>
      <c r="BB138" s="1" t="str">
        <f>IF(AV138="true","&lt;img src=@img/drinkicon.png@&gt;","")</f>
        <v>&lt;img src=@img/drinkicon.png@&gt;</v>
      </c>
      <c r="BC138" s="1" t="str">
        <f>IF(AW138="true","&lt;img src=@img/foodicon.png@&gt;","")</f>
        <v>&lt;img src=@img/foodicon.png@&gt;</v>
      </c>
      <c r="BD138" s="1" t="str">
        <f>CONCATENATE(AY138,AZ138,BA138,BB138,BC138,BK138)</f>
        <v>&lt;img src=@img/drinkicon.png@&gt;&lt;img src=@img/foodicon.png@&gt;</v>
      </c>
      <c r="BE138" s="1" t="str">
        <f>CONCATENATE(IF(AS138&gt;0,"outdoor ",""),IF(AT138&gt;0,"pet ",""),IF(AV138="true","drink ",""),IF(AW138="true","food ",""),AU138," ",E138," ",C138,IF(BJ138=TRUE," kid",""))</f>
        <v>drink food med  pearl</v>
      </c>
      <c r="BF138" s="1" t="str">
        <f>IF(C138="pearl","Pearl Street",IF(C138="campus","Near Campus",IF(C138="downtown","Downtown",IF(C138="north","North Boulder",IF(C138="chautauqua","Chautauqua",IF(C138="east","East Boulder",IF(C138="efoco","East FoCo",IF(C138="hill","The Hill",""))))))))</f>
        <v>Pearl Street</v>
      </c>
      <c r="BG138" s="10">
        <v>40.017355999999999</v>
      </c>
      <c r="BH138" s="10">
        <v>-105.28354899999999</v>
      </c>
      <c r="BI138" s="1" t="str">
        <f>CONCATENATE("[",BG138,",",BH138,"],")</f>
        <v>[40.017356,-105.283549],</v>
      </c>
      <c r="BK138" s="1" t="str">
        <f>IF(BJ138&gt;0,"&lt;img src=@img/kidicon.png@&gt;","")</f>
        <v/>
      </c>
    </row>
    <row r="139" spans="2:64" ht="21" customHeight="1">
      <c r="B139" s="10" t="s">
        <v>342</v>
      </c>
      <c r="C139" s="1" t="s">
        <v>417</v>
      </c>
      <c r="G139" s="1" t="s">
        <v>349</v>
      </c>
      <c r="W139" s="1" t="str">
        <f>IF(H139&gt;0,H139/100,"")</f>
        <v/>
      </c>
      <c r="X139" s="1" t="str">
        <f>IF(I139&gt;0,I139/100,"")</f>
        <v/>
      </c>
      <c r="Y139" s="1" t="str">
        <f>IF(J139&gt;0,J139/100,"")</f>
        <v/>
      </c>
      <c r="Z139" s="1" t="str">
        <f>IF(K139&gt;0,K139/100,"")</f>
        <v/>
      </c>
      <c r="AA139" s="1" t="str">
        <f>IF(L139&gt;0,L139/100,"")</f>
        <v/>
      </c>
      <c r="AB139" s="1" t="str">
        <f>IF(M139&gt;0,M139/100,"")</f>
        <v/>
      </c>
      <c r="AC139" s="1" t="str">
        <f>IF(N139&gt;0,N139/100,"")</f>
        <v/>
      </c>
      <c r="AD139" s="1" t="str">
        <f>IF(O139&gt;0,O139/100,"")</f>
        <v/>
      </c>
      <c r="AE139" s="1" t="str">
        <f>IF(P139&gt;0,P139/100,"")</f>
        <v/>
      </c>
      <c r="AF139" s="1" t="str">
        <f>IF(Q139&gt;0,Q139/100,"")</f>
        <v/>
      </c>
      <c r="AG139" s="1" t="str">
        <f>IF(R139&gt;0,R139/100,"")</f>
        <v/>
      </c>
      <c r="AH139" s="1" t="str">
        <f>IF(S139&gt;0,S139/100,"")</f>
        <v/>
      </c>
      <c r="AI139" s="1" t="str">
        <f>IF(T139&gt;0,T139/100,"")</f>
        <v/>
      </c>
      <c r="AJ139" s="1" t="str">
        <f>IF(U139&gt;0,U139/100,"")</f>
        <v/>
      </c>
      <c r="AK139" s="1" t="str">
        <f>IF(H139&gt;0,CONCATENATE(IF(W139&lt;=12,W139,W139-12),IF(OR(W139&lt;12,W139=24),"am","pm"),"-",IF(X139&lt;=12,X139,X139-12),IF(OR(X139&lt;12,X139=24),"am","pm")),"")</f>
        <v/>
      </c>
      <c r="AL139" s="1" t="str">
        <f>IF(J139&gt;0,CONCATENATE(IF(Y139&lt;=12,Y139,Y139-12),IF(OR(Y139&lt;12,Y139=24),"am","pm"),"-",IF(Z139&lt;=12,Z139,Z139-12),IF(OR(Z139&lt;12,Z139=24),"am","pm")),"")</f>
        <v/>
      </c>
      <c r="AM139" s="1" t="str">
        <f>IF(L139&gt;0,CONCATENATE(IF(AA139&lt;=12,AA139,AA139-12),IF(OR(AA139&lt;12,AA139=24),"am","pm"),"-",IF(AB139&lt;=12,AB139,AB139-12),IF(OR(AB139&lt;12,AB139=24),"am","pm")),"")</f>
        <v/>
      </c>
      <c r="AN139" s="1" t="str">
        <f>IF(N139&gt;0,CONCATENATE(IF(AC139&lt;=12,AC139,AC139-12),IF(OR(AC139&lt;12,AC139=24),"am","pm"),"-",IF(AD139&lt;=12,AD139,AD139-12),IF(OR(AD139&lt;12,AD139=24),"am","pm")),"")</f>
        <v/>
      </c>
      <c r="AO139" s="1" t="str">
        <f>IF(O139&gt;0,CONCATENATE(IF(AE139&lt;=12,AE139,AE139-12),IF(OR(AE139&lt;12,AE139=24),"am","pm"),"-",IF(AF139&lt;=12,AF139,AF139-12),IF(OR(AF139&lt;12,AF139=24),"am","pm")),"")</f>
        <v/>
      </c>
      <c r="AP139" s="1" t="str">
        <f>IF(R139&gt;0,CONCATENATE(IF(AG139&lt;=12,AG139,AG139-12),IF(OR(AG139&lt;12,AG139=24),"am","pm"),"-",IF(AH139&lt;=12,AH139,AH139-12),IF(OR(AH139&lt;12,AH139=24),"am","pm")),"")</f>
        <v/>
      </c>
      <c r="AQ139" s="1" t="str">
        <f>IF(T139&gt;0,CONCATENATE(IF(AI139&lt;=12,AI139,AI139-12),IF(OR(AI139&lt;12,AI139=24),"am","pm"),"-",IF(AJ139&lt;=12,AJ139,AJ139-12),IF(OR(AJ139&lt;12,AJ139=24),"am","pm")),"")</f>
        <v/>
      </c>
      <c r="AR139" s="4" t="s">
        <v>510</v>
      </c>
      <c r="AU139" s="1" t="s">
        <v>573</v>
      </c>
      <c r="AV139" s="5" t="s">
        <v>33</v>
      </c>
      <c r="AW139" s="5" t="s">
        <v>33</v>
      </c>
      <c r="AX139" s="6" t="str">
        <f>CONCATENATE("{
    'name': """,B139,""",
    'area': ","""",C139,""",",
"'hours': {
      'sunday-start':","""",H139,"""",", 'sunday-end':","""",I139,"""",", 'monday-start':","""",J139,"""",", 'monday-end':","""",K139,"""",", 'tuesday-start':","""",L139,"""",", 'tuesday-end':","""",M139,""", 'wednesday-start':","""",N139,""", 'wednesday-end':","""",O139,""", 'thursday-start':","""",P139,""", 'thursday-end':","""",Q139,""", 'friday-start':","""",R139,""", 'friday-end':","""",S139,""", 'saturday-start':","""",T139,""", 'saturday-end':","""",U139,"""","},","  'description': ","""",V139,"""",", 'link':","""",AR139,"""",", 'pricing':","""",E139,"""",",   'phone-number': ","""",F139,"""",", 'address': ","""",G139,"""",", 'other-amenities': [","'",AS139,"','",AT139,"','",AU139,"'","]",", 'has-drink':",AV139,", 'has-food':",AW139,"},")</f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9" s="1" t="str">
        <f>IF(AS139&gt;0,"&lt;img src=@img/outdoor.png@&gt;","")</f>
        <v/>
      </c>
      <c r="AZ139" s="1" t="str">
        <f>IF(AT139&gt;0,"&lt;img src=@img/pets.png@&gt;","")</f>
        <v/>
      </c>
      <c r="BA139" s="1" t="str">
        <f>IF(AU139="hard","&lt;img src=@img/hard.png@&gt;",IF(AU139="medium","&lt;img src=@img/medium.png@&gt;",IF(AU139="easy","&lt;img src=@img/easy.png@&gt;","")))</f>
        <v/>
      </c>
      <c r="BB139" s="1" t="str">
        <f>IF(AV139="true","&lt;img src=@img/drinkicon.png@&gt;","")</f>
        <v/>
      </c>
      <c r="BC139" s="1" t="str">
        <f>IF(AW139="true","&lt;img src=@img/foodicon.png@&gt;","")</f>
        <v/>
      </c>
      <c r="BD139" s="1" t="str">
        <f>CONCATENATE(AY139,AZ139,BA139,BB139,BC139,BK139)</f>
        <v/>
      </c>
      <c r="BE139" s="1" t="str">
        <f>CONCATENATE(IF(AS139&gt;0,"outdoor ",""),IF(AT139&gt;0,"pet ",""),IF(AV139="true","drink ",""),IF(AW139="true","food ",""),AU139," ",E139," ",C139,IF(BJ139=TRUE," kid",""))</f>
        <v>med  east</v>
      </c>
      <c r="BF139" s="1" t="str">
        <f>IF(C139="pearl","Pearl Street",IF(C139="campus","Near Campus",IF(C139="downtown","Downtown",IF(C139="north","North Boulder",IF(C139="chautauqua","Chautauqua",IF(C139="east","East Boulder",IF(C139="efoco","East FoCo",IF(C139="hill","The Hill",""))))))))</f>
        <v>East Boulder</v>
      </c>
      <c r="BG139" s="10">
        <v>40.015588000000001</v>
      </c>
      <c r="BH139" s="10">
        <v>-105.263474</v>
      </c>
      <c r="BI139" s="1" t="str">
        <f>CONCATENATE("[",BG139,",",BH139,"],")</f>
        <v>[40.015588,-105.263474],</v>
      </c>
      <c r="BK139" s="1" t="str">
        <f>IF(BJ139&gt;0,"&lt;img src=@img/kidicon.png@&gt;","")</f>
        <v/>
      </c>
    </row>
    <row r="140" spans="2:64" ht="21" customHeight="1">
      <c r="B140" s="1" t="s">
        <v>418</v>
      </c>
      <c r="C140" s="1" t="s">
        <v>417</v>
      </c>
      <c r="G140" s="1" t="s">
        <v>430</v>
      </c>
      <c r="W140" s="1" t="str">
        <f>IF(H140&gt;0,H140/100,"")</f>
        <v/>
      </c>
      <c r="X140" s="1" t="str">
        <f>IF(I140&gt;0,I140/100,"")</f>
        <v/>
      </c>
      <c r="Y140" s="1" t="str">
        <f>IF(J140&gt;0,J140/100,"")</f>
        <v/>
      </c>
      <c r="Z140" s="1" t="str">
        <f>IF(K140&gt;0,K140/100,"")</f>
        <v/>
      </c>
      <c r="AA140" s="1" t="str">
        <f>IF(L140&gt;0,L140/100,"")</f>
        <v/>
      </c>
      <c r="AB140" s="1" t="str">
        <f>IF(M140&gt;0,M140/100,"")</f>
        <v/>
      </c>
      <c r="AC140" s="1" t="str">
        <f>IF(N140&gt;0,N140/100,"")</f>
        <v/>
      </c>
      <c r="AD140" s="1" t="str">
        <f>IF(O140&gt;0,O140/100,"")</f>
        <v/>
      </c>
      <c r="AE140" s="1" t="str">
        <f>IF(P140&gt;0,P140/100,"")</f>
        <v/>
      </c>
      <c r="AF140" s="1" t="str">
        <f>IF(Q140&gt;0,Q140/100,"")</f>
        <v/>
      </c>
      <c r="AG140" s="1" t="str">
        <f>IF(R140&gt;0,R140/100,"")</f>
        <v/>
      </c>
      <c r="AH140" s="1" t="str">
        <f>IF(S140&gt;0,S140/100,"")</f>
        <v/>
      </c>
      <c r="AI140" s="1" t="str">
        <f>IF(T140&gt;0,T140/100,"")</f>
        <v/>
      </c>
      <c r="AJ140" s="1" t="str">
        <f>IF(U140&gt;0,U140/100,"")</f>
        <v/>
      </c>
      <c r="AK140" s="1" t="str">
        <f>IF(H140&gt;0,CONCATENATE(IF(W140&lt;=12,W140,W140-12),IF(OR(W140&lt;12,W140=24),"am","pm"),"-",IF(X140&lt;=12,X140,X140-12),IF(OR(X140&lt;12,X140=24),"am","pm")),"")</f>
        <v/>
      </c>
      <c r="AL140" s="1" t="str">
        <f>IF(J140&gt;0,CONCATENATE(IF(Y140&lt;=12,Y140,Y140-12),IF(OR(Y140&lt;12,Y140=24),"am","pm"),"-",IF(Z140&lt;=12,Z140,Z140-12),IF(OR(Z140&lt;12,Z140=24),"am","pm")),"")</f>
        <v/>
      </c>
      <c r="AM140" s="1" t="str">
        <f>IF(L140&gt;0,CONCATENATE(IF(AA140&lt;=12,AA140,AA140-12),IF(OR(AA140&lt;12,AA140=24),"am","pm"),"-",IF(AB140&lt;=12,AB140,AB140-12),IF(OR(AB140&lt;12,AB140=24),"am","pm")),"")</f>
        <v/>
      </c>
      <c r="AN140" s="1" t="str">
        <f>IF(N140&gt;0,CONCATENATE(IF(AC140&lt;=12,AC140,AC140-12),IF(OR(AC140&lt;12,AC140=24),"am","pm"),"-",IF(AD140&lt;=12,AD140,AD140-12),IF(OR(AD140&lt;12,AD140=24),"am","pm")),"")</f>
        <v/>
      </c>
      <c r="AO140" s="1" t="str">
        <f>IF(O140&gt;0,CONCATENATE(IF(AE140&lt;=12,AE140,AE140-12),IF(OR(AE140&lt;12,AE140=24),"am","pm"),"-",IF(AF140&lt;=12,AF140,AF140-12),IF(OR(AF140&lt;12,AF140=24),"am","pm")),"")</f>
        <v/>
      </c>
      <c r="AP140" s="1" t="str">
        <f>IF(R140&gt;0,CONCATENATE(IF(AG140&lt;=12,AG140,AG140-12),IF(OR(AG140&lt;12,AG140=24),"am","pm"),"-",IF(AH140&lt;=12,AH140,AH140-12),IF(OR(AH140&lt;12,AH140=24),"am","pm")),"")</f>
        <v/>
      </c>
      <c r="AQ140" s="1" t="str">
        <f>IF(T140&gt;0,CONCATENATE(IF(AI140&lt;=12,AI140,AI140-12),IF(OR(AI140&lt;12,AI140=24),"am","pm"),"-",IF(AJ140&lt;=12,AJ140,AJ140-12),IF(OR(AJ140&lt;12,AJ140=24),"am","pm")),"")</f>
        <v/>
      </c>
      <c r="AR140" s="4"/>
      <c r="AU140" s="1" t="s">
        <v>573</v>
      </c>
      <c r="AV140" s="5" t="s">
        <v>33</v>
      </c>
      <c r="AW140" s="5" t="s">
        <v>33</v>
      </c>
      <c r="AX140" s="6" t="str">
        <f>CONCATENATE("{
    'name': """,B140,""",
    'area': ","""",C140,""",",
"'hours': {
      'sunday-start':","""",H140,"""",", 'sunday-end':","""",I140,"""",", 'monday-start':","""",J140,"""",", 'monday-end':","""",K140,"""",", 'tuesday-start':","""",L140,"""",", 'tuesday-end':","""",M140,""", 'wednesday-start':","""",N140,""", 'wednesday-end':","""",O140,""", 'thursday-start':","""",P140,""", 'thursday-end':","""",Q140,""", 'friday-start':","""",R140,""", 'friday-end':","""",S140,""", 'saturday-start':","""",T140,""", 'saturday-end':","""",U140,"""","},","  'description': ","""",V140,"""",", 'link':","""",AR140,"""",", 'pricing':","""",E140,"""",",   'phone-number': ","""",F140,"""",", 'address': ","""",G140,"""",", 'other-amenities': [","'",AS140,"','",AT140,"','",AU140,"'","]",", 'has-drink':",AV140,", 'has-food':",AW140,"},")</f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40" s="1" t="str">
        <f>IF(AS140&gt;0,"&lt;img src=@img/outdoor.png@&gt;","")</f>
        <v/>
      </c>
      <c r="AZ140" s="1" t="str">
        <f>IF(AT140&gt;0,"&lt;img src=@img/pets.png@&gt;","")</f>
        <v/>
      </c>
      <c r="BA140" s="1" t="str">
        <f>IF(AU140="hard","&lt;img src=@img/hard.png@&gt;",IF(AU140="medium","&lt;img src=@img/medium.png@&gt;",IF(AU140="easy","&lt;img src=@img/easy.png@&gt;","")))</f>
        <v/>
      </c>
      <c r="BB140" s="1" t="str">
        <f>IF(AV140="true","&lt;img src=@img/drinkicon.png@&gt;","")</f>
        <v/>
      </c>
      <c r="BC140" s="1" t="str">
        <f>IF(AW140="true","&lt;img src=@img/foodicon.png@&gt;","")</f>
        <v/>
      </c>
      <c r="BD140" s="1" t="str">
        <f>CONCATENATE(AY140,AZ140,BA140,BB140,BC140,BK140)</f>
        <v/>
      </c>
      <c r="BE140" s="1" t="str">
        <f>CONCATENATE(IF(AS140&gt;0,"outdoor ",""),IF(AT140&gt;0,"pet ",""),IF(AV140="true","drink ",""),IF(AW140="true","food ",""),AU140," ",E140," ",C140,IF(BJ140=TRUE," kid",""))</f>
        <v>med  east</v>
      </c>
      <c r="BF140" s="1" t="str">
        <f>IF(C140="pearl","Pearl Street",IF(C140="campus","Near Campus",IF(C140="downtown","Downtown",IF(C140="north","North Boulder",IF(C140="chautauqua","Chautauqua",IF(C140="east","East Boulder",IF(C140="efoco","East FoCo",IF(C140="hill","The Hill",""))))))))</f>
        <v>East Boulder</v>
      </c>
      <c r="BG140" s="10">
        <v>40.015236999999999</v>
      </c>
      <c r="BH140" s="10">
        <v>-105.25325100000001</v>
      </c>
      <c r="BI140" s="1" t="str">
        <f>CONCATENATE("[",BG140,",",BH140,"],")</f>
        <v>[40.015237,-105.253251],</v>
      </c>
      <c r="BK140" s="1" t="str">
        <f>IF(BJ140&gt;0,"&lt;img src=@img/kidicon.png@&gt;","")</f>
        <v/>
      </c>
    </row>
    <row r="141" spans="2:64" ht="21" customHeight="1">
      <c r="B141" s="1" t="s">
        <v>466</v>
      </c>
      <c r="C141" s="1" t="s">
        <v>282</v>
      </c>
      <c r="G141" s="30" t="s">
        <v>506</v>
      </c>
      <c r="W141" s="1" t="str">
        <f>IF(H141&gt;0,H141/100,"")</f>
        <v/>
      </c>
      <c r="X141" s="1" t="str">
        <f>IF(I141&gt;0,I141/100,"")</f>
        <v/>
      </c>
      <c r="Y141" s="1" t="str">
        <f>IF(J141&gt;0,J141/100,"")</f>
        <v/>
      </c>
      <c r="Z141" s="1" t="str">
        <f>IF(K141&gt;0,K141/100,"")</f>
        <v/>
      </c>
      <c r="AA141" s="1" t="str">
        <f>IF(L141&gt;0,L141/100,"")</f>
        <v/>
      </c>
      <c r="AB141" s="1" t="str">
        <f>IF(M141&gt;0,M141/100,"")</f>
        <v/>
      </c>
      <c r="AC141" s="1" t="str">
        <f>IF(N141&gt;0,N141/100,"")</f>
        <v/>
      </c>
      <c r="AD141" s="1" t="str">
        <f>IF(O141&gt;0,O141/100,"")</f>
        <v/>
      </c>
      <c r="AE141" s="1" t="str">
        <f>IF(P141&gt;0,P141/100,"")</f>
        <v/>
      </c>
      <c r="AF141" s="1" t="str">
        <f>IF(Q141&gt;0,Q141/100,"")</f>
        <v/>
      </c>
      <c r="AG141" s="1" t="str">
        <f>IF(R141&gt;0,R141/100,"")</f>
        <v/>
      </c>
      <c r="AH141" s="1" t="str">
        <f>IF(S141&gt;0,S141/100,"")</f>
        <v/>
      </c>
      <c r="AI141" s="1" t="str">
        <f>IF(T141&gt;0,T141/100,"")</f>
        <v/>
      </c>
      <c r="AJ141" s="1" t="str">
        <f>IF(U141&gt;0,U141/100,"")</f>
        <v/>
      </c>
      <c r="AK141" s="1" t="str">
        <f>IF(H141&gt;0,CONCATENATE(IF(W141&lt;=12,W141,W141-12),IF(OR(W141&lt;12,W141=24),"am","pm"),"-",IF(X141&lt;=12,X141,X141-12),IF(OR(X141&lt;12,X141=24),"am","pm")),"")</f>
        <v/>
      </c>
      <c r="AL141" s="1" t="str">
        <f>IF(J141&gt;0,CONCATENATE(IF(Y141&lt;=12,Y141,Y141-12),IF(OR(Y141&lt;12,Y141=24),"am","pm"),"-",IF(Z141&lt;=12,Z141,Z141-12),IF(OR(Z141&lt;12,Z141=24),"am","pm")),"")</f>
        <v/>
      </c>
      <c r="AM141" s="1" t="str">
        <f>IF(L141&gt;0,CONCATENATE(IF(AA141&lt;=12,AA141,AA141-12),IF(OR(AA141&lt;12,AA141=24),"am","pm"),"-",IF(AB141&lt;=12,AB141,AB141-12),IF(OR(AB141&lt;12,AB141=24),"am","pm")),"")</f>
        <v/>
      </c>
      <c r="AN141" s="1" t="str">
        <f>IF(N141&gt;0,CONCATENATE(IF(AC141&lt;=12,AC141,AC141-12),IF(OR(AC141&lt;12,AC141=24),"am","pm"),"-",IF(AD141&lt;=12,AD141,AD141-12),IF(OR(AD141&lt;12,AD141=24),"am","pm")),"")</f>
        <v/>
      </c>
      <c r="AO141" s="1" t="str">
        <f>IF(O141&gt;0,CONCATENATE(IF(AE141&lt;=12,AE141,AE141-12),IF(OR(AE141&lt;12,AE141=24),"am","pm"),"-",IF(AF141&lt;=12,AF141,AF141-12),IF(OR(AF141&lt;12,AF141=24),"am","pm")),"")</f>
        <v/>
      </c>
      <c r="AP141" s="1" t="str">
        <f>IF(R141&gt;0,CONCATENATE(IF(AG141&lt;=12,AG141,AG141-12),IF(OR(AG141&lt;12,AG141=24),"am","pm"),"-",IF(AH141&lt;=12,AH141,AH141-12),IF(OR(AH141&lt;12,AH141=24),"am","pm")),"")</f>
        <v/>
      </c>
      <c r="AQ141" s="1" t="str">
        <f>IF(T141&gt;0,CONCATENATE(IF(AI141&lt;=12,AI141,AI141-12),IF(OR(AI141&lt;12,AI141=24),"am","pm"),"-",IF(AJ141&lt;=12,AJ141,AJ141-12),IF(OR(AJ141&lt;12,AJ141=24),"am","pm")),"")</f>
        <v/>
      </c>
      <c r="AR141" s="1" t="s">
        <v>570</v>
      </c>
      <c r="AT141" s="1" t="s">
        <v>464</v>
      </c>
      <c r="AU141" s="1" t="s">
        <v>573</v>
      </c>
      <c r="AV141" s="5" t="s">
        <v>33</v>
      </c>
      <c r="AW141" s="5" t="s">
        <v>33</v>
      </c>
      <c r="AX141" s="6" t="str">
        <f>CONCATENATE("{
    'name': """,B141,""",
    'area': ","""",C141,""",",
"'hours': {
      'sunday-start':","""",H141,"""",", 'sunday-end':","""",I141,"""",", 'monday-start':","""",J141,"""",", 'monday-end':","""",K141,"""",", 'tuesday-start':","""",L141,"""",", 'tuesday-end':","""",M141,""", 'wednesday-start':","""",N141,""", 'wednesday-end':","""",O141,""", 'thursday-start':","""",P141,""", 'thursday-end':","""",Q141,""", 'friday-start':","""",R141,""", 'friday-end':","""",S141,""", 'saturday-start':","""",T141,""", 'saturday-end':","""",U141,"""","},","  'description': ","""",V141,"""",", 'link':","""",AR141,"""",", 'pricing':","""",E141,"""",",   'phone-number': ","""",F141,"""",", 'address': ","""",G141,"""",", 'other-amenities': [","'",AS141,"','",AT141,"','",AU141,"'","]",", 'has-drink':",AV141,", 'has-food':",AW141,"},")</f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41" s="1" t="str">
        <f>IF(AS141&gt;0,"&lt;img src=@img/outdoor.png@&gt;","")</f>
        <v/>
      </c>
      <c r="AZ141" s="1" t="str">
        <f>IF(AT141&gt;0,"&lt;img src=@img/pets.png@&gt;","")</f>
        <v>&lt;img src=@img/pets.png@&gt;</v>
      </c>
      <c r="BA141" s="1" t="str">
        <f>IF(AU141="hard","&lt;img src=@img/hard.png@&gt;",IF(AU141="medium","&lt;img src=@img/medium.png@&gt;",IF(AU141="easy","&lt;img src=@img/easy.png@&gt;","")))</f>
        <v/>
      </c>
      <c r="BB141" s="1" t="str">
        <f>IF(AV141="true","&lt;img src=@img/drinkicon.png@&gt;","")</f>
        <v/>
      </c>
      <c r="BC141" s="1" t="str">
        <f>IF(AW141="true","&lt;img src=@img/foodicon.png@&gt;","")</f>
        <v/>
      </c>
      <c r="BD141" s="1" t="str">
        <f>CONCATENATE(AY141,AZ141,BA141,BB141,BC141,BK141)</f>
        <v>&lt;img src=@img/pets.png@&gt;</v>
      </c>
      <c r="BE141" s="1" t="str">
        <f>CONCATENATE(IF(AS141&gt;0,"outdoor ",""),IF(AT141&gt;0,"pet ",""),IF(AV141="true","drink ",""),IF(AW141="true","food ",""),AU141," ",E141," ",C141,IF(BJ141=TRUE," kid",""))</f>
        <v>pet med  downtown</v>
      </c>
      <c r="BF141" s="1" t="str">
        <f>IF(C141="pearl","Pearl Street",IF(C141="campus","Near Campus",IF(C141="downtown","Downtown",IF(C141="north","North Boulder",IF(C141="chautauqua","Chautauqua",IF(C141="east","East Boulder",IF(C141="efoco","East FoCo",IF(C141="hill","The Hill",""))))))))</f>
        <v>Downtown</v>
      </c>
      <c r="BG141" s="6">
        <v>39.978768299999999</v>
      </c>
      <c r="BH141" s="10">
        <v>-105.1400762</v>
      </c>
      <c r="BI141" s="1" t="str">
        <f>CONCATENATE("[",BG141,",",BH141,"],")</f>
        <v>[39.9787683,-105.1400762],</v>
      </c>
      <c r="BK141" s="1" t="str">
        <f>IF(BJ141&gt;0,"&lt;img src=@img/kidicon.png@&gt;","")</f>
        <v/>
      </c>
    </row>
    <row r="142" spans="2:64" ht="21" customHeight="1">
      <c r="B142" s="22" t="s">
        <v>452</v>
      </c>
      <c r="C142" s="1" t="s">
        <v>416</v>
      </c>
      <c r="G142" s="26" t="s">
        <v>453</v>
      </c>
      <c r="W142" s="1" t="str">
        <f>IF(H142&gt;0,H142/100,"")</f>
        <v/>
      </c>
      <c r="X142" s="1" t="str">
        <f>IF(I142&gt;0,I142/100,"")</f>
        <v/>
      </c>
      <c r="Y142" s="1" t="str">
        <f>IF(J142&gt;0,J142/100,"")</f>
        <v/>
      </c>
      <c r="Z142" s="1" t="str">
        <f>IF(K142&gt;0,K142/100,"")</f>
        <v/>
      </c>
      <c r="AA142" s="1" t="str">
        <f>IF(L142&gt;0,L142/100,"")</f>
        <v/>
      </c>
      <c r="AB142" s="1" t="str">
        <f>IF(M142&gt;0,M142/100,"")</f>
        <v/>
      </c>
      <c r="AC142" s="1" t="str">
        <f>IF(N142&gt;0,N142/100,"")</f>
        <v/>
      </c>
      <c r="AD142" s="1" t="str">
        <f>IF(O142&gt;0,O142/100,"")</f>
        <v/>
      </c>
      <c r="AE142" s="1" t="str">
        <f>IF(P142&gt;0,P142/100,"")</f>
        <v/>
      </c>
      <c r="AF142" s="1" t="str">
        <f>IF(Q142&gt;0,Q142/100,"")</f>
        <v/>
      </c>
      <c r="AG142" s="1" t="str">
        <f>IF(R142&gt;0,R142/100,"")</f>
        <v/>
      </c>
      <c r="AH142" s="1" t="str">
        <f>IF(S142&gt;0,S142/100,"")</f>
        <v/>
      </c>
      <c r="AI142" s="1" t="str">
        <f>IF(T142&gt;0,T142/100,"")</f>
        <v/>
      </c>
      <c r="AJ142" s="1" t="str">
        <f>IF(U142&gt;0,U142/100,"")</f>
        <v/>
      </c>
      <c r="AK142" s="1" t="str">
        <f>IF(H142&gt;0,CONCATENATE(IF(W142&lt;=12,W142,W142-12),IF(OR(W142&lt;12,W142=24),"am","pm"),"-",IF(X142&lt;=12,X142,X142-12),IF(OR(X142&lt;12,X142=24),"am","pm")),"")</f>
        <v/>
      </c>
      <c r="AL142" s="1" t="str">
        <f>IF(J142&gt;0,CONCATENATE(IF(Y142&lt;=12,Y142,Y142-12),IF(OR(Y142&lt;12,Y142=24),"am","pm"),"-",IF(Z142&lt;=12,Z142,Z142-12),IF(OR(Z142&lt;12,Z142=24),"am","pm")),"")</f>
        <v/>
      </c>
      <c r="AM142" s="1" t="str">
        <f>IF(L142&gt;0,CONCATENATE(IF(AA142&lt;=12,AA142,AA142-12),IF(OR(AA142&lt;12,AA142=24),"am","pm"),"-",IF(AB142&lt;=12,AB142,AB142-12),IF(OR(AB142&lt;12,AB142=24),"am","pm")),"")</f>
        <v/>
      </c>
      <c r="AN142" s="1" t="str">
        <f>IF(N142&gt;0,CONCATENATE(IF(AC142&lt;=12,AC142,AC142-12),IF(OR(AC142&lt;12,AC142=24),"am","pm"),"-",IF(AD142&lt;=12,AD142,AD142-12),IF(OR(AD142&lt;12,AD142=24),"am","pm")),"")</f>
        <v/>
      </c>
      <c r="AO142" s="1" t="str">
        <f>IF(O142&gt;0,CONCATENATE(IF(AE142&lt;=12,AE142,AE142-12),IF(OR(AE142&lt;12,AE142=24),"am","pm"),"-",IF(AF142&lt;=12,AF142,AF142-12),IF(OR(AF142&lt;12,AF142=24),"am","pm")),"")</f>
        <v/>
      </c>
      <c r="AP142" s="1" t="str">
        <f>IF(R142&gt;0,CONCATENATE(IF(AG142&lt;=12,AG142,AG142-12),IF(OR(AG142&lt;12,AG142=24),"am","pm"),"-",IF(AH142&lt;=12,AH142,AH142-12),IF(OR(AH142&lt;12,AH142=24),"am","pm")),"")</f>
        <v/>
      </c>
      <c r="AQ142" s="1" t="str">
        <f>IF(T142&gt;0,CONCATENATE(IF(AI142&lt;=12,AI142,AI142-12),IF(OR(AI142&lt;12,AI142=24),"am","pm"),"-",IF(AJ142&lt;=12,AJ142,AJ142-12),IF(OR(AJ142&lt;12,AJ142=24),"am","pm")),"")</f>
        <v/>
      </c>
      <c r="AR142" s="14" t="s">
        <v>569</v>
      </c>
      <c r="AU142" s="1" t="s">
        <v>573</v>
      </c>
      <c r="AV142" s="5" t="s">
        <v>33</v>
      </c>
      <c r="AW142" s="5" t="s">
        <v>33</v>
      </c>
      <c r="AX142" s="6" t="str">
        <f>CONCATENATE("{
    'name': """,B142,""",
    'area': ","""",C142,""",",
"'hours': {
      'sunday-start':","""",H142,"""",", 'sunday-end':","""",I142,"""",", 'monday-start':","""",J142,"""",", 'monday-end':","""",K142,"""",", 'tuesday-start':","""",L142,"""",", 'tuesday-end':","""",M142,""", 'wednesday-start':","""",N142,""", 'wednesday-end':","""",O142,""", 'thursday-start':","""",P142,""", 'thursday-end':","""",Q142,""", 'friday-start':","""",R142,""", 'friday-end':","""",S142,""", 'saturday-start':","""",T142,""", 'saturday-end':","""",U142,"""","},","  'description': ","""",V142,"""",", 'link':","""",AR142,"""",", 'pricing':","""",E142,"""",",   'phone-number': ","""",F142,"""",", 'address': ","""",G142,"""",", 'other-amenities': [","'",AS142,"','",AT142,"','",AU142,"'","]",", 'has-drink':",AV142,", 'has-food':",AW142,"},")</f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42" s="1" t="str">
        <f>IF(AS142&gt;0,"&lt;img src=@img/outdoor.png@&gt;","")</f>
        <v/>
      </c>
      <c r="AZ142" s="1" t="str">
        <f>IF(AT142&gt;0,"&lt;img src=@img/pets.png@&gt;","")</f>
        <v/>
      </c>
      <c r="BA142" s="1" t="str">
        <f>IF(AU142="hard","&lt;img src=@img/hard.png@&gt;",IF(AU142="medium","&lt;img src=@img/medium.png@&gt;",IF(AU142="easy","&lt;img src=@img/easy.png@&gt;","")))</f>
        <v/>
      </c>
      <c r="BB142" s="1" t="str">
        <f>IF(AV142="true","&lt;img src=@img/drinkicon.png@&gt;","")</f>
        <v/>
      </c>
      <c r="BC142" s="1" t="str">
        <f>IF(AW142="true","&lt;img src=@img/foodicon.png@&gt;","")</f>
        <v/>
      </c>
      <c r="BD142" s="1" t="str">
        <f>CONCATENATE(AY142,AZ142,BA142,BB142,BC142,BK142)</f>
        <v/>
      </c>
      <c r="BE142" s="1" t="str">
        <f>CONCATENATE(IF(AS142&gt;0,"outdoor ",""),IF(AT142&gt;0,"pet ",""),IF(AV142="true","drink ",""),IF(AW142="true","food ",""),AU142," ",E142," ",C142,IF(BJ142=TRUE," kid",""))</f>
        <v>med  north</v>
      </c>
      <c r="BF142" s="1" t="str">
        <f>IF(C142="pearl","Pearl Street",IF(C142="campus","Near Campus",IF(C142="downtown","Downtown",IF(C142="north","North Boulder",IF(C142="chautauqua","Chautauqua",IF(C142="east","East Boulder",IF(C142="efoco","East FoCo",IF(C142="hill","The Hill",""))))))))</f>
        <v>North Boulder</v>
      </c>
      <c r="BG142" s="10">
        <v>40.063921999999998</v>
      </c>
      <c r="BH142" s="10">
        <v>-105.28242400000001</v>
      </c>
      <c r="BI142" s="1" t="str">
        <f>CONCATENATE("[",BG142,",",BH142,"],")</f>
        <v>[40.063922,-105.282424],</v>
      </c>
      <c r="BK142" s="1" t="str">
        <f>IF(BJ142&gt;0,"&lt;img src=@img/kidicon.png@&gt;","")</f>
        <v/>
      </c>
    </row>
    <row r="143" spans="2:64" ht="21" customHeight="1">
      <c r="B143" s="10" t="s">
        <v>100</v>
      </c>
      <c r="C143" s="1" t="s">
        <v>190</v>
      </c>
      <c r="G143" s="6" t="s">
        <v>229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T143" s="1">
        <v>2100</v>
      </c>
      <c r="U143" s="1">
        <v>2400</v>
      </c>
      <c r="V143" s="10" t="s">
        <v>142</v>
      </c>
      <c r="W143" s="1" t="str">
        <f>IF(H143&gt;0,H143/100,"")</f>
        <v/>
      </c>
      <c r="X143" s="1" t="str">
        <f>IF(I143&gt;0,I143/100,"")</f>
        <v/>
      </c>
      <c r="Y143" s="1">
        <f>IF(J143&gt;0,J143/100,"")</f>
        <v>15</v>
      </c>
      <c r="Z143" s="1">
        <f>IF(K143&gt;0,K143/100,"")</f>
        <v>18</v>
      </c>
      <c r="AA143" s="1">
        <f>IF(L143&gt;0,L143/100,"")</f>
        <v>15</v>
      </c>
      <c r="AB143" s="1">
        <f>IF(M143&gt;0,M143/100,"")</f>
        <v>18</v>
      </c>
      <c r="AC143" s="1">
        <f>IF(N143&gt;0,N143/100,"")</f>
        <v>15</v>
      </c>
      <c r="AD143" s="1">
        <f>IF(O143&gt;0,O143/100,"")</f>
        <v>18</v>
      </c>
      <c r="AE143" s="1">
        <f>IF(P143&gt;0,P143/100,"")</f>
        <v>15</v>
      </c>
      <c r="AF143" s="1">
        <f>IF(Q143&gt;0,Q143/100,"")</f>
        <v>18</v>
      </c>
      <c r="AG143" s="1">
        <f>IF(R143&gt;0,R143/100,"")</f>
        <v>15</v>
      </c>
      <c r="AH143" s="1">
        <f>IF(S143&gt;0,S143/100,"")</f>
        <v>18</v>
      </c>
      <c r="AI143" s="1">
        <f>IF(T143&gt;0,T143/100,"")</f>
        <v>21</v>
      </c>
      <c r="AJ143" s="1">
        <f>IF(U143&gt;0,U143/100,"")</f>
        <v>24</v>
      </c>
      <c r="AK143" s="1" t="str">
        <f>IF(H143&gt;0,CONCATENATE(IF(W143&lt;=12,W143,W143-12),IF(OR(W143&lt;12,W143=24),"am","pm"),"-",IF(X143&lt;=12,X143,X143-12),IF(OR(X143&lt;12,X143=24),"am","pm")),"")</f>
        <v/>
      </c>
      <c r="AL143" s="1" t="str">
        <f>IF(J143&gt;0,CONCATENATE(IF(Y143&lt;=12,Y143,Y143-12),IF(OR(Y143&lt;12,Y143=24),"am","pm"),"-",IF(Z143&lt;=12,Z143,Z143-12),IF(OR(Z143&lt;12,Z143=24),"am","pm")),"")</f>
        <v>3pm-6pm</v>
      </c>
      <c r="AM143" s="1" t="str">
        <f>IF(L143&gt;0,CONCATENATE(IF(AA143&lt;=12,AA143,AA143-12),IF(OR(AA143&lt;12,AA143=24),"am","pm"),"-",IF(AB143&lt;=12,AB143,AB143-12),IF(OR(AB143&lt;12,AB143=24),"am","pm")),"")</f>
        <v>3pm-6pm</v>
      </c>
      <c r="AN143" s="1" t="str">
        <f>IF(N143&gt;0,CONCATENATE(IF(AC143&lt;=12,AC143,AC143-12),IF(OR(AC143&lt;12,AC143=24),"am","pm"),"-",IF(AD143&lt;=12,AD143,AD143-12),IF(OR(AD143&lt;12,AD143=24),"am","pm")),"")</f>
        <v>3pm-6pm</v>
      </c>
      <c r="AO143" s="1" t="str">
        <f>IF(O143&gt;0,CONCATENATE(IF(AE143&lt;=12,AE143,AE143-12),IF(OR(AE143&lt;12,AE143=24),"am","pm"),"-",IF(AF143&lt;=12,AF143,AF143-12),IF(OR(AF143&lt;12,AF143=24),"am","pm")),"")</f>
        <v>3pm-6pm</v>
      </c>
      <c r="AP143" s="1" t="str">
        <f>IF(R143&gt;0,CONCATENATE(IF(AG143&lt;=12,AG143,AG143-12),IF(OR(AG143&lt;12,AG143=24),"am","pm"),"-",IF(AH143&lt;=12,AH143,AH143-12),IF(OR(AH143&lt;12,AH143=24),"am","pm")),"")</f>
        <v>3pm-6pm</v>
      </c>
      <c r="AQ143" s="1" t="str">
        <f>IF(T143&gt;0,CONCATENATE(IF(AI143&lt;=12,AI143,AI143-12),IF(OR(AI143&lt;12,AI143=24),"am","pm"),"-",IF(AJ143&lt;=12,AJ143,AJ143-12),IF(OR(AJ143&lt;12,AJ143=24),"am","pm")),"")</f>
        <v>9pm-12am</v>
      </c>
      <c r="AR143" s="4" t="s">
        <v>187</v>
      </c>
      <c r="AS143" s="1" t="s">
        <v>28</v>
      </c>
      <c r="AU143" s="1" t="s">
        <v>573</v>
      </c>
      <c r="AV143" s="5" t="s">
        <v>32</v>
      </c>
      <c r="AW143" s="5" t="s">
        <v>32</v>
      </c>
      <c r="AX143" s="6" t="str">
        <f>CONCATENATE("{
    'name': """,B143,""",
    'area': ","""",C143,""",",
"'hours': {
      'sunday-start':","""",H143,"""",", 'sunday-end':","""",I143,"""",", 'monday-start':","""",J143,"""",", 'monday-end':","""",K143,"""",", 'tuesday-start':","""",L143,"""",", 'tuesday-end':","""",M143,""", 'wednesday-start':","""",N143,""", 'wednesday-end':","""",O143,""", 'thursday-start':","""",P143,""", 'thursday-end':","""",Q143,""", 'friday-start':","""",R143,""", 'friday-end':","""",S143,""", 'saturday-start':","""",T143,""", 'saturday-end':","""",U143,"""","},","  'description': ","""",V143,"""",", 'link':","""",AR143,"""",", 'pricing':","""",E143,"""",",   'phone-number': ","""",F143,"""",", 'address': ","""",G143,"""",", 'other-amenities': [","'",AS143,"','",AT143,"','",AU143,"'","]",", 'has-drink':",AV143,", 'has-food':",AW143,"},")</f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3" s="1" t="str">
        <f>IF(AS143&gt;0,"&lt;img src=@img/outdoor.png@&gt;","")</f>
        <v>&lt;img src=@img/outdoor.png@&gt;</v>
      </c>
      <c r="AZ143" s="1" t="str">
        <f>IF(AT143&gt;0,"&lt;img src=@img/pets.png@&gt;","")</f>
        <v/>
      </c>
      <c r="BA143" s="1" t="str">
        <f>IF(AU143="hard","&lt;img src=@img/hard.png@&gt;",IF(AU143="medium","&lt;img src=@img/medium.png@&gt;",IF(AU143="easy","&lt;img src=@img/easy.png@&gt;","")))</f>
        <v/>
      </c>
      <c r="BB143" s="1" t="str">
        <f>IF(AV143="true","&lt;img src=@img/drinkicon.png@&gt;","")</f>
        <v>&lt;img src=@img/drinkicon.png@&gt;</v>
      </c>
      <c r="BC143" s="1" t="str">
        <f>IF(AW143="true","&lt;img src=@img/foodicon.png@&gt;","")</f>
        <v>&lt;img src=@img/foodicon.png@&gt;</v>
      </c>
      <c r="BD143" s="1" t="str">
        <f>CONCATENATE(AY143,AZ143,BA143,BB143,BC143,BK143)</f>
        <v>&lt;img src=@img/outdoor.png@&gt;&lt;img src=@img/drinkicon.png@&gt;&lt;img src=@img/foodicon.png@&gt;</v>
      </c>
      <c r="BE143" s="1" t="str">
        <f>CONCATENATE(IF(AS143&gt;0,"outdoor ",""),IF(AT143&gt;0,"pet ",""),IF(AV143="true","drink ",""),IF(AW143="true","food ",""),AU143," ",E143," ",C143,IF(BJ143=TRUE," kid",""))</f>
        <v>outdoor drink food med  pearl</v>
      </c>
      <c r="BF143" s="1" t="str">
        <f>IF(C143="pearl","Pearl Street",IF(C143="campus","Near Campus",IF(C143="downtown","Downtown",IF(C143="north","North Boulder",IF(C143="chautauqua","Chautauqua",IF(C143="east","East Boulder",IF(C143="efoco","East FoCo",IF(C143="hill","The Hill",""))))))))</f>
        <v>Pearl Street</v>
      </c>
      <c r="BG143" s="10">
        <v>40.017000000000003</v>
      </c>
      <c r="BH143" s="10">
        <v>-105.28324499999999</v>
      </c>
      <c r="BI143" s="1" t="str">
        <f>CONCATENATE("[",BG143,",",BH143,"],")</f>
        <v>[40.017,-105.283245],</v>
      </c>
      <c r="BK143" s="1" t="str">
        <f>IF(BJ143&gt;0,"&lt;img src=@img/kidicon.png@&gt;","")</f>
        <v/>
      </c>
    </row>
    <row r="144" spans="2:64" ht="21" customHeight="1">
      <c r="B144" s="10" t="s">
        <v>101</v>
      </c>
      <c r="C144" s="1" t="s">
        <v>190</v>
      </c>
      <c r="G144" s="19" t="s">
        <v>230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0" t="s">
        <v>143</v>
      </c>
      <c r="W144" s="1" t="str">
        <f>IF(H144&gt;0,H144/100,"")</f>
        <v/>
      </c>
      <c r="X144" s="1" t="str">
        <f>IF(I144&gt;0,I144/100,"")</f>
        <v/>
      </c>
      <c r="Y144" s="1">
        <f>IF(J144&gt;0,J144/100,"")</f>
        <v>15</v>
      </c>
      <c r="Z144" s="1">
        <f>IF(K144&gt;0,K144/100,"")</f>
        <v>18</v>
      </c>
      <c r="AA144" s="1">
        <f>IF(L144&gt;0,L144/100,"")</f>
        <v>15</v>
      </c>
      <c r="AB144" s="1">
        <f>IF(M144&gt;0,M144/100,"")</f>
        <v>18</v>
      </c>
      <c r="AC144" s="1">
        <f>IF(N144&gt;0,N144/100,"")</f>
        <v>15</v>
      </c>
      <c r="AD144" s="1">
        <f>IF(O144&gt;0,O144/100,"")</f>
        <v>18</v>
      </c>
      <c r="AE144" s="1">
        <f>IF(P144&gt;0,P144/100,"")</f>
        <v>15</v>
      </c>
      <c r="AF144" s="1">
        <f>IF(Q144&gt;0,Q144/100,"")</f>
        <v>18</v>
      </c>
      <c r="AG144" s="1">
        <f>IF(R144&gt;0,R144/100,"")</f>
        <v>15</v>
      </c>
      <c r="AH144" s="1">
        <f>IF(S144&gt;0,S144/100,"")</f>
        <v>18</v>
      </c>
      <c r="AI144" s="1" t="str">
        <f>IF(T144&gt;0,T144/100,"")</f>
        <v/>
      </c>
      <c r="AJ144" s="1" t="str">
        <f>IF(U144&gt;0,U144/100,"")</f>
        <v/>
      </c>
      <c r="AK144" s="1" t="str">
        <f>IF(H144&gt;0,CONCATENATE(IF(W144&lt;=12,W144,W144-12),IF(OR(W144&lt;12,W144=24),"am","pm"),"-",IF(X144&lt;=12,X144,X144-12),IF(OR(X144&lt;12,X144=24),"am","pm")),"")</f>
        <v/>
      </c>
      <c r="AL144" s="1" t="str">
        <f>IF(J144&gt;0,CONCATENATE(IF(Y144&lt;=12,Y144,Y144-12),IF(OR(Y144&lt;12,Y144=24),"am","pm"),"-",IF(Z144&lt;=12,Z144,Z144-12),IF(OR(Z144&lt;12,Z144=24),"am","pm")),"")</f>
        <v>3pm-6pm</v>
      </c>
      <c r="AM144" s="1" t="str">
        <f>IF(L144&gt;0,CONCATENATE(IF(AA144&lt;=12,AA144,AA144-12),IF(OR(AA144&lt;12,AA144=24),"am","pm"),"-",IF(AB144&lt;=12,AB144,AB144-12),IF(OR(AB144&lt;12,AB144=24),"am","pm")),"")</f>
        <v>3pm-6pm</v>
      </c>
      <c r="AN144" s="1" t="str">
        <f>IF(N144&gt;0,CONCATENATE(IF(AC144&lt;=12,AC144,AC144-12),IF(OR(AC144&lt;12,AC144=24),"am","pm"),"-",IF(AD144&lt;=12,AD144,AD144-12),IF(OR(AD144&lt;12,AD144=24),"am","pm")),"")</f>
        <v>3pm-6pm</v>
      </c>
      <c r="AO144" s="1" t="str">
        <f>IF(O144&gt;0,CONCATENATE(IF(AE144&lt;=12,AE144,AE144-12),IF(OR(AE144&lt;12,AE144=24),"am","pm"),"-",IF(AF144&lt;=12,AF144,AF144-12),IF(OR(AF144&lt;12,AF144=24),"am","pm")),"")</f>
        <v>3pm-6pm</v>
      </c>
      <c r="AP144" s="1" t="str">
        <f>IF(R144&gt;0,CONCATENATE(IF(AG144&lt;=12,AG144,AG144-12),IF(OR(AG144&lt;12,AG144=24),"am","pm"),"-",IF(AH144&lt;=12,AH144,AH144-12),IF(OR(AH144&lt;12,AH144=24),"am","pm")),"")</f>
        <v>3pm-6pm</v>
      </c>
      <c r="AQ144" s="1" t="str">
        <f>IF(T144&gt;0,CONCATENATE(IF(AI144&lt;=12,AI144,AI144-12),IF(OR(AI144&lt;12,AI144=24),"am","pm"),"-",IF(AJ144&lt;=12,AJ144,AJ144-12),IF(OR(AJ144&lt;12,AJ144=24),"am","pm")),"")</f>
        <v/>
      </c>
      <c r="AR144" s="1" t="s">
        <v>188</v>
      </c>
      <c r="AS144" s="1" t="s">
        <v>28</v>
      </c>
      <c r="AU144" s="1" t="s">
        <v>573</v>
      </c>
      <c r="AV144" s="5" t="s">
        <v>32</v>
      </c>
      <c r="AW144" s="5" t="s">
        <v>32</v>
      </c>
      <c r="AX144" s="6" t="str">
        <f>CONCATENATE("{
    'name': """,B144,""",
    'area': ","""",C144,""",",
"'hours': {
      'sunday-start':","""",H144,"""",", 'sunday-end':","""",I144,"""",", 'monday-start':","""",J144,"""",", 'monday-end':","""",K144,"""",", 'tuesday-start':","""",L144,"""",", 'tuesday-end':","""",M144,""", 'wednesday-start':","""",N144,""", 'wednesday-end':","""",O144,""", 'thursday-start':","""",P144,""", 'thursday-end':","""",Q144,""", 'friday-start':","""",R144,""", 'friday-end':","""",S144,""", 'saturday-start':","""",T144,""", 'saturday-end':","""",U144,"""","},","  'description': ","""",V144,"""",", 'link':","""",AR144,"""",", 'pricing':","""",E144,"""",",   'phone-number': ","""",F144,"""",", 'address': ","""",G144,"""",", 'other-amenities': [","'",AS144,"','",AT144,"','",AU144,"'","]",", 'has-drink':",AV144,", 'has-food':",AW144,"},")</f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4" s="1" t="str">
        <f>IF(AS144&gt;0,"&lt;img src=@img/outdoor.png@&gt;","")</f>
        <v>&lt;img src=@img/outdoor.png@&gt;</v>
      </c>
      <c r="AZ144" s="1" t="str">
        <f>IF(AT144&gt;0,"&lt;img src=@img/pets.png@&gt;","")</f>
        <v/>
      </c>
      <c r="BA144" s="1" t="str">
        <f>IF(AU144="hard","&lt;img src=@img/hard.png@&gt;",IF(AU144="medium","&lt;img src=@img/medium.png@&gt;",IF(AU144="easy","&lt;img src=@img/easy.png@&gt;","")))</f>
        <v/>
      </c>
      <c r="BB144" s="1" t="str">
        <f>IF(AV144="true","&lt;img src=@img/drinkicon.png@&gt;","")</f>
        <v>&lt;img src=@img/drinkicon.png@&gt;</v>
      </c>
      <c r="BC144" s="1" t="str">
        <f>IF(AW144="true","&lt;img src=@img/foodicon.png@&gt;","")</f>
        <v>&lt;img src=@img/foodicon.png@&gt;</v>
      </c>
      <c r="BD144" s="1" t="str">
        <f>CONCATENATE(AY144,AZ144,BA144,BB144,BC144,BK144)</f>
        <v>&lt;img src=@img/outdoor.png@&gt;&lt;img src=@img/drinkicon.png@&gt;&lt;img src=@img/foodicon.png@&gt;</v>
      </c>
      <c r="BE144" s="1" t="str">
        <f>CONCATENATE(IF(AS144&gt;0,"outdoor ",""),IF(AT144&gt;0,"pet ",""),IF(AV144="true","drink ",""),IF(AW144="true","food ",""),AU144," ",E144," ",C144,IF(BJ144=TRUE," kid",""))</f>
        <v>outdoor drink food med  pearl</v>
      </c>
      <c r="BF144" s="1" t="str">
        <f>IF(C144="pearl","Pearl Street",IF(C144="campus","Near Campus",IF(C144="downtown","Downtown",IF(C144="north","North Boulder",IF(C144="chautauqua","Chautauqua",IF(C144="east","East Boulder",IF(C144="efoco","East FoCo",IF(C144="hill","The Hill",""))))))))</f>
        <v>Pearl Street</v>
      </c>
      <c r="BG144" s="10">
        <v>40.018034999999998</v>
      </c>
      <c r="BH144" s="10">
        <v>-105.280717</v>
      </c>
      <c r="BI144" s="1" t="str">
        <f>CONCATENATE("[",BG144,",",BH144,"],")</f>
        <v>[40.018035,-105.280717],</v>
      </c>
      <c r="BK144" s="1" t="str">
        <f>IF(BJ144&gt;0,"&lt;img src=@img/kidicon.png@&gt;","")</f>
        <v/>
      </c>
    </row>
    <row r="145" spans="2:63" ht="21" customHeight="1">
      <c r="B145" s="10" t="s">
        <v>102</v>
      </c>
      <c r="C145" s="1" t="s">
        <v>190</v>
      </c>
      <c r="G145" s="6" t="s">
        <v>231</v>
      </c>
      <c r="H145" s="1">
        <v>1500</v>
      </c>
      <c r="I145" s="1">
        <v>1700</v>
      </c>
      <c r="J145" s="1">
        <v>1500</v>
      </c>
      <c r="K145" s="1">
        <v>1700</v>
      </c>
      <c r="L145" s="1">
        <v>1500</v>
      </c>
      <c r="M145" s="1">
        <v>1700</v>
      </c>
      <c r="N145" s="1">
        <v>1500</v>
      </c>
      <c r="O145" s="1">
        <v>1700</v>
      </c>
      <c r="P145" s="1">
        <v>1500</v>
      </c>
      <c r="Q145" s="1">
        <v>1700</v>
      </c>
      <c r="R145" s="1">
        <v>1500</v>
      </c>
      <c r="S145" s="1">
        <v>1700</v>
      </c>
      <c r="T145" s="1">
        <v>1500</v>
      </c>
      <c r="U145" s="1">
        <v>1700</v>
      </c>
      <c r="V145" s="10" t="s">
        <v>144</v>
      </c>
      <c r="W145" s="1">
        <f>IF(H145&gt;0,H145/100,"")</f>
        <v>15</v>
      </c>
      <c r="X145" s="1">
        <f>IF(I145&gt;0,I145/100,"")</f>
        <v>17</v>
      </c>
      <c r="Y145" s="1">
        <f>IF(J145&gt;0,J145/100,"")</f>
        <v>15</v>
      </c>
      <c r="Z145" s="1">
        <f>IF(K145&gt;0,K145/100,"")</f>
        <v>17</v>
      </c>
      <c r="AA145" s="1">
        <f>IF(L145&gt;0,L145/100,"")</f>
        <v>15</v>
      </c>
      <c r="AB145" s="1">
        <f>IF(M145&gt;0,M145/100,"")</f>
        <v>17</v>
      </c>
      <c r="AC145" s="1">
        <f>IF(N145&gt;0,N145/100,"")</f>
        <v>15</v>
      </c>
      <c r="AD145" s="1">
        <f>IF(O145&gt;0,O145/100,"")</f>
        <v>17</v>
      </c>
      <c r="AE145" s="1">
        <f>IF(P145&gt;0,P145/100,"")</f>
        <v>15</v>
      </c>
      <c r="AF145" s="1">
        <f>IF(Q145&gt;0,Q145/100,"")</f>
        <v>17</v>
      </c>
      <c r="AG145" s="1">
        <f>IF(R145&gt;0,R145/100,"")</f>
        <v>15</v>
      </c>
      <c r="AH145" s="1">
        <f>IF(S145&gt;0,S145/100,"")</f>
        <v>17</v>
      </c>
      <c r="AI145" s="1">
        <f>IF(T145&gt;0,T145/100,"")</f>
        <v>15</v>
      </c>
      <c r="AJ145" s="1">
        <f>IF(U145&gt;0,U145/100,"")</f>
        <v>17</v>
      </c>
      <c r="AK145" s="1" t="str">
        <f>IF(H145&gt;0,CONCATENATE(IF(W145&lt;=12,W145,W145-12),IF(OR(W145&lt;12,W145=24),"am","pm"),"-",IF(X145&lt;=12,X145,X145-12),IF(OR(X145&lt;12,X145=24),"am","pm")),"")</f>
        <v>3pm-5pm</v>
      </c>
      <c r="AL145" s="1" t="str">
        <f>IF(J145&gt;0,CONCATENATE(IF(Y145&lt;=12,Y145,Y145-12),IF(OR(Y145&lt;12,Y145=24),"am","pm"),"-",IF(Z145&lt;=12,Z145,Z145-12),IF(OR(Z145&lt;12,Z145=24),"am","pm")),"")</f>
        <v>3pm-5pm</v>
      </c>
      <c r="AM145" s="1" t="str">
        <f>IF(L145&gt;0,CONCATENATE(IF(AA145&lt;=12,AA145,AA145-12),IF(OR(AA145&lt;12,AA145=24),"am","pm"),"-",IF(AB145&lt;=12,AB145,AB145-12),IF(OR(AB145&lt;12,AB145=24),"am","pm")),"")</f>
        <v>3pm-5pm</v>
      </c>
      <c r="AN145" s="1" t="str">
        <f>IF(N145&gt;0,CONCATENATE(IF(AC145&lt;=12,AC145,AC145-12),IF(OR(AC145&lt;12,AC145=24),"am","pm"),"-",IF(AD145&lt;=12,AD145,AD145-12),IF(OR(AD145&lt;12,AD145=24),"am","pm")),"")</f>
        <v>3pm-5pm</v>
      </c>
      <c r="AO145" s="1" t="str">
        <f>IF(O145&gt;0,CONCATENATE(IF(AE145&lt;=12,AE145,AE145-12),IF(OR(AE145&lt;12,AE145=24),"am","pm"),"-",IF(AF145&lt;=12,AF145,AF145-12),IF(OR(AF145&lt;12,AF145=24),"am","pm")),"")</f>
        <v>3pm-5pm</v>
      </c>
      <c r="AP145" s="1" t="str">
        <f>IF(R145&gt;0,CONCATENATE(IF(AG145&lt;=12,AG145,AG145-12),IF(OR(AG145&lt;12,AG145=24),"am","pm"),"-",IF(AH145&lt;=12,AH145,AH145-12),IF(OR(AH145&lt;12,AH145=24),"am","pm")),"")</f>
        <v>3pm-5pm</v>
      </c>
      <c r="AQ145" s="1" t="str">
        <f>IF(T145&gt;0,CONCATENATE(IF(AI145&lt;=12,AI145,AI145-12),IF(OR(AI145&lt;12,AI145=24),"am","pm"),"-",IF(AJ145&lt;=12,AJ145,AJ145-12),IF(OR(AJ145&lt;12,AJ145=24),"am","pm")),"")</f>
        <v>3pm-5pm</v>
      </c>
      <c r="AR145" s="4" t="s">
        <v>189</v>
      </c>
      <c r="AS145" s="1" t="s">
        <v>28</v>
      </c>
      <c r="AT145" s="1" t="s">
        <v>464</v>
      </c>
      <c r="AU145" s="1" t="s">
        <v>573</v>
      </c>
      <c r="AV145" s="5" t="s">
        <v>32</v>
      </c>
      <c r="AW145" s="5" t="s">
        <v>32</v>
      </c>
      <c r="AX145" s="6" t="str">
        <f>CONCATENATE("{
    'name': """,B145,""",
    'area': ","""",C145,""",",
"'hours': {
      'sunday-start':","""",H145,"""",", 'sunday-end':","""",I145,"""",", 'monday-start':","""",J145,"""",", 'monday-end':","""",K145,"""",", 'tuesday-start':","""",L145,"""",", 'tuesday-end':","""",M145,""", 'wednesday-start':","""",N145,""", 'wednesday-end':","""",O145,""", 'thursday-start':","""",P145,""", 'thursday-end':","""",Q145,""", 'friday-start':","""",R145,""", 'friday-end':","""",S145,""", 'saturday-start':","""",T145,""", 'saturday-end':","""",U145,"""","},","  'description': ","""",V145,"""",", 'link':","""",AR145,"""",", 'pricing':","""",E145,"""",",   'phone-number': ","""",F145,"""",", 'address': ","""",G145,"""",", 'other-amenities': [","'",AS145,"','",AT145,"','",AU145,"'","]",", 'has-drink':",AV145,", 'has-food':",AW145,"},")</f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5" s="1" t="str">
        <f>IF(AS145&gt;0,"&lt;img src=@img/outdoor.png@&gt;","")</f>
        <v>&lt;img src=@img/outdoor.png@&gt;</v>
      </c>
      <c r="AZ145" s="1" t="str">
        <f>IF(AT145&gt;0,"&lt;img src=@img/pets.png@&gt;","")</f>
        <v>&lt;img src=@img/pets.png@&gt;</v>
      </c>
      <c r="BA145" s="1" t="str">
        <f>IF(AU145="hard","&lt;img src=@img/hard.png@&gt;",IF(AU145="medium","&lt;img src=@img/medium.png@&gt;",IF(AU145="easy","&lt;img src=@img/easy.png@&gt;","")))</f>
        <v/>
      </c>
      <c r="BB145" s="1" t="str">
        <f>IF(AV145="true","&lt;img src=@img/drinkicon.png@&gt;","")</f>
        <v>&lt;img src=@img/drinkicon.png@&gt;</v>
      </c>
      <c r="BC145" s="1" t="str">
        <f>IF(AW145="true","&lt;img src=@img/foodicon.png@&gt;","")</f>
        <v>&lt;img src=@img/foodicon.png@&gt;</v>
      </c>
      <c r="BD145" s="1" t="str">
        <f>CONCATENATE(AY145,AZ145,BA145,BB145,BC145,BK145)</f>
        <v>&lt;img src=@img/outdoor.png@&gt;&lt;img src=@img/pets.png@&gt;&lt;img src=@img/drinkicon.png@&gt;&lt;img src=@img/foodicon.png@&gt;</v>
      </c>
      <c r="BE145" s="1" t="str">
        <f>CONCATENATE(IF(AS145&gt;0,"outdoor ",""),IF(AT145&gt;0,"pet ",""),IF(AV145="true","drink ",""),IF(AW145="true","food ",""),AU145," ",E145," ",C145,IF(BJ145=TRUE," kid",""))</f>
        <v>outdoor pet drink food med  pearl</v>
      </c>
      <c r="BF145" s="1" t="str">
        <f>IF(C145="pearl","Pearl Street",IF(C145="campus","Near Campus",IF(C145="downtown","Downtown",IF(C145="north","North Boulder",IF(C145="chautauqua","Chautauqua",IF(C145="east","East Boulder",IF(C145="efoco","East FoCo",IF(C145="hill","The Hill",""))))))))</f>
        <v>Pearl Street</v>
      </c>
      <c r="BG145" s="10">
        <v>40.017709000000004</v>
      </c>
      <c r="BH145" s="10">
        <v>-105.28163499999999</v>
      </c>
      <c r="BI145" s="1" t="str">
        <f>CONCATENATE("[",BG145,",",BH145,"],")</f>
        <v>[40.017709,-105.281635],</v>
      </c>
      <c r="BK145" s="1" t="str">
        <f>IF(BJ145&gt;0,"&lt;img src=@img/kidicon.png@&gt;","")</f>
        <v/>
      </c>
    </row>
    <row r="146" spans="2:63" ht="21" customHeight="1">
      <c r="B146" s="10" t="s">
        <v>329</v>
      </c>
      <c r="C146" s="1" t="s">
        <v>34</v>
      </c>
      <c r="G146" s="8" t="s">
        <v>362</v>
      </c>
      <c r="W146" s="1" t="str">
        <f>IF(H146&gt;0,H146/100,"")</f>
        <v/>
      </c>
      <c r="X146" s="1" t="str">
        <f>IF(I146&gt;0,I146/100,"")</f>
        <v/>
      </c>
      <c r="Y146" s="1" t="str">
        <f>IF(J146&gt;0,J146/100,"")</f>
        <v/>
      </c>
      <c r="Z146" s="1" t="str">
        <f>IF(K146&gt;0,K146/100,"")</f>
        <v/>
      </c>
      <c r="AA146" s="1" t="str">
        <f>IF(L146&gt;0,L146/100,"")</f>
        <v/>
      </c>
      <c r="AB146" s="1" t="str">
        <f>IF(M146&gt;0,M146/100,"")</f>
        <v/>
      </c>
      <c r="AC146" s="1" t="str">
        <f>IF(N146&gt;0,N146/100,"")</f>
        <v/>
      </c>
      <c r="AD146" s="1" t="str">
        <f>IF(O146&gt;0,O146/100,"")</f>
        <v/>
      </c>
      <c r="AE146" s="1" t="str">
        <f>IF(P146&gt;0,P146/100,"")</f>
        <v/>
      </c>
      <c r="AF146" s="1" t="str">
        <f>IF(Q146&gt;0,Q146/100,"")</f>
        <v/>
      </c>
      <c r="AG146" s="1" t="str">
        <f>IF(R146&gt;0,R146/100,"")</f>
        <v/>
      </c>
      <c r="AH146" s="1" t="str">
        <f>IF(S146&gt;0,S146/100,"")</f>
        <v/>
      </c>
      <c r="AI146" s="1" t="str">
        <f>IF(T146&gt;0,T146/100,"")</f>
        <v/>
      </c>
      <c r="AJ146" s="1" t="str">
        <f>IF(U146&gt;0,U146/100,"")</f>
        <v/>
      </c>
      <c r="AK146" s="1" t="str">
        <f>IF(H146&gt;0,CONCATENATE(IF(W146&lt;=12,W146,W146-12),IF(OR(W146&lt;12,W146=24),"am","pm"),"-",IF(X146&lt;=12,X146,X146-12),IF(OR(X146&lt;12,X146=24),"am","pm")),"")</f>
        <v/>
      </c>
      <c r="AL146" s="1" t="str">
        <f>IF(J146&gt;0,CONCATENATE(IF(Y146&lt;=12,Y146,Y146-12),IF(OR(Y146&lt;12,Y146=24),"am","pm"),"-",IF(Z146&lt;=12,Z146,Z146-12),IF(OR(Z146&lt;12,Z146=24),"am","pm")),"")</f>
        <v/>
      </c>
      <c r="AM146" s="1" t="str">
        <f>IF(L146&gt;0,CONCATENATE(IF(AA146&lt;=12,AA146,AA146-12),IF(OR(AA146&lt;12,AA146=24),"am","pm"),"-",IF(AB146&lt;=12,AB146,AB146-12),IF(OR(AB146&lt;12,AB146=24),"am","pm")),"")</f>
        <v/>
      </c>
      <c r="AN146" s="1" t="str">
        <f>IF(N146&gt;0,CONCATENATE(IF(AC146&lt;=12,AC146,AC146-12),IF(OR(AC146&lt;12,AC146=24),"am","pm"),"-",IF(AD146&lt;=12,AD146,AD146-12),IF(OR(AD146&lt;12,AD146=24),"am","pm")),"")</f>
        <v/>
      </c>
      <c r="AO146" s="1" t="str">
        <f>IF(O146&gt;0,CONCATENATE(IF(AE146&lt;=12,AE146,AE146-12),IF(OR(AE146&lt;12,AE146=24),"am","pm"),"-",IF(AF146&lt;=12,AF146,AF146-12),IF(OR(AF146&lt;12,AF146=24),"am","pm")),"")</f>
        <v/>
      </c>
      <c r="AP146" s="1" t="str">
        <f>IF(R146&gt;0,CONCATENATE(IF(AG146&lt;=12,AG146,AG146-12),IF(OR(AG146&lt;12,AG146=24),"am","pm"),"-",IF(AH146&lt;=12,AH146,AH146-12),IF(OR(AH146&lt;12,AH146=24),"am","pm")),"")</f>
        <v/>
      </c>
      <c r="AQ146" s="1" t="str">
        <f>IF(T146&gt;0,CONCATENATE(IF(AI146&lt;=12,AI146,AI146-12),IF(OR(AI146&lt;12,AI146=24),"am","pm"),"-",IF(AJ146&lt;=12,AJ146,AJ146-12),IF(OR(AJ146&lt;12,AJ146=24),"am","pm")),"")</f>
        <v/>
      </c>
      <c r="AR146" s="1" t="s">
        <v>524</v>
      </c>
      <c r="AU146" s="1" t="s">
        <v>573</v>
      </c>
      <c r="AV146" s="5" t="s">
        <v>33</v>
      </c>
      <c r="AW146" s="5" t="s">
        <v>33</v>
      </c>
      <c r="AX146" s="6" t="str">
        <f>CONCATENATE("{
    'name': """,B146,""",
    'area': ","""",C146,""",",
"'hours': {
      'sunday-start':","""",H146,"""",", 'sunday-end':","""",I146,"""",", 'monday-start':","""",J146,"""",", 'monday-end':","""",K146,"""",", 'tuesday-start':","""",L146,"""",", 'tuesday-end':","""",M146,""", 'wednesday-start':","""",N146,""", 'wednesday-end':","""",O146,""", 'thursday-start':","""",P146,""", 'thursday-end':","""",Q146,""", 'friday-start':","""",R146,""", 'friday-end':","""",S146,""", 'saturday-start':","""",T146,""", 'saturday-end':","""",U146,"""","},","  'description': ","""",V146,"""",", 'link':","""",AR146,"""",", 'pricing':","""",E146,"""",",   'phone-number': ","""",F146,"""",", 'address': ","""",G146,"""",", 'other-amenities': [","'",AS146,"','",AT146,"','",AU146,"'","]",", 'has-drink':",AV146,", 'has-food':",AW146,"},")</f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6" s="1" t="str">
        <f>IF(AS146&gt;0,"&lt;img src=@img/outdoor.png@&gt;","")</f>
        <v/>
      </c>
      <c r="AZ146" s="1" t="str">
        <f>IF(AT146&gt;0,"&lt;img src=@img/pets.png@&gt;","")</f>
        <v/>
      </c>
      <c r="BA146" s="1" t="str">
        <f>IF(AU146="hard","&lt;img src=@img/hard.png@&gt;",IF(AU146="medium","&lt;img src=@img/medium.png@&gt;",IF(AU146="easy","&lt;img src=@img/easy.png@&gt;","")))</f>
        <v/>
      </c>
      <c r="BB146" s="1" t="str">
        <f>IF(AV146="true","&lt;img src=@img/drinkicon.png@&gt;","")</f>
        <v/>
      </c>
      <c r="BC146" s="1" t="str">
        <f>IF(AW146="true","&lt;img src=@img/foodicon.png@&gt;","")</f>
        <v/>
      </c>
      <c r="BD146" s="1" t="str">
        <f>CONCATENATE(AY146,AZ146,BA146,BB146,BC146,BK146)</f>
        <v/>
      </c>
      <c r="BE146" s="1" t="str">
        <f>CONCATENATE(IF(AS146&gt;0,"outdoor ",""),IF(AT146&gt;0,"pet ",""),IF(AV146="true","drink ",""),IF(AW146="true","food ",""),AU146," ",E146," ",C146,IF(BJ146=TRUE," kid",""))</f>
        <v>med  campus</v>
      </c>
      <c r="BF146" s="1" t="str">
        <f>IF(C146="pearl","Pearl Street",IF(C146="campus","Near Campus",IF(C146="downtown","Downtown",IF(C146="north","North Boulder",IF(C146="chautauqua","Chautauqua",IF(C146="east","East Boulder",IF(C146="efoco","East FoCo",IF(C146="hill","The Hill",""))))))))</f>
        <v>Near Campus</v>
      </c>
      <c r="BG146" s="10">
        <v>40.014812999999997</v>
      </c>
      <c r="BH146" s="10">
        <v>-105.262709</v>
      </c>
      <c r="BI146" s="1" t="str">
        <f>CONCATENATE("[",BG146,",",BH146,"],")</f>
        <v>[40.014813,-105.262709],</v>
      </c>
      <c r="BK146" s="1" t="str">
        <f>IF(BJ146&gt;0,"&lt;img src=@img/kidicon.png@&gt;","")</f>
        <v/>
      </c>
    </row>
    <row r="147" spans="2:63" ht="21" customHeight="1">
      <c r="B147" s="10" t="s">
        <v>406</v>
      </c>
      <c r="C147" s="1" t="s">
        <v>309</v>
      </c>
      <c r="G147" s="8" t="s">
        <v>386</v>
      </c>
      <c r="W147" s="1" t="str">
        <f>IF(H147&gt;0,H147/100,"")</f>
        <v/>
      </c>
      <c r="X147" s="1" t="str">
        <f>IF(I147&gt;0,I147/100,"")</f>
        <v/>
      </c>
      <c r="Y147" s="1" t="str">
        <f>IF(J147&gt;0,J147/100,"")</f>
        <v/>
      </c>
      <c r="Z147" s="1" t="str">
        <f>IF(K147&gt;0,K147/100,"")</f>
        <v/>
      </c>
      <c r="AA147" s="1" t="str">
        <f>IF(L147&gt;0,L147/100,"")</f>
        <v/>
      </c>
      <c r="AB147" s="1" t="str">
        <f>IF(M147&gt;0,M147/100,"")</f>
        <v/>
      </c>
      <c r="AC147" s="1" t="str">
        <f>IF(N147&gt;0,N147/100,"")</f>
        <v/>
      </c>
      <c r="AD147" s="1" t="str">
        <f>IF(O147&gt;0,O147/100,"")</f>
        <v/>
      </c>
      <c r="AE147" s="1" t="str">
        <f>IF(P147&gt;0,P147/100,"")</f>
        <v/>
      </c>
      <c r="AF147" s="1" t="str">
        <f>IF(Q147&gt;0,Q147/100,"")</f>
        <v/>
      </c>
      <c r="AG147" s="1" t="str">
        <f>IF(R147&gt;0,R147/100,"")</f>
        <v/>
      </c>
      <c r="AH147" s="1" t="str">
        <f>IF(S147&gt;0,S147/100,"")</f>
        <v/>
      </c>
      <c r="AI147" s="1" t="str">
        <f>IF(T147&gt;0,T147/100,"")</f>
        <v/>
      </c>
      <c r="AJ147" s="1" t="str">
        <f>IF(U147&gt;0,U147/100,"")</f>
        <v/>
      </c>
      <c r="AK147" s="1" t="str">
        <f>IF(H147&gt;0,CONCATENATE(IF(W147&lt;=12,W147,W147-12),IF(OR(W147&lt;12,W147=24),"am","pm"),"-",IF(X147&lt;=12,X147,X147-12),IF(OR(X147&lt;12,X147=24),"am","pm")),"")</f>
        <v/>
      </c>
      <c r="AL147" s="1" t="str">
        <f>IF(J147&gt;0,CONCATENATE(IF(Y147&lt;=12,Y147,Y147-12),IF(OR(Y147&lt;12,Y147=24),"am","pm"),"-",IF(Z147&lt;=12,Z147,Z147-12),IF(OR(Z147&lt;12,Z147=24),"am","pm")),"")</f>
        <v/>
      </c>
      <c r="AM147" s="1" t="str">
        <f>IF(L147&gt;0,CONCATENATE(IF(AA147&lt;=12,AA147,AA147-12),IF(OR(AA147&lt;12,AA147=24),"am","pm"),"-",IF(AB147&lt;=12,AB147,AB147-12),IF(OR(AB147&lt;12,AB147=24),"am","pm")),"")</f>
        <v/>
      </c>
      <c r="AN147" s="1" t="str">
        <f>IF(N147&gt;0,CONCATENATE(IF(AC147&lt;=12,AC147,AC147-12),IF(OR(AC147&lt;12,AC147=24),"am","pm"),"-",IF(AD147&lt;=12,AD147,AD147-12),IF(OR(AD147&lt;12,AD147=24),"am","pm")),"")</f>
        <v/>
      </c>
      <c r="AO147" s="1" t="str">
        <f>IF(O147&gt;0,CONCATENATE(IF(AE147&lt;=12,AE147,AE147-12),IF(OR(AE147&lt;12,AE147=24),"am","pm"),"-",IF(AF147&lt;=12,AF147,AF147-12),IF(OR(AF147&lt;12,AF147=24),"am","pm")),"")</f>
        <v/>
      </c>
      <c r="AP147" s="1" t="str">
        <f>IF(R147&gt;0,CONCATENATE(IF(AG147&lt;=12,AG147,AG147-12),IF(OR(AG147&lt;12,AG147=24),"am","pm"),"-",IF(AH147&lt;=12,AH147,AH147-12),IF(OR(AH147&lt;12,AH147=24),"am","pm")),"")</f>
        <v/>
      </c>
      <c r="AQ147" s="1" t="str">
        <f>IF(T147&gt;0,CONCATENATE(IF(AI147&lt;=12,AI147,AI147-12),IF(OR(AI147&lt;12,AI147=24),"am","pm"),"-",IF(AJ147&lt;=12,AJ147,AJ147-12),IF(OR(AJ147&lt;12,AJ147=24),"am","pm")),"")</f>
        <v/>
      </c>
      <c r="AR147" s="14" t="s">
        <v>548</v>
      </c>
      <c r="AU147" s="1" t="s">
        <v>573</v>
      </c>
      <c r="AV147" s="5" t="s">
        <v>33</v>
      </c>
      <c r="AW147" s="5" t="s">
        <v>33</v>
      </c>
      <c r="AX147" s="6" t="str">
        <f>CONCATENATE("{
    'name': """,B147,""",
    'area': ","""",C147,""",",
"'hours': {
      'sunday-start':","""",H147,"""",", 'sunday-end':","""",I147,"""",", 'monday-start':","""",J147,"""",", 'monday-end':","""",K147,"""",", 'tuesday-start':","""",L147,"""",", 'tuesday-end':","""",M147,""", 'wednesday-start':","""",N147,""", 'wednesday-end':","""",O147,""", 'thursday-start':","""",P147,""", 'thursday-end':","""",Q147,""", 'friday-start':","""",R147,""", 'friday-end':","""",S147,""", 'saturday-start':","""",T147,""", 'saturday-end':","""",U147,"""","},","  'description': ","""",V147,"""",", 'link':","""",AR147,"""",", 'pricing':","""",E147,"""",",   'phone-number': ","""",F147,"""",", 'address': ","""",G147,"""",", 'other-amenities': [","'",AS147,"','",AT147,"','",AU147,"'","]",", 'has-drink':",AV147,", 'has-food':",AW147,"},")</f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7" s="1" t="str">
        <f>IF(AS147&gt;0,"&lt;img src=@img/outdoor.png@&gt;","")</f>
        <v/>
      </c>
      <c r="AZ147" s="1" t="str">
        <f>IF(AT147&gt;0,"&lt;img src=@img/pets.png@&gt;","")</f>
        <v/>
      </c>
      <c r="BA147" s="1" t="str">
        <f>IF(AU147="hard","&lt;img src=@img/hard.png@&gt;",IF(AU147="medium","&lt;img src=@img/medium.png@&gt;",IF(AU147="easy","&lt;img src=@img/easy.png@&gt;","")))</f>
        <v/>
      </c>
      <c r="BB147" s="1" t="str">
        <f>IF(AV147="true","&lt;img src=@img/drinkicon.png@&gt;","")</f>
        <v/>
      </c>
      <c r="BC147" s="1" t="str">
        <f>IF(AW147="true","&lt;img src=@img/foodicon.png@&gt;","")</f>
        <v/>
      </c>
      <c r="BD147" s="1" t="str">
        <f>CONCATENATE(AY147,AZ147,BA147,BB147,BC147,BK147)</f>
        <v/>
      </c>
      <c r="BE147" s="1" t="str">
        <f>CONCATENATE(IF(AS147&gt;0,"outdoor ",""),IF(AT147&gt;0,"pet ",""),IF(AV147="true","drink ",""),IF(AW147="true","food ",""),AU147," ",E147," ",C147,IF(BJ147=TRUE," kid",""))</f>
        <v>med  hill</v>
      </c>
      <c r="BF147" s="1" t="str">
        <f>IF(C147="pearl","Pearl Street",IF(C147="campus","Near Campus",IF(C147="downtown","Downtown",IF(C147="north","North Boulder",IF(C147="chautauqua","Chautauqua",IF(C147="east","East Boulder",IF(C147="efoco","East FoCo",IF(C147="hill","The Hill",""))))))))</f>
        <v>The Hill</v>
      </c>
      <c r="BG147" s="10">
        <v>40.007581000000002</v>
      </c>
      <c r="BH147" s="10">
        <v>-105.265942</v>
      </c>
      <c r="BI147" s="1" t="str">
        <f>CONCATENATE("[",BG147,",",BH147,"],")</f>
        <v>[40.007581,-105.265942],</v>
      </c>
      <c r="BK147" s="1" t="str">
        <f>IF(BJ147&gt;0,"&lt;img src=@img/kidicon.png@&gt;","")</f>
        <v/>
      </c>
    </row>
    <row r="148" spans="2:63" ht="21" customHeight="1">
      <c r="B148" s="10" t="s">
        <v>402</v>
      </c>
      <c r="C148" s="1" t="s">
        <v>309</v>
      </c>
      <c r="G148" s="3" t="s">
        <v>383</v>
      </c>
      <c r="W148" s="1" t="str">
        <f>IF(H148&gt;0,H148/100,"")</f>
        <v/>
      </c>
      <c r="X148" s="1" t="str">
        <f>IF(I148&gt;0,I148/100,"")</f>
        <v/>
      </c>
      <c r="Y148" s="1" t="str">
        <f>IF(J148&gt;0,J148/100,"")</f>
        <v/>
      </c>
      <c r="Z148" s="1" t="str">
        <f>IF(K148&gt;0,K148/100,"")</f>
        <v/>
      </c>
      <c r="AA148" s="1" t="str">
        <f>IF(L148&gt;0,L148/100,"")</f>
        <v/>
      </c>
      <c r="AB148" s="1" t="str">
        <f>IF(M148&gt;0,M148/100,"")</f>
        <v/>
      </c>
      <c r="AC148" s="1" t="str">
        <f>IF(N148&gt;0,N148/100,"")</f>
        <v/>
      </c>
      <c r="AD148" s="1" t="str">
        <f>IF(O148&gt;0,O148/100,"")</f>
        <v/>
      </c>
      <c r="AE148" s="1" t="str">
        <f>IF(P148&gt;0,P148/100,"")</f>
        <v/>
      </c>
      <c r="AF148" s="1" t="str">
        <f>IF(Q148&gt;0,Q148/100,"")</f>
        <v/>
      </c>
      <c r="AG148" s="1" t="str">
        <f>IF(R148&gt;0,R148/100,"")</f>
        <v/>
      </c>
      <c r="AH148" s="1" t="str">
        <f>IF(S148&gt;0,S148/100,"")</f>
        <v/>
      </c>
      <c r="AI148" s="1" t="str">
        <f>IF(T148&gt;0,T148/100,"")</f>
        <v/>
      </c>
      <c r="AJ148" s="1" t="str">
        <f>IF(U148&gt;0,U148/100,"")</f>
        <v/>
      </c>
      <c r="AK148" s="1" t="str">
        <f>IF(H148&gt;0,CONCATENATE(IF(W148&lt;=12,W148,W148-12),IF(OR(W148&lt;12,W148=24),"am","pm"),"-",IF(X148&lt;=12,X148,X148-12),IF(OR(X148&lt;12,X148=24),"am","pm")),"")</f>
        <v/>
      </c>
      <c r="AL148" s="1" t="str">
        <f>IF(J148&gt;0,CONCATENATE(IF(Y148&lt;=12,Y148,Y148-12),IF(OR(Y148&lt;12,Y148=24),"am","pm"),"-",IF(Z148&lt;=12,Z148,Z148-12),IF(OR(Z148&lt;12,Z148=24),"am","pm")),"")</f>
        <v/>
      </c>
      <c r="AM148" s="1" t="str">
        <f>IF(L148&gt;0,CONCATENATE(IF(AA148&lt;=12,AA148,AA148-12),IF(OR(AA148&lt;12,AA148=24),"am","pm"),"-",IF(AB148&lt;=12,AB148,AB148-12),IF(OR(AB148&lt;12,AB148=24),"am","pm")),"")</f>
        <v/>
      </c>
      <c r="AN148" s="1" t="str">
        <f>IF(N148&gt;0,CONCATENATE(IF(AC148&lt;=12,AC148,AC148-12),IF(OR(AC148&lt;12,AC148=24),"am","pm"),"-",IF(AD148&lt;=12,AD148,AD148-12),IF(OR(AD148&lt;12,AD148=24),"am","pm")),"")</f>
        <v/>
      </c>
      <c r="AO148" s="1" t="str">
        <f>IF(O148&gt;0,CONCATENATE(IF(AE148&lt;=12,AE148,AE148-12),IF(OR(AE148&lt;12,AE148=24),"am","pm"),"-",IF(AF148&lt;=12,AF148,AF148-12),IF(OR(AF148&lt;12,AF148=24),"am","pm")),"")</f>
        <v/>
      </c>
      <c r="AP148" s="1" t="str">
        <f>IF(R148&gt;0,CONCATENATE(IF(AG148&lt;=12,AG148,AG148-12),IF(OR(AG148&lt;12,AG148=24),"am","pm"),"-",IF(AH148&lt;=12,AH148,AH148-12),IF(OR(AH148&lt;12,AH148=24),"am","pm")),"")</f>
        <v/>
      </c>
      <c r="AQ148" s="1" t="str">
        <f>IF(T148&gt;0,CONCATENATE(IF(AI148&lt;=12,AI148,AI148-12),IF(OR(AI148&lt;12,AI148=24),"am","pm"),"-",IF(AJ148&lt;=12,AJ148,AJ148-12),IF(OR(AJ148&lt;12,AJ148=24),"am","pm")),"")</f>
        <v/>
      </c>
      <c r="AR148" s="7" t="s">
        <v>544</v>
      </c>
      <c r="AU148" s="1" t="s">
        <v>573</v>
      </c>
      <c r="AV148" s="5" t="s">
        <v>33</v>
      </c>
      <c r="AW148" s="5" t="s">
        <v>33</v>
      </c>
      <c r="AX148" s="6" t="str">
        <f>CONCATENATE("{
    'name': """,B148,""",
    'area': ","""",C148,""",",
"'hours': {
      'sunday-start':","""",H148,"""",", 'sunday-end':","""",I148,"""",", 'monday-start':","""",J148,"""",", 'monday-end':","""",K148,"""",", 'tuesday-start':","""",L148,"""",", 'tuesday-end':","""",M148,""", 'wednesday-start':","""",N148,""", 'wednesday-end':","""",O148,""", 'thursday-start':","""",P148,""", 'thursday-end':","""",Q148,""", 'friday-start':","""",R148,""", 'friday-end':","""",S148,""", 'saturday-start':","""",T148,""", 'saturday-end':","""",U148,"""","},","  'description': ","""",V148,"""",", 'link':","""",AR148,"""",", 'pricing':","""",E148,"""",",   'phone-number': ","""",F148,"""",", 'address': ","""",G148,"""",", 'other-amenities': [","'",AS148,"','",AT148,"','",AU148,"'","]",", 'has-drink':",AV148,", 'has-food':",AW148,"},")</f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8" s="1" t="str">
        <f>IF(AS148&gt;0,"&lt;img src=@img/outdoor.png@&gt;","")</f>
        <v/>
      </c>
      <c r="AZ148" s="1" t="str">
        <f>IF(AT148&gt;0,"&lt;img src=@img/pets.png@&gt;","")</f>
        <v/>
      </c>
      <c r="BA148" s="1" t="str">
        <f>IF(AU148="hard","&lt;img src=@img/hard.png@&gt;",IF(AU148="medium","&lt;img src=@img/medium.png@&gt;",IF(AU148="easy","&lt;img src=@img/easy.png@&gt;","")))</f>
        <v/>
      </c>
      <c r="BB148" s="1" t="str">
        <f>IF(AV148="true","&lt;img src=@img/drinkicon.png@&gt;","")</f>
        <v/>
      </c>
      <c r="BC148" s="1" t="str">
        <f>IF(AW148="true","&lt;img src=@img/foodicon.png@&gt;","")</f>
        <v/>
      </c>
      <c r="BD148" s="1" t="str">
        <f>CONCATENATE(AY148,AZ148,BA148,BB148,BC148,BK148)</f>
        <v/>
      </c>
      <c r="BE148" s="1" t="str">
        <f>CONCATENATE(IF(AS148&gt;0,"outdoor ",""),IF(AT148&gt;0,"pet ",""),IF(AV148="true","drink ",""),IF(AW148="true","food ",""),AU148," ",E148," ",C148,IF(BJ148=TRUE," kid",""))</f>
        <v>med  hill</v>
      </c>
      <c r="BF148" s="1" t="str">
        <f>IF(C148="pearl","Pearl Street",IF(C148="campus","Near Campus",IF(C148="downtown","Downtown",IF(C148="north","North Boulder",IF(C148="chautauqua","Chautauqua",IF(C148="east","East Boulder",IF(C148="efoco","East FoCo",IF(C148="hill","The Hill",""))))))))</f>
        <v>The Hill</v>
      </c>
      <c r="BG148" s="10">
        <v>40.009763</v>
      </c>
      <c r="BH148" s="10">
        <v>-105.276668</v>
      </c>
      <c r="BI148" s="1" t="str">
        <f>CONCATENATE("[",BG148,",",BH148,"],")</f>
        <v>[40.009763,-105.276668],</v>
      </c>
      <c r="BK148" s="1" t="str">
        <f>IF(BJ148&gt;0,"&lt;img src=@img/kidicon.png@&gt;","")</f>
        <v/>
      </c>
    </row>
    <row r="149" spans="2:63" ht="21" customHeight="1">
      <c r="B149" s="10" t="s">
        <v>242</v>
      </c>
      <c r="C149" s="1" t="s">
        <v>190</v>
      </c>
      <c r="G149" s="1" t="s">
        <v>266</v>
      </c>
      <c r="W149" s="1" t="str">
        <f>IF(H149&gt;0,H149/100,"")</f>
        <v/>
      </c>
      <c r="X149" s="1" t="str">
        <f>IF(I149&gt;0,I149/100,"")</f>
        <v/>
      </c>
      <c r="Y149" s="1" t="str">
        <f>IF(J149&gt;0,J149/100,"")</f>
        <v/>
      </c>
      <c r="Z149" s="1" t="str">
        <f>IF(K149&gt;0,K149/100,"")</f>
        <v/>
      </c>
      <c r="AA149" s="1" t="str">
        <f>IF(L149&gt;0,L149/100,"")</f>
        <v/>
      </c>
      <c r="AB149" s="1" t="str">
        <f>IF(M149&gt;0,M149/100,"")</f>
        <v/>
      </c>
      <c r="AC149" s="1" t="str">
        <f>IF(N149&gt;0,N149/100,"")</f>
        <v/>
      </c>
      <c r="AD149" s="1" t="str">
        <f>IF(O149&gt;0,O149/100,"")</f>
        <v/>
      </c>
      <c r="AE149" s="1" t="str">
        <f>IF(P149&gt;0,P149/100,"")</f>
        <v/>
      </c>
      <c r="AF149" s="1" t="str">
        <f>IF(Q149&gt;0,Q149/100,"")</f>
        <v/>
      </c>
      <c r="AG149" s="1" t="str">
        <f>IF(R149&gt;0,R149/100,"")</f>
        <v/>
      </c>
      <c r="AH149" s="1" t="str">
        <f>IF(S149&gt;0,S149/100,"")</f>
        <v/>
      </c>
      <c r="AI149" s="1" t="str">
        <f>IF(T149&gt;0,T149/100,"")</f>
        <v/>
      </c>
      <c r="AJ149" s="1" t="str">
        <f>IF(U149&gt;0,U149/100,"")</f>
        <v/>
      </c>
      <c r="AK149" s="1" t="str">
        <f>IF(H149&gt;0,CONCATENATE(IF(W149&lt;=12,W149,W149-12),IF(OR(W149&lt;12,W149=24),"am","pm"),"-",IF(X149&lt;=12,X149,X149-12),IF(OR(X149&lt;12,X149=24),"am","pm")),"")</f>
        <v/>
      </c>
      <c r="AL149" s="1" t="str">
        <f>IF(J149&gt;0,CONCATENATE(IF(Y149&lt;=12,Y149,Y149-12),IF(OR(Y149&lt;12,Y149=24),"am","pm"),"-",IF(Z149&lt;=12,Z149,Z149-12),IF(OR(Z149&lt;12,Z149=24),"am","pm")),"")</f>
        <v/>
      </c>
      <c r="AM149" s="1" t="str">
        <f>IF(L149&gt;0,CONCATENATE(IF(AA149&lt;=12,AA149,AA149-12),IF(OR(AA149&lt;12,AA149=24),"am","pm"),"-",IF(AB149&lt;=12,AB149,AB149-12),IF(OR(AB149&lt;12,AB149=24),"am","pm")),"")</f>
        <v/>
      </c>
      <c r="AN149" s="1" t="str">
        <f>IF(N149&gt;0,CONCATENATE(IF(AC149&lt;=12,AC149,AC149-12),IF(OR(AC149&lt;12,AC149=24),"am","pm"),"-",IF(AD149&lt;=12,AD149,AD149-12),IF(OR(AD149&lt;12,AD149=24),"am","pm")),"")</f>
        <v/>
      </c>
      <c r="AO149" s="1" t="str">
        <f>IF(O149&gt;0,CONCATENATE(IF(AE149&lt;=12,AE149,AE149-12),IF(OR(AE149&lt;12,AE149=24),"am","pm"),"-",IF(AF149&lt;=12,AF149,AF149-12),IF(OR(AF149&lt;12,AF149=24),"am","pm")),"")</f>
        <v/>
      </c>
      <c r="AP149" s="1" t="str">
        <f>IF(R149&gt;0,CONCATENATE(IF(AG149&lt;=12,AG149,AG149-12),IF(OR(AG149&lt;12,AG149=24),"am","pm"),"-",IF(AH149&lt;=12,AH149,AH149-12),IF(OR(AH149&lt;12,AH149=24),"am","pm")),"")</f>
        <v/>
      </c>
      <c r="AQ149" s="1" t="str">
        <f>IF(T149&gt;0,CONCATENATE(IF(AI149&lt;=12,AI149,AI149-12),IF(OR(AI149&lt;12,AI149=24),"am","pm"),"-",IF(AJ149&lt;=12,AJ149,AJ149-12),IF(OR(AJ149&lt;12,AJ149=24),"am","pm")),"")</f>
        <v/>
      </c>
      <c r="AR149" s="4" t="s">
        <v>291</v>
      </c>
      <c r="AS149" s="1" t="s">
        <v>28</v>
      </c>
      <c r="AU149" s="1" t="s">
        <v>573</v>
      </c>
      <c r="AV149" s="5" t="s">
        <v>33</v>
      </c>
      <c r="AW149" s="5" t="s">
        <v>33</v>
      </c>
      <c r="AX149" s="6" t="str">
        <f>CONCATENATE("{
    'name': """,B149,""",
    'area': ","""",C149,""",",
"'hours': {
      'sunday-start':","""",H149,"""",", 'sunday-end':","""",I149,"""",", 'monday-start':","""",J149,"""",", 'monday-end':","""",K149,"""",", 'tuesday-start':","""",L149,"""",", 'tuesday-end':","""",M149,""", 'wednesday-start':","""",N149,""", 'wednesday-end':","""",O149,""", 'thursday-start':","""",P149,""", 'thursday-end':","""",Q149,""", 'friday-start':","""",R149,""", 'friday-end':","""",S149,""", 'saturday-start':","""",T149,""", 'saturday-end':","""",U149,"""","},","  'description': ","""",V149,"""",", 'link':","""",AR149,"""",", 'pricing':","""",E149,"""",",   'phone-number': ","""",F149,"""",", 'address': ","""",G149,"""",", 'other-amenities': [","'",AS149,"','",AT149,"','",AU149,"'","]",", 'has-drink':",AV149,", 'has-food':",AW149,"},")</f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9" s="1" t="str">
        <f>IF(AS149&gt;0,"&lt;img src=@img/outdoor.png@&gt;","")</f>
        <v>&lt;img src=@img/outdoor.png@&gt;</v>
      </c>
      <c r="AZ149" s="1" t="str">
        <f>IF(AT149&gt;0,"&lt;img src=@img/pets.png@&gt;","")</f>
        <v/>
      </c>
      <c r="BA149" s="1" t="str">
        <f>IF(AU149="hard","&lt;img src=@img/hard.png@&gt;",IF(AU149="medium","&lt;img src=@img/medium.png@&gt;",IF(AU149="easy","&lt;img src=@img/easy.png@&gt;","")))</f>
        <v/>
      </c>
      <c r="BB149" s="1" t="str">
        <f>IF(AV149="true","&lt;img src=@img/drinkicon.png@&gt;","")</f>
        <v/>
      </c>
      <c r="BC149" s="1" t="str">
        <f>IF(AW149="true","&lt;img src=@img/foodicon.png@&gt;","")</f>
        <v/>
      </c>
      <c r="BD149" s="1" t="str">
        <f>CONCATENATE(AY149,AZ149,BA149,BB149,BC149,BK149)</f>
        <v>&lt;img src=@img/outdoor.png@&gt;</v>
      </c>
      <c r="BE149" s="1" t="str">
        <f>CONCATENATE(IF(AS149&gt;0,"outdoor ",""),IF(AT149&gt;0,"pet ",""),IF(AV149="true","drink ",""),IF(AW149="true","food ",""),AU149," ",E149," ",C149,IF(BJ149=TRUE," kid",""))</f>
        <v>outdoor med  pearl</v>
      </c>
      <c r="BF149" s="1" t="str">
        <f>IF(C149="pearl","Pearl Street",IF(C149="campus","Near Campus",IF(C149="downtown","Downtown",IF(C149="north","North Boulder",IF(C149="chautauqua","Chautauqua",IF(C149="east","East Boulder",IF(C149="efoco","East FoCo",IF(C149="hill","The Hill",""))))))))</f>
        <v>Pearl Street</v>
      </c>
      <c r="BG149" s="10">
        <v>40.017612</v>
      </c>
      <c r="BH149" s="10">
        <v>-105.28255299999999</v>
      </c>
      <c r="BI149" s="1" t="str">
        <f>CONCATENATE("[",BG149,",",BH149,"],")</f>
        <v>[40.017612,-105.282553],</v>
      </c>
      <c r="BK149" s="1" t="str">
        <f>IF(BJ149&gt;0,"&lt;img src=@img/kidicon.png@&gt;","")</f>
        <v/>
      </c>
    </row>
    <row r="150" spans="2:63" ht="21" customHeight="1">
      <c r="B150" s="23" t="s">
        <v>320</v>
      </c>
      <c r="C150" s="1" t="s">
        <v>34</v>
      </c>
      <c r="G150" s="21" t="s">
        <v>323</v>
      </c>
      <c r="J150" s="1">
        <v>1500</v>
      </c>
      <c r="K150" s="1">
        <v>1800</v>
      </c>
      <c r="L150" s="1">
        <v>1500</v>
      </c>
      <c r="M150" s="1">
        <v>1800</v>
      </c>
      <c r="N150" s="1">
        <v>1500</v>
      </c>
      <c r="O150" s="1">
        <v>1800</v>
      </c>
      <c r="P150" s="1">
        <v>1500</v>
      </c>
      <c r="Q150" s="1">
        <v>1800</v>
      </c>
      <c r="R150" s="1">
        <v>1500</v>
      </c>
      <c r="S150" s="1">
        <v>1800</v>
      </c>
      <c r="T150" s="1">
        <v>1500</v>
      </c>
      <c r="U150" s="1">
        <v>1800</v>
      </c>
      <c r="V150" s="6" t="s">
        <v>322</v>
      </c>
      <c r="W150" s="1" t="str">
        <f>IF(H150&gt;0,H150/100,"")</f>
        <v/>
      </c>
      <c r="X150" s="1" t="str">
        <f>IF(I150&gt;0,I150/100,"")</f>
        <v/>
      </c>
      <c r="Y150" s="1">
        <f>IF(J150&gt;0,J150/100,"")</f>
        <v>15</v>
      </c>
      <c r="Z150" s="1">
        <f>IF(K150&gt;0,K150/100,"")</f>
        <v>18</v>
      </c>
      <c r="AA150" s="1">
        <f>IF(L150&gt;0,L150/100,"")</f>
        <v>15</v>
      </c>
      <c r="AB150" s="1">
        <f>IF(M150&gt;0,M150/100,"")</f>
        <v>18</v>
      </c>
      <c r="AC150" s="1">
        <f>IF(N150&gt;0,N150/100,"")</f>
        <v>15</v>
      </c>
      <c r="AD150" s="1">
        <f>IF(O150&gt;0,O150/100,"")</f>
        <v>18</v>
      </c>
      <c r="AE150" s="1">
        <f>IF(P150&gt;0,P150/100,"")</f>
        <v>15</v>
      </c>
      <c r="AF150" s="1">
        <f>IF(Q150&gt;0,Q150/100,"")</f>
        <v>18</v>
      </c>
      <c r="AG150" s="1">
        <f>IF(R150&gt;0,R150/100,"")</f>
        <v>15</v>
      </c>
      <c r="AH150" s="1">
        <f>IF(S150&gt;0,S150/100,"")</f>
        <v>18</v>
      </c>
      <c r="AI150" s="1">
        <f>IF(T150&gt;0,T150/100,"")</f>
        <v>15</v>
      </c>
      <c r="AJ150" s="1">
        <f>IF(U150&gt;0,U150/100,"")</f>
        <v>18</v>
      </c>
      <c r="AK150" s="1" t="str">
        <f>IF(H150&gt;0,CONCATENATE(IF(W150&lt;=12,W150,W150-12),IF(OR(W150&lt;12,W150=24),"am","pm"),"-",IF(X150&lt;=12,X150,X150-12),IF(OR(X150&lt;12,X150=24),"am","pm")),"")</f>
        <v/>
      </c>
      <c r="AL150" s="1" t="str">
        <f>IF(J150&gt;0,CONCATENATE(IF(Y150&lt;=12,Y150,Y150-12),IF(OR(Y150&lt;12,Y150=24),"am","pm"),"-",IF(Z150&lt;=12,Z150,Z150-12),IF(OR(Z150&lt;12,Z150=24),"am","pm")),"")</f>
        <v>3pm-6pm</v>
      </c>
      <c r="AM150" s="1" t="str">
        <f>IF(L150&gt;0,CONCATENATE(IF(AA150&lt;=12,AA150,AA150-12),IF(OR(AA150&lt;12,AA150=24),"am","pm"),"-",IF(AB150&lt;=12,AB150,AB150-12),IF(OR(AB150&lt;12,AB150=24),"am","pm")),"")</f>
        <v>3pm-6pm</v>
      </c>
      <c r="AN150" s="1" t="str">
        <f>IF(N150&gt;0,CONCATENATE(IF(AC150&lt;=12,AC150,AC150-12),IF(OR(AC150&lt;12,AC150=24),"am","pm"),"-",IF(AD150&lt;=12,AD150,AD150-12),IF(OR(AD150&lt;12,AD150=24),"am","pm")),"")</f>
        <v>3pm-6pm</v>
      </c>
      <c r="AO150" s="1" t="str">
        <f>IF(O150&gt;0,CONCATENATE(IF(AE150&lt;=12,AE150,AE150-12),IF(OR(AE150&lt;12,AE150=24),"am","pm"),"-",IF(AF150&lt;=12,AF150,AF150-12),IF(OR(AF150&lt;12,AF150=24),"am","pm")),"")</f>
        <v>3pm-6pm</v>
      </c>
      <c r="AP150" s="1" t="str">
        <f>IF(R150&gt;0,CONCATENATE(IF(AG150&lt;=12,AG150,AG150-12),IF(OR(AG150&lt;12,AG150=24),"am","pm"),"-",IF(AH150&lt;=12,AH150,AH150-12),IF(OR(AH150&lt;12,AH150=24),"am","pm")),"")</f>
        <v>3pm-6pm</v>
      </c>
      <c r="AQ150" s="1" t="str">
        <f>IF(T150&gt;0,CONCATENATE(IF(AI150&lt;=12,AI150,AI150-12),IF(OR(AI150&lt;12,AI150=24),"am","pm"),"-",IF(AJ150&lt;=12,AJ150,AJ150-12),IF(OR(AJ150&lt;12,AJ150=24),"am","pm")),"")</f>
        <v>3pm-6pm</v>
      </c>
      <c r="AR150" s="1" t="s">
        <v>321</v>
      </c>
      <c r="AS150" s="1" t="s">
        <v>28</v>
      </c>
      <c r="AU150" s="1" t="s">
        <v>573</v>
      </c>
      <c r="AV150" s="5" t="s">
        <v>32</v>
      </c>
      <c r="AW150" s="5" t="s">
        <v>32</v>
      </c>
      <c r="AX150" s="6" t="str">
        <f>CONCATENATE("{
    'name': """,B150,""",
    'area': ","""",C150,""",",
"'hours': {
      'sunday-start':","""",H150,"""",", 'sunday-end':","""",I150,"""",", 'monday-start':","""",J150,"""",", 'monday-end':","""",K150,"""",", 'tuesday-start':","""",L150,"""",", 'tuesday-end':","""",M150,""", 'wednesday-start':","""",N150,""", 'wednesday-end':","""",O150,""", 'thursday-start':","""",P150,""", 'thursday-end':","""",Q150,""", 'friday-start':","""",R150,""", 'friday-end':","""",S150,""", 'saturday-start':","""",T150,""", 'saturday-end':","""",U150,"""","},","  'description': ","""",V150,"""",", 'link':","""",AR150,"""",", 'pricing':","""",E150,"""",",   'phone-number': ","""",F150,"""",", 'address': ","""",G150,"""",", 'other-amenities': [","'",AS150,"','",AT150,"','",AU150,"'","]",", 'has-drink':",AV150,", 'has-food':",AW150,"},")</f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50" s="1" t="str">
        <f>IF(AS150&gt;0,"&lt;img src=@img/outdoor.png@&gt;","")</f>
        <v>&lt;img src=@img/outdoor.png@&gt;</v>
      </c>
      <c r="AZ150" s="1" t="str">
        <f>IF(AT150&gt;0,"&lt;img src=@img/pets.png@&gt;","")</f>
        <v/>
      </c>
      <c r="BA150" s="1" t="str">
        <f>IF(AU150="hard","&lt;img src=@img/hard.png@&gt;",IF(AU150="medium","&lt;img src=@img/medium.png@&gt;",IF(AU150="easy","&lt;img src=@img/easy.png@&gt;","")))</f>
        <v/>
      </c>
      <c r="BB150" s="1" t="str">
        <f>IF(AV150="true","&lt;img src=@img/drinkicon.png@&gt;","")</f>
        <v>&lt;img src=@img/drinkicon.png@&gt;</v>
      </c>
      <c r="BC150" s="1" t="str">
        <f>IF(AW150="true","&lt;img src=@img/foodicon.png@&gt;","")</f>
        <v>&lt;img src=@img/foodicon.png@&gt;</v>
      </c>
      <c r="BD150" s="1" t="str">
        <f>CONCATENATE(AY150,AZ150,BA150,BB150,BC150,BK150)</f>
        <v>&lt;img src=@img/outdoor.png@&gt;&lt;img src=@img/drinkicon.png@&gt;&lt;img src=@img/foodicon.png@&gt;</v>
      </c>
      <c r="BE150" s="1" t="str">
        <f>CONCATENATE(IF(AS150&gt;0,"outdoor ",""),IF(AT150&gt;0,"pet ",""),IF(AV150="true","drink ",""),IF(AW150="true","food ",""),AU150," ",E150," ",C150,IF(BJ150=TRUE," kid",""))</f>
        <v>outdoor drink food med  campus</v>
      </c>
      <c r="BF150" s="1" t="str">
        <f>IF(C150="pearl","Pearl Street",IF(C150="campus","Near Campus",IF(C150="downtown","Downtown",IF(C150="north","North Boulder",IF(C150="chautauqua","Chautauqua",IF(C150="east","East Boulder",IF(C150="efoco","East FoCo",IF(C150="hill","The Hill",""))))))))</f>
        <v>Near Campus</v>
      </c>
      <c r="BG150" s="10">
        <v>40.015734000000002</v>
      </c>
      <c r="BH150" s="10">
        <v>-105.261343</v>
      </c>
      <c r="BI150" s="1" t="str">
        <f>CONCATENATE("[",BG150,",",BH150,"],")</f>
        <v>[40.015734,-105.261343],</v>
      </c>
      <c r="BK150" s="1" t="str">
        <f>IF(BJ150&gt;0,"&lt;img src=@img/kidicon.png@&gt;","")</f>
        <v/>
      </c>
    </row>
    <row r="151" spans="2:63" ht="21" customHeight="1">
      <c r="G151" s="3"/>
      <c r="AR151" s="4"/>
      <c r="AU151" s="1" t="s">
        <v>573</v>
      </c>
      <c r="AV151" s="5"/>
      <c r="AW151" s="5"/>
      <c r="AX151" s="6"/>
    </row>
    <row r="152" spans="2:63" ht="21" customHeight="1">
      <c r="G152" s="8"/>
      <c r="AU152" s="1" t="s">
        <v>573</v>
      </c>
      <c r="AX152" s="6"/>
    </row>
    <row r="153" spans="2:63" ht="21" customHeight="1">
      <c r="G153" s="3"/>
      <c r="AR153" s="7"/>
      <c r="AU153" s="1" t="s">
        <v>573</v>
      </c>
      <c r="AV153" s="5"/>
      <c r="AW153" s="5"/>
      <c r="AX153" s="6"/>
    </row>
    <row r="154" spans="2:63" ht="21" customHeight="1">
      <c r="AR154" s="4"/>
      <c r="AU154" s="1" t="s">
        <v>573</v>
      </c>
      <c r="AV154" s="5"/>
      <c r="AW154" s="5"/>
      <c r="AX154" s="6"/>
    </row>
    <row r="155" spans="2:63" ht="21" customHeight="1">
      <c r="G155" s="8"/>
      <c r="AR155" s="14"/>
      <c r="AU155" s="1" t="s">
        <v>573</v>
      </c>
      <c r="AX155" s="6"/>
    </row>
    <row r="156" spans="2:63" ht="21" customHeight="1">
      <c r="AR156" s="7"/>
      <c r="AU156" s="1" t="s">
        <v>573</v>
      </c>
      <c r="AV156" s="5"/>
      <c r="AW156" s="5"/>
      <c r="AX156" s="6"/>
    </row>
    <row r="157" spans="2:63" ht="21" customHeight="1">
      <c r="AR157" s="4"/>
      <c r="AU157" s="1" t="s">
        <v>573</v>
      </c>
      <c r="AV157" s="5"/>
      <c r="AW157" s="5"/>
      <c r="AX157" s="6"/>
    </row>
    <row r="158" spans="2:63" ht="21" customHeight="1">
      <c r="G158" s="17"/>
      <c r="AU158" s="1" t="s">
        <v>573</v>
      </c>
      <c r="AX158" s="6"/>
      <c r="BG158" s="10"/>
      <c r="BH158" s="10"/>
    </row>
    <row r="159" spans="2:63" ht="21" customHeight="1">
      <c r="G159" s="8"/>
      <c r="AR159" s="4"/>
      <c r="AU159" s="1" t="s">
        <v>573</v>
      </c>
      <c r="AV159" s="5"/>
      <c r="AW159" s="5"/>
      <c r="AX159" s="6"/>
    </row>
    <row r="160" spans="2:63" ht="21" customHeight="1">
      <c r="G160" s="8"/>
      <c r="AR160" s="14"/>
      <c r="AU160" s="1" t="s">
        <v>573</v>
      </c>
      <c r="AX160" s="6"/>
    </row>
    <row r="161" spans="7:60" ht="21" customHeight="1">
      <c r="G161" s="8"/>
      <c r="AR161" s="14"/>
      <c r="AU161" s="1" t="s">
        <v>573</v>
      </c>
      <c r="AV161" s="5"/>
      <c r="AW161" s="5"/>
      <c r="AX161" s="6"/>
    </row>
    <row r="162" spans="7:60" ht="21" customHeight="1">
      <c r="G162" s="8"/>
      <c r="AU162" s="1" t="s">
        <v>573</v>
      </c>
      <c r="AX162" s="6"/>
    </row>
    <row r="163" spans="7:60" ht="21" customHeight="1">
      <c r="AU163" s="1" t="s">
        <v>573</v>
      </c>
      <c r="AX163" s="6"/>
    </row>
    <row r="164" spans="7:60" ht="21" customHeight="1">
      <c r="AR164" s="9"/>
      <c r="AU164" s="1" t="s">
        <v>573</v>
      </c>
      <c r="AV164" s="5"/>
      <c r="AW164" s="5"/>
      <c r="AX164" s="6"/>
    </row>
    <row r="165" spans="7:60" ht="21" customHeight="1">
      <c r="AU165" s="1" t="s">
        <v>573</v>
      </c>
      <c r="AV165" s="5"/>
      <c r="AW165" s="5"/>
      <c r="AX165" s="6"/>
    </row>
    <row r="166" spans="7:60" ht="21" customHeight="1">
      <c r="AR166" s="4"/>
      <c r="AU166" s="1" t="s">
        <v>573</v>
      </c>
      <c r="AV166" s="5"/>
      <c r="AW166" s="5"/>
      <c r="AX166" s="6"/>
    </row>
    <row r="167" spans="7:60" ht="21" customHeight="1">
      <c r="AR167" s="4"/>
      <c r="AU167" s="1" t="s">
        <v>573</v>
      </c>
      <c r="AV167" s="5"/>
      <c r="AW167" s="5"/>
      <c r="AX167" s="6"/>
    </row>
    <row r="168" spans="7:60" ht="21" customHeight="1">
      <c r="G168" s="8"/>
      <c r="AU168" s="1" t="s">
        <v>573</v>
      </c>
      <c r="AX168" s="6"/>
    </row>
    <row r="169" spans="7:60" ht="21" customHeight="1">
      <c r="G169" s="8"/>
      <c r="AR169" s="13"/>
      <c r="AU169" s="1" t="s">
        <v>573</v>
      </c>
      <c r="AV169" s="5"/>
      <c r="AW169" s="5"/>
      <c r="AX169" s="6"/>
    </row>
    <row r="170" spans="7:60" ht="21" customHeight="1">
      <c r="G170" s="8"/>
      <c r="AU170" s="1" t="s">
        <v>573</v>
      </c>
      <c r="AV170" s="5"/>
      <c r="AW170" s="5"/>
      <c r="AX170" s="6"/>
    </row>
    <row r="171" spans="7:60" ht="21" customHeight="1">
      <c r="G171" s="17"/>
      <c r="AU171" s="1" t="s">
        <v>573</v>
      </c>
      <c r="AV171" s="5"/>
      <c r="AX171" s="6"/>
      <c r="BG171" s="10"/>
      <c r="BH171" s="10"/>
    </row>
    <row r="172" spans="7:60" ht="21" customHeight="1">
      <c r="AU172" s="1" t="s">
        <v>573</v>
      </c>
      <c r="AV172" s="5"/>
      <c r="AW172" s="5"/>
      <c r="AX172" s="6"/>
      <c r="BG172" s="10"/>
      <c r="BH172" s="10"/>
    </row>
    <row r="173" spans="7:60" ht="21" customHeight="1">
      <c r="G173" s="8"/>
      <c r="AR173" s="14"/>
      <c r="AU173" s="1" t="s">
        <v>573</v>
      </c>
      <c r="AX173" s="6"/>
    </row>
    <row r="174" spans="7:60" ht="21" customHeight="1">
      <c r="AU174" s="1" t="s">
        <v>573</v>
      </c>
      <c r="AV174" s="5"/>
      <c r="AW174" s="5"/>
      <c r="AX174" s="6"/>
    </row>
    <row r="175" spans="7:60" ht="21" customHeight="1">
      <c r="G175" s="3"/>
      <c r="AR175" s="4"/>
      <c r="AU175" s="1" t="s">
        <v>573</v>
      </c>
      <c r="AV175" s="5"/>
      <c r="AW175" s="5"/>
      <c r="AX175" s="6"/>
    </row>
    <row r="176" spans="7:60" ht="21" customHeight="1">
      <c r="G176" s="3"/>
      <c r="AR176" s="14"/>
      <c r="AU176" s="1" t="s">
        <v>573</v>
      </c>
      <c r="AV176" s="5"/>
      <c r="AW176" s="5"/>
      <c r="AX176" s="6"/>
    </row>
    <row r="177" spans="2:50" ht="21" customHeight="1">
      <c r="G177" s="8"/>
      <c r="AR177" s="14"/>
      <c r="AU177" s="1" t="s">
        <v>573</v>
      </c>
      <c r="AX177" s="6"/>
    </row>
    <row r="178" spans="2:50" ht="21" customHeight="1">
      <c r="AR178" s="7"/>
      <c r="AU178" s="1" t="s">
        <v>573</v>
      </c>
      <c r="AV178" s="5"/>
      <c r="AW178" s="5"/>
      <c r="AX178" s="6"/>
    </row>
    <row r="179" spans="2:50" ht="21" customHeight="1">
      <c r="B179" s="16"/>
      <c r="G179" s="3"/>
      <c r="AU179" s="1" t="s">
        <v>573</v>
      </c>
      <c r="AV179" s="5"/>
      <c r="AW179" s="5"/>
      <c r="AX179" s="6"/>
    </row>
    <row r="180" spans="2:50" ht="21" customHeight="1">
      <c r="G180" s="8"/>
      <c r="AR180" s="14"/>
      <c r="AU180" s="1" t="s">
        <v>573</v>
      </c>
      <c r="AX180" s="6"/>
    </row>
    <row r="181" spans="2:50" ht="21" customHeight="1">
      <c r="AR181" s="13"/>
      <c r="AU181" s="1" t="s">
        <v>573</v>
      </c>
      <c r="AV181" s="5"/>
      <c r="AW181" s="5"/>
      <c r="AX181" s="6"/>
    </row>
  </sheetData>
  <autoFilter ref="C1:C181"/>
  <sortState ref="B2:BL181">
    <sortCondition ref="B2:B181"/>
  </sortState>
  <hyperlinks>
    <hyperlink ref="AR57" r:id="rId1"/>
    <hyperlink ref="AR66" r:id="rId2"/>
    <hyperlink ref="AR143" r:id="rId3"/>
    <hyperlink ref="AR128" r:id="rId4" display="http://www.thesink.com/?utm_source=Local&amp;utm_medium=Organic&amp;utm_campaign=GMB"/>
    <hyperlink ref="AR135" r:id="rId5" display="http://twistedpinebrewing.com/"/>
    <hyperlink ref="B91" r:id="rId6" display="https://www.tripadvisor.com/Restaurant_Review-g33324-d833330-Reviews-Pupusas_Sabor_Hispano-Boulder_Colorado.html"/>
    <hyperlink ref="B71" r:id="rId7" display="https://www.tripadvisor.com/Restaurant_Review-g33324-d11445476-Reviews-Mandala_Infusion-Boulder_Colorado.html"/>
    <hyperlink ref="B126" r:id="rId8" display="https://www.tripadvisor.com/Restaurant_Review-g33324-d823095-Reviews-Restaurant_4580-Boulder_Colorado.html"/>
    <hyperlink ref="B12" r:id="rId9" display="https://www.tripadvisor.com/Restaurant_Review-g33324-d2345632-Reviews-Bacco_Trattoria-Boulder_Colorado.html"/>
    <hyperlink ref="B90" r:id="rId10" display="https://www.tripadvisor.com/Restaurant_Review-g33324-d381528-Reviews-Proto_s_Pizza-Boulder_Colorado.html"/>
    <hyperlink ref="B32" r:id="rId11" display="https://www.tripadvisor.com/Restaurant_Review-g33324-d12686304-Reviews-Decadent_Saint_Wild_Cider_Tasting_room-Boulder_Colorado.html"/>
    <hyperlink ref="B142" r:id="rId12" display="https://www.tripadvisor.com/Restaurant_Review-g33324-d3959417-Reviews-Wapos-Boulder_Colorado.html"/>
    <hyperlink ref="G141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92" r:id="rId14" display="https://www.yelp.com/biz_redir?url=https%3A%2F%2Ftherayback.com&amp;website_link_type=website&amp;src_bizid=HqOLGrWt4g4Bu5aHorS_kQ&amp;cachebuster=1547658974&amp;s=2af9c4125d11969953ce6e95df553abfcb80783897e27d3aa311365add123040"/>
    <hyperlink ref="AR80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35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495</v>
      </c>
      <c r="C1" s="10" t="s">
        <v>496</v>
      </c>
      <c r="D1" s="10" t="s">
        <v>497</v>
      </c>
      <c r="E1" s="10" t="s">
        <v>498</v>
      </c>
      <c r="F1" t="s">
        <v>499</v>
      </c>
      <c r="G1" t="s">
        <v>500</v>
      </c>
      <c r="H1" t="s">
        <v>501</v>
      </c>
    </row>
    <row r="2" spans="2:8">
      <c r="B2" s="19">
        <v>40.036504999999998</v>
      </c>
      <c r="C2" s="10">
        <v>-105.26014499999999</v>
      </c>
      <c r="D2" s="10" t="s">
        <v>482</v>
      </c>
      <c r="E2" s="10" t="s">
        <v>502</v>
      </c>
      <c r="G2" t="s">
        <v>478</v>
      </c>
      <c r="H2" t="s">
        <v>479</v>
      </c>
    </row>
    <row r="3" spans="2:8">
      <c r="B3" s="6">
        <v>40.030050000000003</v>
      </c>
      <c r="C3" s="10">
        <v>-105.25942000000001</v>
      </c>
      <c r="D3" s="10" t="s">
        <v>486</v>
      </c>
      <c r="E3" s="10" t="s">
        <v>503</v>
      </c>
      <c r="G3" t="s">
        <v>478</v>
      </c>
      <c r="H3" t="s">
        <v>479</v>
      </c>
    </row>
    <row r="4" spans="2:8">
      <c r="B4" s="19">
        <v>40.03172</v>
      </c>
      <c r="C4" s="10">
        <v>-105.25924000000001</v>
      </c>
      <c r="D4" s="10" t="s">
        <v>488</v>
      </c>
      <c r="E4" s="10" t="s">
        <v>504</v>
      </c>
      <c r="G4" t="s">
        <v>478</v>
      </c>
      <c r="H4" t="s">
        <v>479</v>
      </c>
    </row>
    <row r="5" spans="2:8">
      <c r="B5" s="19">
        <v>40.071910000000003</v>
      </c>
      <c r="C5" s="10">
        <v>-105.20641999999999</v>
      </c>
      <c r="D5" s="10" t="s">
        <v>492</v>
      </c>
      <c r="E5" s="10" t="s">
        <v>505</v>
      </c>
      <c r="G5" t="s">
        <v>478</v>
      </c>
      <c r="H5" t="s">
        <v>479</v>
      </c>
    </row>
    <row r="6" spans="2:8">
      <c r="B6" s="6"/>
      <c r="C6" s="10"/>
      <c r="D6" s="10"/>
      <c r="E6" s="10"/>
    </row>
    <row r="7" spans="2:8">
      <c r="B7" s="19"/>
      <c r="C7" s="10"/>
      <c r="D7" s="10"/>
    </row>
    <row r="8" spans="2:8">
      <c r="B8" s="19"/>
      <c r="C8" s="10"/>
      <c r="D8" s="10"/>
    </row>
    <row r="9" spans="2:8">
      <c r="B9" s="19"/>
      <c r="C9" s="10"/>
      <c r="D9" s="10"/>
    </row>
    <row r="10" spans="2:8">
      <c r="B10" s="19"/>
    </row>
    <row r="11" spans="2:8">
      <c r="B11" s="19"/>
    </row>
    <row r="12" spans="2:8">
      <c r="B12" s="19"/>
    </row>
    <row r="13" spans="2:8">
      <c r="B13" s="19"/>
    </row>
    <row r="14" spans="2:8">
      <c r="B14" s="19"/>
    </row>
    <row r="15" spans="2:8">
      <c r="B15" s="6"/>
    </row>
    <row r="16" spans="2:8" ht="15.75">
      <c r="B16" s="20"/>
    </row>
    <row r="17" spans="2:2">
      <c r="B17" s="19"/>
    </row>
    <row r="18" spans="2:2">
      <c r="B18" s="19"/>
    </row>
    <row r="19" spans="2:2">
      <c r="B19" s="19"/>
    </row>
    <row r="20" spans="2:2" ht="15.75">
      <c r="B20" s="20"/>
    </row>
    <row r="21" spans="2:2">
      <c r="B21" s="6"/>
    </row>
    <row r="22" spans="2:2" ht="15.75">
      <c r="B22" s="20"/>
    </row>
    <row r="23" spans="2:2" ht="15.75">
      <c r="B23" s="20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20"/>
    </row>
    <row r="32" spans="2:2" ht="15.75">
      <c r="B32" s="20"/>
    </row>
    <row r="33" spans="2:2">
      <c r="B33" s="19"/>
    </row>
    <row r="34" spans="2:2" ht="15.75">
      <c r="B34" s="20"/>
    </row>
    <row r="35" spans="2:2">
      <c r="B35" s="6"/>
    </row>
    <row r="36" spans="2:2" ht="15.75">
      <c r="B36" s="20"/>
    </row>
    <row r="37" spans="2:2">
      <c r="B37" s="6"/>
    </row>
    <row r="38" spans="2:2" ht="15.75">
      <c r="B38" s="20"/>
    </row>
    <row r="39" spans="2:2">
      <c r="B39" s="19"/>
    </row>
    <row r="40" spans="2:2">
      <c r="B40" s="19"/>
    </row>
    <row r="41" spans="2:2">
      <c r="B41" s="19"/>
    </row>
    <row r="42" spans="2:2">
      <c r="B42" s="6"/>
    </row>
    <row r="43" spans="2:2">
      <c r="B43" s="19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2019-01-16T19:47:26Z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