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Boulder\"/>
    </mc:Choice>
  </mc:AlternateContent>
  <bookViews>
    <workbookView xWindow="0" yWindow="0" windowWidth="14385" windowHeight="34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Sheet1!$C$1:$C$181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147" i="1" l="1"/>
  <c r="AK147" i="1" s="1"/>
  <c r="X147" i="1"/>
  <c r="Y147" i="1"/>
  <c r="Z147" i="1"/>
  <c r="AA147" i="1"/>
  <c r="AM147" i="1" s="1"/>
  <c r="AB147" i="1"/>
  <c r="AC147" i="1"/>
  <c r="AD147" i="1"/>
  <c r="AE147" i="1"/>
  <c r="AO147" i="1" s="1"/>
  <c r="AF147" i="1"/>
  <c r="AG147" i="1"/>
  <c r="AH147" i="1"/>
  <c r="AI147" i="1"/>
  <c r="AQ147" i="1" s="1"/>
  <c r="AJ147" i="1"/>
  <c r="AL147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W150" i="1"/>
  <c r="AK150" i="1" s="1"/>
  <c r="X150" i="1"/>
  <c r="Y150" i="1"/>
  <c r="Z150" i="1"/>
  <c r="AL150" i="1" s="1"/>
  <c r="AA150" i="1"/>
  <c r="AB150" i="1"/>
  <c r="AC150" i="1"/>
  <c r="AD150" i="1"/>
  <c r="AE150" i="1"/>
  <c r="AO150" i="1" s="1"/>
  <c r="AF150" i="1"/>
  <c r="AG150" i="1"/>
  <c r="AP150" i="1" s="1"/>
  <c r="AH150" i="1"/>
  <c r="AI150" i="1"/>
  <c r="AQ150" i="1" s="1"/>
  <c r="AJ150" i="1"/>
  <c r="AM150" i="1"/>
  <c r="AX147" i="1"/>
  <c r="AY147" i="1"/>
  <c r="AZ147" i="1"/>
  <c r="BA147" i="1"/>
  <c r="BB147" i="1"/>
  <c r="BC147" i="1"/>
  <c r="BD147" i="1"/>
  <c r="BE147" i="1"/>
  <c r="AX148" i="1"/>
  <c r="AY148" i="1"/>
  <c r="BD148" i="1" s="1"/>
  <c r="AZ148" i="1"/>
  <c r="BA148" i="1"/>
  <c r="BB148" i="1"/>
  <c r="BC148" i="1"/>
  <c r="BE148" i="1"/>
  <c r="AX149" i="1"/>
  <c r="AY149" i="1"/>
  <c r="AZ149" i="1"/>
  <c r="BA149" i="1"/>
  <c r="BB149" i="1"/>
  <c r="BC149" i="1"/>
  <c r="BE149" i="1"/>
  <c r="AX150" i="1"/>
  <c r="AY150" i="1"/>
  <c r="AZ150" i="1"/>
  <c r="BA150" i="1"/>
  <c r="BB150" i="1"/>
  <c r="BC150" i="1"/>
  <c r="BE150" i="1"/>
  <c r="BI147" i="1"/>
  <c r="BI148" i="1"/>
  <c r="BI149" i="1"/>
  <c r="BI150" i="1"/>
  <c r="BF150" i="1"/>
  <c r="BF149" i="1"/>
  <c r="BF148" i="1"/>
  <c r="BF147" i="1"/>
  <c r="AX16" i="1"/>
  <c r="AP147" i="1" l="1"/>
  <c r="BD149" i="1"/>
  <c r="BD150" i="1"/>
  <c r="AN147" i="1"/>
  <c r="AN150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2" i="1"/>
  <c r="BK138" i="1" l="1"/>
  <c r="BK139" i="1"/>
  <c r="BK140" i="1"/>
  <c r="BK141" i="1"/>
  <c r="BK142" i="1"/>
  <c r="BK143" i="1"/>
  <c r="BK144" i="1"/>
  <c r="BK145" i="1"/>
  <c r="BK146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AX75" i="1" l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BE2" i="1"/>
  <c r="W16" i="1"/>
  <c r="X16" i="1"/>
  <c r="Y16" i="1"/>
  <c r="AL16" i="1" s="1"/>
  <c r="Z16" i="1"/>
  <c r="AA16" i="1"/>
  <c r="AB16" i="1"/>
  <c r="AC16" i="1"/>
  <c r="AD16" i="1"/>
  <c r="AE16" i="1"/>
  <c r="AF16" i="1"/>
  <c r="AG16" i="1"/>
  <c r="AH16" i="1"/>
  <c r="AI16" i="1"/>
  <c r="AJ16" i="1"/>
  <c r="BI65" i="1" l="1"/>
  <c r="BI135" i="1"/>
  <c r="BI116" i="1"/>
  <c r="AX65" i="1"/>
  <c r="AY65" i="1"/>
  <c r="AZ65" i="1"/>
  <c r="BA65" i="1"/>
  <c r="BB65" i="1"/>
  <c r="BC65" i="1"/>
  <c r="BE65" i="1"/>
  <c r="AX135" i="1"/>
  <c r="AY135" i="1"/>
  <c r="AZ135" i="1"/>
  <c r="BA135" i="1"/>
  <c r="BB135" i="1"/>
  <c r="BC135" i="1"/>
  <c r="BE135" i="1"/>
  <c r="AX116" i="1"/>
  <c r="AY116" i="1"/>
  <c r="AZ116" i="1"/>
  <c r="BA116" i="1"/>
  <c r="BB116" i="1"/>
  <c r="BC116" i="1"/>
  <c r="BE116" i="1"/>
  <c r="W65" i="1"/>
  <c r="X65" i="1"/>
  <c r="Y65" i="1"/>
  <c r="Z65" i="1"/>
  <c r="AA65" i="1"/>
  <c r="AB65" i="1"/>
  <c r="AC65" i="1"/>
  <c r="AD65" i="1"/>
  <c r="AG65" i="1"/>
  <c r="AH65" i="1"/>
  <c r="AI65" i="1"/>
  <c r="AJ65" i="1"/>
  <c r="AK65" i="1"/>
  <c r="AL65" i="1"/>
  <c r="AM65" i="1"/>
  <c r="AN65" i="1"/>
  <c r="AO65" i="1"/>
  <c r="AP65" i="1"/>
  <c r="AQ65" i="1"/>
  <c r="W135" i="1"/>
  <c r="X135" i="1"/>
  <c r="Y135" i="1"/>
  <c r="Z135" i="1"/>
  <c r="AA135" i="1"/>
  <c r="AB135" i="1"/>
  <c r="AC135" i="1"/>
  <c r="AD135" i="1"/>
  <c r="AG135" i="1"/>
  <c r="AH135" i="1"/>
  <c r="AI135" i="1"/>
  <c r="AJ135" i="1"/>
  <c r="AK135" i="1"/>
  <c r="AL135" i="1"/>
  <c r="AM135" i="1"/>
  <c r="AN135" i="1"/>
  <c r="AO135" i="1"/>
  <c r="AP135" i="1"/>
  <c r="AQ135" i="1"/>
  <c r="W116" i="1"/>
  <c r="X116" i="1"/>
  <c r="Y116" i="1"/>
  <c r="Z116" i="1"/>
  <c r="AA116" i="1"/>
  <c r="AB116" i="1"/>
  <c r="AC116" i="1"/>
  <c r="AD116" i="1"/>
  <c r="AG116" i="1"/>
  <c r="AH116" i="1"/>
  <c r="AI116" i="1"/>
  <c r="AJ116" i="1"/>
  <c r="AK116" i="1"/>
  <c r="AL116" i="1"/>
  <c r="AM116" i="1"/>
  <c r="AN116" i="1"/>
  <c r="AO116" i="1"/>
  <c r="AP116" i="1"/>
  <c r="AQ116" i="1"/>
  <c r="BD116" i="1" l="1"/>
  <c r="BD135" i="1"/>
  <c r="BD65" i="1"/>
  <c r="BI125" i="1"/>
  <c r="BB125" i="1"/>
  <c r="BC125" i="1"/>
  <c r="BE125" i="1"/>
  <c r="AX125" i="1"/>
  <c r="AY125" i="1"/>
  <c r="AZ125" i="1"/>
  <c r="BA125" i="1"/>
  <c r="W125" i="1"/>
  <c r="X125" i="1"/>
  <c r="Y125" i="1"/>
  <c r="Z125" i="1"/>
  <c r="AA125" i="1"/>
  <c r="AM125" i="1" s="1"/>
  <c r="AB125" i="1"/>
  <c r="AC125" i="1"/>
  <c r="AD125" i="1"/>
  <c r="AE125" i="1"/>
  <c r="AF125" i="1"/>
  <c r="AG125" i="1"/>
  <c r="AH125" i="1"/>
  <c r="AI125" i="1"/>
  <c r="AQ125" i="1" s="1"/>
  <c r="AJ125" i="1"/>
  <c r="AO125" i="1" l="1"/>
  <c r="AN125" i="1"/>
  <c r="AK125" i="1"/>
  <c r="BD125" i="1"/>
  <c r="AL125" i="1"/>
  <c r="AP125" i="1"/>
  <c r="AY72" i="1"/>
  <c r="AZ72" i="1"/>
  <c r="BA72" i="1"/>
  <c r="BB72" i="1"/>
  <c r="BC72" i="1"/>
  <c r="BE72" i="1"/>
  <c r="BD72" i="1" l="1"/>
  <c r="BI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X72" i="1"/>
  <c r="BI41" i="1"/>
  <c r="AY41" i="1"/>
  <c r="AZ41" i="1"/>
  <c r="BA41" i="1"/>
  <c r="BB41" i="1"/>
  <c r="BC41" i="1"/>
  <c r="BE41" i="1"/>
  <c r="AX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L72" i="1" l="1"/>
  <c r="AQ72" i="1"/>
  <c r="AM72" i="1"/>
  <c r="AK72" i="1"/>
  <c r="AO41" i="1"/>
  <c r="AK41" i="1"/>
  <c r="AQ41" i="1"/>
  <c r="AO72" i="1"/>
  <c r="AP72" i="1"/>
  <c r="AN72" i="1"/>
  <c r="AP41" i="1"/>
  <c r="AN41" i="1"/>
  <c r="AL41" i="1"/>
  <c r="AM41" i="1"/>
  <c r="BD41" i="1"/>
  <c r="BI14" i="1"/>
  <c r="AX14" i="1"/>
  <c r="AY14" i="1"/>
  <c r="AZ14" i="1"/>
  <c r="BA14" i="1"/>
  <c r="BB14" i="1"/>
  <c r="BC14" i="1"/>
  <c r="BE14" i="1"/>
  <c r="W14" i="1"/>
  <c r="X14" i="1"/>
  <c r="Y14" i="1"/>
  <c r="Z14" i="1"/>
  <c r="AA14" i="1"/>
  <c r="AB14" i="1"/>
  <c r="AC14" i="1"/>
  <c r="AD14" i="1"/>
  <c r="AE14" i="1"/>
  <c r="AF14" i="1"/>
  <c r="AO14" i="1" s="1"/>
  <c r="AG14" i="1"/>
  <c r="AH14" i="1"/>
  <c r="AI14" i="1"/>
  <c r="AJ14" i="1"/>
  <c r="BI87" i="1"/>
  <c r="AY87" i="1"/>
  <c r="AZ87" i="1"/>
  <c r="BA87" i="1"/>
  <c r="BB87" i="1"/>
  <c r="BC87" i="1"/>
  <c r="BE87" i="1"/>
  <c r="AM14" i="1" l="1"/>
  <c r="AK14" i="1"/>
  <c r="AN14" i="1"/>
  <c r="BD87" i="1"/>
  <c r="AP14" i="1"/>
  <c r="AL14" i="1"/>
  <c r="AQ14" i="1"/>
  <c r="BD14" i="1"/>
  <c r="BI3" i="1" l="1"/>
  <c r="BI4" i="1"/>
  <c r="BI5" i="1"/>
  <c r="BI6" i="1"/>
  <c r="BI7" i="1"/>
  <c r="BI8" i="1"/>
  <c r="BI9" i="1"/>
  <c r="BI10" i="1"/>
  <c r="BI11" i="1"/>
  <c r="BI12" i="1"/>
  <c r="BI13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6" i="1"/>
  <c r="BI67" i="1"/>
  <c r="BI68" i="1"/>
  <c r="BI69" i="1"/>
  <c r="BI70" i="1"/>
  <c r="BI71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7" i="1"/>
  <c r="BI118" i="1"/>
  <c r="BI119" i="1"/>
  <c r="BI120" i="1"/>
  <c r="BI121" i="1"/>
  <c r="BI122" i="1"/>
  <c r="BI123" i="1"/>
  <c r="BI124" i="1"/>
  <c r="BI126" i="1"/>
  <c r="BI127" i="1"/>
  <c r="BI128" i="1"/>
  <c r="BI129" i="1"/>
  <c r="BI130" i="1"/>
  <c r="BI131" i="1"/>
  <c r="BI132" i="1"/>
  <c r="BI133" i="1"/>
  <c r="BI134" i="1"/>
  <c r="BI136" i="1"/>
  <c r="BI137" i="1"/>
  <c r="BI138" i="1"/>
  <c r="BI139" i="1"/>
  <c r="BI140" i="1"/>
  <c r="BI141" i="1"/>
  <c r="BI142" i="1"/>
  <c r="BI143" i="1"/>
  <c r="BI144" i="1"/>
  <c r="BI145" i="1"/>
  <c r="BI146" i="1"/>
  <c r="AX3" i="1"/>
  <c r="AY3" i="1"/>
  <c r="AZ3" i="1"/>
  <c r="BA3" i="1"/>
  <c r="BB3" i="1"/>
  <c r="BC3" i="1"/>
  <c r="BE3" i="1"/>
  <c r="AX4" i="1"/>
  <c r="AY4" i="1"/>
  <c r="AZ4" i="1"/>
  <c r="BA4" i="1"/>
  <c r="BB4" i="1"/>
  <c r="BC4" i="1"/>
  <c r="BE4" i="1"/>
  <c r="AX5" i="1"/>
  <c r="AY5" i="1"/>
  <c r="AZ5" i="1"/>
  <c r="BA5" i="1"/>
  <c r="BB5" i="1"/>
  <c r="BC5" i="1"/>
  <c r="BE5" i="1"/>
  <c r="AX6" i="1"/>
  <c r="AY6" i="1"/>
  <c r="AZ6" i="1"/>
  <c r="BA6" i="1"/>
  <c r="BB6" i="1"/>
  <c r="BC6" i="1"/>
  <c r="BE6" i="1"/>
  <c r="AX7" i="1"/>
  <c r="AY7" i="1"/>
  <c r="AZ7" i="1"/>
  <c r="BA7" i="1"/>
  <c r="BB7" i="1"/>
  <c r="BC7" i="1"/>
  <c r="BE7" i="1"/>
  <c r="AX8" i="1"/>
  <c r="AY8" i="1"/>
  <c r="AZ8" i="1"/>
  <c r="BA8" i="1"/>
  <c r="BB8" i="1"/>
  <c r="BC8" i="1"/>
  <c r="BE8" i="1"/>
  <c r="AX9" i="1"/>
  <c r="AY9" i="1"/>
  <c r="AZ9" i="1"/>
  <c r="BA9" i="1"/>
  <c r="BB9" i="1"/>
  <c r="BC9" i="1"/>
  <c r="BE9" i="1"/>
  <c r="AX10" i="1"/>
  <c r="AY10" i="1"/>
  <c r="AZ10" i="1"/>
  <c r="BA10" i="1"/>
  <c r="BB10" i="1"/>
  <c r="BC10" i="1"/>
  <c r="BE10" i="1"/>
  <c r="AX11" i="1"/>
  <c r="AY11" i="1"/>
  <c r="AZ11" i="1"/>
  <c r="BA11" i="1"/>
  <c r="BB11" i="1"/>
  <c r="BC11" i="1"/>
  <c r="BE11" i="1"/>
  <c r="AX12" i="1"/>
  <c r="AY12" i="1"/>
  <c r="AZ12" i="1"/>
  <c r="BA12" i="1"/>
  <c r="BB12" i="1"/>
  <c r="BC12" i="1"/>
  <c r="BE12" i="1"/>
  <c r="AX13" i="1"/>
  <c r="AY13" i="1"/>
  <c r="AZ13" i="1"/>
  <c r="BA13" i="1"/>
  <c r="BB13" i="1"/>
  <c r="BC13" i="1"/>
  <c r="BE13" i="1"/>
  <c r="AX15" i="1"/>
  <c r="AY15" i="1"/>
  <c r="AZ15" i="1"/>
  <c r="BA15" i="1"/>
  <c r="BB15" i="1"/>
  <c r="BC15" i="1"/>
  <c r="BE15" i="1"/>
  <c r="AY16" i="1"/>
  <c r="AZ16" i="1"/>
  <c r="BA16" i="1"/>
  <c r="BB16" i="1"/>
  <c r="BC16" i="1"/>
  <c r="BE16" i="1"/>
  <c r="AX17" i="1"/>
  <c r="AY17" i="1"/>
  <c r="AZ17" i="1"/>
  <c r="BA17" i="1"/>
  <c r="BB17" i="1"/>
  <c r="BC17" i="1"/>
  <c r="BE17" i="1"/>
  <c r="AX18" i="1"/>
  <c r="AY18" i="1"/>
  <c r="AZ18" i="1"/>
  <c r="BA18" i="1"/>
  <c r="BB18" i="1"/>
  <c r="BC18" i="1"/>
  <c r="BE18" i="1"/>
  <c r="AX19" i="1"/>
  <c r="AY19" i="1"/>
  <c r="AZ19" i="1"/>
  <c r="BA19" i="1"/>
  <c r="BB19" i="1"/>
  <c r="BC19" i="1"/>
  <c r="BE19" i="1"/>
  <c r="AX20" i="1"/>
  <c r="AY20" i="1"/>
  <c r="AZ20" i="1"/>
  <c r="BA20" i="1"/>
  <c r="BB20" i="1"/>
  <c r="BC20" i="1"/>
  <c r="BE20" i="1"/>
  <c r="AX21" i="1"/>
  <c r="AY21" i="1"/>
  <c r="AZ21" i="1"/>
  <c r="BA21" i="1"/>
  <c r="BB21" i="1"/>
  <c r="BC21" i="1"/>
  <c r="BE21" i="1"/>
  <c r="AX22" i="1"/>
  <c r="AY22" i="1"/>
  <c r="AZ22" i="1"/>
  <c r="BA22" i="1"/>
  <c r="BB22" i="1"/>
  <c r="BC22" i="1"/>
  <c r="BE22" i="1"/>
  <c r="AX23" i="1"/>
  <c r="AY23" i="1"/>
  <c r="AZ23" i="1"/>
  <c r="BA23" i="1"/>
  <c r="BB23" i="1"/>
  <c r="BC23" i="1"/>
  <c r="BE23" i="1"/>
  <c r="AX24" i="1"/>
  <c r="AY24" i="1"/>
  <c r="AZ24" i="1"/>
  <c r="BA24" i="1"/>
  <c r="BB24" i="1"/>
  <c r="BC24" i="1"/>
  <c r="BE24" i="1"/>
  <c r="AX25" i="1"/>
  <c r="AY25" i="1"/>
  <c r="AZ25" i="1"/>
  <c r="BA25" i="1"/>
  <c r="BB25" i="1"/>
  <c r="BC25" i="1"/>
  <c r="BE25" i="1"/>
  <c r="AX26" i="1"/>
  <c r="AY26" i="1"/>
  <c r="AZ26" i="1"/>
  <c r="BA26" i="1"/>
  <c r="BB26" i="1"/>
  <c r="BC26" i="1"/>
  <c r="BE26" i="1"/>
  <c r="AX27" i="1"/>
  <c r="AY27" i="1"/>
  <c r="AZ27" i="1"/>
  <c r="BA27" i="1"/>
  <c r="BB27" i="1"/>
  <c r="BC27" i="1"/>
  <c r="BE27" i="1"/>
  <c r="AX28" i="1"/>
  <c r="AY28" i="1"/>
  <c r="AZ28" i="1"/>
  <c r="BA28" i="1"/>
  <c r="BB28" i="1"/>
  <c r="BC28" i="1"/>
  <c r="BE28" i="1"/>
  <c r="AX29" i="1"/>
  <c r="AY29" i="1"/>
  <c r="AZ29" i="1"/>
  <c r="BA29" i="1"/>
  <c r="BB29" i="1"/>
  <c r="BC29" i="1"/>
  <c r="BE29" i="1"/>
  <c r="AX30" i="1"/>
  <c r="AY30" i="1"/>
  <c r="AZ30" i="1"/>
  <c r="BA30" i="1"/>
  <c r="BB30" i="1"/>
  <c r="BC30" i="1"/>
  <c r="BE30" i="1"/>
  <c r="AX31" i="1"/>
  <c r="AY31" i="1"/>
  <c r="AZ31" i="1"/>
  <c r="BA31" i="1"/>
  <c r="BB31" i="1"/>
  <c r="BC31" i="1"/>
  <c r="BE31" i="1"/>
  <c r="AX32" i="1"/>
  <c r="AY32" i="1"/>
  <c r="AZ32" i="1"/>
  <c r="BA32" i="1"/>
  <c r="BB32" i="1"/>
  <c r="BC32" i="1"/>
  <c r="BE32" i="1"/>
  <c r="AX33" i="1"/>
  <c r="AY33" i="1"/>
  <c r="AZ33" i="1"/>
  <c r="BA33" i="1"/>
  <c r="BB33" i="1"/>
  <c r="BC33" i="1"/>
  <c r="BE33" i="1"/>
  <c r="AX34" i="1"/>
  <c r="AY34" i="1"/>
  <c r="AZ34" i="1"/>
  <c r="BA34" i="1"/>
  <c r="BB34" i="1"/>
  <c r="BC34" i="1"/>
  <c r="BE34" i="1"/>
  <c r="AX35" i="1"/>
  <c r="AY35" i="1"/>
  <c r="AZ35" i="1"/>
  <c r="BA35" i="1"/>
  <c r="BB35" i="1"/>
  <c r="BC35" i="1"/>
  <c r="BE35" i="1"/>
  <c r="AX36" i="1"/>
  <c r="AY36" i="1"/>
  <c r="AZ36" i="1"/>
  <c r="BA36" i="1"/>
  <c r="BB36" i="1"/>
  <c r="BC36" i="1"/>
  <c r="BE36" i="1"/>
  <c r="AX37" i="1"/>
  <c r="AY37" i="1"/>
  <c r="AZ37" i="1"/>
  <c r="BA37" i="1"/>
  <c r="BB37" i="1"/>
  <c r="BC37" i="1"/>
  <c r="BE37" i="1"/>
  <c r="AX38" i="1"/>
  <c r="AY38" i="1"/>
  <c r="AZ38" i="1"/>
  <c r="BA38" i="1"/>
  <c r="BB38" i="1"/>
  <c r="BC38" i="1"/>
  <c r="BE38" i="1"/>
  <c r="AX39" i="1"/>
  <c r="AY39" i="1"/>
  <c r="AZ39" i="1"/>
  <c r="BA39" i="1"/>
  <c r="BB39" i="1"/>
  <c r="BC39" i="1"/>
  <c r="BE39" i="1"/>
  <c r="AX40" i="1"/>
  <c r="AY40" i="1"/>
  <c r="AZ40" i="1"/>
  <c r="BA40" i="1"/>
  <c r="BB40" i="1"/>
  <c r="BC40" i="1"/>
  <c r="BE40" i="1"/>
  <c r="AX42" i="1"/>
  <c r="AY42" i="1"/>
  <c r="AZ42" i="1"/>
  <c r="BA42" i="1"/>
  <c r="BB42" i="1"/>
  <c r="BC42" i="1"/>
  <c r="BE42" i="1"/>
  <c r="AX43" i="1"/>
  <c r="AY43" i="1"/>
  <c r="AZ43" i="1"/>
  <c r="BA43" i="1"/>
  <c r="BB43" i="1"/>
  <c r="BC43" i="1"/>
  <c r="BE43" i="1"/>
  <c r="AX44" i="1"/>
  <c r="AY44" i="1"/>
  <c r="AZ44" i="1"/>
  <c r="BA44" i="1"/>
  <c r="BB44" i="1"/>
  <c r="BC44" i="1"/>
  <c r="BE44" i="1"/>
  <c r="AX45" i="1"/>
  <c r="AY45" i="1"/>
  <c r="AZ45" i="1"/>
  <c r="BA45" i="1"/>
  <c r="BB45" i="1"/>
  <c r="BC45" i="1"/>
  <c r="BE45" i="1"/>
  <c r="AX46" i="1"/>
  <c r="AY46" i="1"/>
  <c r="AZ46" i="1"/>
  <c r="BA46" i="1"/>
  <c r="BB46" i="1"/>
  <c r="BC46" i="1"/>
  <c r="BE46" i="1"/>
  <c r="AX47" i="1"/>
  <c r="AY47" i="1"/>
  <c r="AZ47" i="1"/>
  <c r="BA47" i="1"/>
  <c r="BB47" i="1"/>
  <c r="BC47" i="1"/>
  <c r="BE47" i="1"/>
  <c r="AX48" i="1"/>
  <c r="AY48" i="1"/>
  <c r="AZ48" i="1"/>
  <c r="BA48" i="1"/>
  <c r="BB48" i="1"/>
  <c r="BC48" i="1"/>
  <c r="BE48" i="1"/>
  <c r="AX49" i="1"/>
  <c r="AY49" i="1"/>
  <c r="AZ49" i="1"/>
  <c r="BA49" i="1"/>
  <c r="BB49" i="1"/>
  <c r="BC49" i="1"/>
  <c r="BE49" i="1"/>
  <c r="AX50" i="1"/>
  <c r="AY50" i="1"/>
  <c r="AZ50" i="1"/>
  <c r="BA50" i="1"/>
  <c r="BB50" i="1"/>
  <c r="BC50" i="1"/>
  <c r="BE50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53" i="1"/>
  <c r="AY53" i="1"/>
  <c r="AZ53" i="1"/>
  <c r="BA53" i="1"/>
  <c r="BB53" i="1"/>
  <c r="BC53" i="1"/>
  <c r="BE53" i="1"/>
  <c r="AX54" i="1"/>
  <c r="AY54" i="1"/>
  <c r="AZ54" i="1"/>
  <c r="BA54" i="1"/>
  <c r="BB54" i="1"/>
  <c r="BC54" i="1"/>
  <c r="BE54" i="1"/>
  <c r="AX55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57" i="1"/>
  <c r="AY57" i="1"/>
  <c r="AZ57" i="1"/>
  <c r="BA57" i="1"/>
  <c r="BB57" i="1"/>
  <c r="BC57" i="1"/>
  <c r="BE57" i="1"/>
  <c r="AX58" i="1"/>
  <c r="AY58" i="1"/>
  <c r="AZ58" i="1"/>
  <c r="BA58" i="1"/>
  <c r="BB58" i="1"/>
  <c r="BC58" i="1"/>
  <c r="BE58" i="1"/>
  <c r="AX59" i="1"/>
  <c r="AY59" i="1"/>
  <c r="AZ59" i="1"/>
  <c r="BA59" i="1"/>
  <c r="BB59" i="1"/>
  <c r="BC59" i="1"/>
  <c r="BE59" i="1"/>
  <c r="AX60" i="1"/>
  <c r="AY60" i="1"/>
  <c r="AZ60" i="1"/>
  <c r="BA60" i="1"/>
  <c r="BB60" i="1"/>
  <c r="BC60" i="1"/>
  <c r="BE60" i="1"/>
  <c r="AX61" i="1"/>
  <c r="AY61" i="1"/>
  <c r="AZ61" i="1"/>
  <c r="BA61" i="1"/>
  <c r="BB61" i="1"/>
  <c r="BC61" i="1"/>
  <c r="BE61" i="1"/>
  <c r="AX62" i="1"/>
  <c r="AY62" i="1"/>
  <c r="AZ62" i="1"/>
  <c r="BA62" i="1"/>
  <c r="BB62" i="1"/>
  <c r="BC62" i="1"/>
  <c r="BE62" i="1"/>
  <c r="AX63" i="1"/>
  <c r="AY63" i="1"/>
  <c r="AZ63" i="1"/>
  <c r="BA63" i="1"/>
  <c r="BB63" i="1"/>
  <c r="BC63" i="1"/>
  <c r="BE63" i="1"/>
  <c r="AX64" i="1"/>
  <c r="AY64" i="1"/>
  <c r="AZ64" i="1"/>
  <c r="BA64" i="1"/>
  <c r="BB64" i="1"/>
  <c r="BC64" i="1"/>
  <c r="BE64" i="1"/>
  <c r="AX66" i="1"/>
  <c r="AY66" i="1"/>
  <c r="AZ66" i="1"/>
  <c r="BA66" i="1"/>
  <c r="BB66" i="1"/>
  <c r="BC66" i="1"/>
  <c r="BE66" i="1"/>
  <c r="AX67" i="1"/>
  <c r="AY67" i="1"/>
  <c r="AZ67" i="1"/>
  <c r="BA67" i="1"/>
  <c r="BB67" i="1"/>
  <c r="BC67" i="1"/>
  <c r="BE67" i="1"/>
  <c r="AX68" i="1"/>
  <c r="AY68" i="1"/>
  <c r="AZ68" i="1"/>
  <c r="BA68" i="1"/>
  <c r="BB68" i="1"/>
  <c r="BC68" i="1"/>
  <c r="BE68" i="1"/>
  <c r="AX69" i="1"/>
  <c r="AY69" i="1"/>
  <c r="AZ69" i="1"/>
  <c r="BA69" i="1"/>
  <c r="BB69" i="1"/>
  <c r="BC69" i="1"/>
  <c r="BE69" i="1"/>
  <c r="AX70" i="1"/>
  <c r="AY70" i="1"/>
  <c r="AZ70" i="1"/>
  <c r="BA70" i="1"/>
  <c r="BB70" i="1"/>
  <c r="BC70" i="1"/>
  <c r="BE70" i="1"/>
  <c r="AX71" i="1"/>
  <c r="AY71" i="1"/>
  <c r="AZ71" i="1"/>
  <c r="BA71" i="1"/>
  <c r="BB71" i="1"/>
  <c r="BC71" i="1"/>
  <c r="BE71" i="1"/>
  <c r="AX73" i="1"/>
  <c r="AY73" i="1"/>
  <c r="AZ73" i="1"/>
  <c r="BA73" i="1"/>
  <c r="BB73" i="1"/>
  <c r="BC73" i="1"/>
  <c r="BE73" i="1"/>
  <c r="AX74" i="1"/>
  <c r="AY74" i="1"/>
  <c r="AZ74" i="1"/>
  <c r="BA74" i="1"/>
  <c r="BB74" i="1"/>
  <c r="BC74" i="1"/>
  <c r="BE74" i="1"/>
  <c r="AY75" i="1"/>
  <c r="AZ75" i="1"/>
  <c r="BA75" i="1"/>
  <c r="BB75" i="1"/>
  <c r="BC75" i="1"/>
  <c r="BE75" i="1"/>
  <c r="AY76" i="1"/>
  <c r="AZ76" i="1"/>
  <c r="BA76" i="1"/>
  <c r="BB76" i="1"/>
  <c r="BC76" i="1"/>
  <c r="BE76" i="1"/>
  <c r="AY77" i="1"/>
  <c r="AZ77" i="1"/>
  <c r="BA77" i="1"/>
  <c r="BB77" i="1"/>
  <c r="BC77" i="1"/>
  <c r="BE77" i="1"/>
  <c r="AY78" i="1"/>
  <c r="AZ78" i="1"/>
  <c r="BA78" i="1"/>
  <c r="BB78" i="1"/>
  <c r="BC78" i="1"/>
  <c r="BE78" i="1"/>
  <c r="AY79" i="1"/>
  <c r="AZ79" i="1"/>
  <c r="BA79" i="1"/>
  <c r="BB79" i="1"/>
  <c r="BC79" i="1"/>
  <c r="BE79" i="1"/>
  <c r="AY80" i="1"/>
  <c r="AZ80" i="1"/>
  <c r="BA80" i="1"/>
  <c r="BB80" i="1"/>
  <c r="BC80" i="1"/>
  <c r="BE80" i="1"/>
  <c r="AY81" i="1"/>
  <c r="AZ81" i="1"/>
  <c r="BA81" i="1"/>
  <c r="BB81" i="1"/>
  <c r="BC81" i="1"/>
  <c r="BE81" i="1"/>
  <c r="AY82" i="1"/>
  <c r="AZ82" i="1"/>
  <c r="BA82" i="1"/>
  <c r="BB82" i="1"/>
  <c r="BC82" i="1"/>
  <c r="BE82" i="1"/>
  <c r="AY83" i="1"/>
  <c r="AZ83" i="1"/>
  <c r="BA83" i="1"/>
  <c r="BB83" i="1"/>
  <c r="BC83" i="1"/>
  <c r="BE83" i="1"/>
  <c r="AY84" i="1"/>
  <c r="AZ84" i="1"/>
  <c r="BA84" i="1"/>
  <c r="BB84" i="1"/>
  <c r="BC84" i="1"/>
  <c r="BE84" i="1"/>
  <c r="AY85" i="1"/>
  <c r="AZ85" i="1"/>
  <c r="BA85" i="1"/>
  <c r="BB85" i="1"/>
  <c r="BC85" i="1"/>
  <c r="BE85" i="1"/>
  <c r="AY86" i="1"/>
  <c r="AZ86" i="1"/>
  <c r="BA86" i="1"/>
  <c r="BB86" i="1"/>
  <c r="BC86" i="1"/>
  <c r="BE86" i="1"/>
  <c r="AY88" i="1"/>
  <c r="AZ88" i="1"/>
  <c r="BA88" i="1"/>
  <c r="BB88" i="1"/>
  <c r="BC88" i="1"/>
  <c r="BE88" i="1"/>
  <c r="AY89" i="1"/>
  <c r="AZ89" i="1"/>
  <c r="BA89" i="1"/>
  <c r="BB89" i="1"/>
  <c r="BC89" i="1"/>
  <c r="BE89" i="1"/>
  <c r="AY90" i="1"/>
  <c r="AZ90" i="1"/>
  <c r="BA90" i="1"/>
  <c r="BB90" i="1"/>
  <c r="BC90" i="1"/>
  <c r="BE90" i="1"/>
  <c r="AY91" i="1"/>
  <c r="AZ91" i="1"/>
  <c r="BA91" i="1"/>
  <c r="BB91" i="1"/>
  <c r="BC91" i="1"/>
  <c r="BE91" i="1"/>
  <c r="AY92" i="1"/>
  <c r="AZ92" i="1"/>
  <c r="BA92" i="1"/>
  <c r="BB92" i="1"/>
  <c r="BC92" i="1"/>
  <c r="BE92" i="1"/>
  <c r="AY93" i="1"/>
  <c r="AZ93" i="1"/>
  <c r="BA93" i="1"/>
  <c r="BB93" i="1"/>
  <c r="BC93" i="1"/>
  <c r="BE93" i="1"/>
  <c r="AY94" i="1"/>
  <c r="AZ94" i="1"/>
  <c r="BA94" i="1"/>
  <c r="BB94" i="1"/>
  <c r="BC94" i="1"/>
  <c r="BE94" i="1"/>
  <c r="AY95" i="1"/>
  <c r="AZ95" i="1"/>
  <c r="BA95" i="1"/>
  <c r="BB95" i="1"/>
  <c r="BC95" i="1"/>
  <c r="BE95" i="1"/>
  <c r="AY96" i="1"/>
  <c r="AZ96" i="1"/>
  <c r="BA96" i="1"/>
  <c r="BB96" i="1"/>
  <c r="BC96" i="1"/>
  <c r="BE96" i="1"/>
  <c r="AY97" i="1"/>
  <c r="AZ97" i="1"/>
  <c r="BA97" i="1"/>
  <c r="BB97" i="1"/>
  <c r="BC97" i="1"/>
  <c r="BE97" i="1"/>
  <c r="AX98" i="1"/>
  <c r="AY98" i="1"/>
  <c r="AZ98" i="1"/>
  <c r="BA98" i="1"/>
  <c r="BB98" i="1"/>
  <c r="BC98" i="1"/>
  <c r="BE98" i="1"/>
  <c r="AX99" i="1"/>
  <c r="AY99" i="1"/>
  <c r="AZ99" i="1"/>
  <c r="BA99" i="1"/>
  <c r="BB99" i="1"/>
  <c r="BC99" i="1"/>
  <c r="BE99" i="1"/>
  <c r="AX100" i="1"/>
  <c r="AY100" i="1"/>
  <c r="AZ100" i="1"/>
  <c r="BA100" i="1"/>
  <c r="BB100" i="1"/>
  <c r="BC100" i="1"/>
  <c r="BE100" i="1"/>
  <c r="AX101" i="1"/>
  <c r="AY101" i="1"/>
  <c r="AZ101" i="1"/>
  <c r="BA101" i="1"/>
  <c r="BB101" i="1"/>
  <c r="BC101" i="1"/>
  <c r="BE101" i="1"/>
  <c r="AX102" i="1"/>
  <c r="AY102" i="1"/>
  <c r="AZ102" i="1"/>
  <c r="BA102" i="1"/>
  <c r="BB102" i="1"/>
  <c r="BC102" i="1"/>
  <c r="BE102" i="1"/>
  <c r="AX103" i="1"/>
  <c r="AY103" i="1"/>
  <c r="AZ103" i="1"/>
  <c r="BA103" i="1"/>
  <c r="BB103" i="1"/>
  <c r="BC103" i="1"/>
  <c r="BE103" i="1"/>
  <c r="AX104" i="1"/>
  <c r="AY104" i="1"/>
  <c r="AZ104" i="1"/>
  <c r="BA104" i="1"/>
  <c r="BB104" i="1"/>
  <c r="BC104" i="1"/>
  <c r="BE104" i="1"/>
  <c r="AX105" i="1"/>
  <c r="AY105" i="1"/>
  <c r="AZ105" i="1"/>
  <c r="BA105" i="1"/>
  <c r="BB105" i="1"/>
  <c r="BC105" i="1"/>
  <c r="BE105" i="1"/>
  <c r="AX106" i="1"/>
  <c r="AY106" i="1"/>
  <c r="AZ106" i="1"/>
  <c r="BA106" i="1"/>
  <c r="BB106" i="1"/>
  <c r="BC106" i="1"/>
  <c r="BE106" i="1"/>
  <c r="AX107" i="1"/>
  <c r="AY107" i="1"/>
  <c r="AZ107" i="1"/>
  <c r="BA107" i="1"/>
  <c r="BB107" i="1"/>
  <c r="BC107" i="1"/>
  <c r="BE107" i="1"/>
  <c r="AX108" i="1"/>
  <c r="AY108" i="1"/>
  <c r="AZ108" i="1"/>
  <c r="BA108" i="1"/>
  <c r="BB108" i="1"/>
  <c r="BC108" i="1"/>
  <c r="BE108" i="1"/>
  <c r="AX109" i="1"/>
  <c r="AY109" i="1"/>
  <c r="AZ109" i="1"/>
  <c r="BA109" i="1"/>
  <c r="BB109" i="1"/>
  <c r="BC109" i="1"/>
  <c r="BE109" i="1"/>
  <c r="AX110" i="1"/>
  <c r="AY110" i="1"/>
  <c r="AZ110" i="1"/>
  <c r="BA110" i="1"/>
  <c r="BB110" i="1"/>
  <c r="BC110" i="1"/>
  <c r="BE110" i="1"/>
  <c r="AX111" i="1"/>
  <c r="AY111" i="1"/>
  <c r="AZ111" i="1"/>
  <c r="BA111" i="1"/>
  <c r="BB111" i="1"/>
  <c r="BC111" i="1"/>
  <c r="BE111" i="1"/>
  <c r="AX112" i="1"/>
  <c r="AY112" i="1"/>
  <c r="AZ112" i="1"/>
  <c r="BA112" i="1"/>
  <c r="BB112" i="1"/>
  <c r="BC112" i="1"/>
  <c r="BE112" i="1"/>
  <c r="AX113" i="1"/>
  <c r="AY113" i="1"/>
  <c r="AZ113" i="1"/>
  <c r="BA113" i="1"/>
  <c r="BB113" i="1"/>
  <c r="BC113" i="1"/>
  <c r="BE113" i="1"/>
  <c r="AX114" i="1"/>
  <c r="AY114" i="1"/>
  <c r="AZ114" i="1"/>
  <c r="BA114" i="1"/>
  <c r="BB114" i="1"/>
  <c r="BC114" i="1"/>
  <c r="BE114" i="1"/>
  <c r="AX115" i="1"/>
  <c r="AY115" i="1"/>
  <c r="AZ115" i="1"/>
  <c r="BA115" i="1"/>
  <c r="BB115" i="1"/>
  <c r="BC115" i="1"/>
  <c r="BE115" i="1"/>
  <c r="AX117" i="1"/>
  <c r="AY117" i="1"/>
  <c r="AZ117" i="1"/>
  <c r="BA117" i="1"/>
  <c r="BB117" i="1"/>
  <c r="BC117" i="1"/>
  <c r="BE117" i="1"/>
  <c r="AX118" i="1"/>
  <c r="AY118" i="1"/>
  <c r="AZ118" i="1"/>
  <c r="BA118" i="1"/>
  <c r="BB118" i="1"/>
  <c r="BC118" i="1"/>
  <c r="BE118" i="1"/>
  <c r="AX119" i="1"/>
  <c r="AY119" i="1"/>
  <c r="AZ119" i="1"/>
  <c r="BA119" i="1"/>
  <c r="BB119" i="1"/>
  <c r="BC119" i="1"/>
  <c r="BE119" i="1"/>
  <c r="AX120" i="1"/>
  <c r="AY120" i="1"/>
  <c r="AZ120" i="1"/>
  <c r="BA120" i="1"/>
  <c r="BB120" i="1"/>
  <c r="BC120" i="1"/>
  <c r="BE120" i="1"/>
  <c r="AX121" i="1"/>
  <c r="AY121" i="1"/>
  <c r="AZ121" i="1"/>
  <c r="BA121" i="1"/>
  <c r="BB121" i="1"/>
  <c r="BC121" i="1"/>
  <c r="BE121" i="1"/>
  <c r="AX122" i="1"/>
  <c r="AY122" i="1"/>
  <c r="AZ122" i="1"/>
  <c r="BA122" i="1"/>
  <c r="BB122" i="1"/>
  <c r="BC122" i="1"/>
  <c r="BE122" i="1"/>
  <c r="AX123" i="1"/>
  <c r="AY123" i="1"/>
  <c r="AZ123" i="1"/>
  <c r="BA123" i="1"/>
  <c r="BB123" i="1"/>
  <c r="BC123" i="1"/>
  <c r="BE123" i="1"/>
  <c r="AX124" i="1"/>
  <c r="AY124" i="1"/>
  <c r="AZ124" i="1"/>
  <c r="BA124" i="1"/>
  <c r="BB124" i="1"/>
  <c r="BC124" i="1"/>
  <c r="BE124" i="1"/>
  <c r="AX126" i="1"/>
  <c r="AY126" i="1"/>
  <c r="AZ126" i="1"/>
  <c r="BA126" i="1"/>
  <c r="BB126" i="1"/>
  <c r="BC126" i="1"/>
  <c r="BE126" i="1"/>
  <c r="AX127" i="1"/>
  <c r="AY127" i="1"/>
  <c r="AZ127" i="1"/>
  <c r="BA127" i="1"/>
  <c r="BB127" i="1"/>
  <c r="BC127" i="1"/>
  <c r="BE127" i="1"/>
  <c r="AX128" i="1"/>
  <c r="AY128" i="1"/>
  <c r="AZ128" i="1"/>
  <c r="BA128" i="1"/>
  <c r="BB128" i="1"/>
  <c r="BC128" i="1"/>
  <c r="BE128" i="1"/>
  <c r="AX129" i="1"/>
  <c r="AY129" i="1"/>
  <c r="AZ129" i="1"/>
  <c r="BA129" i="1"/>
  <c r="BB129" i="1"/>
  <c r="BC129" i="1"/>
  <c r="BE129" i="1"/>
  <c r="AX130" i="1"/>
  <c r="AY130" i="1"/>
  <c r="AZ130" i="1"/>
  <c r="BA130" i="1"/>
  <c r="BB130" i="1"/>
  <c r="BC130" i="1"/>
  <c r="BE130" i="1"/>
  <c r="AX131" i="1"/>
  <c r="AY131" i="1"/>
  <c r="AZ131" i="1"/>
  <c r="BA131" i="1"/>
  <c r="BB131" i="1"/>
  <c r="BC131" i="1"/>
  <c r="BE131" i="1"/>
  <c r="AX132" i="1"/>
  <c r="AY132" i="1"/>
  <c r="AZ132" i="1"/>
  <c r="BA132" i="1"/>
  <c r="BB132" i="1"/>
  <c r="BC132" i="1"/>
  <c r="BE132" i="1"/>
  <c r="AX133" i="1"/>
  <c r="AY133" i="1"/>
  <c r="AZ133" i="1"/>
  <c r="BA133" i="1"/>
  <c r="BB133" i="1"/>
  <c r="BC133" i="1"/>
  <c r="BE133" i="1"/>
  <c r="AX134" i="1"/>
  <c r="AY134" i="1"/>
  <c r="AZ134" i="1"/>
  <c r="BA134" i="1"/>
  <c r="BB134" i="1"/>
  <c r="BC134" i="1"/>
  <c r="BE134" i="1"/>
  <c r="AX136" i="1"/>
  <c r="AY136" i="1"/>
  <c r="AZ136" i="1"/>
  <c r="BA136" i="1"/>
  <c r="BB136" i="1"/>
  <c r="BC136" i="1"/>
  <c r="BE136" i="1"/>
  <c r="AX137" i="1"/>
  <c r="AY137" i="1"/>
  <c r="AZ137" i="1"/>
  <c r="BA137" i="1"/>
  <c r="BB137" i="1"/>
  <c r="BC137" i="1"/>
  <c r="BE137" i="1"/>
  <c r="AX138" i="1"/>
  <c r="AY138" i="1"/>
  <c r="AZ138" i="1"/>
  <c r="BA138" i="1"/>
  <c r="BB138" i="1"/>
  <c r="BC138" i="1"/>
  <c r="BE138" i="1"/>
  <c r="AX139" i="1"/>
  <c r="AY139" i="1"/>
  <c r="AZ139" i="1"/>
  <c r="BA139" i="1"/>
  <c r="BB139" i="1"/>
  <c r="BC139" i="1"/>
  <c r="BE139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142" i="1"/>
  <c r="AY142" i="1"/>
  <c r="AZ142" i="1"/>
  <c r="BA142" i="1"/>
  <c r="BB142" i="1"/>
  <c r="BC142" i="1"/>
  <c r="BE142" i="1"/>
  <c r="AX143" i="1"/>
  <c r="AY143" i="1"/>
  <c r="AZ143" i="1"/>
  <c r="BA143" i="1"/>
  <c r="BB143" i="1"/>
  <c r="BC143" i="1"/>
  <c r="BE143" i="1"/>
  <c r="AX144" i="1"/>
  <c r="AY144" i="1"/>
  <c r="AZ144" i="1"/>
  <c r="BA144" i="1"/>
  <c r="BB144" i="1"/>
  <c r="BC144" i="1"/>
  <c r="BE144" i="1"/>
  <c r="AX145" i="1"/>
  <c r="AY145" i="1"/>
  <c r="AZ145" i="1"/>
  <c r="BA145" i="1"/>
  <c r="BB145" i="1"/>
  <c r="BC145" i="1"/>
  <c r="BE145" i="1"/>
  <c r="AX146" i="1"/>
  <c r="AY146" i="1"/>
  <c r="AZ146" i="1"/>
  <c r="BA146" i="1"/>
  <c r="BB146" i="1"/>
  <c r="BC146" i="1"/>
  <c r="BE146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Q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Q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Q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W24" i="1"/>
  <c r="AK24" i="1" s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Q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Q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Q33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Q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Q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P51" i="1"/>
  <c r="AQ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Q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Q64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M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Q71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P75" i="1"/>
  <c r="AQ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Q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Q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Q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Q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Q137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Q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L124" i="1" l="1"/>
  <c r="AK127" i="1"/>
  <c r="AM126" i="1"/>
  <c r="AN124" i="1"/>
  <c r="AN123" i="1"/>
  <c r="AN88" i="1"/>
  <c r="AP6" i="1"/>
  <c r="AO99" i="1"/>
  <c r="AQ88" i="1"/>
  <c r="AQ123" i="1"/>
  <c r="AK123" i="1"/>
  <c r="AO124" i="1"/>
  <c r="AM99" i="1"/>
  <c r="AL126" i="1"/>
  <c r="AK99" i="1"/>
  <c r="AM74" i="1"/>
  <c r="AP71" i="1"/>
  <c r="AN20" i="1"/>
  <c r="AO6" i="1"/>
  <c r="AL4" i="1"/>
  <c r="AM123" i="1"/>
  <c r="AP126" i="1"/>
  <c r="AL123" i="1"/>
  <c r="AL88" i="1"/>
  <c r="AL42" i="1"/>
  <c r="AO126" i="1"/>
  <c r="AQ124" i="1"/>
  <c r="AK124" i="1"/>
  <c r="AN126" i="1"/>
  <c r="AP124" i="1"/>
  <c r="AQ89" i="1"/>
  <c r="AK89" i="1"/>
  <c r="AP89" i="1"/>
  <c r="AP123" i="1"/>
  <c r="AO123" i="1"/>
  <c r="AM124" i="1"/>
  <c r="AL99" i="1"/>
  <c r="AN89" i="1"/>
  <c r="AN94" i="1"/>
  <c r="AO88" i="1"/>
  <c r="AK12" i="1"/>
  <c r="AL89" i="1"/>
  <c r="AP99" i="1"/>
  <c r="AP94" i="1"/>
  <c r="AO89" i="1"/>
  <c r="AP74" i="1"/>
  <c r="AM71" i="1"/>
  <c r="AM39" i="1"/>
  <c r="AO94" i="1"/>
  <c r="AK88" i="1"/>
  <c r="AO33" i="1"/>
  <c r="AL31" i="1"/>
  <c r="AQ99" i="1"/>
  <c r="AP88" i="1"/>
  <c r="AM94" i="1"/>
  <c r="AM89" i="1"/>
  <c r="AP35" i="1"/>
  <c r="AL94" i="1"/>
  <c r="AN99" i="1"/>
  <c r="AM88" i="1"/>
  <c r="AO12" i="1"/>
  <c r="AP11" i="1"/>
  <c r="AL32" i="1"/>
  <c r="AN30" i="1"/>
  <c r="AO29" i="1"/>
  <c r="AP28" i="1"/>
  <c r="AM26" i="1"/>
  <c r="AM20" i="1"/>
  <c r="AN12" i="1"/>
  <c r="AO28" i="1"/>
  <c r="AL26" i="1"/>
  <c r="AL13" i="1"/>
  <c r="AQ31" i="1"/>
  <c r="AN28" i="1"/>
  <c r="AQ30" i="1"/>
  <c r="AK30" i="1"/>
  <c r="AM28" i="1"/>
  <c r="AN27" i="1"/>
  <c r="AP20" i="1"/>
  <c r="AN15" i="1"/>
  <c r="AP13" i="1"/>
  <c r="AM32" i="1"/>
  <c r="AM42" i="1"/>
  <c r="AM27" i="1"/>
  <c r="AQ6" i="1"/>
  <c r="AM5" i="1"/>
  <c r="AN4" i="1"/>
  <c r="AL74" i="1"/>
  <c r="AO71" i="1"/>
  <c r="AO39" i="1"/>
  <c r="AO30" i="1"/>
  <c r="AP33" i="1"/>
  <c r="AM31" i="1"/>
  <c r="AQ42" i="1"/>
  <c r="AK42" i="1"/>
  <c r="AL30" i="1"/>
  <c r="AL25" i="1"/>
  <c r="AP31" i="1"/>
  <c r="AO5" i="1"/>
  <c r="AP4" i="1"/>
  <c r="AM43" i="1"/>
  <c r="AL17" i="1"/>
  <c r="AL11" i="1"/>
  <c r="AP7" i="1"/>
  <c r="AO32" i="1"/>
  <c r="AQ74" i="1"/>
  <c r="AN71" i="1"/>
  <c r="AM45" i="1"/>
  <c r="AN35" i="1"/>
  <c r="AL33" i="1"/>
  <c r="AL29" i="1"/>
  <c r="AQ20" i="1"/>
  <c r="AK20" i="1"/>
  <c r="AN17" i="1"/>
  <c r="AQ13" i="1"/>
  <c r="AM12" i="1"/>
  <c r="AM11" i="1"/>
  <c r="AN39" i="1"/>
  <c r="AM35" i="1"/>
  <c r="AP30" i="1"/>
  <c r="AN5" i="1"/>
  <c r="AP39" i="1"/>
  <c r="AO74" i="1"/>
  <c r="AL71" i="1"/>
  <c r="AQ45" i="1"/>
  <c r="AP42" i="1"/>
  <c r="AQ40" i="1"/>
  <c r="AL35" i="1"/>
  <c r="AL28" i="1"/>
  <c r="AO26" i="1"/>
  <c r="AO20" i="1"/>
  <c r="AM15" i="1"/>
  <c r="AO13" i="1"/>
  <c r="AN74" i="1"/>
  <c r="AP45" i="1"/>
  <c r="AL39" i="1"/>
  <c r="AQ35" i="1"/>
  <c r="AQ28" i="1"/>
  <c r="AK28" i="1"/>
  <c r="AN26" i="1"/>
  <c r="AN13" i="1"/>
  <c r="AP12" i="1"/>
  <c r="AO7" i="1"/>
  <c r="AP5" i="1"/>
  <c r="AN33" i="1"/>
  <c r="AP15" i="1"/>
  <c r="AQ4" i="1"/>
  <c r="AQ39" i="1"/>
  <c r="AK39" i="1"/>
  <c r="AM33" i="1"/>
  <c r="AK31" i="1"/>
  <c r="AM30" i="1"/>
  <c r="AQ21" i="1"/>
  <c r="AM7" i="1"/>
  <c r="AK71" i="1"/>
  <c r="AN43" i="1"/>
  <c r="AP32" i="1"/>
  <c r="AP29" i="1"/>
  <c r="AO17" i="1"/>
  <c r="AQ15" i="1"/>
  <c r="AK15" i="1"/>
  <c r="AM13" i="1"/>
  <c r="AQ11" i="1"/>
  <c r="AK11" i="1"/>
  <c r="AP40" i="1"/>
  <c r="AL43" i="1"/>
  <c r="AO40" i="1"/>
  <c r="AN32" i="1"/>
  <c r="AN29" i="1"/>
  <c r="AL27" i="1"/>
  <c r="AO25" i="1"/>
  <c r="AM17" i="1"/>
  <c r="AO15" i="1"/>
  <c r="AO11" i="1"/>
  <c r="AN7" i="1"/>
  <c r="AO4" i="1"/>
  <c r="AQ43" i="1"/>
  <c r="AN40" i="1"/>
  <c r="AM29" i="1"/>
  <c r="AQ27" i="1"/>
  <c r="AN25" i="1"/>
  <c r="AN11" i="1"/>
  <c r="AL45" i="1"/>
  <c r="AP43" i="1"/>
  <c r="AM40" i="1"/>
  <c r="AQ38" i="1"/>
  <c r="AQ34" i="1"/>
  <c r="AK34" i="1"/>
  <c r="AO31" i="1"/>
  <c r="AP27" i="1"/>
  <c r="AM25" i="1"/>
  <c r="AK21" i="1"/>
  <c r="AQ17" i="1"/>
  <c r="AK17" i="1"/>
  <c r="AL7" i="1"/>
  <c r="AN6" i="1"/>
  <c r="AM4" i="1"/>
  <c r="AO43" i="1"/>
  <c r="AL40" i="1"/>
  <c r="AO35" i="1"/>
  <c r="AN31" i="1"/>
  <c r="AQ29" i="1"/>
  <c r="AK29" i="1"/>
  <c r="AO27" i="1"/>
  <c r="AL20" i="1"/>
  <c r="AP17" i="1"/>
  <c r="AL15" i="1"/>
  <c r="AQ7" i="1"/>
  <c r="AK7" i="1"/>
  <c r="AM6" i="1"/>
  <c r="BD4" i="1"/>
  <c r="AK35" i="1"/>
  <c r="AK25" i="1"/>
  <c r="AL6" i="1"/>
  <c r="AK4" i="1"/>
  <c r="AL12" i="1"/>
  <c r="AL5" i="1"/>
  <c r="AK16" i="1"/>
  <c r="AK6" i="1"/>
  <c r="AO98" i="1"/>
  <c r="AL67" i="1"/>
  <c r="AM34" i="1"/>
  <c r="AN67" i="1"/>
  <c r="AK70" i="1"/>
  <c r="AL83" i="1"/>
  <c r="AQ128" i="1"/>
  <c r="AK128" i="1"/>
  <c r="AN83" i="1"/>
  <c r="AN47" i="1"/>
  <c r="AN91" i="1"/>
  <c r="AM49" i="1"/>
  <c r="AP140" i="1"/>
  <c r="AM98" i="1"/>
  <c r="AL3" i="1"/>
  <c r="AQ83" i="1"/>
  <c r="AM64" i="1"/>
  <c r="AP44" i="1"/>
  <c r="AL140" i="1"/>
  <c r="AQ134" i="1"/>
  <c r="AK134" i="1"/>
  <c r="AP98" i="1"/>
  <c r="AN61" i="1"/>
  <c r="AO137" i="1"/>
  <c r="AP120" i="1"/>
  <c r="AN120" i="1"/>
  <c r="AO119" i="1"/>
  <c r="AK117" i="1"/>
  <c r="AK81" i="1"/>
  <c r="AO78" i="1"/>
  <c r="AP73" i="1"/>
  <c r="AL73" i="1"/>
  <c r="AP70" i="1"/>
  <c r="AN70" i="1"/>
  <c r="AN98" i="1"/>
  <c r="AQ67" i="1"/>
  <c r="AL61" i="1"/>
  <c r="AQ119" i="1"/>
  <c r="AP118" i="1"/>
  <c r="AN118" i="1"/>
  <c r="AO117" i="1"/>
  <c r="AN73" i="1"/>
  <c r="AL70" i="1"/>
  <c r="AQ98" i="1"/>
  <c r="AL90" i="1"/>
  <c r="AM63" i="1"/>
  <c r="AM47" i="1"/>
  <c r="AM44" i="1"/>
  <c r="AN64" i="1"/>
  <c r="AN56" i="1"/>
  <c r="AN137" i="1"/>
  <c r="AK120" i="1"/>
  <c r="AO118" i="1"/>
  <c r="AP117" i="1"/>
  <c r="AN81" i="1"/>
  <c r="AL81" i="1"/>
  <c r="AP78" i="1"/>
  <c r="AL78" i="1"/>
  <c r="AO73" i="1"/>
  <c r="AQ70" i="1"/>
  <c r="AO70" i="1"/>
  <c r="AM70" i="1"/>
  <c r="AP21" i="1"/>
  <c r="AN21" i="1"/>
  <c r="AL21" i="1"/>
  <c r="AK85" i="1"/>
  <c r="AL56" i="1"/>
  <c r="AP3" i="1"/>
  <c r="AN3" i="1"/>
  <c r="AO120" i="1"/>
  <c r="AN119" i="1"/>
  <c r="AL117" i="1"/>
  <c r="AN90" i="1"/>
  <c r="AQ90" i="1"/>
  <c r="AK90" i="1"/>
  <c r="AN85" i="1"/>
  <c r="AL85" i="1"/>
  <c r="AK84" i="1"/>
  <c r="AP54" i="1"/>
  <c r="AL54" i="1"/>
  <c r="AK51" i="1"/>
  <c r="AP34" i="1"/>
  <c r="AN34" i="1"/>
  <c r="AQ3" i="1"/>
  <c r="AO3" i="1"/>
  <c r="AM3" i="1"/>
  <c r="AL138" i="1"/>
  <c r="AO102" i="1"/>
  <c r="AN93" i="1"/>
  <c r="AQ91" i="1"/>
  <c r="AK45" i="1"/>
  <c r="AN38" i="1"/>
  <c r="AO37" i="1"/>
  <c r="AP36" i="1"/>
  <c r="AL22" i="1"/>
  <c r="AN19" i="1"/>
  <c r="AO18" i="1"/>
  <c r="AQ9" i="1"/>
  <c r="AK9" i="1"/>
  <c r="AP139" i="1"/>
  <c r="AK105" i="1"/>
  <c r="AN102" i="1"/>
  <c r="AN18" i="1"/>
  <c r="AK8" i="1"/>
  <c r="AO109" i="1"/>
  <c r="AP105" i="1"/>
  <c r="AL95" i="1"/>
  <c r="AL93" i="1"/>
  <c r="AM92" i="1"/>
  <c r="AO91" i="1"/>
  <c r="AP84" i="1"/>
  <c r="AL38" i="1"/>
  <c r="AP22" i="1"/>
  <c r="AK145" i="1"/>
  <c r="AN139" i="1"/>
  <c r="AM127" i="1"/>
  <c r="AN109" i="1"/>
  <c r="AN106" i="1"/>
  <c r="AQ95" i="1"/>
  <c r="AM75" i="1"/>
  <c r="AL37" i="1"/>
  <c r="AQ19" i="1"/>
  <c r="AK19" i="1"/>
  <c r="AM10" i="1"/>
  <c r="AP145" i="1"/>
  <c r="AN138" i="1"/>
  <c r="AM106" i="1"/>
  <c r="AQ102" i="1"/>
  <c r="AP95" i="1"/>
  <c r="AL75" i="1"/>
  <c r="AL36" i="1"/>
  <c r="AL10" i="1"/>
  <c r="AL139" i="1"/>
  <c r="AQ127" i="1"/>
  <c r="AQ107" i="1"/>
  <c r="AK107" i="1"/>
  <c r="AK75" i="1"/>
  <c r="AQ36" i="1"/>
  <c r="AK36" i="1"/>
  <c r="AP18" i="1"/>
  <c r="AP16" i="1"/>
  <c r="AM8" i="1"/>
  <c r="AQ145" i="1"/>
  <c r="AM140" i="1"/>
  <c r="AM120" i="1"/>
  <c r="AQ118" i="1"/>
  <c r="AK118" i="1"/>
  <c r="AK106" i="1"/>
  <c r="AL105" i="1"/>
  <c r="AP92" i="1"/>
  <c r="AP90" i="1"/>
  <c r="AM78" i="1"/>
  <c r="AM73" i="1"/>
  <c r="AN63" i="1"/>
  <c r="AP57" i="1"/>
  <c r="AM54" i="1"/>
  <c r="AL51" i="1"/>
  <c r="AQ49" i="1"/>
  <c r="AL47" i="1"/>
  <c r="AL34" i="1"/>
  <c r="AO24" i="1"/>
  <c r="AQ22" i="1"/>
  <c r="AK22" i="1"/>
  <c r="AQ10" i="1"/>
  <c r="AK10" i="1"/>
  <c r="BD96" i="1"/>
  <c r="BD118" i="1"/>
  <c r="AM139" i="1"/>
  <c r="AL137" i="1"/>
  <c r="AL134" i="1"/>
  <c r="AP128" i="1"/>
  <c r="AO107" i="1"/>
  <c r="AP106" i="1"/>
  <c r="AQ105" i="1"/>
  <c r="AM102" i="1"/>
  <c r="AN95" i="1"/>
  <c r="AO92" i="1"/>
  <c r="AO90" i="1"/>
  <c r="AM84" i="1"/>
  <c r="AL64" i="1"/>
  <c r="AP49" i="1"/>
  <c r="AL46" i="1"/>
  <c r="AL44" i="1"/>
  <c r="AN42" i="1"/>
  <c r="AL8" i="1"/>
  <c r="BD82" i="1"/>
  <c r="BD35" i="1"/>
  <c r="BD11" i="1"/>
  <c r="AO128" i="1"/>
  <c r="AN107" i="1"/>
  <c r="AO106" i="1"/>
  <c r="AL102" i="1"/>
  <c r="AM95" i="1"/>
  <c r="AL84" i="1"/>
  <c r="AQ73" i="1"/>
  <c r="AQ54" i="1"/>
  <c r="AN45" i="1"/>
  <c r="AM37" i="1"/>
  <c r="AN36" i="1"/>
  <c r="AM24" i="1"/>
  <c r="AO22" i="1"/>
  <c r="AL19" i="1"/>
  <c r="AN16" i="1"/>
  <c r="AP9" i="1"/>
  <c r="BD91" i="1"/>
  <c r="BD25" i="1"/>
  <c r="AN145" i="1"/>
  <c r="AN128" i="1"/>
  <c r="AL127" i="1"/>
  <c r="AM119" i="1"/>
  <c r="AQ93" i="1"/>
  <c r="AK93" i="1"/>
  <c r="AQ84" i="1"/>
  <c r="AM83" i="1"/>
  <c r="AP64" i="1"/>
  <c r="AQ63" i="1"/>
  <c r="AK63" i="1"/>
  <c r="AP56" i="1"/>
  <c r="AO51" i="1"/>
  <c r="AN49" i="1"/>
  <c r="AM36" i="1"/>
  <c r="AL24" i="1"/>
  <c r="AM16" i="1"/>
  <c r="AN10" i="1"/>
  <c r="AO9" i="1"/>
  <c r="BD143" i="1"/>
  <c r="BD131" i="1"/>
  <c r="BD110" i="1"/>
  <c r="BD99" i="1"/>
  <c r="BD51" i="1"/>
  <c r="BD39" i="1"/>
  <c r="AM145" i="1"/>
  <c r="AQ138" i="1"/>
  <c r="AK138" i="1"/>
  <c r="AL119" i="1"/>
  <c r="AN117" i="1"/>
  <c r="AN105" i="1"/>
  <c r="AO75" i="1"/>
  <c r="AO64" i="1"/>
  <c r="AP63" i="1"/>
  <c r="AL57" i="1"/>
  <c r="AO54" i="1"/>
  <c r="AN51" i="1"/>
  <c r="AO44" i="1"/>
  <c r="AQ18" i="1"/>
  <c r="AK18" i="1"/>
  <c r="AN9" i="1"/>
  <c r="AO8" i="1"/>
  <c r="AK3" i="1"/>
  <c r="BD58" i="1"/>
  <c r="BD32" i="1"/>
  <c r="AL145" i="1"/>
  <c r="AN140" i="1"/>
  <c r="AN134" i="1"/>
  <c r="AP127" i="1"/>
  <c r="AM117" i="1"/>
  <c r="AM105" i="1"/>
  <c r="AK92" i="1"/>
  <c r="AL91" i="1"/>
  <c r="AN75" i="1"/>
  <c r="AO63" i="1"/>
  <c r="AN54" i="1"/>
  <c r="AM51" i="1"/>
  <c r="AN46" i="1"/>
  <c r="AN44" i="1"/>
  <c r="AP24" i="1"/>
  <c r="AN8" i="1"/>
  <c r="BD105" i="1"/>
  <c r="AO145" i="1"/>
  <c r="AK140" i="1"/>
  <c r="AO138" i="1"/>
  <c r="AO134" i="1"/>
  <c r="AM128" i="1"/>
  <c r="AL120" i="1"/>
  <c r="AM118" i="1"/>
  <c r="AM109" i="1"/>
  <c r="AM107" i="1"/>
  <c r="AK95" i="1"/>
  <c r="AO85" i="1"/>
  <c r="AO81" i="1"/>
  <c r="AL63" i="1"/>
  <c r="AQ61" i="1"/>
  <c r="AK61" i="1"/>
  <c r="AN57" i="1"/>
  <c r="AO46" i="1"/>
  <c r="AO36" i="1"/>
  <c r="AN22" i="1"/>
  <c r="AM18" i="1"/>
  <c r="AO16" i="1"/>
  <c r="AM9" i="1"/>
  <c r="AP8" i="1"/>
  <c r="BD29" i="1"/>
  <c r="AQ120" i="1"/>
  <c r="AK119" i="1"/>
  <c r="AK91" i="1"/>
  <c r="AM57" i="1"/>
  <c r="AM22" i="1"/>
  <c r="BD117" i="1"/>
  <c r="BD102" i="1"/>
  <c r="BD94" i="1"/>
  <c r="BD70" i="1"/>
  <c r="BD54" i="1"/>
  <c r="AQ139" i="1"/>
  <c r="AK139" i="1"/>
  <c r="AM138" i="1"/>
  <c r="AM137" i="1"/>
  <c r="AM134" i="1"/>
  <c r="AL128" i="1"/>
  <c r="AP119" i="1"/>
  <c r="AL118" i="1"/>
  <c r="AL109" i="1"/>
  <c r="AL107" i="1"/>
  <c r="AN92" i="1"/>
  <c r="AP91" i="1"/>
  <c r="AM85" i="1"/>
  <c r="AM81" i="1"/>
  <c r="AQ78" i="1"/>
  <c r="AK78" i="1"/>
  <c r="AP61" i="1"/>
  <c r="AO56" i="1"/>
  <c r="AK54" i="1"/>
  <c r="AM46" i="1"/>
  <c r="AP38" i="1"/>
  <c r="AQ37" i="1"/>
  <c r="AK37" i="1"/>
  <c r="AQ25" i="1"/>
  <c r="AN24" i="1"/>
  <c r="AO21" i="1"/>
  <c r="AP19" i="1"/>
  <c r="AL18" i="1"/>
  <c r="AP10" i="1"/>
  <c r="AL9" i="1"/>
  <c r="BD97" i="1"/>
  <c r="BD17" i="1"/>
  <c r="AO140" i="1"/>
  <c r="AO95" i="1"/>
  <c r="AP93" i="1"/>
  <c r="AO84" i="1"/>
  <c r="AK83" i="1"/>
  <c r="AK67" i="1"/>
  <c r="AO61" i="1"/>
  <c r="AQ57" i="1"/>
  <c r="AK57" i="1"/>
  <c r="AO49" i="1"/>
  <c r="AO34" i="1"/>
  <c r="AP25" i="1"/>
  <c r="BD146" i="1"/>
  <c r="BD123" i="1"/>
  <c r="AK137" i="1"/>
  <c r="AO42" i="1"/>
  <c r="AO38" i="1"/>
  <c r="AP37" i="1"/>
  <c r="AO19" i="1"/>
  <c r="AO10" i="1"/>
  <c r="BD50" i="1"/>
  <c r="BD33" i="1"/>
  <c r="AP109" i="1"/>
  <c r="AP107" i="1"/>
  <c r="AL106" i="1"/>
  <c r="AO105" i="1"/>
  <c r="AO93" i="1"/>
  <c r="AL92" i="1"/>
  <c r="AM90" i="1"/>
  <c r="AQ85" i="1"/>
  <c r="AN84" i="1"/>
  <c r="AP83" i="1"/>
  <c r="AQ81" i="1"/>
  <c r="AP67" i="1"/>
  <c r="AM56" i="1"/>
  <c r="AP47" i="1"/>
  <c r="AQ46" i="1"/>
  <c r="AK46" i="1"/>
  <c r="AO45" i="1"/>
  <c r="AQ26" i="1"/>
  <c r="AM21" i="1"/>
  <c r="BD101" i="1"/>
  <c r="AO139" i="1"/>
  <c r="AP137" i="1"/>
  <c r="AO127" i="1"/>
  <c r="AQ117" i="1"/>
  <c r="AQ106" i="1"/>
  <c r="AK102" i="1"/>
  <c r="AM61" i="1"/>
  <c r="AP138" i="1"/>
  <c r="AP134" i="1"/>
  <c r="AN127" i="1"/>
  <c r="AP102" i="1"/>
  <c r="AM93" i="1"/>
  <c r="AM91" i="1"/>
  <c r="AP85" i="1"/>
  <c r="AO83" i="1"/>
  <c r="AP81" i="1"/>
  <c r="AN78" i="1"/>
  <c r="AO67" i="1"/>
  <c r="AO57" i="1"/>
  <c r="AO47" i="1"/>
  <c r="AP46" i="1"/>
  <c r="AM38" i="1"/>
  <c r="AN37" i="1"/>
  <c r="AP26" i="1"/>
  <c r="AM19" i="1"/>
  <c r="AQ8" i="1"/>
  <c r="BD83" i="1"/>
  <c r="BD74" i="1"/>
  <c r="BD134" i="1"/>
  <c r="BD126" i="1"/>
  <c r="BD112" i="1"/>
  <c r="BD90" i="1" l="1"/>
  <c r="AX2" i="1"/>
  <c r="BK3" i="1" l="1"/>
  <c r="BD3" i="1" s="1"/>
  <c r="BD5" i="1"/>
  <c r="BD6" i="1"/>
  <c r="BD7" i="1"/>
  <c r="BD8" i="1"/>
  <c r="BD9" i="1"/>
  <c r="BD10" i="1"/>
  <c r="BD12" i="1"/>
  <c r="BD13" i="1"/>
  <c r="BD15" i="1"/>
  <c r="BD16" i="1"/>
  <c r="BD18" i="1"/>
  <c r="BD19" i="1"/>
  <c r="BD20" i="1"/>
  <c r="BD21" i="1"/>
  <c r="BD22" i="1"/>
  <c r="BD23" i="1"/>
  <c r="BD24" i="1"/>
  <c r="BD26" i="1"/>
  <c r="BD27" i="1"/>
  <c r="BD28" i="1"/>
  <c r="BD30" i="1"/>
  <c r="BD31" i="1"/>
  <c r="BD34" i="1"/>
  <c r="BD36" i="1"/>
  <c r="BD37" i="1"/>
  <c r="BD38" i="1"/>
  <c r="BD40" i="1"/>
  <c r="BD42" i="1"/>
  <c r="BD43" i="1"/>
  <c r="BD44" i="1"/>
  <c r="BD45" i="1"/>
  <c r="BD46" i="1"/>
  <c r="BD47" i="1"/>
  <c r="BD48" i="1"/>
  <c r="BD49" i="1"/>
  <c r="BD52" i="1"/>
  <c r="BD53" i="1"/>
  <c r="BD55" i="1"/>
  <c r="BD56" i="1"/>
  <c r="BD57" i="1"/>
  <c r="BD59" i="1"/>
  <c r="BD60" i="1"/>
  <c r="BD61" i="1"/>
  <c r="BD62" i="1"/>
  <c r="BD63" i="1"/>
  <c r="BD64" i="1"/>
  <c r="BD66" i="1"/>
  <c r="BD67" i="1"/>
  <c r="BD68" i="1"/>
  <c r="BD69" i="1"/>
  <c r="BD71" i="1"/>
  <c r="BD73" i="1"/>
  <c r="BD75" i="1"/>
  <c r="BD76" i="1"/>
  <c r="BD77" i="1"/>
  <c r="BD78" i="1"/>
  <c r="BD79" i="1"/>
  <c r="BD80" i="1"/>
  <c r="BD81" i="1"/>
  <c r="BD84" i="1"/>
  <c r="BD85" i="1"/>
  <c r="BD86" i="1"/>
  <c r="BD88" i="1"/>
  <c r="BD89" i="1"/>
  <c r="BD92" i="1"/>
  <c r="BD93" i="1"/>
  <c r="BD95" i="1"/>
  <c r="BD98" i="1"/>
  <c r="BD100" i="1"/>
  <c r="BD103" i="1"/>
  <c r="BD104" i="1"/>
  <c r="BD106" i="1"/>
  <c r="BD107" i="1"/>
  <c r="BD108" i="1"/>
  <c r="BD109" i="1"/>
  <c r="BD111" i="1"/>
  <c r="BD113" i="1"/>
  <c r="BD114" i="1"/>
  <c r="BD115" i="1"/>
  <c r="BD119" i="1"/>
  <c r="BD120" i="1"/>
  <c r="BD121" i="1"/>
  <c r="BD122" i="1"/>
  <c r="BD124" i="1"/>
  <c r="BD127" i="1"/>
  <c r="BD128" i="1"/>
  <c r="BD129" i="1"/>
  <c r="BD130" i="1"/>
  <c r="BD132" i="1"/>
  <c r="BD133" i="1"/>
  <c r="BD136" i="1"/>
  <c r="BD137" i="1"/>
  <c r="BD138" i="1"/>
  <c r="BD139" i="1"/>
  <c r="BD140" i="1"/>
  <c r="BD141" i="1"/>
  <c r="BD142" i="1"/>
  <c r="BD144" i="1"/>
  <c r="BD145" i="1"/>
  <c r="W2" i="1" l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L2" i="1" l="1"/>
  <c r="AN2" i="1"/>
  <c r="AP2" i="1"/>
  <c r="AO2" i="1"/>
  <c r="AQ2" i="1"/>
  <c r="AM2" i="1"/>
  <c r="AK2" i="1"/>
  <c r="AY2" i="1"/>
  <c r="AZ2" i="1"/>
  <c r="BA2" i="1"/>
  <c r="BB2" i="1"/>
  <c r="BC2" i="1"/>
  <c r="BI2" i="1"/>
  <c r="BK2" i="1"/>
  <c r="BD2" i="1" l="1"/>
</calcChain>
</file>

<file path=xl/sharedStrings.xml><?xml version="1.0" encoding="utf-8"?>
<sst xmlns="http://schemas.openxmlformats.org/spreadsheetml/2006/main" count="1132" uniqueCount="573">
  <si>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</si>
  <si>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</si>
  <si>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</si>
  <si>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</si>
  <si>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</si>
  <si>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</si>
  <si>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</si>
  <si>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</si>
  <si>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</si>
  <si>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</si>
  <si>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</si>
  <si>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</si>
  <si>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</si>
  <si>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</si>
  <si>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</si>
  <si>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</si>
  <si>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</si>
  <si>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</si>
  <si>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</si>
  <si>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</si>
  <si>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</si>
  <si>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</si>
  <si>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</si>
  <si>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Cusines</t>
  </si>
  <si>
    <t>Rio Grande Mexican Restaurant</t>
  </si>
  <si>
    <t>Cheba Hut Toasted Subs</t>
  </si>
  <si>
    <t>Illegal Pete's</t>
  </si>
  <si>
    <t>The Kitchen</t>
  </si>
  <si>
    <t>outdoor</t>
  </si>
  <si>
    <t>Parking</t>
  </si>
  <si>
    <t>Outdoor Option?</t>
  </si>
  <si>
    <t>Pets?</t>
  </si>
  <si>
    <t>true</t>
  </si>
  <si>
    <t>false</t>
  </si>
  <si>
    <t>campus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</si>
  <si>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</si>
  <si>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</si>
  <si>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</si>
  <si>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</si>
  <si>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</si>
  <si>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</si>
  <si>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</si>
  <si>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</si>
  <si>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</si>
  <si>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</si>
  <si>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</si>
  <si>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</si>
  <si>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</si>
  <si>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</si>
  <si>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</si>
  <si>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</si>
  <si>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</si>
  <si>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</si>
  <si>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</si>
  <si>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</si>
  <si>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</si>
  <si>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</si>
  <si>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</si>
  <si>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area</t>
  </si>
  <si>
    <t>lat</t>
  </si>
  <si>
    <t>long</t>
  </si>
  <si>
    <t>kid</t>
  </si>
  <si>
    <t>kid deal</t>
  </si>
  <si>
    <t>Amante Coffee</t>
  </si>
  <si>
    <t>Arcana Restaurant</t>
  </si>
  <si>
    <t>The Attic Bar &amp; Bistro</t>
  </si>
  <si>
    <t>Bohemian Biergarten</t>
  </si>
  <si>
    <t>Boulder ChopHouse &amp; Tavern</t>
  </si>
  <si>
    <t>Brasserie Ten Ten</t>
  </si>
  <si>
    <t>Centro Mexican Kitchen</t>
  </si>
  <si>
    <t>The Cheesecake Factory</t>
  </si>
  <si>
    <t>The Corner Bar</t>
  </si>
  <si>
    <t>Eureka!</t>
  </si>
  <si>
    <t>Foolish Craig's Cafe</t>
  </si>
  <si>
    <t>Hapa Sushi Grill &amp; Sake Bar</t>
  </si>
  <si>
    <t>Japango</t>
  </si>
  <si>
    <t>Jax Fish House</t>
  </si>
  <si>
    <t>Lazy Dog Sports Bar &amp; Grill</t>
  </si>
  <si>
    <t>Leaf Vegetarian Restaurant</t>
  </si>
  <si>
    <t>License No. 1</t>
  </si>
  <si>
    <t>Mateo</t>
  </si>
  <si>
    <t>The Mediterranean</t>
  </si>
  <si>
    <t>Mountain Sun Pub &amp; Brewery</t>
  </si>
  <si>
    <t>Next Door</t>
  </si>
  <si>
    <t>Nick-N-Willy's Pizza</t>
  </si>
  <si>
    <t>OAK at fourteenth</t>
  </si>
  <si>
    <t>Pasta Jay's</t>
  </si>
  <si>
    <t>Pizzeria Locale</t>
  </si>
  <si>
    <t>PMG</t>
  </si>
  <si>
    <t>Press Play</t>
  </si>
  <si>
    <t>Riffs Urban Fare</t>
  </si>
  <si>
    <t>Rueben's Burger Bistro</t>
  </si>
  <si>
    <t>SALT the Bistro</t>
  </si>
  <si>
    <t>Sforno Trattoria Romana</t>
  </si>
  <si>
    <t>Sherpa's Adventurers Restaurant &amp; Bar</t>
  </si>
  <si>
    <t>Sushi Zanmai</t>
  </si>
  <si>
    <t>T/ACO</t>
  </si>
  <si>
    <t>Tahona Tequila Bistro</t>
  </si>
  <si>
    <t>Ted's Montana Grill</t>
  </si>
  <si>
    <t>Upstairs</t>
  </si>
  <si>
    <t>West End Tavern</t>
  </si>
  <si>
    <t>West Flanders Brewing Company</t>
  </si>
  <si>
    <t>Wild Standard</t>
  </si>
  <si>
    <t>Daily 3 - 6pm &lt;br&gt; Food: $3.5 Affogato &amp; Gelato &lt;br&gt; Drinks: $3 Carlsberg Beer, $5 Coffee Cocktails, 
$3 Wells, $1 off Wine, $5 Shottino</t>
  </si>
  <si>
    <t>Daily 4 - 6pm &lt;br&gt; $3 Beer, $4 Cider, $5 Wine, $7 Cocktails, $6 Shot &amp; a Beer, $4-10 Snacks</t>
  </si>
  <si>
    <t>Monday - Saturday 3 - 6pm, Sunday 9pm - Close &lt;br&gt; Food: Appetizer Specials &lt;br&gt; Drinks: $3 Wells, Drafts, and Fat Alberts, $3.75 Wines</t>
  </si>
  <si>
    <t>Monday-Friday: 3-6pm, Monday: 9pm-Close &lt;br&gt; Food &amp; Drink Combos: $12 Half Litre Bier and regular Sausage OR pierogies OR pretzel sausage OR side salad OR goulash boat, $14 Half Litre Bier and One Special Sausage of your choice &lt;br&gt; Drinks: $1 off .5L, $2 off 1L, $3 Well Drinks, $1 off wine, Tuesday: $8 Das Boot all day, Wednesday: $2 off house wine</t>
  </si>
  <si>
    <t>Daily 4 - 6pm &lt;br&gt; Food:  $4-12 starters, $8-13 entrees  &lt;br&gt; Drinks: $3.5 Draft Beer, $4.5 Wine and Well Drinks, $5.5 Specialty Cocktails</t>
  </si>
  <si>
    <t>Daily 3 - 6:30pm &lt;br&gt; Food: Discounted hors d'oeuvres &lt;br&gt; Drinks: $3.75 Beer, $5 House Wine, $5-6 Cocktails</t>
  </si>
  <si>
    <t>All night Monday, Tuesday-Sunday 2-6pm / Brunch Happy Hour Sat &amp; Sun 9:30-10 am &lt;br&gt; Food:  $3-$7 Appetizers &lt;br&gt; Drink: $3-4 Can and Draft Beer, $3 Wells, $5 House Wine, $5 Coin Margs.</t>
  </si>
  <si>
    <t>Monday - Friday 4 - 6pm &lt;br&gt; Food: $5.95 Small Plates and Appetizers &lt;br&gt; Drinks: $5.95 Specialty Cocktails, $4.95 Wells and Wine, $3.25 Beers</t>
  </si>
  <si>
    <t>Daily 3 - 6 pm &lt;br&gt; Select appetizers under $7 &lt;br&gt; $7 specialty cocktails, Select wines under $6, $4 draft beers,  $5 well drinks</t>
  </si>
  <si>
    <t>"Hoppy" Hour Daily 2 - 6pm &amp; 9pm - Close &lt;br&gt; Food: Appetizer Specials &lt;br&gt; Drinks: $1 off permanent Beers, $2 off local Spirits</t>
  </si>
  <si>
    <t>Monday - Friday 3 - 6pm &amp; Sunday 5pm - Close &lt;br&gt; Food: Appetizers $6 and under &lt;br&gt; Drinks: Coors Light cans $3, Draft Beer $3.50-6, Well Cocktails $4, Import &amp; Micro bottles $3.50, House Wines $5</t>
  </si>
  <si>
    <t>Monday - Saturday 2:30 - 5:30pm &amp; Thursday - Saturday 10pm-Midnight &lt;br&gt; Food: $7.90 for 2 beginner rolls &amp; 1/2 price Hapa starters and traditional starters &lt;br&gt; Drinks: $3.50 Hapa Beer. $3.50 Hot Sake and $3 Fruit Infused Sake. $4.5 Sake Cocktails &amp; Well Drinks. $5 House Wine. $8.5 Sake Bombs.</t>
  </si>
  <si>
    <t>Daily 3 - 8pm, Late Night Thursday - Saturday 11:00pm - 1:00am &lt;br&gt; Food: Free chips &amp; salsa with bar drink &lt;br&gt; Drinks: $4.50 House Margs, $3 Domestic Drafts, $3.50 Wells, $1 Off Select Craft Drafts</t>
  </si>
  <si>
    <t>Daily afternoon happy hour 3 - 6pm&lt;br&gt; Food: (Lunchtime) $3 Handrolls, Discounted Nigiri &amp; Sashimi, $8.5, Featured Bento Box,  (Daily Afternoon) $3-5 Bar Menu Items, $2 off Special Rolls, $3 Handrolls, Sapporo Draft &amp; Hot Sake, $4 Sake Sangria, Well Drinks &amp; House Wine $6 Bartender's Choice Cocktail</t>
  </si>
  <si>
    <t>Monday: All Night, Tues-Sunday: 4pm - 6pm &lt;br&gt; Food: $5-$12 Small Plates &lt;br&gt; Drinks: $5-$10 Cocktails, $5 Wine, $2.25 Oyster Shooters, $1 off ALL Draft Beers.</t>
  </si>
  <si>
    <t>Daily 4 - 6pm &lt;br&gt; Food: $4.95-9.95 small plates &amp; snacks &lt;br&gt; Drinks: $4 Draft Beers, $5 House Wines, $7 Bellinis and Cocktails</t>
  </si>
  <si>
    <t>Daily 2-5 pm &lt;br&gt; Food: $4-8 appetizers, $12  charcuterie and cheese boards, $8-14 meals, $5 desserts &lt;br&gt; Drinks: $6 Wine and Cocktails, $4 Beer</t>
  </si>
  <si>
    <t>Monday - Friday 3 - 6pm &lt;br&gt; Food: $5 select appetizers, .50 cent Wings &lt;br&gt; Drinks: $3 Drafts, $3 Wells, $4 House Wines</t>
  </si>
  <si>
    <t>Daily 3 - 6pm &lt;br&gt; Food: $3-7 small plates and salads &lt;br&gt; Drinks: $5 House Wine, $4 Beers, $4.5 Well Cocktails</t>
  </si>
  <si>
    <t>Daily 5 - 7pm &lt;br&gt; Food: $3-7 small plates &lt;br&gt; Drinks: $3 Draft Beers, $6 Select Cocktails, 5$ House Wines</t>
  </si>
  <si>
    <t>Monday - Friday  3 - 6 pm &lt;br&gt; Food: $2-7 appetizers, $7-13 meals &lt;br&gt; Drinks: all beers on tap and wines by the glass specially discounted (ask your server)</t>
  </si>
  <si>
    <t>4 - 6 pm, Monday - Friday &lt;br&gt; 10 to Close, Monday, Tuesday and Wednesday &lt;br&gt; 11 to Close, Thursday, Friday and Saturday</t>
  </si>
  <si>
    <t>Monday - Thursday, 4:30 pm - 6:30 pm &lt;br&gt; Food: Reduced price on select Pizzas &lt;br&gt; Drinks: Reduced price on select drinks</t>
  </si>
  <si>
    <t>Monday - Saturday 2:30 - 5:30pm &lt;br&gt; Food: Reduced price small plates and appetizers &lt;br&gt; Drinks: $6 Cocktails, $8 Dealerâ€™s Choice Cocktail, $2 Coors/Coors Light, $3 Avery IPA &amp; White Rascal</t>
  </si>
  <si>
    <t>Daily 3 - 6pm &lt;br&gt; Food: Reduced price on select dishes (dishes vary each night) &lt;br&gt; Drinks: $3 Beer &amp; House Wine</t>
  </si>
  <si>
    <t>Daily 3:30 - 5:30pm &lt;br&gt; Food: $2-5 small plates and appetizers, $5-9 pizzas &lt;br&gt; Drinks: $2.50-5 Wine, Cocktails &amp; Beer</t>
  </si>
  <si>
    <t>Daily 5 - 6:30 pm &lt;br&gt; Food: $5-7 Snack Items &lt;br&gt; Drinks: $5 Wine &amp; Beer, $7 Cocktails</t>
  </si>
  <si>
    <t>Daily 4 - 7pm &lt;br&gt; Food: $6 Cheese pizza, $8 Two topping pizza. &lt;br&gt; Drinks: $3 Wells &amp; Wine, 3$ Domestic Beers, $3.50 Import Beers.</t>
  </si>
  <si>
    <t>Monday-Friday, 3 - 6pm &lt;br&gt; Food: $3 - $7 small plates menu &lt;br&gt; Drinks: $2 off Draft Beers, $6 cocktails and 33% off the wine list
*On Mondays and Tuesdays, select bottles of wine are $30 from 3 pm until close</t>
  </si>
  <si>
    <t>Monday - Friday 3 - 6pm. Thursday Late Night Happy Hour 9pm - 12am &lt;br&gt; Food: $1 off small plate menu, $3 Tacos &lt;br&gt; Drinks: $1 off Classic Rio Margs &amp; Big Tex Margs, $3 draft beers, Tecate cans &amp; shots of Cinge</t>
  </si>
  <si>
    <t>Daily 3 - 6pm, Sunday ALL DAY &lt;br&gt; Food: 1/2 off signature starters&lt;br&gt; Drinks: 1/2 off Draft beers, Wine &amp; Signature Cocktails</t>
  </si>
  <si>
    <t>Daily at the bar 3 - 5pm, Drinks until 6 pm &lt;br&gt; Food: $1-15 assorted appetizers, $12-15 entrees &lt;br&gt; Drinks: $4 Drafts, $3 Selected Bottled Beer, $4 Wine, $5 Cocktails, $6 Featured Cocktails</t>
  </si>
  <si>
    <t>Daily 3 - 6pm, Mondays 3pm - close  &lt;br&gt; Food: $6 Salumeria, $5 Bruschette and Verdura, $9-11 Pizza, $7-9 Pesce, Discounted house specialties.  Drinks: $1 off Beers, $5 House Wine, $8 Speciality Cocktails</t>
  </si>
  <si>
    <t>Daily 5 - 7pm &lt;br&gt; Drinks: $2 Select Draft Beers</t>
  </si>
  <si>
    <t>Monday - Friday 11:30am - 2pm &lt;br&gt; Monday - Saturday 5 - 6:30pm &lt;br&gt; Saturday Super Happy Hour 10 - 11pm &lt;br&gt; Sunday 5 - 10pm &lt;br&gt; Food: Reduced price on select sushi and various menu items &lt;br&gt; Drinks: Discounted Saki, Select Beers &amp; Cocktails.</t>
  </si>
  <si>
    <t>2 -6 pm Daily, All day and night Sunday &lt;br&gt; Food: $2 Street Tacos &lt;br&gt; Drinks: $3.50 Draft Beer, $4.50  House Marg, $5 Silver Shot, $6 Juicy Marg</t>
  </si>
  <si>
    <t>Monday ALL NIGHT &lt;br&gt; Tuesday - Thursday 4 - 6pm &lt;br&gt; Friday- Sunday 11:30am - 6pm &lt;br&gt; Food: $3.50 Daily Tamale, $2 Chips &amp; Salsa, $5 Chips &amp; Tres Salsas, $2.75 Tacos, $4.5-6.5 Small Plates &lt;br&gt; Drink: $4.50 Well Margs &amp; House Wine, $4 Tequila shooters; $4 Wells &amp; Draft Beer, $4 Tequila Infusion Shooters</t>
  </si>
  <si>
    <t>Daily 3 - 6pm &lt;br&gt; Food: $3 Onion Rings &amp; Bison Nachos. $4 Homemade Chips, $5 Lucky Burger, $6 Beef or $8 Bison Sliders &lt;br&gt; Drinks: $3 Select Draft Beers, $6 Wine by the glass, $6 Margarita, Sangria &amp; other Cocktails</t>
  </si>
  <si>
    <t>Daily 5:30 - 6:30pm &lt;br&gt; Food: $5 Appetizers, $8 Pizza, $14 Mussels &lt;br&gt; Drinks: $4 Select Beers, $5-7 Cocktails, $6 Wines by the glass</t>
  </si>
  <si>
    <t>Monday - Friday 3 - 6pm &lt;br&gt; Late Night Thursday - Saturday 9pm - 12am &lt;br&gt; Food: $2-6 â€œGood Eatsâ€ &lt;br&gt; Drinks: $1 off Drafts, $3 PBR Tall Boy Can, $3.5 Premium Cans, $2.5 â€œWorkinâ€™ Man Cansâ€, $5 House Wine, Cocktails, Shot &amp; Beer Combo, $3.5 Well Drinks, $3 Mystery Shot</t>
  </si>
  <si>
    <t>Monday - Friday 3 - 6 pm &lt;br&gt; Food: $3-8 Small Plates &lt;br&gt; Drinks: $4 House Beer, $4 House Wines, $5 Specialty Cocktails</t>
  </si>
  <si>
    <t>Daily 3 - 5pm &lt;br&gt; Food: $2-15 assorted appetizers, $2 Wild Standard Oysters &lt;br&gt; Drinks: $4 Draft Beer, $5 House Wine, $5 Well Spirits</t>
  </si>
  <si>
    <t>https://www.amantecoffee.com/</t>
  </si>
  <si>
    <t>http://arcanarestaurant.com/</t>
  </si>
  <si>
    <t>http://www.atticbistro.com/</t>
  </si>
  <si>
    <t>http://www.bohemianbiergarten.com/</t>
  </si>
  <si>
    <t>http://boulderchophouse.com/</t>
  </si>
  <si>
    <t>http://www.brasserietenten.com/</t>
  </si>
  <si>
    <t>http://www.centrolatinkitchen.com/</t>
  </si>
  <si>
    <t>http://www.thecheesecakefactory.com/</t>
  </si>
  <si>
    <t>http://cornerbarboulderado.com/</t>
  </si>
  <si>
    <t>http://www.eurekarestaurantgroup.com/</t>
  </si>
  <si>
    <t>http://foolishcraigs.com/</t>
  </si>
  <si>
    <t>http://www.hapasushi.com/</t>
  </si>
  <si>
    <t>http://www.illegalpetes.com/</t>
  </si>
  <si>
    <t>http://www.boulderjapango.com/</t>
  </si>
  <si>
    <t>http://jaxboulder.com/</t>
  </si>
  <si>
    <t>Jill's Restaurant &amp; Bistro</t>
  </si>
  <si>
    <t>http://www.stjulien.com/eat-drink/jill's-restaurant-and-bistro</t>
  </si>
  <si>
    <t>http://www.thekitchen.com/</t>
  </si>
  <si>
    <t>http://www.thelazydog.com/</t>
  </si>
  <si>
    <t>http://www.leafvegetarianrestaurant.com/</t>
  </si>
  <si>
    <t>http://www.license1boulderado.com/</t>
  </si>
  <si>
    <t>http://www.mateorestaurant.com/</t>
  </si>
  <si>
    <t>http://www.mountainsunpub.com/</t>
  </si>
  <si>
    <t>http://www.themedboulder.com/</t>
  </si>
  <si>
    <t>http://www.nextdooreatery.com/location/boulder</t>
  </si>
  <si>
    <t>http://nicknwillyspizzaboulder.com/</t>
  </si>
  <si>
    <t>http://oakatfourteenth.com/</t>
  </si>
  <si>
    <t>http://www.pastajays.com/</t>
  </si>
  <si>
    <t>http://www.pizzerialocale.com/</t>
  </si>
  <si>
    <t>http://pmgwine.com/</t>
  </si>
  <si>
    <t>http://www.pressplaybar.com/</t>
  </si>
  <si>
    <t>http://riffsboulder.com/</t>
  </si>
  <si>
    <t>http://www.riograndemexican.com/</t>
  </si>
  <si>
    <t>http://ruebensburgerbistro.com/</t>
  </si>
  <si>
    <t>http://saltthebistro.com/</t>
  </si>
  <si>
    <t>http://www.sfornoboulder.com/location.html</t>
  </si>
  <si>
    <t>http://www.sherpasrestaurant.com/</t>
  </si>
  <si>
    <t>http://www.sushizanmai.com/</t>
  </si>
  <si>
    <t>http://www.tacocolorado.com/</t>
  </si>
  <si>
    <t>http://www.tahonaboulder.com/</t>
  </si>
  <si>
    <t>http://www.tedsmontanagrill.com/</t>
  </si>
  <si>
    <t>http://thekitchen.com/</t>
  </si>
  <si>
    <t>http://www.thewestendtavern.com/</t>
  </si>
  <si>
    <t>http://www.wfbrews.com/</t>
  </si>
  <si>
    <t>http://wildstandard.com/</t>
  </si>
  <si>
    <t>pearl</t>
  </si>
  <si>
    <t>1035 Walnut StBoulder, CO 80302</t>
  </si>
  <si>
    <t>909 Walnut StBoulder, CO 80302</t>
  </si>
  <si>
    <t>949 Walnut StBoulder, CO 80302</t>
  </si>
  <si>
    <t>2017 13th StBoulder, CO 80302</t>
  </si>
  <si>
    <t>921 Walnut StSuite 100Boulder, CO 80302</t>
  </si>
  <si>
    <t>1011 Walnut StBoulder, CO 80302</t>
  </si>
  <si>
    <t>950 Pearl StBoulder, CO 80302</t>
  </si>
  <si>
    <t>1401 Pearl StSuite 100Boulder, CO 80302</t>
  </si>
  <si>
    <t>2115 13th StBoulder, CO 80302</t>
  </si>
  <si>
    <t>1048 Pearl StSuite 105Boulder, CO 80302</t>
  </si>
  <si>
    <t>1611 Pearl StBoulder, CO 80302</t>
  </si>
  <si>
    <t>1117 Pearl StBoulder, CO 80302</t>
  </si>
  <si>
    <t>1447 Pearl StBoulder, CO 80302</t>
  </si>
  <si>
    <t>1136 Pearl StBoulder, CO 80302</t>
  </si>
  <si>
    <t>928 Pearl StBoulder, CO 80302</t>
  </si>
  <si>
    <t>900 Walnut StBoulder, CO 80302</t>
  </si>
  <si>
    <t>1039 Pearl StBoulder, CO 80302</t>
  </si>
  <si>
    <t>1346 Pearl StBoulder, CO 80302</t>
  </si>
  <si>
    <t>2010 16th StBoulder, CO 80302</t>
  </si>
  <si>
    <t>1837 Pearl StBoulder, CO 80302</t>
  </si>
  <si>
    <t>1002 Walnut StBoulder, CO 80302</t>
  </si>
  <si>
    <t>1535 Pearl StBoulder, CO 80302</t>
  </si>
  <si>
    <t>1035 Pearl StBoulder, CO 80302</t>
  </si>
  <si>
    <t>801 Pearl StBoulder, CO 80302</t>
  </si>
  <si>
    <t>1400 Pearl StBoulder, CO 80302</t>
  </si>
  <si>
    <t>1001 Pearl StBoulder, CO 80302</t>
  </si>
  <si>
    <t>1730 Pearl StBoulder, CO 80302</t>
  </si>
  <si>
    <t>2018 10th StBoulder, CO 80302</t>
  </si>
  <si>
    <t>1005 Pearl StBoulder, CO 80302</t>
  </si>
  <si>
    <t>1115 Pearl StBoulder, CO 80302</t>
  </si>
  <si>
    <t>1101 Walnut StBoulder, CO 80302</t>
  </si>
  <si>
    <t>1800 BroadwaySuite 150Boulder, CO 80302</t>
  </si>
  <si>
    <t>1047 Pearl StBoulder, CO 80302</t>
  </si>
  <si>
    <t>1308 Pearl StBoulder, CO 80302</t>
  </si>
  <si>
    <t>825 Walnut StBoulder, CO 80302</t>
  </si>
  <si>
    <t>1221 Spruce StBoulder, CO 80302</t>
  </si>
  <si>
    <t>1175 Walnut StBoulder, CO 80302</t>
  </si>
  <si>
    <t>1701 Pearl StBoulder, CO 80302</t>
  </si>
  <si>
    <t>926 Pearl StBoulder, CO 80302</t>
  </si>
  <si>
    <t>1125 Pearl StBoulder, CO 80302</t>
  </si>
  <si>
    <t>1043 Pearl StBoulder, CO 80302</t>
  </si>
  <si>
    <t/>
  </si>
  <si>
    <t>Alfalfa's</t>
  </si>
  <si>
    <t>Brewing Market Coffee</t>
  </si>
  <si>
    <t>Chipotle Mexican Grill</t>
  </si>
  <si>
    <t>Dish Gourmet</t>
  </si>
  <si>
    <t>Kasa Japanese Grill &amp; Bar</t>
  </si>
  <si>
    <t>Lolita's Market &amp; Deli</t>
  </si>
  <si>
    <t>Pearl Street Pub &amp; Cellar</t>
  </si>
  <si>
    <t>Snooze, an A.M. Eatery</t>
  </si>
  <si>
    <t>The Unseen Bean</t>
  </si>
  <si>
    <t>Zoe Ma Ma</t>
  </si>
  <si>
    <t>The Bitter Bar</t>
  </si>
  <si>
    <t>Boulder Dushanbe Teahouse</t>
  </si>
  <si>
    <t>Falafel King</t>
  </si>
  <si>
    <t>Frasca Food &amp; Wine</t>
  </si>
  <si>
    <t>Mustard's Last Stand</t>
  </si>
  <si>
    <t>Piece, Love &amp; Chocolate</t>
  </si>
  <si>
    <t>River and Woods</t>
  </si>
  <si>
    <t>Arabesque</t>
  </si>
  <si>
    <t>The Cup - Espresso Cafe</t>
  </si>
  <si>
    <t>Fior Di Latte</t>
  </si>
  <si>
    <t>Glacier Homemade Ice Cream (cart)</t>
  </si>
  <si>
    <t>Jaipur Indian Restaurant</t>
  </si>
  <si>
    <t>L'Atelier</t>
  </si>
  <si>
    <t>T &amp; Cakes</t>
  </si>
  <si>
    <t>1651 Broadway Boulder CO</t>
  </si>
  <si>
    <t>1918 13th St Boulder CO</t>
  </si>
  <si>
    <t>919 Pearl St Boulder CO</t>
  </si>
  <si>
    <t>1918 Pearl St Boulder CO</t>
  </si>
  <si>
    <t>1468 Pearl St Boulder CO</t>
  </si>
  <si>
    <t>800 Pearl St Boulder CO</t>
  </si>
  <si>
    <t>1108  Pearl St Boulder CO</t>
  </si>
  <si>
    <t>1617  Pearl St Boulder CO</t>
  </si>
  <si>
    <t>2052 Broadway Boulder CO</t>
  </si>
  <si>
    <t>2010 10th St Boulder CO</t>
  </si>
  <si>
    <t>835 Walnut St Boulder CO</t>
  </si>
  <si>
    <t>1770 13th St Boulder CO</t>
  </si>
  <si>
    <t>1314 Pearl St Boulder CO</t>
  </si>
  <si>
    <t>1738 Pearl St Boulder CO</t>
  </si>
  <si>
    <t>1719 Broadway Boulder CO</t>
  </si>
  <si>
    <t>805 Pearl St Boulder CO</t>
  </si>
  <si>
    <t>2328 Pearl St Boulder CO</t>
  </si>
  <si>
    <t>1634 Walnut St Boulder CO</t>
  </si>
  <si>
    <t>1521 Pearl St Boulder CO</t>
  </si>
  <si>
    <t>1433 Pearl St Boulder CO</t>
  </si>
  <si>
    <t>1400 Pearl St Boulder CO</t>
  </si>
  <si>
    <t>1214 Walnut St Boulder CO</t>
  </si>
  <si>
    <t>1739 Pearl St Boulder CO</t>
  </si>
  <si>
    <t>1336 Pearl St Boulder CO</t>
  </si>
  <si>
    <t>1932 14th St Boulder CO</t>
  </si>
  <si>
    <t>downtown</t>
  </si>
  <si>
    <t>http://alfalfas.com/</t>
  </si>
  <si>
    <t>http://brewingmarketcoffee.com/</t>
  </si>
  <si>
    <t>http://www.chipotle.com/</t>
  </si>
  <si>
    <t>http://www.dishgourmet.com/</t>
  </si>
  <si>
    <t>http://www.kasasushiboulder.com/</t>
  </si>
  <si>
    <t>http://www.facebook.com/pages/Lolitas-Market/121451644570872</t>
  </si>
  <si>
    <t>http://www.snoozeeatery.com/</t>
  </si>
  <si>
    <t>http://www.theunseenbean.com/</t>
  </si>
  <si>
    <t>http://www.zoemama.com/</t>
  </si>
  <si>
    <t>http://thebitterbar.com/</t>
  </si>
  <si>
    <t>http://www.boulderteahouse.com/</t>
  </si>
  <si>
    <t>http://www.falafelkingboulder.com/</t>
  </si>
  <si>
    <t>http://www.frascafoodandwine.com/</t>
  </si>
  <si>
    <t>http://mustardslaststandcolorado.com/</t>
  </si>
  <si>
    <t>http://www.pieceloveandchocolate.com/</t>
  </si>
  <si>
    <t>http://www.riverandwoodsboulder.com/</t>
  </si>
  <si>
    <t>http://www.arabesqueboulder.com/</t>
  </si>
  <si>
    <t>http://www.thecupboulder.com/</t>
  </si>
  <si>
    <t>http://fiordilattegelato.com/</t>
  </si>
  <si>
    <t>http://www.glaciericecream.com/</t>
  </si>
  <si>
    <t>http://www.jaipurindianrestaurant.com/</t>
  </si>
  <si>
    <t>http://www.latelierboulder.com/</t>
  </si>
  <si>
    <t>http://www.pizzacolore.com/</t>
  </si>
  <si>
    <t>Pizza Colore</t>
  </si>
  <si>
    <t>http://www.teeandcakes.com/</t>
  </si>
  <si>
    <t>The Sink</t>
  </si>
  <si>
    <t>hill</t>
  </si>
  <si>
    <t>1165 13th St, Boulder, CO 80302</t>
  </si>
  <si>
    <t>www.thesink.com</t>
  </si>
  <si>
    <t>$3.25 Wells&lt;br&gt;$4.25 Draft Beers&lt;br&gt; $5.25 Martinis &lt;br&gt;Discounted Small Plates.</t>
  </si>
  <si>
    <t>Twisted Pine Brewing Co</t>
  </si>
  <si>
    <t>$1 Off all full pour beers and $3 Off all pitchers.&lt;br&gt;$7 one-topping pizzas and other happy hour eats starting at $2.50.</t>
  </si>
  <si>
    <t>twistedpinebrewing.com</t>
  </si>
  <si>
    <t>3201 Walnut St Ste A, Boulder, CO 80301</t>
  </si>
  <si>
    <t>Boulder Beer Company</t>
  </si>
  <si>
    <t>5401, 2880 Wilderness Pl, Boulder, CO 80301</t>
  </si>
  <si>
    <t>$4 Pints and $15 Pitchers.&lt;br&gt;Daily Specials:&lt;br&gt;Mon:&lt;br&gt;Kids eat free from kids’ menu after 5pm.&lt;br&gt;Industry night: $3 pints after 6pm. Open Mic night from 6-9pm.&lt;br&gt;First pint of beer only $1.25 with lunch purchase from 11am – 2pm.&lt;br&gt;Tue:Wing Night: 25 cent wings 6pm-Close.&lt;br&gt;First pint of beer only $1.25 with lunch purchase from 11am – 2pm.&lt;br&gt;Wed:&lt;br&gt;Bags Tournament starting at 6 for various prizes. Registration starts at 5.&lt;br&gt;Thur:&lt;br&gt;Live Music 5-9pm.&lt;br&gt;Fri:&lt;br&gt;Reverse Happy Hour $4 Pints and $15 Pitchers from 8-10pm.&lt;br&gt;Sat:&lt;br&gt;Go Buffs! $15 pitchers of Buffalo Gold all day.&lt;br&gt;Live Music 5-9pm.</t>
  </si>
  <si>
    <t>Zolo Southwestern Grill</t>
  </si>
  <si>
    <t>http://www.boulderhappyhours.com/zolo-grill/</t>
  </si>
  <si>
    <t>$5 Zolorita and Coin Margaritas&lt;br&gt; $3 The Post Brewing Co Howdy Beer Cans&lt;br&gt; $8 Shot and a Beer&lt;br&gt; $4 The Post Brewing Co. Drafts&lt;br&gt; $4 House Wines&lt;br&gt; $5 Sangria (red or white).&lt;br&gt;$5 Pork Belly Confit Sliders&lt;br&gt; $5 Guacamole&lt;br&gt; $2 Jalapeno Relleno and other select food specials.</t>
  </si>
  <si>
    <t>2525 Arapahoe Ave, Boulder, CO 80302</t>
  </si>
  <si>
    <t>Flower Child</t>
  </si>
  <si>
    <t>Silver Mine Subs</t>
  </si>
  <si>
    <t>Tibet Kitchen</t>
  </si>
  <si>
    <t>Aloy Thai</t>
  </si>
  <si>
    <t>Cedars Lounge</t>
  </si>
  <si>
    <t>Woodgrain Bagels</t>
  </si>
  <si>
    <t>Sip</t>
  </si>
  <si>
    <t>Le Peep</t>
  </si>
  <si>
    <t>Thyme On The Creek</t>
  </si>
  <si>
    <t>Backcountry Pizza &amp; Tap House</t>
  </si>
  <si>
    <t>Native Foods Cafe</t>
  </si>
  <si>
    <t>Snarfburger</t>
  </si>
  <si>
    <t>Tiffins India Cafe</t>
  </si>
  <si>
    <t>Ado's Kitchen &amp; Bar</t>
  </si>
  <si>
    <t>Rincon Del Sol</t>
  </si>
  <si>
    <t>Kalita Grill Greek Cafe</t>
  </si>
  <si>
    <t>Half Fast Subs</t>
  </si>
  <si>
    <t>Larkburger</t>
  </si>
  <si>
    <t>Village Coffee Shop</t>
  </si>
  <si>
    <t>Dougs Day Diner</t>
  </si>
  <si>
    <t>Buff Restaurant</t>
  </si>
  <si>
    <t>Rincon Argentino</t>
  </si>
  <si>
    <t>2525 Arapahoe Ave The Village - A05 Boulder CO</t>
  </si>
  <si>
    <t>2600 Canyon Blvd Boulder CO</t>
  </si>
  <si>
    <t>2400 Arapahoe Ave Arapahoe and Folsom Ave Boulder CO</t>
  </si>
  <si>
    <t>1605 Folsom St Boulder CO</t>
  </si>
  <si>
    <t>2525 Arapahoe Road Boulder CO</t>
  </si>
  <si>
    <t>1215 13th St Ste A Boulder CO</t>
  </si>
  <si>
    <t>2426 Arapahoe Ave 2426 Arapahoe Ave, Boulder, 80302, Boulder, Colorado Boulder CO</t>
  </si>
  <si>
    <t>2350 Arapahoe Ave Boulder CO</t>
  </si>
  <si>
    <t>1143 13th St On the Hill Boulder CO</t>
  </si>
  <si>
    <t>2416 Arapahoe Ave Boulder CO</t>
  </si>
  <si>
    <t>2000 Arapahoe Ave Boulder CO</t>
  </si>
  <si>
    <t>1675 29th St Unit 1272 Boulder CO</t>
  </si>
  <si>
    <t>2319 Arapahoe Avenue Boulder CO</t>
  </si>
  <si>
    <t>1345 28th St Millennium Harvest House Boulder CO</t>
  </si>
  <si>
    <t>2525 Arapahoe Ave Unit E50 Boulder CO</t>
  </si>
  <si>
    <t>2810 E College Ave Ste 3 Boulder CO</t>
  </si>
  <si>
    <t>2525A Arapahoe Ave Boulder CO</t>
  </si>
  <si>
    <t>1345 28th St Boulder CO</t>
  </si>
  <si>
    <t>2720 Canyon Blvd Boulder CO</t>
  </si>
  <si>
    <t>2359 Arapahoe Ave Boulder CO</t>
  </si>
  <si>
    <t>1100 28th St Boulder CO</t>
  </si>
  <si>
    <t>2580 Arapahoe Ave # 110 Boulder CO</t>
  </si>
  <si>
    <t>1207 13th St Boulder CO</t>
  </si>
  <si>
    <t>1235 Pennsylvania Ave Boulder CO</t>
  </si>
  <si>
    <t>1203 13th St Boulder CO</t>
  </si>
  <si>
    <t>1203 13th St #2 Boulder CO</t>
  </si>
  <si>
    <t>1220 Pennsylvania Ave Boulder CO</t>
  </si>
  <si>
    <t>1155 13th St Boulder CO</t>
  </si>
  <si>
    <t>1143 13th St Boulder CO</t>
  </si>
  <si>
    <t>1124 13th Street Boulder CO</t>
  </si>
  <si>
    <t>1100 13th St Boulder CO</t>
  </si>
  <si>
    <t>1135 Broadway #102 Boulder CO</t>
  </si>
  <si>
    <t>1101 13th St Boulder CO</t>
  </si>
  <si>
    <t>1129 13th St Boulder CO</t>
  </si>
  <si>
    <t>1121 Broadway Ste 103 Boulder CO</t>
  </si>
  <si>
    <t>1313 College Ave Boulder CO</t>
  </si>
  <si>
    <t>1142 13th St Boulder CO</t>
  </si>
  <si>
    <t>1311 Broadway Boulder CO</t>
  </si>
  <si>
    <t>1110 13th St Boulder CO</t>
  </si>
  <si>
    <t>1107 13th St Boulder CO</t>
  </si>
  <si>
    <t>13th St &amp; College Boulder CO</t>
  </si>
  <si>
    <t>1305 Broadway Boulder CO</t>
  </si>
  <si>
    <t>1325 Broadway Boulder CO</t>
  </si>
  <si>
    <t>Rush Bowls</t>
  </si>
  <si>
    <t>Cafe Aion</t>
  </si>
  <si>
    <t>Innisfree Poetry Bookstore &amp; Cafe</t>
  </si>
  <si>
    <t>Insomnia Cookies</t>
  </si>
  <si>
    <t>Sushi Hana</t>
  </si>
  <si>
    <t>Project Pie</t>
  </si>
  <si>
    <t>Five Guys</t>
  </si>
  <si>
    <t>The Corner</t>
  </si>
  <si>
    <t>Roxie's Tacos</t>
  </si>
  <si>
    <t>The Point Cafe</t>
  </si>
  <si>
    <t>Boss Lady Pizza</t>
  </si>
  <si>
    <t>Terra Thai</t>
  </si>
  <si>
    <t>Lollicup Boulder</t>
  </si>
  <si>
    <t>You &amp; Mee Noodle House</t>
  </si>
  <si>
    <t>Fat Shack Boulder</t>
  </si>
  <si>
    <t>Abo's Pizza On The Hill</t>
  </si>
  <si>
    <t>Salvaggio's Deli</t>
  </si>
  <si>
    <t>Yeye Cafe</t>
  </si>
  <si>
    <t>Tra-Ling's Oriental Cafe</t>
  </si>
  <si>
    <t>Bova's Pantry</t>
  </si>
  <si>
    <t>Bento-Ria</t>
  </si>
  <si>
    <t>Avery Brewing Company</t>
  </si>
  <si>
    <t>Blackbelly Market</t>
  </si>
  <si>
    <t>Via Perla</t>
  </si>
  <si>
    <t>Southern Sun Pub and Brewery</t>
  </si>
  <si>
    <t>FATE Brewing Company</t>
  </si>
  <si>
    <t>Roadhouse Boulder Depot</t>
  </si>
  <si>
    <t>north</t>
  </si>
  <si>
    <t>east</t>
  </si>
  <si>
    <t>Vina Pho and Grill</t>
  </si>
  <si>
    <t>A Cup of Peace</t>
  </si>
  <si>
    <t>BRU Handbuilt Ales and Eats</t>
  </si>
  <si>
    <t>Pica's Mexican Taqueria</t>
  </si>
  <si>
    <t>Le Frigo Deli and Previsions</t>
  </si>
  <si>
    <t>Gondolier Italian Eatery</t>
  </si>
  <si>
    <t>4910 Nautilus Ct N, Boulder, CO 80301</t>
  </si>
  <si>
    <t>1606 Conestoga St #3, Boulder, CO 80301</t>
  </si>
  <si>
    <t>901 Pearl St, Boulder, CO 80302</t>
  </si>
  <si>
    <t>627 S Broadway E, Boulder, CO 80305</t>
  </si>
  <si>
    <t>1600 38th St, Boulder, CO 80301</t>
  </si>
  <si>
    <t>2366 Junction Pl, Boulder, CO 80301</t>
  </si>
  <si>
    <t>1630 30th St, Boulder, CO 80303</t>
  </si>
  <si>
    <t>3216 Arapahoe Ave # B, Boulder, CO 80303</t>
  </si>
  <si>
    <t>5290 Arapahoe Ave, Boulder, CO 80303</t>
  </si>
  <si>
    <t>5360 Arapahoe Ave f, Boulder, CO 80303</t>
  </si>
  <si>
    <t>5360 Arapahoe Avenue Ste B2, Boulder, CO 80303</t>
  </si>
  <si>
    <t>4800 Baseline Rd A104, Boulder, CO 80303</t>
  </si>
  <si>
    <t>3980 Broadway St Ste 107, Boulder, CO 80304-1164</t>
  </si>
  <si>
    <t>Dagabi</t>
  </si>
  <si>
    <t>3970 Broadway St, Boulder, CO 80304-1135</t>
  </si>
  <si>
    <t>La Choza</t>
  </si>
  <si>
    <t>3365 Diagonal Hwy, 4457 Broadway St, Boulder, CO 80301-1883</t>
  </si>
  <si>
    <t>Pupusas Sabor Hispano</t>
  </si>
  <si>
    <t>4457 Broadway St, Boulder, CO 80304-0505</t>
  </si>
  <si>
    <t>Mandala Infusion</t>
  </si>
  <si>
    <t>4479 North Broadway, Boulder, CO 80304-0503</t>
  </si>
  <si>
    <t>4580 Broadway St, Boulder, CO 80304-4802</t>
  </si>
  <si>
    <t>Bacco Trattoria</t>
  </si>
  <si>
    <t>1200 Yarmouth Ave, Boulder, CO 80304-4803</t>
  </si>
  <si>
    <t>Proto's Pizza</t>
  </si>
  <si>
    <t>4670 Broadway St, Boulder, CO 80304-0510</t>
  </si>
  <si>
    <t>Decadent Saint/Wild Cider Tasting room</t>
  </si>
  <si>
    <t>1501 Lee Hill Drive, Boulder, CO 80304-0583</t>
  </si>
  <si>
    <t>Wapos</t>
  </si>
  <si>
    <t>4929 Broadway St, Ste a, Boulder, CO 80304-0529</t>
  </si>
  <si>
    <t>ALL 7" SUBS ONLY $5.39 &amp; GREAT BEER SPECIALS</t>
  </si>
  <si>
    <t>House Margaritas 2-for-1:$6.50&lt;br&gt;Long Island Margarita:$6.50&lt;br&gt;Cadillac Margarita:$6.95&lt;br&gt;Pina Colada:$4.95&lt;br&gt;Sunrise Margarita:$5.95&lt;br&gt;All Draft Beers:$2.95&lt;br&gt;Rum &amp; Coke/Well Drinks:$3.50&lt;br&gt;&lt;br&gt;Tacos:$1.95&lt;br&gt;Cheese Quesadillas:$5&lt;br&gt;Nachos:$5&lt;br&gt;Tamales:$2.95&lt;br&gt;Enchiladas:$2.95</t>
  </si>
  <si>
    <t>$1 off draft beer, wells, wine&lt;br&gt;Half price appetizers</t>
  </si>
  <si>
    <t>2 Rolls for $7&lt;br&gt;$3 Samurai Ale&lt;br&gt;$3 Wine&lt;br&gt;$4.50 Cocktails&lt;br&gt;</t>
  </si>
  <si>
    <t>Chips and Drink Specials</t>
  </si>
  <si>
    <t>$3 Buffalo Gold Ale&lt;br&gt;$4 Draft Beer&lt;br&gt;$5 Well Drinks&lt;br&gt;$7 Specialty Cocktails&lt;br&gt;Appetizer Specials.</t>
  </si>
  <si>
    <t xml:space="preserve">&lt;b&gt;Oysters $2 ea&lt;/b&gt;&lt;br&gt;&lt;b&gt;Bites $3&lt;/b&gt;&lt;br&gt;chicharones w/ house hot sauce and pig salt&lt;br&gt;marinated olives&lt;br&gt;sambal peanut caramel corn&lt;br&gt;crispy brussels leaves with togarashi&lt;br&gt;&lt;b&gt;Daily charcuterie $5&lt;/b&gt;&lt;br&gt;chefs choice of one meat and one cheese&lt;br&gt;pulled chicken slider - bbq, pickles&lt;br&gt;shaved lamb slider - spiced yogurt, charmoula&lt;br&gt;house corn dog - mustard&lt;br&gt;salmon mousse - cucumber, pea shoot, aleppo&lt;br&gt;&lt;b&gt;Draft $5&lt;/b&gt;&lt;br&gt;Victory brewing - prima pils&lt;br&gt;Shot and a beer $8&lt;br&gt;prima pils &amp; a shot of old forrester bourbon&lt;br&gt;&lt;b&gt;Wine $6&lt;/b&gt;&lt;br&gt;white - sauvignon blanc - 'les jarriers,'chais saint-laurent, fr&lt;br&gt;red- malbec - zuccardi, mendoza, ar&lt;br&gt;rose - jolie folle - mediterranee, fr&lt;br&gt;&lt;b&gt;Cockail $6&lt;/b&gt;&lt;br&gt;Seasonal collins&lt;br&gt;
</t>
  </si>
  <si>
    <t>Drinks and small plate specials</t>
  </si>
  <si>
    <t>Draft beer specials&lt;br&gt; Craft Mules $8&lt;br&gt; Well Drinks $3.75&lt;br&gt;House Wines $4-6&lt;br&gt;Snacks and Appetizers $2-8&lt;br&gt;Flatbread Pizza $8-10</t>
  </si>
  <si>
    <t xml:space="preserve">Lucky's Cafe </t>
  </si>
  <si>
    <t>pet</t>
  </si>
  <si>
    <t>Upslope Brewing</t>
  </si>
  <si>
    <t>Walnut Brewery</t>
  </si>
  <si>
    <t> Kids ages 12 and under eat FREE every Monday from 4 p.m. to close when an adult spends $9.</t>
  </si>
  <si>
    <t>Mondays: Kids Eat FREE after 5pm off the kids menu</t>
  </si>
  <si>
    <t>Wednesday: Kids Eat Free until 7pm</t>
  </si>
  <si>
    <t xml:space="preserve">Family Night each Sunday where Kids under 10 receive a FREE kid’s entrée (choice of any entrée from the Centro kids’ menu) with the purchase of an adult entrée after 5 p.m. </t>
  </si>
  <si>
    <t>Everyday! Free meals for children 3 and under when they eat off the children’s menu</t>
  </si>
  <si>
    <t>The Taj</t>
  </si>
  <si>
    <t>Kids Eat Free under 5. Between 5 and 10 years kids pay 1/2 price for meals.</t>
  </si>
  <si>
    <t>1501 Lee Hill Dr, Boulder, CO 80304</t>
  </si>
  <si>
    <t>2630 Baseline Rd, Boulder, CO 80305</t>
  </si>
  <si>
    <t>The North End at 4580</t>
  </si>
  <si>
    <t>Daily 3 - 6pm &amp; 9pm - Close &lt;br&gt; Drinks: $4 Beer, $6 Wine, $6 Margs &lt;br&gt; Snack deals</t>
  </si>
  <si>
    <t>Bing Maps</t>
  </si>
  <si>
    <t>address</t>
  </si>
  <si>
    <t>Kids eat free before Noon on Saturday and Sunday with purchase of an adult meal.</t>
  </si>
  <si>
    <t>Murphys North</t>
  </si>
  <si>
    <t>2731 Iris Ave Boulder, CO 80304</t>
  </si>
  <si>
    <t>http://www.murphysboulder.com/</t>
  </si>
  <si>
    <t>Rayback Collective</t>
  </si>
  <si>
    <t>therayback.com</t>
  </si>
  <si>
    <t>2775 Valmont Rd Boulder, CO 80304</t>
  </si>
  <si>
    <t>Outback Saloon</t>
  </si>
  <si>
    <t>3141 28th St Boulder, CO 80301</t>
  </si>
  <si>
    <t>outbacksaloon.net</t>
  </si>
  <si>
    <t>Element Bistro</t>
  </si>
  <si>
    <t>elementbistroboulder.com</t>
  </si>
  <si>
    <t>6315 Lookout Rd Boulder, CO 80301</t>
  </si>
  <si>
    <t>Discounted food and drink specials</t>
  </si>
  <si>
    <t>Small plate and drink specials</t>
  </si>
  <si>
    <t>latitude</t>
  </si>
  <si>
    <t>longitude</t>
  </si>
  <si>
    <t>name</t>
  </si>
  <si>
    <t>desc</t>
  </si>
  <si>
    <t>color</t>
  </si>
  <si>
    <t>source</t>
  </si>
  <si>
    <t>precision</t>
  </si>
  <si>
    <t>2731 Iris Ave, Boulder, CO 80304</t>
  </si>
  <si>
    <t>2775 Valmont Rd, Boulder, CO 80304</t>
  </si>
  <si>
    <t>3141 28th St, Boulder, CO 80301</t>
  </si>
  <si>
    <t>6315 Lookout Rd, Boulder, CO 80301</t>
  </si>
  <si>
    <t>123 Walnut St Boulder, CO 80302</t>
  </si>
  <si>
    <t>https://www.buffrestaurant.com/</t>
  </si>
  <si>
    <t>https://www.rinconargentinoboulder.com/</t>
  </si>
  <si>
    <t>https://boulder.dougsdaydiner.com/</t>
  </si>
  <si>
    <t>http://villagecoffeeshopboulder.com</t>
  </si>
  <si>
    <t>http://frascafoodandwine.com</t>
  </si>
  <si>
    <t>http://larkburger.com</t>
  </si>
  <si>
    <t>http://halffastsubs.com</t>
  </si>
  <si>
    <t>http://kalitagrill.com</t>
  </si>
  <si>
    <t>http://rinconboulder.com</t>
  </si>
  <si>
    <t>http://adoskitchens.com</t>
  </si>
  <si>
    <t>http://tiffinsindiacafe.com</t>
  </si>
  <si>
    <t>http://snarfburger.com</t>
  </si>
  <si>
    <t>http://nativefoods.com</t>
  </si>
  <si>
    <t>http://backcountrypizzaandtaphouse.info</t>
  </si>
  <si>
    <t>http://millenniumhotels.com</t>
  </si>
  <si>
    <t>http://lepeep.com</t>
  </si>
  <si>
    <t>http://sipboulder.com</t>
  </si>
  <si>
    <t>http://woodgrainbagels.com</t>
  </si>
  <si>
    <t>http://thecedarlounge.ie</t>
  </si>
  <si>
    <t>http://aloythai.com</t>
  </si>
  <si>
    <t>http://tibetkitchen.com</t>
  </si>
  <si>
    <t>http://silverminesubs.com</t>
  </si>
  <si>
    <t>http://iamaflowerchild.com</t>
  </si>
  <si>
    <t>http://rushbowls.com</t>
  </si>
  <si>
    <t>http://cafeaion.com</t>
  </si>
  <si>
    <t>http://innisfreepoetry.com</t>
  </si>
  <si>
    <t>http://insomniacookies.com</t>
  </si>
  <si>
    <t>http://sushihanatulsa.com</t>
  </si>
  <si>
    <t>http://projectpie.com</t>
  </si>
  <si>
    <t>http://fiveguys.com</t>
  </si>
  <si>
    <t>http://thecornerboulder.com</t>
  </si>
  <si>
    <t>http://roxiestacos.com</t>
  </si>
  <si>
    <t>http://pointcafeny.com</t>
  </si>
  <si>
    <t>http://bossladypizza.com</t>
  </si>
  <si>
    <t>http://terrathaiusa.com</t>
  </si>
  <si>
    <t>http://chebahut.com</t>
  </si>
  <si>
    <t>http://lollicupfresh.com</t>
  </si>
  <si>
    <t>http://youandmeenoodlehouse.com</t>
  </si>
  <si>
    <t>http://fatshack.com</t>
  </si>
  <si>
    <t>http://abospizza.com</t>
  </si>
  <si>
    <t>http://salvaggiosdeli.us</t>
  </si>
  <si>
    <t>http://yeyecafe.com.tr</t>
  </si>
  <si>
    <t>http://tralingsoriental.com</t>
  </si>
  <si>
    <t>http://bentoria.com</t>
  </si>
  <si>
    <t>http://averybrewing.com</t>
  </si>
  <si>
    <t>http://blackbelly.com</t>
  </si>
  <si>
    <t>http://viaperla.com</t>
  </si>
  <si>
    <t>http://mountainsunpub.com</t>
  </si>
  <si>
    <t>http://fatebrewingcompany.com</t>
  </si>
  <si>
    <t>http://roadhouseboulderdepot.com</t>
  </si>
  <si>
    <t>http://acupofpeace.com</t>
  </si>
  <si>
    <t>http://bruboulder.com</t>
  </si>
  <si>
    <t>http://picastaqueria.com</t>
  </si>
  <si>
    <t>http://lefrigoboulder.com</t>
  </si>
  <si>
    <t>http://gondolierboulder.com</t>
  </si>
  <si>
    <t>http://luckyscafe.com</t>
  </si>
  <si>
    <t>http://dagabicucina.com</t>
  </si>
  <si>
    <t>http://lachozaboulder.com</t>
  </si>
  <si>
    <t>http://mandalainfusion.com</t>
  </si>
  <si>
    <t>http://baccodenver.com</t>
  </si>
  <si>
    <t>http://protospizza.com</t>
  </si>
  <si>
    <t>http://decadentsaint.com</t>
  </si>
  <si>
    <t>http://waposboulder.com</t>
  </si>
  <si>
    <t>http://walnutbrewery.com</t>
  </si>
  <si>
    <t>http://upslopebrewing.com</t>
  </si>
  <si>
    <t>http://tajindianboulder.com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</si>
</sst>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9"/>
      <color rgb="FF999999"/>
      <name val="Arial"/>
      <family val="2"/>
    </font>
    <font>
      <sz val="11.9"/>
      <color rgb="FF999999"/>
      <name val="Arial"/>
      <family val="2"/>
    </font>
    <font>
      <sz val="12"/>
      <color rgb="FF5A5A5A"/>
      <name val="Cantarell"/>
    </font>
    <font>
      <sz val="11"/>
      <color rgb="FF373737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7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21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1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1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1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1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</cellStyleXfs>
  <cellXfs count="31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/>
    <xf numFmtId="0" fontId="6" fillId="0" borderId="0" xfId="0" applyFont="1" applyFill="1"/>
    <xf numFmtId="0" fontId="24" fillId="0" borderId="0" xfId="0" applyFont="1" applyFill="1" applyAlignment="1">
      <alignment horizontal="left" vertical="center"/>
    </xf>
    <xf numFmtId="0" fontId="2" fillId="0" borderId="0" xfId="1" applyFill="1" applyAlignment="1">
      <alignment horizontal="left" vertical="center"/>
    </xf>
    <xf numFmtId="0" fontId="24" fillId="0" borderId="0" xfId="0" applyFont="1" applyFill="1"/>
    <xf numFmtId="0" fontId="5" fillId="0" borderId="0" xfId="0" applyFont="1" applyFill="1" applyAlignment="1">
      <alignment vertical="center"/>
    </xf>
    <xf numFmtId="0" fontId="0" fillId="0" borderId="0" xfId="0" applyNumberFormat="1" applyFill="1"/>
    <xf numFmtId="0" fontId="4" fillId="0" borderId="0" xfId="0" applyFont="1"/>
    <xf numFmtId="0" fontId="0" fillId="0" borderId="0" xfId="0" applyAlignment="1">
      <alignment wrapText="1"/>
    </xf>
    <xf numFmtId="0" fontId="1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25" fillId="0" borderId="0" xfId="0" applyFont="1"/>
    <xf numFmtId="0" fontId="2" fillId="0" borderId="0" xfId="1"/>
    <xf numFmtId="0" fontId="26" fillId="0" borderId="0" xfId="0" applyFont="1"/>
    <xf numFmtId="0" fontId="5" fillId="0" borderId="0" xfId="0" applyFont="1"/>
    <xf numFmtId="0" fontId="27" fillId="0" borderId="0" xfId="0" applyFont="1"/>
    <xf numFmtId="0" fontId="28" fillId="0" borderId="0" xfId="0" applyFont="1" applyAlignment="1">
      <alignment horizontal="left" vertical="center" indent="1"/>
    </xf>
    <xf numFmtId="0" fontId="29" fillId="0" borderId="0" xfId="0" applyFont="1"/>
    <xf numFmtId="0" fontId="30" fillId="0" borderId="0" xfId="0" applyFont="1"/>
    <xf numFmtId="0" fontId="2" fillId="0" borderId="0" xfId="1" applyAlignment="1">
      <alignment horizontal="left" vertical="center" wrapText="1"/>
    </xf>
    <xf numFmtId="0" fontId="2" fillId="0" borderId="0" xfId="1" applyAlignment="1">
      <alignment horizontal="left" vertical="center"/>
    </xf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ipadvisor.com/Restaurant_Review-g33324-d823095-Reviews-Restaurant_4580-Boulder_Colorado.html" TargetMode="External"/><Relationship Id="rId13" Type="http://schemas.openxmlformats.org/officeDocument/2006/relationships/hyperlink" Target="https://www.google.com/search?safe=off&amp;rlz=1C1GCEA_enUS808US811&amp;q=squared+pizza+%2B+beer+address&amp;stick=H4sIAAAAAAAAAOPgE-LVT9c3NEyJLzcrKchO15LNTrbSz8lPTizJzM-DM6wSU1KKUouLAd41FiIwAAAA&amp;ludocid=8503797532294621101&amp;sa=X&amp;ved=2ahUKEwiGwLf8loffAhWG6FQKHfbyAbAQ6BMwE3oECAoQBw" TargetMode="External"/><Relationship Id="rId3" Type="http://schemas.openxmlformats.org/officeDocument/2006/relationships/hyperlink" Target="http://www.thewestendtavern.com/" TargetMode="External"/><Relationship Id="rId7" Type="http://schemas.openxmlformats.org/officeDocument/2006/relationships/hyperlink" Target="https://www.tripadvisor.com/Restaurant_Review-g33324-d11445476-Reviews-Mandala_Infusion-Boulder_Colorado.html" TargetMode="External"/><Relationship Id="rId12" Type="http://schemas.openxmlformats.org/officeDocument/2006/relationships/hyperlink" Target="https://www.tripadvisor.com/Restaurant_Review-g33324-d3959417-Reviews-Wapos-Boulder_Colorado.htm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leafvegetarianrestaurant.com/" TargetMode="External"/><Relationship Id="rId16" Type="http://schemas.openxmlformats.org/officeDocument/2006/relationships/hyperlink" Target="https://www.yelp.com/biz_redir?url=http%3A%2F%2Fwww.elementbistroboulder.com&amp;website_link_type=website&amp;src_bizid=805i_MO4Eyhdx6ho9eXIRA&amp;cachebuster=1547658988&amp;s=88f54a8018791f9b60718d86ea1dc1175d72c8c5a2fe218e9527eac1b6586f39" TargetMode="External"/><Relationship Id="rId1" Type="http://schemas.openxmlformats.org/officeDocument/2006/relationships/hyperlink" Target="http://www.stjulien.com/eat-drink/jill's-restaurant-and-bistro" TargetMode="External"/><Relationship Id="rId6" Type="http://schemas.openxmlformats.org/officeDocument/2006/relationships/hyperlink" Target="https://www.tripadvisor.com/Restaurant_Review-g33324-d833330-Reviews-Pupusas_Sabor_Hispano-Boulder_Colorado.html" TargetMode="External"/><Relationship Id="rId11" Type="http://schemas.openxmlformats.org/officeDocument/2006/relationships/hyperlink" Target="https://www.tripadvisor.com/Restaurant_Review-g33324-d12686304-Reviews-Decadent_Saint_Wild_Cider_Tasting_room-Boulder_Colorado.html" TargetMode="External"/><Relationship Id="rId5" Type="http://schemas.openxmlformats.org/officeDocument/2006/relationships/hyperlink" Target="http://twistedpinebrewing.com/" TargetMode="External"/><Relationship Id="rId15" Type="http://schemas.openxmlformats.org/officeDocument/2006/relationships/hyperlink" Target="https://www.yelp.com/biz_redir?url=http%3A%2F%2Fwww.outbacksaloon.net%2F&amp;website_link_type=website&amp;src_bizid=zM_Sfwj8AQelv3VaUeN6rA&amp;cachebuster=1547658982&amp;s=c8c1c2a2afaf2327fa0a07bf274eb9951779d3e7ccfed7a645d333d8a716b67d" TargetMode="External"/><Relationship Id="rId10" Type="http://schemas.openxmlformats.org/officeDocument/2006/relationships/hyperlink" Target="https://www.tripadvisor.com/Restaurant_Review-g33324-d381528-Reviews-Proto_s_Pizza-Boulder_Colorado.html" TargetMode="External"/><Relationship Id="rId4" Type="http://schemas.openxmlformats.org/officeDocument/2006/relationships/hyperlink" Target="http://www.thesink.com/?utm_source=Local&amp;utm_medium=Organic&amp;utm_campaign=GMB" TargetMode="External"/><Relationship Id="rId9" Type="http://schemas.openxmlformats.org/officeDocument/2006/relationships/hyperlink" Target="https://www.tripadvisor.com/Restaurant_Review-g33324-d2345632-Reviews-Bacco_Trattoria-Boulder_Colorado.html" TargetMode="External"/><Relationship Id="rId14" Type="http://schemas.openxmlformats.org/officeDocument/2006/relationships/hyperlink" Target="https://www.yelp.com/biz_redir?url=https%3A%2F%2Ftherayback.com&amp;website_link_type=website&amp;src_bizid=HqOLGrWt4g4Bu5aHorS_kQ&amp;cachebuster=1547658974&amp;s=2af9c4125d11969953ce6e95df553abfcb80783897e27d3aa311365add12304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81"/>
  <sheetViews>
    <sheetView tabSelected="1" zoomScale="85" zoomScaleNormal="85" workbookViewId="0">
      <pane xSplit="4" ySplit="1" topLeftCell="AN125" activePane="bottomRight" state="frozen"/>
      <selection pane="topRight" activeCell="E1" sqref="E1"/>
      <selection pane="bottomLeft" activeCell="U86" sqref="U86"/>
      <selection pane="bottomRight" activeCell="B137" sqref="B137"/>
    </sheetView>
  </sheetViews>
  <sheetFormatPr defaultColWidth="9.140625" defaultRowHeight="21" customHeight="1"/>
  <cols>
    <col min="1" max="1" width="9.140625" style="1"/>
    <col min="2" max="2" width="29.140625" style="1" customWidth="1"/>
    <col min="3" max="3" width="19.85546875" style="1" customWidth="1"/>
    <col min="4" max="6" width="6" style="1" customWidth="1"/>
    <col min="7" max="7" width="12.28515625" style="1" customWidth="1"/>
    <col min="8" max="36" width="6" style="1" customWidth="1"/>
    <col min="37" max="37" width="10.85546875" style="1" customWidth="1"/>
    <col min="38" max="38" width="13.5703125" style="1" customWidth="1"/>
    <col min="39" max="39" width="13" style="1" customWidth="1"/>
    <col min="40" max="42" width="10.28515625" style="1" customWidth="1"/>
    <col min="43" max="43" width="15.85546875" style="1" customWidth="1"/>
    <col min="44" max="49" width="9.140625" style="1" customWidth="1"/>
    <col min="50" max="50" width="90.5703125" style="1" customWidth="1"/>
    <col min="51" max="51" width="5.5703125" style="1" customWidth="1"/>
    <col min="52" max="52" width="9.140625" style="1" customWidth="1"/>
    <col min="53" max="53" width="10.140625" style="1" customWidth="1"/>
    <col min="54" max="56" width="9.140625" style="1" customWidth="1"/>
    <col min="57" max="57" width="53.5703125" style="1" customWidth="1"/>
    <col min="58" max="58" width="19.42578125" style="1" customWidth="1"/>
    <col min="59" max="60" width="9.140625" style="1" customWidth="1"/>
    <col min="61" max="61" width="22.85546875" style="1" bestFit="1" customWidth="1"/>
    <col min="62" max="16384" width="9.140625" style="1"/>
  </cols>
  <sheetData>
    <row r="1" spans="2:64" ht="21" customHeight="1">
      <c r="B1" s="1" t="s">
        <v>0</v>
      </c>
      <c r="C1" s="1" t="s">
        <v>1</v>
      </c>
      <c r="D1" s="1" t="s">
        <v>23</v>
      </c>
      <c r="E1" s="1" t="s">
        <v>18</v>
      </c>
      <c r="F1" s="1" t="s">
        <v>19</v>
      </c>
      <c r="G1" s="1" t="s">
        <v>20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17</v>
      </c>
      <c r="AS1" s="1" t="s">
        <v>30</v>
      </c>
      <c r="AT1" s="1" t="s">
        <v>31</v>
      </c>
      <c r="AU1" s="1" t="s">
        <v>29</v>
      </c>
      <c r="AV1" s="1" t="s">
        <v>21</v>
      </c>
      <c r="AW1" s="1" t="s">
        <v>22</v>
      </c>
      <c r="AY1" s="6"/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J1" s="1" t="s">
        <v>61</v>
      </c>
      <c r="BL1" s="1" t="s">
        <v>62</v>
      </c>
    </row>
    <row r="2" spans="2:64" ht="21" customHeight="1">
      <c r="B2" s="10" t="s">
        <v>63</v>
      </c>
      <c r="C2" s="1" t="s">
        <v>190</v>
      </c>
      <c r="G2" s="6" t="s">
        <v>191</v>
      </c>
      <c r="H2" s="1">
        <v>1500</v>
      </c>
      <c r="I2" s="1">
        <v>1800</v>
      </c>
      <c r="J2" s="1">
        <v>1500</v>
      </c>
      <c r="K2" s="1">
        <v>1800</v>
      </c>
      <c r="L2" s="1">
        <v>1500</v>
      </c>
      <c r="M2" s="1">
        <v>1800</v>
      </c>
      <c r="N2" s="1">
        <v>1500</v>
      </c>
      <c r="O2" s="1">
        <v>1800</v>
      </c>
      <c r="P2" s="1">
        <v>1500</v>
      </c>
      <c r="Q2" s="1">
        <v>1800</v>
      </c>
      <c r="R2" s="1">
        <v>1500</v>
      </c>
      <c r="S2" s="1">
        <v>1800</v>
      </c>
      <c r="T2" s="1">
        <v>1500</v>
      </c>
      <c r="U2" s="1">
        <v>1800</v>
      </c>
      <c r="V2" s="18" t="s">
        <v>103</v>
      </c>
      <c r="W2" s="1">
        <f t="shared" ref="W2:W33" si="0">IF(H2&gt;0,H2/100,"")</f>
        <v>15</v>
      </c>
      <c r="X2" s="1">
        <f t="shared" ref="X2:X33" si="1">IF(I2&gt;0,I2/100,"")</f>
        <v>18</v>
      </c>
      <c r="Y2" s="1">
        <f t="shared" ref="Y2:Y33" si="2">IF(J2&gt;0,J2/100,"")</f>
        <v>15</v>
      </c>
      <c r="Z2" s="1">
        <f t="shared" ref="Z2:Z33" si="3">IF(K2&gt;0,K2/100,"")</f>
        <v>18</v>
      </c>
      <c r="AA2" s="1">
        <f t="shared" ref="AA2:AA33" si="4">IF(L2&gt;0,L2/100,"")</f>
        <v>15</v>
      </c>
      <c r="AB2" s="1">
        <f t="shared" ref="AB2:AB33" si="5">IF(M2&gt;0,M2/100,"")</f>
        <v>18</v>
      </c>
      <c r="AC2" s="1">
        <f t="shared" ref="AC2:AC33" si="6">IF(N2&gt;0,N2/100,"")</f>
        <v>15</v>
      </c>
      <c r="AD2" s="1">
        <f t="shared" ref="AD2:AD33" si="7">IF(O2&gt;0,O2/100,"")</f>
        <v>18</v>
      </c>
      <c r="AE2" s="1">
        <f t="shared" ref="AE2:AE33" si="8">IF(P2&gt;0,P2/100,"")</f>
        <v>15</v>
      </c>
      <c r="AF2" s="1">
        <f t="shared" ref="AF2:AF33" si="9">IF(Q2&gt;0,Q2/100,"")</f>
        <v>18</v>
      </c>
      <c r="AG2" s="1">
        <f t="shared" ref="AG2:AG33" si="10">IF(R2&gt;0,R2/100,"")</f>
        <v>15</v>
      </c>
      <c r="AH2" s="1">
        <f t="shared" ref="AH2:AH33" si="11">IF(S2&gt;0,S2/100,"")</f>
        <v>18</v>
      </c>
      <c r="AI2" s="1">
        <f t="shared" ref="AI2:AI33" si="12">IF(T2&gt;0,T2/100,"")</f>
        <v>15</v>
      </c>
      <c r="AJ2" s="1">
        <f t="shared" ref="AJ2:AJ33" si="13">IF(U2&gt;0,U2/100,"")</f>
        <v>18</v>
      </c>
      <c r="AK2" s="1" t="str">
        <f t="shared" ref="AK2:AK33" si="14">IF(H2&gt;0,CONCATENATE(IF(W2&lt;=12,W2,W2-12),IF(OR(W2&lt;12,W2=24),"am","pm"),"-",IF(X2&lt;=12,X2,X2-12),IF(OR(X2&lt;12,X2=24),"am","pm")),"")</f>
        <v>3pm-6pm</v>
      </c>
      <c r="AL2" s="1" t="str">
        <f t="shared" ref="AL2:AL33" si="15">IF(J2&gt;0,CONCATENATE(IF(Y2&lt;=12,Y2,Y2-12),IF(OR(Y2&lt;12,Y2=24),"am","pm"),"-",IF(Z2&lt;=12,Z2,Z2-12),IF(OR(Z2&lt;12,Z2=24),"am","pm")),"")</f>
        <v>3pm-6pm</v>
      </c>
      <c r="AM2" s="1" t="str">
        <f t="shared" ref="AM2:AM33" si="16">IF(L2&gt;0,CONCATENATE(IF(AA2&lt;=12,AA2,AA2-12),IF(OR(AA2&lt;12,AA2=24),"am","pm"),"-",IF(AB2&lt;=12,AB2,AB2-12),IF(OR(AB2&lt;12,AB2=24),"am","pm")),"")</f>
        <v>3pm-6pm</v>
      </c>
      <c r="AN2" s="1" t="str">
        <f t="shared" ref="AN2:AN33" si="17">IF(N2&gt;0,CONCATENATE(IF(AC2&lt;=12,AC2,AC2-12),IF(OR(AC2&lt;12,AC2=24),"am","pm"),"-",IF(AD2&lt;=12,AD2,AD2-12),IF(OR(AD2&lt;12,AD2=24),"am","pm")),"")</f>
        <v>3pm-6pm</v>
      </c>
      <c r="AO2" s="1" t="str">
        <f t="shared" ref="AO2:AO33" si="18">IF(O2&gt;0,CONCATENATE(IF(AE2&lt;=12,AE2,AE2-12),IF(OR(AE2&lt;12,AE2=24),"am","pm"),"-",IF(AF2&lt;=12,AF2,AF2-12),IF(OR(AF2&lt;12,AF2=24),"am","pm")),"")</f>
        <v>3pm-6pm</v>
      </c>
      <c r="AP2" s="1" t="str">
        <f t="shared" ref="AP2:AP33" si="19">IF(R2&gt;0,CONCATENATE(IF(AG2&lt;=12,AG2,AG2-12),IF(OR(AG2&lt;12,AG2=24),"am","pm"),"-",IF(AH2&lt;=12,AH2,AH2-12),IF(OR(AH2&lt;12,AH2=24),"am","pm")),"")</f>
        <v>3pm-6pm</v>
      </c>
      <c r="AQ2" s="1" t="str">
        <f t="shared" ref="AQ2:AQ33" si="20">IF(T2&gt;0,CONCATENATE(IF(AI2&lt;=12,AI2,AI2-12),IF(OR(AI2&lt;12,AI2=24),"am","pm"),"-",IF(AJ2&lt;=12,AJ2,AJ2-12),IF(OR(AJ2&lt;12,AJ2=24),"am","pm")),"")</f>
        <v>3pm-6pm</v>
      </c>
      <c r="AR2" s="1" t="s">
        <v>145</v>
      </c>
      <c r="AS2" s="1" t="s">
        <v>28</v>
      </c>
      <c r="AV2" s="5" t="s">
        <v>32</v>
      </c>
      <c r="AW2" s="5" t="s">
        <v>33</v>
      </c>
      <c r="AX2" s="6" t="str">
        <f t="shared" ref="AX2:AX33" si="21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"Amante Coffee",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$3.5 Affogato &amp; Gelato &lt;br&gt; Drinks: $3 Carlsberg Beer, $5 Coffee Cocktails, 
$3 Wells, $1 off Wine, $5 Shottino", 'link':"https://www.amantecoffee.com/", 'pricing':"",   'phone-number': "", 'address': "1035 Walnut StBoulder, CO 80302", 'other-amenities': ['outdoor','',''], 'has-drink':true, 'has-food':false},</v>
      </c>
      <c r="AY2" s="1" t="str">
        <f t="shared" ref="AY2:AY33" si="22">IF(AS2&gt;0,"&lt;img src=@img/outdoor.png@&gt;","")</f>
        <v>&lt;img src=@img/outdoor.png@&gt;</v>
      </c>
      <c r="AZ2" s="1" t="str">
        <f t="shared" ref="AZ2:AZ33" si="23">IF(AT2&gt;0,"&lt;img src=@img/pets.png@&gt;","")</f>
        <v/>
      </c>
      <c r="BA2" s="1" t="str">
        <f t="shared" ref="BA2:BA33" si="24">IF(AU2="hard","&lt;img src=@img/hard.png@&gt;",IF(AU2="medium","&lt;img src=@img/medium.png@&gt;",IF(AU2="easy","&lt;img src=@img/easy.png@&gt;","")))</f>
        <v/>
      </c>
      <c r="BB2" s="1" t="str">
        <f t="shared" ref="BB2:BB33" si="25">IF(AV2="true","&lt;img src=@img/drinkicon.png@&gt;","")</f>
        <v>&lt;img src=@img/drinkicon.png@&gt;</v>
      </c>
      <c r="BC2" s="1" t="str">
        <f t="shared" ref="BC2:BC33" si="26">IF(AW2="true","&lt;img src=@img/foodicon.png@&gt;","")</f>
        <v/>
      </c>
      <c r="BD2" s="1" t="str">
        <f t="shared" ref="BD2:BD33" si="27">CONCATENATE(AY2,AZ2,BA2,BB2,BC2,BK2)</f>
        <v>&lt;img src=@img/outdoor.png@&gt;&lt;img src=@img/drinkicon.png@&gt;</v>
      </c>
      <c r="BE2" s="1" t="str">
        <f t="shared" ref="BE2:BE33" si="28">CONCATENATE(IF(AS2&gt;0,"outdoor ",""),IF(AT2&gt;0,"pet ",""),IF(AV2="true","drink ",""),IF(AW2="true","food ",""),AU2," ",E2," ",C2,IF(BJ2=TRUE," kid",""))</f>
        <v>outdoor drink   pearl</v>
      </c>
      <c r="BF2" s="1" t="str">
        <f>IF(C2="pearl","Pearl Street",IF(C2="campus","Near Campus",IF(C2="downtown","Downtown",IF(C2="north","North Boulder",IF(C2="chautauqua","Chautauqua",IF(C2="east","East Boulder",IF(C2="efoco","East FoCo",IF(C2="hill","The Hill",""))))))))</f>
        <v>Pearl Street</v>
      </c>
      <c r="BG2" s="10">
        <v>40.016703</v>
      </c>
      <c r="BH2" s="10">
        <v>-105.281401</v>
      </c>
      <c r="BI2" s="1" t="str">
        <f t="shared" ref="BI2:BI33" si="29">CONCATENATE("[",BG2,",",BH2,"],")</f>
        <v>[40.016703,-105.281401],</v>
      </c>
      <c r="BK2" s="1" t="str">
        <f>IF(BJ2&gt;0,"&lt;img src=@img/kidicon.png@&gt;","")</f>
        <v/>
      </c>
      <c r="BL2" s="11"/>
    </row>
    <row r="3" spans="2:64" ht="21" customHeight="1">
      <c r="B3" s="10" t="s">
        <v>64</v>
      </c>
      <c r="C3" s="1" t="s">
        <v>190</v>
      </c>
      <c r="G3" s="19" t="s">
        <v>192</v>
      </c>
      <c r="H3" s="1">
        <v>1600</v>
      </c>
      <c r="I3" s="1">
        <v>1800</v>
      </c>
      <c r="J3" s="1">
        <v>1600</v>
      </c>
      <c r="K3" s="1">
        <v>1800</v>
      </c>
      <c r="L3" s="1">
        <v>1600</v>
      </c>
      <c r="M3" s="1">
        <v>1800</v>
      </c>
      <c r="N3" s="1">
        <v>1600</v>
      </c>
      <c r="O3" s="1">
        <v>1800</v>
      </c>
      <c r="P3" s="1">
        <v>1600</v>
      </c>
      <c r="Q3" s="1">
        <v>1800</v>
      </c>
      <c r="R3" s="1">
        <v>1600</v>
      </c>
      <c r="S3" s="1">
        <v>1800</v>
      </c>
      <c r="T3" s="1">
        <v>1600</v>
      </c>
      <c r="U3" s="1">
        <v>1800</v>
      </c>
      <c r="V3" s="10" t="s">
        <v>104</v>
      </c>
      <c r="W3" s="1">
        <f t="shared" si="0"/>
        <v>16</v>
      </c>
      <c r="X3" s="1">
        <f t="shared" si="1"/>
        <v>18</v>
      </c>
      <c r="Y3" s="1">
        <f t="shared" si="2"/>
        <v>16</v>
      </c>
      <c r="Z3" s="1">
        <f t="shared" si="3"/>
        <v>18</v>
      </c>
      <c r="AA3" s="1">
        <f t="shared" si="4"/>
        <v>16</v>
      </c>
      <c r="AB3" s="1">
        <f t="shared" si="5"/>
        <v>18</v>
      </c>
      <c r="AC3" s="1">
        <f t="shared" si="6"/>
        <v>16</v>
      </c>
      <c r="AD3" s="1">
        <f t="shared" si="7"/>
        <v>18</v>
      </c>
      <c r="AE3" s="1">
        <f t="shared" si="8"/>
        <v>16</v>
      </c>
      <c r="AF3" s="1">
        <f t="shared" si="9"/>
        <v>18</v>
      </c>
      <c r="AG3" s="1">
        <f t="shared" si="10"/>
        <v>16</v>
      </c>
      <c r="AH3" s="1">
        <f t="shared" si="11"/>
        <v>18</v>
      </c>
      <c r="AI3" s="1">
        <f t="shared" si="12"/>
        <v>16</v>
      </c>
      <c r="AJ3" s="1">
        <f t="shared" si="13"/>
        <v>18</v>
      </c>
      <c r="AK3" s="1" t="str">
        <f t="shared" si="14"/>
        <v>4pm-6pm</v>
      </c>
      <c r="AL3" s="1" t="str">
        <f t="shared" si="15"/>
        <v>4pm-6pm</v>
      </c>
      <c r="AM3" s="1" t="str">
        <f t="shared" si="16"/>
        <v>4pm-6pm</v>
      </c>
      <c r="AN3" s="1" t="str">
        <f t="shared" si="17"/>
        <v>4pm-6pm</v>
      </c>
      <c r="AO3" s="1" t="str">
        <f t="shared" si="18"/>
        <v>4pm-6pm</v>
      </c>
      <c r="AP3" s="1" t="str">
        <f t="shared" si="19"/>
        <v>4pm-6pm</v>
      </c>
      <c r="AQ3" s="1" t="str">
        <f t="shared" si="20"/>
        <v>4pm-6pm</v>
      </c>
      <c r="AR3" s="7" t="s">
        <v>146</v>
      </c>
      <c r="AS3" s="1" t="s">
        <v>28</v>
      </c>
      <c r="AV3" s="5" t="s">
        <v>32</v>
      </c>
      <c r="AW3" s="5" t="s">
        <v>32</v>
      </c>
      <c r="AX3" s="6" t="str">
        <f t="shared" si="21"/>
        <v>{
    'name': "Arcana Restaurant",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$3 Beer, $4 Cider, $5 Wine, $7 Cocktails, $6 Shot &amp; a Beer, $4-10 Snacks", 'link':"http://arcanarestaurant.com/", 'pricing':"",   'phone-number': "", 'address': "909 Walnut StBoulder, CO 80302", 'other-amenities': ['outdoor','',''], 'has-drink':true, 'has-food':true},</v>
      </c>
      <c r="AY3" s="1" t="str">
        <f t="shared" si="22"/>
        <v>&lt;img src=@img/outdoor.png@&gt;</v>
      </c>
      <c r="AZ3" s="1" t="str">
        <f t="shared" si="23"/>
        <v/>
      </c>
      <c r="BA3" s="1" t="str">
        <f t="shared" si="24"/>
        <v/>
      </c>
      <c r="BB3" s="1" t="str">
        <f t="shared" si="25"/>
        <v>&lt;img src=@img/drinkicon.png@&gt;</v>
      </c>
      <c r="BC3" s="1" t="str">
        <f t="shared" si="26"/>
        <v>&lt;img src=@img/foodicon.png@&gt;</v>
      </c>
      <c r="BD3" s="1" t="str">
        <f t="shared" si="27"/>
        <v>&lt;img src=@img/outdoor.png@&gt;&lt;img src=@img/drinkicon.png@&gt;&lt;img src=@img/foodicon.png@&gt;</v>
      </c>
      <c r="BE3" s="1" t="str">
        <f t="shared" si="28"/>
        <v>outdoor drink food   pearl</v>
      </c>
      <c r="BF3" s="1" t="str">
        <f t="shared" ref="BF3:BF66" si="30">IF(C3="pearl","Pearl Street",IF(C3="campus","Near Campus",IF(C3="downtown","Downtown",IF(C3="north","North Boulder",IF(C3="chautauqua","Chautauqua",IF(C3="east","East Boulder",IF(C3="efoco","East FoCo",IF(C3="hill","The Hill",""))))))))</f>
        <v>Pearl Street</v>
      </c>
      <c r="BG3" s="10">
        <v>40.016379999999998</v>
      </c>
      <c r="BH3" s="10">
        <v>-105.28325700000001</v>
      </c>
      <c r="BI3" s="1" t="str">
        <f t="shared" si="29"/>
        <v>[40.01638,-105.283257],</v>
      </c>
      <c r="BK3" s="1" t="str">
        <f>IF(BJ3&gt;0,"&lt;img src=@img/kidicon.png@&gt;","")</f>
        <v/>
      </c>
    </row>
    <row r="4" spans="2:64" ht="21" customHeight="1">
      <c r="B4" s="10" t="s">
        <v>65</v>
      </c>
      <c r="C4" s="1" t="s">
        <v>190</v>
      </c>
      <c r="G4" s="6" t="s">
        <v>193</v>
      </c>
      <c r="H4" s="1">
        <v>2100</v>
      </c>
      <c r="I4" s="1">
        <v>2400</v>
      </c>
      <c r="J4" s="1">
        <v>1500</v>
      </c>
      <c r="K4" s="1">
        <v>1800</v>
      </c>
      <c r="L4" s="1">
        <v>1500</v>
      </c>
      <c r="M4" s="1">
        <v>1800</v>
      </c>
      <c r="N4" s="1">
        <v>1500</v>
      </c>
      <c r="O4" s="1">
        <v>1800</v>
      </c>
      <c r="P4" s="1">
        <v>1500</v>
      </c>
      <c r="Q4" s="1">
        <v>1800</v>
      </c>
      <c r="R4" s="1">
        <v>1500</v>
      </c>
      <c r="S4" s="1">
        <v>1800</v>
      </c>
      <c r="T4" s="1">
        <v>1500</v>
      </c>
      <c r="U4" s="1">
        <v>1800</v>
      </c>
      <c r="V4" s="10" t="s">
        <v>105</v>
      </c>
      <c r="W4" s="1">
        <f t="shared" si="0"/>
        <v>21</v>
      </c>
      <c r="X4" s="1">
        <f t="shared" si="1"/>
        <v>24</v>
      </c>
      <c r="Y4" s="1">
        <f t="shared" si="2"/>
        <v>15</v>
      </c>
      <c r="Z4" s="1">
        <f t="shared" si="3"/>
        <v>18</v>
      </c>
      <c r="AA4" s="1">
        <f t="shared" si="4"/>
        <v>15</v>
      </c>
      <c r="AB4" s="1">
        <f t="shared" si="5"/>
        <v>18</v>
      </c>
      <c r="AC4" s="1">
        <f t="shared" si="6"/>
        <v>15</v>
      </c>
      <c r="AD4" s="1">
        <f t="shared" si="7"/>
        <v>18</v>
      </c>
      <c r="AE4" s="1">
        <f t="shared" si="8"/>
        <v>15</v>
      </c>
      <c r="AF4" s="1">
        <f t="shared" si="9"/>
        <v>18</v>
      </c>
      <c r="AG4" s="1">
        <f t="shared" si="10"/>
        <v>15</v>
      </c>
      <c r="AH4" s="1">
        <f t="shared" si="11"/>
        <v>18</v>
      </c>
      <c r="AI4" s="1">
        <f t="shared" si="12"/>
        <v>15</v>
      </c>
      <c r="AJ4" s="1">
        <f t="shared" si="13"/>
        <v>18</v>
      </c>
      <c r="AK4" s="1" t="str">
        <f t="shared" si="14"/>
        <v>9pm-12am</v>
      </c>
      <c r="AL4" s="1" t="str">
        <f t="shared" si="15"/>
        <v>3pm-6pm</v>
      </c>
      <c r="AM4" s="1" t="str">
        <f t="shared" si="16"/>
        <v>3pm-6pm</v>
      </c>
      <c r="AN4" s="1" t="str">
        <f t="shared" si="17"/>
        <v>3pm-6pm</v>
      </c>
      <c r="AO4" s="1" t="str">
        <f t="shared" si="18"/>
        <v>3pm-6pm</v>
      </c>
      <c r="AP4" s="1" t="str">
        <f t="shared" si="19"/>
        <v>3pm-6pm</v>
      </c>
      <c r="AQ4" s="1" t="str">
        <f t="shared" si="20"/>
        <v>3pm-6pm</v>
      </c>
      <c r="AR4" s="1" t="s">
        <v>147</v>
      </c>
      <c r="AS4" s="1" t="s">
        <v>232</v>
      </c>
      <c r="AV4" s="5" t="s">
        <v>32</v>
      </c>
      <c r="AW4" s="5" t="s">
        <v>32</v>
      </c>
      <c r="AX4" s="6" t="str">
        <f t="shared" si="21"/>
        <v>{
    'name': "The Attic Bar &amp; Bistro",
    'area': "pearl",'hours': {
      'sunday-start':"2100", 'sunday-end':"2400",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"Monday - Saturday 3 - 6pm, Sunday 9pm - Close &lt;br&gt; Food: Appetizer Specials &lt;br&gt; Drinks: $3 Wells, Drafts, and Fat Alberts, $3.75 Wines", 'link':"http://www.atticbistro.com/", 'pricing':"",   'phone-number': "", 'address': "949 Walnut StBoulder, CO 80302", 'other-amenities': ['','',''], 'has-drink':true, 'has-food':true},</v>
      </c>
      <c r="AY4" s="1" t="str">
        <f t="shared" si="22"/>
        <v>&lt;img src=@img/outdoor.png@&gt;</v>
      </c>
      <c r="AZ4" s="1" t="str">
        <f t="shared" si="23"/>
        <v/>
      </c>
      <c r="BA4" s="1" t="str">
        <f t="shared" si="24"/>
        <v/>
      </c>
      <c r="BB4" s="1" t="str">
        <f t="shared" si="25"/>
        <v>&lt;img src=@img/drinkicon.png@&gt;</v>
      </c>
      <c r="BC4" s="1" t="str">
        <f t="shared" si="26"/>
        <v>&lt;img src=@img/foodicon.png@&gt;</v>
      </c>
      <c r="BD4" s="1" t="str">
        <f t="shared" si="27"/>
        <v>&lt;img src=@img/outdoor.png@&gt;&lt;img src=@img/drinkicon.png@&gt;&lt;img src=@img/foodicon.png@&gt;&lt;img src=@img/kidicon.png@&gt;</v>
      </c>
      <c r="BE4" s="1" t="str">
        <f t="shared" si="28"/>
        <v>outdoor drink food   pearl kid</v>
      </c>
      <c r="BF4" s="1" t="str">
        <f t="shared" si="30"/>
        <v>Pearl Street</v>
      </c>
      <c r="BG4" s="10">
        <v>40.016553000000002</v>
      </c>
      <c r="BH4" s="10">
        <v>-105.282411</v>
      </c>
      <c r="BI4" s="1" t="str">
        <f t="shared" si="29"/>
        <v>[40.016553,-105.282411],</v>
      </c>
      <c r="BJ4" s="1" t="b">
        <v>1</v>
      </c>
      <c r="BK4" s="1" t="str">
        <f t="shared" ref="BK4:BK65" si="31">IF(BJ4&gt;0,"&lt;img src=@img/kidicon.png@&gt;","")</f>
        <v>&lt;img src=@img/kidicon.png@&gt;</v>
      </c>
      <c r="BL4" s="1" t="s">
        <v>469</v>
      </c>
    </row>
    <row r="5" spans="2:64" ht="21" customHeight="1">
      <c r="B5" s="10" t="s">
        <v>66</v>
      </c>
      <c r="C5" s="1" t="s">
        <v>190</v>
      </c>
      <c r="G5" s="19" t="s">
        <v>194</v>
      </c>
      <c r="J5" s="1">
        <v>1500</v>
      </c>
      <c r="K5" s="1">
        <v>1800</v>
      </c>
      <c r="L5" s="1">
        <v>1500</v>
      </c>
      <c r="M5" s="1">
        <v>1800</v>
      </c>
      <c r="N5" s="1">
        <v>1500</v>
      </c>
      <c r="O5" s="1">
        <v>1800</v>
      </c>
      <c r="P5" s="1">
        <v>1500</v>
      </c>
      <c r="Q5" s="1">
        <v>1800</v>
      </c>
      <c r="R5" s="1">
        <v>1500</v>
      </c>
      <c r="S5" s="1">
        <v>1800</v>
      </c>
      <c r="V5" s="10" t="s">
        <v>106</v>
      </c>
      <c r="W5" s="1" t="str">
        <f t="shared" si="0"/>
        <v/>
      </c>
      <c r="X5" s="1" t="str">
        <f t="shared" si="1"/>
        <v/>
      </c>
      <c r="Y5" s="1">
        <f t="shared" si="2"/>
        <v>15</v>
      </c>
      <c r="Z5" s="1">
        <f t="shared" si="3"/>
        <v>18</v>
      </c>
      <c r="AA5" s="1">
        <f t="shared" si="4"/>
        <v>15</v>
      </c>
      <c r="AB5" s="1">
        <f t="shared" si="5"/>
        <v>18</v>
      </c>
      <c r="AC5" s="1">
        <f t="shared" si="6"/>
        <v>15</v>
      </c>
      <c r="AD5" s="1">
        <f t="shared" si="7"/>
        <v>18</v>
      </c>
      <c r="AE5" s="1">
        <f t="shared" si="8"/>
        <v>15</v>
      </c>
      <c r="AF5" s="1">
        <f t="shared" si="9"/>
        <v>18</v>
      </c>
      <c r="AG5" s="1">
        <f t="shared" si="10"/>
        <v>15</v>
      </c>
      <c r="AH5" s="1">
        <f t="shared" si="11"/>
        <v>18</v>
      </c>
      <c r="AI5" s="1" t="str">
        <f t="shared" si="12"/>
        <v/>
      </c>
      <c r="AJ5" s="1" t="str">
        <f t="shared" si="13"/>
        <v/>
      </c>
      <c r="AK5" s="1" t="str">
        <f t="shared" si="14"/>
        <v/>
      </c>
      <c r="AL5" s="1" t="str">
        <f t="shared" si="15"/>
        <v>3pm-6pm</v>
      </c>
      <c r="AM5" s="1" t="str">
        <f t="shared" si="16"/>
        <v>3pm-6pm</v>
      </c>
      <c r="AN5" s="1" t="str">
        <f t="shared" si="17"/>
        <v>3pm-6pm</v>
      </c>
      <c r="AO5" s="1" t="str">
        <f t="shared" si="18"/>
        <v>3pm-6pm</v>
      </c>
      <c r="AP5" s="1" t="str">
        <f t="shared" si="19"/>
        <v>3pm-6pm</v>
      </c>
      <c r="AQ5" s="1" t="str">
        <f t="shared" si="20"/>
        <v/>
      </c>
      <c r="AR5" s="4" t="s">
        <v>148</v>
      </c>
      <c r="AS5" s="1" t="s">
        <v>28</v>
      </c>
      <c r="AV5" s="5" t="s">
        <v>32</v>
      </c>
      <c r="AW5" s="5" t="s">
        <v>32</v>
      </c>
      <c r="AX5" s="6" t="str">
        <f t="shared" si="21"/>
        <v>{
    'name': "Bohemian Biergarten",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"Monday-Friday: 3-6pm, Monday: 9pm-Close &lt;br&gt; Food &amp; Drink Combos: $12 Half Litre Bier and regular Sausage OR pierogies OR pretzel sausage OR side salad OR goulash boat, $14 Half Litre Bier and One Special Sausage of your choice &lt;br&gt; Drinks: $1 off .5L, $2 off 1L, $3 Well Drinks, $1 off wine, Tuesday: $8 Das Boot all day, Wednesday: $2 off house wine", 'link':"http://www.bohemianbiergarten.com/", 'pricing':"",   'phone-number': "", 'address': "2017 13th StBoulder, CO 80302", 'other-amenities': ['outdoor','',''], 'has-drink':true, 'has-food':true},</v>
      </c>
      <c r="AY5" s="1" t="str">
        <f t="shared" si="22"/>
        <v>&lt;img src=@img/outdoor.png@&gt;</v>
      </c>
      <c r="AZ5" s="1" t="str">
        <f t="shared" si="23"/>
        <v/>
      </c>
      <c r="BA5" s="1" t="str">
        <f t="shared" si="24"/>
        <v/>
      </c>
      <c r="BB5" s="1" t="str">
        <f t="shared" si="25"/>
        <v>&lt;img src=@img/drinkicon.png@&gt;</v>
      </c>
      <c r="BC5" s="1" t="str">
        <f t="shared" si="26"/>
        <v>&lt;img src=@img/foodicon.png@&gt;</v>
      </c>
      <c r="BD5" s="1" t="str">
        <f t="shared" si="27"/>
        <v>&lt;img src=@img/outdoor.png@&gt;&lt;img src=@img/drinkicon.png@&gt;&lt;img src=@img/foodicon.png@&gt;</v>
      </c>
      <c r="BE5" s="1" t="str">
        <f t="shared" si="28"/>
        <v>outdoor drink food   pearl</v>
      </c>
      <c r="BF5" s="1" t="str">
        <f t="shared" si="30"/>
        <v>Pearl Street</v>
      </c>
      <c r="BG5" s="10">
        <v>40.018723000000001</v>
      </c>
      <c r="BH5" s="10">
        <v>-105.279256</v>
      </c>
      <c r="BI5" s="1" t="str">
        <f t="shared" si="29"/>
        <v>[40.018723,-105.279256],</v>
      </c>
      <c r="BK5" s="1" t="str">
        <f t="shared" si="31"/>
        <v/>
      </c>
    </row>
    <row r="6" spans="2:64" ht="21" customHeight="1">
      <c r="B6" s="10" t="s">
        <v>67</v>
      </c>
      <c r="C6" s="1" t="s">
        <v>190</v>
      </c>
      <c r="G6" s="19" t="s">
        <v>195</v>
      </c>
      <c r="H6" s="1">
        <v>1600</v>
      </c>
      <c r="I6" s="1">
        <v>1800</v>
      </c>
      <c r="J6" s="1">
        <v>1600</v>
      </c>
      <c r="K6" s="1">
        <v>1800</v>
      </c>
      <c r="L6" s="1">
        <v>1600</v>
      </c>
      <c r="M6" s="1">
        <v>1800</v>
      </c>
      <c r="N6" s="1">
        <v>1600</v>
      </c>
      <c r="O6" s="1">
        <v>1800</v>
      </c>
      <c r="P6" s="1">
        <v>1600</v>
      </c>
      <c r="Q6" s="1">
        <v>1800</v>
      </c>
      <c r="R6" s="1">
        <v>1600</v>
      </c>
      <c r="S6" s="1">
        <v>1800</v>
      </c>
      <c r="T6" s="1">
        <v>1600</v>
      </c>
      <c r="U6" s="1">
        <v>1800</v>
      </c>
      <c r="V6" s="10" t="s">
        <v>107</v>
      </c>
      <c r="W6" s="1">
        <f t="shared" si="0"/>
        <v>16</v>
      </c>
      <c r="X6" s="1">
        <f t="shared" si="1"/>
        <v>18</v>
      </c>
      <c r="Y6" s="1">
        <f t="shared" si="2"/>
        <v>16</v>
      </c>
      <c r="Z6" s="1">
        <f t="shared" si="3"/>
        <v>18</v>
      </c>
      <c r="AA6" s="1">
        <f t="shared" si="4"/>
        <v>16</v>
      </c>
      <c r="AB6" s="1">
        <f t="shared" si="5"/>
        <v>18</v>
      </c>
      <c r="AC6" s="1">
        <f t="shared" si="6"/>
        <v>16</v>
      </c>
      <c r="AD6" s="1">
        <f t="shared" si="7"/>
        <v>18</v>
      </c>
      <c r="AE6" s="1">
        <f t="shared" si="8"/>
        <v>16</v>
      </c>
      <c r="AF6" s="1">
        <f t="shared" si="9"/>
        <v>18</v>
      </c>
      <c r="AG6" s="1">
        <f t="shared" si="10"/>
        <v>16</v>
      </c>
      <c r="AH6" s="1">
        <f t="shared" si="11"/>
        <v>18</v>
      </c>
      <c r="AI6" s="1">
        <f t="shared" si="12"/>
        <v>16</v>
      </c>
      <c r="AJ6" s="1">
        <f t="shared" si="13"/>
        <v>18</v>
      </c>
      <c r="AK6" s="1" t="str">
        <f t="shared" si="14"/>
        <v>4pm-6pm</v>
      </c>
      <c r="AL6" s="1" t="str">
        <f t="shared" si="15"/>
        <v>4pm-6pm</v>
      </c>
      <c r="AM6" s="1" t="str">
        <f t="shared" si="16"/>
        <v>4pm-6pm</v>
      </c>
      <c r="AN6" s="1" t="str">
        <f t="shared" si="17"/>
        <v>4pm-6pm</v>
      </c>
      <c r="AO6" s="1" t="str">
        <f t="shared" si="18"/>
        <v>4pm-6pm</v>
      </c>
      <c r="AP6" s="1" t="str">
        <f t="shared" si="19"/>
        <v>4pm-6pm</v>
      </c>
      <c r="AQ6" s="1" t="str">
        <f t="shared" si="20"/>
        <v>4pm-6pm</v>
      </c>
      <c r="AR6" s="4" t="s">
        <v>149</v>
      </c>
      <c r="AS6" s="1" t="s">
        <v>28</v>
      </c>
      <c r="AV6" s="5" t="s">
        <v>32</v>
      </c>
      <c r="AW6" s="5" t="s">
        <v>32</v>
      </c>
      <c r="AX6" s="6" t="str">
        <f t="shared" si="21"/>
        <v>{
    'name': "Boulder ChopHouse &amp; Tavern",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Food:  $4-12 starters, $8-13 entrees  &lt;br&gt; Drinks: $3.5 Draft Beer, $4.5 Wine and Well Drinks, $5.5 Specialty Cocktails", 'link':"http://boulderchophouse.com/", 'pricing':"",   'phone-number': "", 'address': "921 Walnut StSuite 100Boulder, CO 80302", 'other-amenities': ['outdoor','',''], 'has-drink':true, 'has-food':true},</v>
      </c>
      <c r="AY6" s="1" t="str">
        <f t="shared" si="22"/>
        <v>&lt;img src=@img/outdoor.png@&gt;</v>
      </c>
      <c r="AZ6" s="1" t="str">
        <f t="shared" si="23"/>
        <v/>
      </c>
      <c r="BA6" s="1" t="str">
        <f t="shared" si="24"/>
        <v/>
      </c>
      <c r="BB6" s="1" t="str">
        <f t="shared" si="25"/>
        <v>&lt;img src=@img/drinkicon.png@&gt;</v>
      </c>
      <c r="BC6" s="1" t="str">
        <f t="shared" si="26"/>
        <v>&lt;img src=@img/foodicon.png@&gt;</v>
      </c>
      <c r="BD6" s="1" t="str">
        <f t="shared" si="27"/>
        <v>&lt;img src=@img/outdoor.png@&gt;&lt;img src=@img/drinkicon.png@&gt;&lt;img src=@img/foodicon.png@&gt;</v>
      </c>
      <c r="BE6" s="1" t="str">
        <f t="shared" si="28"/>
        <v>outdoor drink food   pearl</v>
      </c>
      <c r="BF6" s="1" t="str">
        <f t="shared" si="30"/>
        <v>Pearl Street</v>
      </c>
      <c r="BG6" s="10">
        <v>40.016489999999997</v>
      </c>
      <c r="BH6" s="10">
        <v>-105.282719</v>
      </c>
      <c r="BI6" s="1" t="str">
        <f t="shared" si="29"/>
        <v>[40.01649,-105.282719],</v>
      </c>
      <c r="BK6" s="1" t="str">
        <f t="shared" si="31"/>
        <v/>
      </c>
    </row>
    <row r="7" spans="2:64" ht="21" customHeight="1">
      <c r="B7" s="10" t="s">
        <v>68</v>
      </c>
      <c r="C7" s="1" t="s">
        <v>190</v>
      </c>
      <c r="G7" s="6" t="s">
        <v>196</v>
      </c>
      <c r="H7" s="1">
        <v>1500</v>
      </c>
      <c r="I7" s="1">
        <v>1830</v>
      </c>
      <c r="J7" s="1">
        <v>1500</v>
      </c>
      <c r="K7" s="1">
        <v>1830</v>
      </c>
      <c r="L7" s="1">
        <v>1500</v>
      </c>
      <c r="M7" s="1">
        <v>1830</v>
      </c>
      <c r="N7" s="1">
        <v>1500</v>
      </c>
      <c r="O7" s="1">
        <v>1830</v>
      </c>
      <c r="P7" s="1">
        <v>1500</v>
      </c>
      <c r="Q7" s="1">
        <v>1830</v>
      </c>
      <c r="R7" s="1">
        <v>1500</v>
      </c>
      <c r="S7" s="1">
        <v>1830</v>
      </c>
      <c r="T7" s="1">
        <v>1500</v>
      </c>
      <c r="U7" s="1">
        <v>1830</v>
      </c>
      <c r="V7" s="10" t="s">
        <v>108</v>
      </c>
      <c r="W7" s="1">
        <f t="shared" si="0"/>
        <v>15</v>
      </c>
      <c r="X7" s="1">
        <f t="shared" si="1"/>
        <v>18.3</v>
      </c>
      <c r="Y7" s="1">
        <f t="shared" si="2"/>
        <v>15</v>
      </c>
      <c r="Z7" s="1">
        <f t="shared" si="3"/>
        <v>18.3</v>
      </c>
      <c r="AA7" s="1">
        <f t="shared" si="4"/>
        <v>15</v>
      </c>
      <c r="AB7" s="1">
        <f t="shared" si="5"/>
        <v>18.3</v>
      </c>
      <c r="AC7" s="1">
        <f t="shared" si="6"/>
        <v>15</v>
      </c>
      <c r="AD7" s="1">
        <f t="shared" si="7"/>
        <v>18.3</v>
      </c>
      <c r="AE7" s="1">
        <f t="shared" si="8"/>
        <v>15</v>
      </c>
      <c r="AF7" s="1">
        <f t="shared" si="9"/>
        <v>18.3</v>
      </c>
      <c r="AG7" s="1">
        <f t="shared" si="10"/>
        <v>15</v>
      </c>
      <c r="AH7" s="1">
        <f t="shared" si="11"/>
        <v>18.3</v>
      </c>
      <c r="AI7" s="1">
        <f t="shared" si="12"/>
        <v>15</v>
      </c>
      <c r="AJ7" s="1">
        <f t="shared" si="13"/>
        <v>18.3</v>
      </c>
      <c r="AK7" s="1" t="str">
        <f t="shared" si="14"/>
        <v>3pm-6.3pm</v>
      </c>
      <c r="AL7" s="1" t="str">
        <f t="shared" si="15"/>
        <v>3pm-6.3pm</v>
      </c>
      <c r="AM7" s="1" t="str">
        <f t="shared" si="16"/>
        <v>3pm-6.3pm</v>
      </c>
      <c r="AN7" s="1" t="str">
        <f t="shared" si="17"/>
        <v>3pm-6.3pm</v>
      </c>
      <c r="AO7" s="1" t="str">
        <f t="shared" si="18"/>
        <v>3pm-6.3pm</v>
      </c>
      <c r="AP7" s="1" t="str">
        <f t="shared" si="19"/>
        <v>3pm-6.3pm</v>
      </c>
      <c r="AQ7" s="1" t="str">
        <f t="shared" si="20"/>
        <v>3pm-6.3pm</v>
      </c>
      <c r="AR7" s="4" t="s">
        <v>150</v>
      </c>
      <c r="AS7" s="1" t="s">
        <v>28</v>
      </c>
      <c r="AT7" s="1" t="s">
        <v>464</v>
      </c>
      <c r="AV7" s="5" t="s">
        <v>32</v>
      </c>
      <c r="AW7" s="5" t="s">
        <v>32</v>
      </c>
      <c r="AX7" s="6" t="str">
        <f t="shared" si="21"/>
        <v>{
    'name': "Brasserie Ten Ten",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"Daily 3 - 6:30pm &lt;br&gt; Food: Discounted hors d'oeuvres &lt;br&gt; Drinks: $3.75 Beer, $5 House Wine, $5-6 Cocktails", 'link':"http://www.brasserietenten.com/", 'pricing':"",   'phone-number': "", 'address': "1011 Walnut StBoulder, CO 80302", 'other-amenities': ['outdoor','pet',''], 'has-drink':true, 'has-food':true},</v>
      </c>
      <c r="AY7" s="1" t="str">
        <f t="shared" si="22"/>
        <v>&lt;img src=@img/outdoor.png@&gt;</v>
      </c>
      <c r="AZ7" s="1" t="str">
        <f t="shared" si="23"/>
        <v>&lt;img src=@img/pets.png@&gt;</v>
      </c>
      <c r="BA7" s="1" t="str">
        <f t="shared" si="24"/>
        <v/>
      </c>
      <c r="BB7" s="1" t="str">
        <f t="shared" si="25"/>
        <v>&lt;img src=@img/drinkicon.png@&gt;</v>
      </c>
      <c r="BC7" s="1" t="str">
        <f t="shared" si="26"/>
        <v>&lt;img src=@img/foodicon.png@&gt;</v>
      </c>
      <c r="BD7" s="1" t="str">
        <f t="shared" si="27"/>
        <v>&lt;img src=@img/outdoor.png@&gt;&lt;img src=@img/pets.png@&gt;&lt;img src=@img/drinkicon.png@&gt;&lt;img src=@img/foodicon.png@&gt;</v>
      </c>
      <c r="BE7" s="1" t="str">
        <f t="shared" si="28"/>
        <v>outdoor pet drink food   pearl</v>
      </c>
      <c r="BF7" s="1" t="str">
        <f t="shared" si="30"/>
        <v>Pearl Street</v>
      </c>
      <c r="BG7" s="10">
        <v>40.016697000000001</v>
      </c>
      <c r="BH7" s="10">
        <v>-105.282068</v>
      </c>
      <c r="BI7" s="1" t="str">
        <f t="shared" si="29"/>
        <v>[40.016697,-105.282068],</v>
      </c>
      <c r="BK7" s="1" t="str">
        <f t="shared" si="31"/>
        <v/>
      </c>
    </row>
    <row r="8" spans="2:64" ht="21" customHeight="1">
      <c r="B8" s="10" t="s">
        <v>69</v>
      </c>
      <c r="C8" s="1" t="s">
        <v>190</v>
      </c>
      <c r="G8" s="19" t="s">
        <v>197</v>
      </c>
      <c r="H8" s="1">
        <v>1400</v>
      </c>
      <c r="I8" s="1">
        <v>1800</v>
      </c>
      <c r="J8" s="1">
        <v>1500</v>
      </c>
      <c r="K8" s="1">
        <v>2200</v>
      </c>
      <c r="L8" s="1">
        <v>1400</v>
      </c>
      <c r="M8" s="1">
        <v>1800</v>
      </c>
      <c r="N8" s="1">
        <v>1400</v>
      </c>
      <c r="O8" s="1">
        <v>1800</v>
      </c>
      <c r="P8" s="1">
        <v>1400</v>
      </c>
      <c r="Q8" s="1">
        <v>1800</v>
      </c>
      <c r="R8" s="1">
        <v>1400</v>
      </c>
      <c r="S8" s="1">
        <v>1800</v>
      </c>
      <c r="T8" s="1">
        <v>1400</v>
      </c>
      <c r="U8" s="1">
        <v>1800</v>
      </c>
      <c r="V8" s="10" t="s">
        <v>109</v>
      </c>
      <c r="W8" s="1">
        <f t="shared" si="0"/>
        <v>14</v>
      </c>
      <c r="X8" s="1">
        <f t="shared" si="1"/>
        <v>18</v>
      </c>
      <c r="Y8" s="1">
        <f t="shared" si="2"/>
        <v>15</v>
      </c>
      <c r="Z8" s="1">
        <f t="shared" si="3"/>
        <v>22</v>
      </c>
      <c r="AA8" s="1">
        <f t="shared" si="4"/>
        <v>14</v>
      </c>
      <c r="AB8" s="1">
        <f t="shared" si="5"/>
        <v>18</v>
      </c>
      <c r="AC8" s="1">
        <f t="shared" si="6"/>
        <v>14</v>
      </c>
      <c r="AD8" s="1">
        <f t="shared" si="7"/>
        <v>18</v>
      </c>
      <c r="AE8" s="1">
        <f t="shared" si="8"/>
        <v>14</v>
      </c>
      <c r="AF8" s="1">
        <f t="shared" si="9"/>
        <v>18</v>
      </c>
      <c r="AG8" s="1">
        <f t="shared" si="10"/>
        <v>14</v>
      </c>
      <c r="AH8" s="1">
        <f t="shared" si="11"/>
        <v>18</v>
      </c>
      <c r="AI8" s="1">
        <f t="shared" si="12"/>
        <v>14</v>
      </c>
      <c r="AJ8" s="1">
        <f t="shared" si="13"/>
        <v>18</v>
      </c>
      <c r="AK8" s="1" t="str">
        <f t="shared" si="14"/>
        <v>2pm-6pm</v>
      </c>
      <c r="AL8" s="1" t="str">
        <f t="shared" si="15"/>
        <v>3pm-10pm</v>
      </c>
      <c r="AM8" s="1" t="str">
        <f t="shared" si="16"/>
        <v>2pm-6pm</v>
      </c>
      <c r="AN8" s="1" t="str">
        <f t="shared" si="17"/>
        <v>2pm-6pm</v>
      </c>
      <c r="AO8" s="1" t="str">
        <f t="shared" si="18"/>
        <v>2pm-6pm</v>
      </c>
      <c r="AP8" s="1" t="str">
        <f t="shared" si="19"/>
        <v>2pm-6pm</v>
      </c>
      <c r="AQ8" s="1" t="str">
        <f t="shared" si="20"/>
        <v>2pm-6pm</v>
      </c>
      <c r="AR8" s="4" t="s">
        <v>151</v>
      </c>
      <c r="AS8" s="1" t="s">
        <v>28</v>
      </c>
      <c r="AV8" s="5" t="s">
        <v>32</v>
      </c>
      <c r="AW8" s="5" t="s">
        <v>32</v>
      </c>
      <c r="AX8" s="6" t="str">
        <f t="shared" si="21"/>
        <v>{
    'name': "Centro Mexican Kitchen",
    'area': "pearl",'hours': {
      'sunday-start':"1400", 'sunday-end':"1800", 'monday-start':"1500", 'monday-end':"2200", 'tuesday-start':"1400", 'tuesday-end':"1800", 'wednesday-start':"1400", 'wednesday-end':"1800", 'thursday-start':"1400", 'thursday-end':"1800", 'friday-start':"1400", 'friday-end':"1800", 'saturday-start':"1400", 'saturday-end':"1800"},  'description': "All night Monday, Tuesday-Sunday 2-6pm / Brunch Happy Hour Sat &amp; Sun 9:30-10 am &lt;br&gt; Food:  $3-$7 Appetizers &lt;br&gt; Drink: $3-4 Can and Draft Beer, $3 Wells, $5 House Wine, $5 Coin Margs.", 'link':"http://www.centrolatinkitchen.com/", 'pricing':"",   'phone-number': "", 'address': "950 Pearl StBoulder, CO 80302", 'other-amenities': ['outdoor','',''], 'has-drink':true, 'has-food':true},</v>
      </c>
      <c r="AY8" s="1" t="str">
        <f t="shared" si="22"/>
        <v>&lt;img src=@img/outdoor.png@&gt;</v>
      </c>
      <c r="AZ8" s="1" t="str">
        <f t="shared" si="23"/>
        <v/>
      </c>
      <c r="BA8" s="1" t="str">
        <f t="shared" si="24"/>
        <v/>
      </c>
      <c r="BB8" s="1" t="str">
        <f t="shared" si="25"/>
        <v>&lt;img src=@img/drinkicon.png@&gt;</v>
      </c>
      <c r="BC8" s="1" t="str">
        <f t="shared" si="26"/>
        <v>&lt;img src=@img/foodicon.png@&gt;</v>
      </c>
      <c r="BD8" s="1" t="str">
        <f t="shared" si="27"/>
        <v>&lt;img src=@img/outdoor.png@&gt;&lt;img src=@img/drinkicon.png@&gt;&lt;img src=@img/foodicon.png@&gt;&lt;img src=@img/kidicon.png@&gt;</v>
      </c>
      <c r="BE8" s="1" t="str">
        <f t="shared" si="28"/>
        <v>outdoor drink food   pearl kid</v>
      </c>
      <c r="BF8" s="1" t="str">
        <f t="shared" si="30"/>
        <v>Pearl Street</v>
      </c>
      <c r="BG8" s="10">
        <v>40.017136000000001</v>
      </c>
      <c r="BH8" s="10">
        <v>-105.28254099999999</v>
      </c>
      <c r="BI8" s="1" t="str">
        <f t="shared" si="29"/>
        <v>[40.017136,-105.282541],</v>
      </c>
      <c r="BJ8" s="1" t="b">
        <v>1</v>
      </c>
      <c r="BK8" s="1" t="str">
        <f t="shared" si="31"/>
        <v>&lt;img src=@img/kidicon.png@&gt;</v>
      </c>
      <c r="BL8" s="1" t="s">
        <v>470</v>
      </c>
    </row>
    <row r="9" spans="2:64" ht="21" customHeight="1">
      <c r="B9" s="10" t="s">
        <v>70</v>
      </c>
      <c r="C9" s="1" t="s">
        <v>190</v>
      </c>
      <c r="G9" s="19" t="s">
        <v>198</v>
      </c>
      <c r="J9" s="1">
        <v>1600</v>
      </c>
      <c r="K9" s="1">
        <v>1800</v>
      </c>
      <c r="L9" s="1">
        <v>1600</v>
      </c>
      <c r="M9" s="1">
        <v>1800</v>
      </c>
      <c r="N9" s="1">
        <v>1600</v>
      </c>
      <c r="O9" s="1">
        <v>1800</v>
      </c>
      <c r="P9" s="1">
        <v>1600</v>
      </c>
      <c r="Q9" s="1">
        <v>1800</v>
      </c>
      <c r="R9" s="1">
        <v>1600</v>
      </c>
      <c r="S9" s="1">
        <v>1800</v>
      </c>
      <c r="V9" s="10" t="s">
        <v>110</v>
      </c>
      <c r="W9" s="1" t="str">
        <f t="shared" si="0"/>
        <v/>
      </c>
      <c r="X9" s="1" t="str">
        <f t="shared" si="1"/>
        <v/>
      </c>
      <c r="Y9" s="1">
        <f t="shared" si="2"/>
        <v>16</v>
      </c>
      <c r="Z9" s="1">
        <f t="shared" si="3"/>
        <v>18</v>
      </c>
      <c r="AA9" s="1">
        <f t="shared" si="4"/>
        <v>16</v>
      </c>
      <c r="AB9" s="1">
        <f t="shared" si="5"/>
        <v>18</v>
      </c>
      <c r="AC9" s="1">
        <f t="shared" si="6"/>
        <v>16</v>
      </c>
      <c r="AD9" s="1">
        <f t="shared" si="7"/>
        <v>18</v>
      </c>
      <c r="AE9" s="1">
        <f t="shared" si="8"/>
        <v>16</v>
      </c>
      <c r="AF9" s="1">
        <f t="shared" si="9"/>
        <v>18</v>
      </c>
      <c r="AG9" s="1">
        <f t="shared" si="10"/>
        <v>16</v>
      </c>
      <c r="AH9" s="1">
        <f t="shared" si="11"/>
        <v>18</v>
      </c>
      <c r="AI9" s="1" t="str">
        <f t="shared" si="12"/>
        <v/>
      </c>
      <c r="AJ9" s="1" t="str">
        <f t="shared" si="13"/>
        <v/>
      </c>
      <c r="AK9" s="1" t="str">
        <f t="shared" si="14"/>
        <v/>
      </c>
      <c r="AL9" s="1" t="str">
        <f t="shared" si="15"/>
        <v>4pm-6pm</v>
      </c>
      <c r="AM9" s="1" t="str">
        <f t="shared" si="16"/>
        <v>4pm-6pm</v>
      </c>
      <c r="AN9" s="1" t="str">
        <f t="shared" si="17"/>
        <v>4pm-6pm</v>
      </c>
      <c r="AO9" s="1" t="str">
        <f t="shared" si="18"/>
        <v>4pm-6pm</v>
      </c>
      <c r="AP9" s="1" t="str">
        <f t="shared" si="19"/>
        <v>4pm-6pm</v>
      </c>
      <c r="AQ9" s="1" t="str">
        <f t="shared" si="20"/>
        <v/>
      </c>
      <c r="AR9" s="4" t="s">
        <v>152</v>
      </c>
      <c r="AS9" s="1" t="s">
        <v>28</v>
      </c>
      <c r="AV9" s="5" t="s">
        <v>32</v>
      </c>
      <c r="AW9" s="5" t="s">
        <v>32</v>
      </c>
      <c r="AX9" s="6" t="str">
        <f t="shared" si="21"/>
        <v>{
    'name': "The Cheesecake Factory",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"Monday - Friday 4 - 6pm &lt;br&gt; Food: $5.95 Small Plates and Appetizers &lt;br&gt; Drinks: $5.95 Specialty Cocktails, $4.95 Wells and Wine, $3.25 Beers", 'link':"http://www.thecheesecakefactory.com/", 'pricing':"",   'phone-number': "", 'address': "1401 Pearl StSuite 100Boulder, CO 80302", 'other-amenities': ['outdoor','',''], 'has-drink':true, 'has-food':true},</v>
      </c>
      <c r="AY9" s="1" t="str">
        <f t="shared" si="22"/>
        <v>&lt;img src=@img/outdoor.png@&gt;</v>
      </c>
      <c r="AZ9" s="1" t="str">
        <f t="shared" si="23"/>
        <v/>
      </c>
      <c r="BA9" s="1" t="str">
        <f t="shared" si="24"/>
        <v/>
      </c>
      <c r="BB9" s="1" t="str">
        <f t="shared" si="25"/>
        <v>&lt;img src=@img/drinkicon.png@&gt;</v>
      </c>
      <c r="BC9" s="1" t="str">
        <f t="shared" si="26"/>
        <v>&lt;img src=@img/foodicon.png@&gt;</v>
      </c>
      <c r="BD9" s="1" t="str">
        <f t="shared" si="27"/>
        <v>&lt;img src=@img/outdoor.png@&gt;&lt;img src=@img/drinkicon.png@&gt;&lt;img src=@img/foodicon.png@&gt;</v>
      </c>
      <c r="BE9" s="1" t="str">
        <f t="shared" si="28"/>
        <v>outdoor drink food   pearl</v>
      </c>
      <c r="BF9" s="1" t="str">
        <f t="shared" si="30"/>
        <v>Pearl Street</v>
      </c>
      <c r="BG9" s="10">
        <v>40.018610000000002</v>
      </c>
      <c r="BH9" s="10">
        <v>-105.277233</v>
      </c>
      <c r="BI9" s="1" t="str">
        <f t="shared" si="29"/>
        <v>[40.01861,-105.277233],</v>
      </c>
      <c r="BK9" s="1" t="str">
        <f t="shared" si="31"/>
        <v/>
      </c>
    </row>
    <row r="10" spans="2:64" ht="21" customHeight="1">
      <c r="B10" s="10" t="s">
        <v>71</v>
      </c>
      <c r="C10" s="1" t="s">
        <v>190</v>
      </c>
      <c r="G10" s="19" t="s">
        <v>199</v>
      </c>
      <c r="H10" s="1">
        <v>1500</v>
      </c>
      <c r="I10" s="1">
        <v>1800</v>
      </c>
      <c r="J10" s="1">
        <v>1500</v>
      </c>
      <c r="K10" s="1">
        <v>1800</v>
      </c>
      <c r="L10" s="1">
        <v>1500</v>
      </c>
      <c r="M10" s="1">
        <v>1800</v>
      </c>
      <c r="N10" s="1">
        <v>1500</v>
      </c>
      <c r="O10" s="1">
        <v>1800</v>
      </c>
      <c r="P10" s="1">
        <v>1500</v>
      </c>
      <c r="Q10" s="1">
        <v>1800</v>
      </c>
      <c r="R10" s="1">
        <v>1500</v>
      </c>
      <c r="S10" s="1">
        <v>1800</v>
      </c>
      <c r="T10" s="1">
        <v>1500</v>
      </c>
      <c r="U10" s="1">
        <v>1800</v>
      </c>
      <c r="V10" s="10" t="s">
        <v>111</v>
      </c>
      <c r="W10" s="1">
        <f t="shared" si="0"/>
        <v>15</v>
      </c>
      <c r="X10" s="1">
        <f t="shared" si="1"/>
        <v>18</v>
      </c>
      <c r="Y10" s="1">
        <f t="shared" si="2"/>
        <v>15</v>
      </c>
      <c r="Z10" s="1">
        <f t="shared" si="3"/>
        <v>18</v>
      </c>
      <c r="AA10" s="1">
        <f t="shared" si="4"/>
        <v>15</v>
      </c>
      <c r="AB10" s="1">
        <f t="shared" si="5"/>
        <v>18</v>
      </c>
      <c r="AC10" s="1">
        <f t="shared" si="6"/>
        <v>15</v>
      </c>
      <c r="AD10" s="1">
        <f t="shared" si="7"/>
        <v>18</v>
      </c>
      <c r="AE10" s="1">
        <f t="shared" si="8"/>
        <v>15</v>
      </c>
      <c r="AF10" s="1">
        <f t="shared" si="9"/>
        <v>18</v>
      </c>
      <c r="AG10" s="1">
        <f t="shared" si="10"/>
        <v>15</v>
      </c>
      <c r="AH10" s="1">
        <f t="shared" si="11"/>
        <v>18</v>
      </c>
      <c r="AI10" s="1">
        <f t="shared" si="12"/>
        <v>15</v>
      </c>
      <c r="AJ10" s="1">
        <f t="shared" si="13"/>
        <v>18</v>
      </c>
      <c r="AK10" s="1" t="str">
        <f t="shared" si="14"/>
        <v>3pm-6pm</v>
      </c>
      <c r="AL10" s="1" t="str">
        <f t="shared" si="15"/>
        <v>3pm-6pm</v>
      </c>
      <c r="AM10" s="1" t="str">
        <f t="shared" si="16"/>
        <v>3pm-6pm</v>
      </c>
      <c r="AN10" s="1" t="str">
        <f t="shared" si="17"/>
        <v>3pm-6pm</v>
      </c>
      <c r="AO10" s="1" t="str">
        <f t="shared" si="18"/>
        <v>3pm-6pm</v>
      </c>
      <c r="AP10" s="1" t="str">
        <f t="shared" si="19"/>
        <v>3pm-6pm</v>
      </c>
      <c r="AQ10" s="1" t="str">
        <f t="shared" si="20"/>
        <v>3pm-6pm</v>
      </c>
      <c r="AR10" s="4" t="s">
        <v>153</v>
      </c>
      <c r="AS10" s="1" t="s">
        <v>28</v>
      </c>
      <c r="AV10" s="5" t="s">
        <v>32</v>
      </c>
      <c r="AW10" s="5" t="s">
        <v>32</v>
      </c>
      <c r="AX10" s="6" t="str">
        <f t="shared" si="21"/>
        <v>{
    'name': "The Corner Bar",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 pm &lt;br&gt; Select appetizers under $7 &lt;br&gt; $7 specialty cocktails, Select wines under $6, $4 draft beers,  $5 well drinks", 'link':"http://cornerbarboulderado.com/", 'pricing':"",   'phone-number': "", 'address': "2115 13th StBoulder, CO 80302", 'other-amenities': ['outdoor','',''], 'has-drink':true, 'has-food':true},</v>
      </c>
      <c r="AY10" s="1" t="str">
        <f t="shared" si="22"/>
        <v>&lt;img src=@img/outdoor.png@&gt;</v>
      </c>
      <c r="AZ10" s="1" t="str">
        <f t="shared" si="23"/>
        <v/>
      </c>
      <c r="BA10" s="1" t="str">
        <f t="shared" si="24"/>
        <v/>
      </c>
      <c r="BB10" s="1" t="str">
        <f t="shared" si="25"/>
        <v>&lt;img src=@img/drinkicon.png@&gt;</v>
      </c>
      <c r="BC10" s="1" t="str">
        <f t="shared" si="26"/>
        <v>&lt;img src=@img/foodicon.png@&gt;</v>
      </c>
      <c r="BD10" s="1" t="str">
        <f t="shared" si="27"/>
        <v>&lt;img src=@img/outdoor.png@&gt;&lt;img src=@img/drinkicon.png@&gt;&lt;img src=@img/foodicon.png@&gt;</v>
      </c>
      <c r="BE10" s="1" t="str">
        <f t="shared" si="28"/>
        <v>outdoor drink food   pearl</v>
      </c>
      <c r="BF10" s="1" t="str">
        <f t="shared" si="30"/>
        <v>Pearl Street</v>
      </c>
      <c r="BG10" s="10">
        <v>40.019404000000002</v>
      </c>
      <c r="BH10" s="10">
        <v>-105.279415</v>
      </c>
      <c r="BI10" s="1" t="str">
        <f t="shared" si="29"/>
        <v>[40.019404,-105.279415],</v>
      </c>
      <c r="BK10" s="1" t="str">
        <f t="shared" si="31"/>
        <v/>
      </c>
    </row>
    <row r="11" spans="2:64" ht="21" customHeight="1">
      <c r="B11" s="10" t="s">
        <v>72</v>
      </c>
      <c r="C11" s="1" t="s">
        <v>190</v>
      </c>
      <c r="G11" s="19" t="s">
        <v>200</v>
      </c>
      <c r="H11" s="1">
        <v>1400</v>
      </c>
      <c r="I11" s="1">
        <v>1800</v>
      </c>
      <c r="J11" s="1">
        <v>1400</v>
      </c>
      <c r="K11" s="1">
        <v>1800</v>
      </c>
      <c r="L11" s="1">
        <v>1400</v>
      </c>
      <c r="M11" s="1">
        <v>1800</v>
      </c>
      <c r="N11" s="1">
        <v>1400</v>
      </c>
      <c r="O11" s="1">
        <v>1800</v>
      </c>
      <c r="P11" s="1">
        <v>1400</v>
      </c>
      <c r="Q11" s="1">
        <v>1800</v>
      </c>
      <c r="R11" s="1">
        <v>1400</v>
      </c>
      <c r="S11" s="1">
        <v>1800</v>
      </c>
      <c r="T11" s="1">
        <v>1400</v>
      </c>
      <c r="U11" s="1">
        <v>1800</v>
      </c>
      <c r="V11" s="10" t="s">
        <v>112</v>
      </c>
      <c r="W11" s="1">
        <f t="shared" si="0"/>
        <v>14</v>
      </c>
      <c r="X11" s="1">
        <f t="shared" si="1"/>
        <v>18</v>
      </c>
      <c r="Y11" s="1">
        <f t="shared" si="2"/>
        <v>14</v>
      </c>
      <c r="Z11" s="1">
        <f t="shared" si="3"/>
        <v>18</v>
      </c>
      <c r="AA11" s="1">
        <f t="shared" si="4"/>
        <v>14</v>
      </c>
      <c r="AB11" s="1">
        <f t="shared" si="5"/>
        <v>18</v>
      </c>
      <c r="AC11" s="1">
        <f t="shared" si="6"/>
        <v>14</v>
      </c>
      <c r="AD11" s="1">
        <f t="shared" si="7"/>
        <v>18</v>
      </c>
      <c r="AE11" s="1">
        <f t="shared" si="8"/>
        <v>14</v>
      </c>
      <c r="AF11" s="1">
        <f t="shared" si="9"/>
        <v>18</v>
      </c>
      <c r="AG11" s="1">
        <f t="shared" si="10"/>
        <v>14</v>
      </c>
      <c r="AH11" s="1">
        <f t="shared" si="11"/>
        <v>18</v>
      </c>
      <c r="AI11" s="1">
        <f t="shared" si="12"/>
        <v>14</v>
      </c>
      <c r="AJ11" s="1">
        <f t="shared" si="13"/>
        <v>18</v>
      </c>
      <c r="AK11" s="1" t="str">
        <f t="shared" si="14"/>
        <v>2pm-6pm</v>
      </c>
      <c r="AL11" s="1" t="str">
        <f t="shared" si="15"/>
        <v>2pm-6pm</v>
      </c>
      <c r="AM11" s="1" t="str">
        <f t="shared" si="16"/>
        <v>2pm-6pm</v>
      </c>
      <c r="AN11" s="1" t="str">
        <f t="shared" si="17"/>
        <v>2pm-6pm</v>
      </c>
      <c r="AO11" s="1" t="str">
        <f t="shared" si="18"/>
        <v>2pm-6pm</v>
      </c>
      <c r="AP11" s="1" t="str">
        <f t="shared" si="19"/>
        <v>2pm-6pm</v>
      </c>
      <c r="AQ11" s="1" t="str">
        <f t="shared" si="20"/>
        <v>2pm-6pm</v>
      </c>
      <c r="AR11" s="12" t="s">
        <v>154</v>
      </c>
      <c r="AS11" s="1" t="s">
        <v>232</v>
      </c>
      <c r="AV11" s="5" t="s">
        <v>32</v>
      </c>
      <c r="AW11" s="5" t="s">
        <v>32</v>
      </c>
      <c r="AX11" s="6" t="str">
        <f t="shared" si="21"/>
        <v>{
    'name': "Eureka!",
    'area': "pearl",'hours':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""Hoppy" Hour Daily 2 - 6pm &amp; 9pm - Close &lt;br&gt; Food: Appetizer Specials &lt;br&gt; Drinks: $1 off permanent Beers, $2 off local Spirits", 'link':"http://www.eurekarestaurantgroup.com/", 'pricing':"",   'phone-number': "", 'address': "1048 Pearl StSuite 105Boulder, CO 80302", 'other-amenities': ['','',''], 'has-drink':true, 'has-food':true},</v>
      </c>
      <c r="AY11" s="1" t="str">
        <f t="shared" si="22"/>
        <v>&lt;img src=@img/outdoor.png@&gt;</v>
      </c>
      <c r="AZ11" s="1" t="str">
        <f t="shared" si="23"/>
        <v/>
      </c>
      <c r="BA11" s="1" t="str">
        <f t="shared" si="24"/>
        <v/>
      </c>
      <c r="BB11" s="1" t="str">
        <f t="shared" si="25"/>
        <v>&lt;img src=@img/drinkicon.png@&gt;</v>
      </c>
      <c r="BC11" s="1" t="str">
        <f t="shared" si="26"/>
        <v>&lt;img src=@img/foodicon.png@&gt;</v>
      </c>
      <c r="BD11" s="1" t="str">
        <f t="shared" si="27"/>
        <v>&lt;img src=@img/outdoor.png@&gt;&lt;img src=@img/drinkicon.png@&gt;&lt;img src=@img/foodicon.png@&gt;</v>
      </c>
      <c r="BE11" s="1" t="str">
        <f t="shared" si="28"/>
        <v>outdoor drink food   pearl</v>
      </c>
      <c r="BF11" s="1" t="str">
        <f t="shared" si="30"/>
        <v>Pearl Street</v>
      </c>
      <c r="BG11" s="10">
        <v>40.017138000000003</v>
      </c>
      <c r="BH11" s="10">
        <v>-105.281702</v>
      </c>
      <c r="BI11" s="1" t="str">
        <f t="shared" si="29"/>
        <v>[40.017138,-105.281702],</v>
      </c>
      <c r="BK11" s="1" t="str">
        <f t="shared" si="31"/>
        <v/>
      </c>
    </row>
    <row r="12" spans="2:64" ht="21" customHeight="1">
      <c r="B12" s="10" t="s">
        <v>73</v>
      </c>
      <c r="C12" s="1" t="s">
        <v>190</v>
      </c>
      <c r="G12" s="19" t="s">
        <v>201</v>
      </c>
      <c r="H12" s="1">
        <v>1700</v>
      </c>
      <c r="I12" s="1">
        <v>2200</v>
      </c>
      <c r="J12" s="1">
        <v>1500</v>
      </c>
      <c r="K12" s="1">
        <v>1800</v>
      </c>
      <c r="L12" s="1">
        <v>1500</v>
      </c>
      <c r="M12" s="1">
        <v>1800</v>
      </c>
      <c r="N12" s="1">
        <v>1500</v>
      </c>
      <c r="O12" s="1">
        <v>1800</v>
      </c>
      <c r="P12" s="1">
        <v>1500</v>
      </c>
      <c r="Q12" s="1">
        <v>1800</v>
      </c>
      <c r="R12" s="1">
        <v>1500</v>
      </c>
      <c r="S12" s="1">
        <v>1800</v>
      </c>
      <c r="V12" s="10" t="s">
        <v>113</v>
      </c>
      <c r="W12" s="1">
        <f t="shared" si="0"/>
        <v>17</v>
      </c>
      <c r="X12" s="1">
        <f t="shared" si="1"/>
        <v>22</v>
      </c>
      <c r="Y12" s="1">
        <f t="shared" si="2"/>
        <v>15</v>
      </c>
      <c r="Z12" s="1">
        <f t="shared" si="3"/>
        <v>18</v>
      </c>
      <c r="AA12" s="1">
        <f t="shared" si="4"/>
        <v>15</v>
      </c>
      <c r="AB12" s="1">
        <f t="shared" si="5"/>
        <v>18</v>
      </c>
      <c r="AC12" s="1">
        <f t="shared" si="6"/>
        <v>15</v>
      </c>
      <c r="AD12" s="1">
        <f t="shared" si="7"/>
        <v>18</v>
      </c>
      <c r="AE12" s="1">
        <f t="shared" si="8"/>
        <v>15</v>
      </c>
      <c r="AF12" s="1">
        <f t="shared" si="9"/>
        <v>18</v>
      </c>
      <c r="AG12" s="1">
        <f t="shared" si="10"/>
        <v>15</v>
      </c>
      <c r="AH12" s="1">
        <f t="shared" si="11"/>
        <v>18</v>
      </c>
      <c r="AI12" s="1" t="str">
        <f t="shared" si="12"/>
        <v/>
      </c>
      <c r="AJ12" s="1" t="str">
        <f t="shared" si="13"/>
        <v/>
      </c>
      <c r="AK12" s="1" t="str">
        <f t="shared" si="14"/>
        <v>5pm-10pm</v>
      </c>
      <c r="AL12" s="1" t="str">
        <f t="shared" si="15"/>
        <v>3pm-6pm</v>
      </c>
      <c r="AM12" s="1" t="str">
        <f t="shared" si="16"/>
        <v>3pm-6pm</v>
      </c>
      <c r="AN12" s="1" t="str">
        <f t="shared" si="17"/>
        <v>3pm-6pm</v>
      </c>
      <c r="AO12" s="1" t="str">
        <f t="shared" si="18"/>
        <v>3pm-6pm</v>
      </c>
      <c r="AP12" s="1" t="str">
        <f t="shared" si="19"/>
        <v>3pm-6pm</v>
      </c>
      <c r="AQ12" s="1" t="str">
        <f t="shared" si="20"/>
        <v/>
      </c>
      <c r="AR12" s="4" t="s">
        <v>155</v>
      </c>
      <c r="AS12" s="1" t="s">
        <v>28</v>
      </c>
      <c r="AV12" s="5" t="s">
        <v>32</v>
      </c>
      <c r="AW12" s="5" t="s">
        <v>32</v>
      </c>
      <c r="AX12" s="6" t="str">
        <f t="shared" si="21"/>
        <v>{
    'name': "Foolish Craig's Cafe",
    'area': "pearl",'hours': {
      'sunday-start':"1700", 'sunday-end':"2200",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 &amp; Sunday 5pm - Close &lt;br&gt; Food: Appetizers $6 and under &lt;br&gt; Drinks: Coors Light cans $3, Draft Beer $3.50-6, Well Cocktails $4, Import &amp; Micro bottles $3.50, House Wines $5", 'link':"http://foolishcraigs.com/", 'pricing':"",   'phone-number': "", 'address': "1611 Pearl StBoulder, CO 80302", 'other-amenities': ['outdoor','',''], 'has-drink':true, 'has-food':true},</v>
      </c>
      <c r="AY12" s="1" t="str">
        <f t="shared" si="22"/>
        <v>&lt;img src=@img/outdoor.png@&gt;</v>
      </c>
      <c r="AZ12" s="1" t="str">
        <f t="shared" si="23"/>
        <v/>
      </c>
      <c r="BA12" s="1" t="str">
        <f t="shared" si="24"/>
        <v/>
      </c>
      <c r="BB12" s="1" t="str">
        <f t="shared" si="25"/>
        <v>&lt;img src=@img/drinkicon.png@&gt;</v>
      </c>
      <c r="BC12" s="1" t="str">
        <f t="shared" si="26"/>
        <v>&lt;img src=@img/foodicon.png@&gt;</v>
      </c>
      <c r="BD12" s="1" t="str">
        <f t="shared" si="27"/>
        <v>&lt;img src=@img/outdoor.png@&gt;&lt;img src=@img/drinkicon.png@&gt;&lt;img src=@img/foodicon.png@&gt;</v>
      </c>
      <c r="BE12" s="1" t="str">
        <f t="shared" si="28"/>
        <v>outdoor drink food   pearl</v>
      </c>
      <c r="BF12" s="1" t="str">
        <f t="shared" si="30"/>
        <v>Pearl Street</v>
      </c>
      <c r="BG12" s="10">
        <v>40.01923</v>
      </c>
      <c r="BH12" s="10">
        <v>-105.27445299999999</v>
      </c>
      <c r="BI12" s="1" t="str">
        <f t="shared" si="29"/>
        <v>[40.01923,-105.274453],</v>
      </c>
      <c r="BK12" s="1" t="str">
        <f t="shared" si="31"/>
        <v/>
      </c>
    </row>
    <row r="13" spans="2:64" ht="21" customHeight="1">
      <c r="B13" s="10" t="s">
        <v>74</v>
      </c>
      <c r="C13" s="1" t="s">
        <v>190</v>
      </c>
      <c r="G13" s="19" t="s">
        <v>202</v>
      </c>
      <c r="J13" s="1">
        <v>1430</v>
      </c>
      <c r="K13" s="1">
        <v>1730</v>
      </c>
      <c r="L13" s="1">
        <v>1430</v>
      </c>
      <c r="M13" s="1">
        <v>1730</v>
      </c>
      <c r="N13" s="1">
        <v>1430</v>
      </c>
      <c r="O13" s="1">
        <v>1730</v>
      </c>
      <c r="P13" s="1">
        <v>1430</v>
      </c>
      <c r="Q13" s="1">
        <v>1730</v>
      </c>
      <c r="R13" s="1">
        <v>1430</v>
      </c>
      <c r="S13" s="1">
        <v>1730</v>
      </c>
      <c r="T13" s="1">
        <v>1430</v>
      </c>
      <c r="U13" s="1">
        <v>1730</v>
      </c>
      <c r="V13" s="10" t="s">
        <v>114</v>
      </c>
      <c r="W13" s="1" t="str">
        <f t="shared" si="0"/>
        <v/>
      </c>
      <c r="X13" s="1" t="str">
        <f t="shared" si="1"/>
        <v/>
      </c>
      <c r="Y13" s="1">
        <f t="shared" si="2"/>
        <v>14.3</v>
      </c>
      <c r="Z13" s="1">
        <f t="shared" si="3"/>
        <v>17.3</v>
      </c>
      <c r="AA13" s="1">
        <f t="shared" si="4"/>
        <v>14.3</v>
      </c>
      <c r="AB13" s="1">
        <f t="shared" si="5"/>
        <v>17.3</v>
      </c>
      <c r="AC13" s="1">
        <f t="shared" si="6"/>
        <v>14.3</v>
      </c>
      <c r="AD13" s="1">
        <f t="shared" si="7"/>
        <v>17.3</v>
      </c>
      <c r="AE13" s="1">
        <f t="shared" si="8"/>
        <v>14.3</v>
      </c>
      <c r="AF13" s="1">
        <f t="shared" si="9"/>
        <v>17.3</v>
      </c>
      <c r="AG13" s="1">
        <f t="shared" si="10"/>
        <v>14.3</v>
      </c>
      <c r="AH13" s="1">
        <f t="shared" si="11"/>
        <v>17.3</v>
      </c>
      <c r="AI13" s="1">
        <f t="shared" si="12"/>
        <v>14.3</v>
      </c>
      <c r="AJ13" s="1">
        <f t="shared" si="13"/>
        <v>17.3</v>
      </c>
      <c r="AK13" s="1" t="str">
        <f t="shared" si="14"/>
        <v/>
      </c>
      <c r="AL13" s="1" t="str">
        <f t="shared" si="15"/>
        <v>2.3pm-5.3pm</v>
      </c>
      <c r="AM13" s="1" t="str">
        <f t="shared" si="16"/>
        <v>2.3pm-5.3pm</v>
      </c>
      <c r="AN13" s="1" t="str">
        <f t="shared" si="17"/>
        <v>2.3pm-5.3pm</v>
      </c>
      <c r="AO13" s="1" t="str">
        <f t="shared" si="18"/>
        <v>2.3pm-5.3pm</v>
      </c>
      <c r="AP13" s="1" t="str">
        <f t="shared" si="19"/>
        <v>2.3pm-5.3pm</v>
      </c>
      <c r="AQ13" s="1" t="str">
        <f t="shared" si="20"/>
        <v>2.3pm-5.3pm</v>
      </c>
      <c r="AR13" s="4" t="s">
        <v>156</v>
      </c>
      <c r="AS13" s="1" t="s">
        <v>28</v>
      </c>
      <c r="AV13" s="5" t="s">
        <v>32</v>
      </c>
      <c r="AW13" s="5" t="s">
        <v>32</v>
      </c>
      <c r="AX13" s="6" t="str">
        <f t="shared" si="21"/>
        <v>{
    'name': "Hapa Sushi Grill &amp; Sake Bar",
    'area': "pearl",'hours': {
      'sunday-start':"", 'sunday-end':"", 'monday-start':"1430", 'monday-end':"1730", 'tuesday-start':"1430", 'tuesday-end':"1730", 'wednesday-start':"1430", 'wednesday-end':"1730", 'thursday-start':"1430", 'thursday-end':"1730", 'friday-start':"1430", 'friday-end':"1730", 'saturday-start':"1430", 'saturday-end':"1730"},  'description': "Monday - Saturday 2:30 - 5:30pm &amp; Thursday - Saturday 10pm-Midnight &lt;br&gt; Food: $7.90 for 2 beginner rolls &amp; 1/2 price Hapa starters and traditional starters &lt;br&gt; Drinks: $3.50 Hapa Beer. $3.50 Hot Sake and $3 Fruit Infused Sake. $4.5 Sake Cocktails &amp; Well Drinks. $5 House Wine. $8.5 Sake Bombs.", 'link':"http://www.hapasushi.com/", 'pricing':"",   'phone-number': "", 'address': "1117 Pearl StBoulder, CO 80302", 'other-amenities': ['outdoor','',''], 'has-drink':true, 'has-food':true},</v>
      </c>
      <c r="AY13" s="1" t="str">
        <f t="shared" si="22"/>
        <v>&lt;img src=@img/outdoor.png@&gt;</v>
      </c>
      <c r="AZ13" s="1" t="str">
        <f t="shared" si="23"/>
        <v/>
      </c>
      <c r="BA13" s="1" t="str">
        <f t="shared" si="24"/>
        <v/>
      </c>
      <c r="BB13" s="1" t="str">
        <f t="shared" si="25"/>
        <v>&lt;img src=@img/drinkicon.png@&gt;</v>
      </c>
      <c r="BC13" s="1" t="str">
        <f t="shared" si="26"/>
        <v>&lt;img src=@img/foodicon.png@&gt;</v>
      </c>
      <c r="BD13" s="1" t="str">
        <f t="shared" si="27"/>
        <v>&lt;img src=@img/outdoor.png@&gt;&lt;img src=@img/drinkicon.png@&gt;&lt;img src=@img/foodicon.png@&gt;</v>
      </c>
      <c r="BE13" s="1" t="str">
        <f t="shared" si="28"/>
        <v>outdoor drink food   pearl</v>
      </c>
      <c r="BF13" s="1" t="str">
        <f t="shared" si="30"/>
        <v>Pearl Street</v>
      </c>
      <c r="BG13" s="10">
        <v>40.017850000000003</v>
      </c>
      <c r="BH13" s="10">
        <v>-105.28077999999999</v>
      </c>
      <c r="BI13" s="1" t="str">
        <f t="shared" si="29"/>
        <v>[40.01785,-105.28078],</v>
      </c>
      <c r="BK13" s="1" t="str">
        <f t="shared" si="31"/>
        <v/>
      </c>
    </row>
    <row r="14" spans="2:64" ht="21" customHeight="1">
      <c r="B14" s="10" t="s">
        <v>26</v>
      </c>
      <c r="C14" s="1" t="s">
        <v>190</v>
      </c>
      <c r="G14" s="19" t="s">
        <v>203</v>
      </c>
      <c r="H14" s="1">
        <v>1500</v>
      </c>
      <c r="I14" s="1">
        <v>2000</v>
      </c>
      <c r="J14" s="1">
        <v>1500</v>
      </c>
      <c r="K14" s="1">
        <v>2000</v>
      </c>
      <c r="L14" s="1">
        <v>1500</v>
      </c>
      <c r="M14" s="1">
        <v>2000</v>
      </c>
      <c r="N14" s="1">
        <v>1500</v>
      </c>
      <c r="O14" s="1">
        <v>2000</v>
      </c>
      <c r="P14" s="1">
        <v>1500</v>
      </c>
      <c r="Q14" s="1">
        <v>2000</v>
      </c>
      <c r="R14" s="1">
        <v>1500</v>
      </c>
      <c r="S14" s="1">
        <v>2000</v>
      </c>
      <c r="T14" s="1">
        <v>1500</v>
      </c>
      <c r="U14" s="1">
        <v>2000</v>
      </c>
      <c r="V14" s="10" t="s">
        <v>115</v>
      </c>
      <c r="W14" s="1">
        <f t="shared" si="0"/>
        <v>15</v>
      </c>
      <c r="X14" s="1">
        <f t="shared" si="1"/>
        <v>20</v>
      </c>
      <c r="Y14" s="1">
        <f t="shared" si="2"/>
        <v>15</v>
      </c>
      <c r="Z14" s="1">
        <f t="shared" si="3"/>
        <v>20</v>
      </c>
      <c r="AA14" s="1">
        <f t="shared" si="4"/>
        <v>15</v>
      </c>
      <c r="AB14" s="1">
        <f t="shared" si="5"/>
        <v>20</v>
      </c>
      <c r="AC14" s="1">
        <f t="shared" si="6"/>
        <v>15</v>
      </c>
      <c r="AD14" s="1">
        <f t="shared" si="7"/>
        <v>20</v>
      </c>
      <c r="AE14" s="1">
        <f t="shared" si="8"/>
        <v>15</v>
      </c>
      <c r="AF14" s="1">
        <f t="shared" si="9"/>
        <v>20</v>
      </c>
      <c r="AG14" s="1">
        <f t="shared" si="10"/>
        <v>15</v>
      </c>
      <c r="AH14" s="1">
        <f t="shared" si="11"/>
        <v>20</v>
      </c>
      <c r="AI14" s="1">
        <f t="shared" si="12"/>
        <v>15</v>
      </c>
      <c r="AJ14" s="1">
        <f t="shared" si="13"/>
        <v>20</v>
      </c>
      <c r="AK14" s="1" t="str">
        <f t="shared" si="14"/>
        <v>3pm-8pm</v>
      </c>
      <c r="AL14" s="1" t="str">
        <f t="shared" si="15"/>
        <v>3pm-8pm</v>
      </c>
      <c r="AM14" s="1" t="str">
        <f t="shared" si="16"/>
        <v>3pm-8pm</v>
      </c>
      <c r="AN14" s="1" t="str">
        <f t="shared" si="17"/>
        <v>3pm-8pm</v>
      </c>
      <c r="AO14" s="1" t="str">
        <f t="shared" si="18"/>
        <v>3pm-8pm</v>
      </c>
      <c r="AP14" s="1" t="str">
        <f t="shared" si="19"/>
        <v>3pm-8pm</v>
      </c>
      <c r="AQ14" s="1" t="str">
        <f t="shared" si="20"/>
        <v>3pm-8pm</v>
      </c>
      <c r="AR14" s="4" t="s">
        <v>157</v>
      </c>
      <c r="AS14" s="1" t="s">
        <v>28</v>
      </c>
      <c r="AV14" s="5" t="s">
        <v>32</v>
      </c>
      <c r="AW14" s="5" t="s">
        <v>32</v>
      </c>
      <c r="AX14" s="6" t="str">
        <f t="shared" si="21"/>
        <v>{
    'name': "Illegal Pete's",
    'area': "pearl",'hours':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"Daily 3 - 8pm, Late Night Thursday - Saturday 11:00pm - 1:00am &lt;br&gt; Food: Free chips &amp; salsa with bar drink &lt;br&gt; Drinks: $4.50 House Margs, $3 Domestic Drafts, $3.50 Wells, $1 Off Select Craft Drafts", 'link':"http://www.illegalpetes.com/", 'pricing':"",   'phone-number': "", 'address': "1447 Pearl StBoulder, CO 80302", 'other-amenities': ['outdoor','',''], 'has-drink':true, 'has-food':true},</v>
      </c>
      <c r="AY14" s="1" t="str">
        <f t="shared" si="22"/>
        <v>&lt;img src=@img/outdoor.png@&gt;</v>
      </c>
      <c r="AZ14" s="1" t="str">
        <f t="shared" si="23"/>
        <v/>
      </c>
      <c r="BA14" s="1" t="str">
        <f t="shared" si="24"/>
        <v/>
      </c>
      <c r="BB14" s="1" t="str">
        <f t="shared" si="25"/>
        <v>&lt;img src=@img/drinkicon.png@&gt;</v>
      </c>
      <c r="BC14" s="1" t="str">
        <f t="shared" si="26"/>
        <v>&lt;img src=@img/foodicon.png@&gt;</v>
      </c>
      <c r="BD14" s="1" t="str">
        <f t="shared" si="27"/>
        <v>&lt;img src=@img/outdoor.png@&gt;&lt;img src=@img/drinkicon.png@&gt;&lt;img src=@img/foodicon.png@&gt;</v>
      </c>
      <c r="BE14" s="1" t="str">
        <f t="shared" si="28"/>
        <v>outdoor drink food   pearl</v>
      </c>
      <c r="BF14" s="1" t="str">
        <f t="shared" si="30"/>
        <v>Pearl Street</v>
      </c>
      <c r="BG14" s="10">
        <v>40.018818000000003</v>
      </c>
      <c r="BH14" s="10">
        <v>-105.276314</v>
      </c>
      <c r="BI14" s="1" t="str">
        <f t="shared" si="29"/>
        <v>[40.018818,-105.276314],</v>
      </c>
      <c r="BK14" s="1" t="str">
        <f t="shared" si="31"/>
        <v/>
      </c>
    </row>
    <row r="15" spans="2:64" ht="21" customHeight="1">
      <c r="B15" s="10" t="s">
        <v>75</v>
      </c>
      <c r="C15" s="1" t="s">
        <v>190</v>
      </c>
      <c r="G15" s="19" t="s">
        <v>204</v>
      </c>
      <c r="H15" s="1">
        <v>1500</v>
      </c>
      <c r="I15" s="1">
        <v>1800</v>
      </c>
      <c r="J15" s="1">
        <v>1500</v>
      </c>
      <c r="K15" s="1">
        <v>1800</v>
      </c>
      <c r="L15" s="1">
        <v>1500</v>
      </c>
      <c r="M15" s="1">
        <v>1800</v>
      </c>
      <c r="N15" s="1">
        <v>1500</v>
      </c>
      <c r="O15" s="1">
        <v>1800</v>
      </c>
      <c r="P15" s="1">
        <v>1500</v>
      </c>
      <c r="Q15" s="1">
        <v>1800</v>
      </c>
      <c r="R15" s="1">
        <v>1500</v>
      </c>
      <c r="S15" s="1">
        <v>1800</v>
      </c>
      <c r="T15" s="1">
        <v>1500</v>
      </c>
      <c r="U15" s="1">
        <v>1800</v>
      </c>
      <c r="V15" s="10" t="s">
        <v>116</v>
      </c>
      <c r="W15" s="1">
        <f t="shared" si="0"/>
        <v>15</v>
      </c>
      <c r="X15" s="1">
        <f t="shared" si="1"/>
        <v>18</v>
      </c>
      <c r="Y15" s="1">
        <f t="shared" si="2"/>
        <v>15</v>
      </c>
      <c r="Z15" s="1">
        <f t="shared" si="3"/>
        <v>18</v>
      </c>
      <c r="AA15" s="1">
        <f t="shared" si="4"/>
        <v>15</v>
      </c>
      <c r="AB15" s="1">
        <f t="shared" si="5"/>
        <v>18</v>
      </c>
      <c r="AC15" s="1">
        <f t="shared" si="6"/>
        <v>15</v>
      </c>
      <c r="AD15" s="1">
        <f t="shared" si="7"/>
        <v>18</v>
      </c>
      <c r="AE15" s="1">
        <f t="shared" si="8"/>
        <v>15</v>
      </c>
      <c r="AF15" s="1">
        <f t="shared" si="9"/>
        <v>18</v>
      </c>
      <c r="AG15" s="1">
        <f t="shared" si="10"/>
        <v>15</v>
      </c>
      <c r="AH15" s="1">
        <f t="shared" si="11"/>
        <v>18</v>
      </c>
      <c r="AI15" s="1">
        <f t="shared" si="12"/>
        <v>15</v>
      </c>
      <c r="AJ15" s="1">
        <f t="shared" si="13"/>
        <v>18</v>
      </c>
      <c r="AK15" s="1" t="str">
        <f t="shared" si="14"/>
        <v>3pm-6pm</v>
      </c>
      <c r="AL15" s="1" t="str">
        <f t="shared" si="15"/>
        <v>3pm-6pm</v>
      </c>
      <c r="AM15" s="1" t="str">
        <f t="shared" si="16"/>
        <v>3pm-6pm</v>
      </c>
      <c r="AN15" s="1" t="str">
        <f t="shared" si="17"/>
        <v>3pm-6pm</v>
      </c>
      <c r="AO15" s="1" t="str">
        <f t="shared" si="18"/>
        <v>3pm-6pm</v>
      </c>
      <c r="AP15" s="1" t="str">
        <f t="shared" si="19"/>
        <v>3pm-6pm</v>
      </c>
      <c r="AQ15" s="1" t="str">
        <f t="shared" si="20"/>
        <v>3pm-6pm</v>
      </c>
      <c r="AR15" s="4" t="s">
        <v>158</v>
      </c>
      <c r="AS15" s="1" t="s">
        <v>28</v>
      </c>
      <c r="AT15" s="1" t="s">
        <v>464</v>
      </c>
      <c r="AV15" s="5" t="s">
        <v>32</v>
      </c>
      <c r="AW15" s="5" t="s">
        <v>32</v>
      </c>
      <c r="AX15" s="6" t="str">
        <f t="shared" si="21"/>
        <v>{
    'name': "Japango",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afternoon happy hour 3 - 6pm&lt;br&gt; Food: (Lunchtime) $3 Handrolls, Discounted Nigiri &amp; Sashimi, $8.5, Featured Bento Box,  (Daily Afternoon) $3-5 Bar Menu Items, $2 off Special Rolls, $3 Handrolls, Sapporo Draft &amp; Hot Sake, $4 Sake Sangria, Well Drinks &amp; House Wine $6 Bartender's Choice Cocktail", 'link':"http://www.boulderjapango.com/", 'pricing':"",   'phone-number': "", 'address': "1136 Pearl StBoulder, CO 80302", 'other-amenities': ['outdoor','pet',''], 'has-drink':true, 'has-food':true},</v>
      </c>
      <c r="AY15" s="1" t="str">
        <f t="shared" si="22"/>
        <v>&lt;img src=@img/outdoor.png@&gt;</v>
      </c>
      <c r="AZ15" s="1" t="str">
        <f t="shared" si="23"/>
        <v>&lt;img src=@img/pets.png@&gt;</v>
      </c>
      <c r="BA15" s="1" t="str">
        <f t="shared" si="24"/>
        <v/>
      </c>
      <c r="BB15" s="1" t="str">
        <f t="shared" si="25"/>
        <v>&lt;img src=@img/drinkicon.png@&gt;</v>
      </c>
      <c r="BC15" s="1" t="str">
        <f t="shared" si="26"/>
        <v>&lt;img src=@img/foodicon.png@&gt;</v>
      </c>
      <c r="BD15" s="1" t="str">
        <f t="shared" si="27"/>
        <v>&lt;img src=@img/outdoor.png@&gt;&lt;img src=@img/pets.png@&gt;&lt;img src=@img/drinkicon.png@&gt;&lt;img src=@img/foodicon.png@&gt;</v>
      </c>
      <c r="BE15" s="1" t="str">
        <f t="shared" si="28"/>
        <v>outdoor pet drink food   pearl</v>
      </c>
      <c r="BF15" s="1" t="str">
        <f t="shared" si="30"/>
        <v>Pearl Street</v>
      </c>
      <c r="BG15" s="10">
        <v>40.017558999999999</v>
      </c>
      <c r="BH15" s="10">
        <v>-105.280328</v>
      </c>
      <c r="BI15" s="1" t="str">
        <f t="shared" si="29"/>
        <v>[40.017559,-105.280328],</v>
      </c>
      <c r="BK15" s="1" t="str">
        <f t="shared" si="31"/>
        <v/>
      </c>
    </row>
    <row r="16" spans="2:64" ht="21" customHeight="1">
      <c r="B16" s="10" t="s">
        <v>76</v>
      </c>
      <c r="C16" s="1" t="s">
        <v>190</v>
      </c>
      <c r="G16" s="6" t="s">
        <v>205</v>
      </c>
      <c r="H16" s="1">
        <v>1600</v>
      </c>
      <c r="I16" s="1">
        <v>1800</v>
      </c>
      <c r="J16" s="1">
        <v>1600</v>
      </c>
      <c r="K16" s="1">
        <v>2200</v>
      </c>
      <c r="L16" s="1">
        <v>1600</v>
      </c>
      <c r="M16" s="1">
        <v>1800</v>
      </c>
      <c r="N16" s="1">
        <v>1600</v>
      </c>
      <c r="O16" s="1">
        <v>1800</v>
      </c>
      <c r="P16" s="1">
        <v>1600</v>
      </c>
      <c r="Q16" s="1">
        <v>1800</v>
      </c>
      <c r="R16" s="1">
        <v>1600</v>
      </c>
      <c r="S16" s="1">
        <v>1800</v>
      </c>
      <c r="T16" s="1">
        <v>1600</v>
      </c>
      <c r="U16" s="1">
        <v>1800</v>
      </c>
      <c r="V16" s="10" t="s">
        <v>117</v>
      </c>
      <c r="W16" s="1">
        <f t="shared" ref="W16" si="32">IF(H16&gt;0,H16/100,"")</f>
        <v>16</v>
      </c>
      <c r="X16" s="1">
        <f t="shared" ref="X16" si="33">IF(I16&gt;0,I16/100,"")</f>
        <v>18</v>
      </c>
      <c r="Y16" s="1">
        <f t="shared" ref="Y16" si="34">IF(J16&gt;0,J16/100,"")</f>
        <v>16</v>
      </c>
      <c r="Z16" s="1">
        <f t="shared" ref="Z16" si="35">IF(K16&gt;0,K16/100,"")</f>
        <v>22</v>
      </c>
      <c r="AA16" s="1">
        <f t="shared" ref="AA16" si="36">IF(L16&gt;0,L16/100,"")</f>
        <v>16</v>
      </c>
      <c r="AB16" s="1">
        <f t="shared" ref="AB16" si="37">IF(M16&gt;0,M16/100,"")</f>
        <v>18</v>
      </c>
      <c r="AC16" s="1">
        <f t="shared" ref="AC16" si="38">IF(N16&gt;0,N16/100,"")</f>
        <v>16</v>
      </c>
      <c r="AD16" s="1">
        <f t="shared" ref="AD16" si="39">IF(O16&gt;0,O16/100,"")</f>
        <v>18</v>
      </c>
      <c r="AE16" s="1">
        <f t="shared" ref="AE16" si="40">IF(P16&gt;0,P16/100,"")</f>
        <v>16</v>
      </c>
      <c r="AF16" s="1">
        <f t="shared" ref="AF16" si="41">IF(Q16&gt;0,Q16/100,"")</f>
        <v>18</v>
      </c>
      <c r="AG16" s="1">
        <f t="shared" ref="AG16" si="42">IF(R16&gt;0,R16/100,"")</f>
        <v>16</v>
      </c>
      <c r="AH16" s="1">
        <f t="shared" ref="AH16" si="43">IF(S16&gt;0,S16/100,"")</f>
        <v>18</v>
      </c>
      <c r="AI16" s="1">
        <f t="shared" ref="AI16" si="44">IF(T16&gt;0,T16/100,"")</f>
        <v>16</v>
      </c>
      <c r="AJ16" s="1">
        <f t="shared" ref="AJ16" si="45">IF(U16&gt;0,U16/100,"")</f>
        <v>18</v>
      </c>
      <c r="AK16" s="1" t="str">
        <f>IF(J16&gt;0,CONCATENATE(IF(W16&lt;=12,W16,W16-12),IF(OR(W16&lt;12,W16=24),"am","pm"),"-",IF(X16&lt;=12,X16,X16-12),IF(OR(X16&lt;12,X16=24),"am","pm")),"")</f>
        <v>4pm-6pm</v>
      </c>
      <c r="AL16" s="1" t="str">
        <f t="shared" si="15"/>
        <v>4pm-10pm</v>
      </c>
      <c r="AM16" s="1" t="str">
        <f t="shared" si="16"/>
        <v>4pm-6pm</v>
      </c>
      <c r="AN16" s="1" t="str">
        <f t="shared" si="17"/>
        <v>4pm-6pm</v>
      </c>
      <c r="AO16" s="1" t="str">
        <f t="shared" si="18"/>
        <v>4pm-6pm</v>
      </c>
      <c r="AP16" s="1" t="str">
        <f t="shared" si="19"/>
        <v>4pm-6pm</v>
      </c>
      <c r="AQ16" s="1" t="str">
        <f t="shared" si="20"/>
        <v>4pm-6pm</v>
      </c>
      <c r="AR16" s="13" t="s">
        <v>159</v>
      </c>
      <c r="AS16" s="1" t="s">
        <v>28</v>
      </c>
      <c r="AV16" s="5" t="s">
        <v>32</v>
      </c>
      <c r="AW16" s="5" t="s">
        <v>32</v>
      </c>
      <c r="AX16" s="6" t="str">
        <f t="shared" si="21"/>
        <v>{
    'name': "Jax Fish House",
    'area': "pearl",'hours': {
      'sunday-start':"1600", 'sunday-end':"1800", 'monday-start':"1600", 'monday-end':"2200", 'tuesday-start':"1600", 'tuesday-end':"1800", 'wednesday-start':"1600", 'wednesday-end':"1800", 'thursday-start':"1600", 'thursday-end':"1800", 'friday-start':"1600", 'friday-end':"1800", 'saturday-start':"1600", 'saturday-end':"1800"},  'description': "Monday: All Night, Tues-Sunday: 4pm - 6pm &lt;br&gt; Food: $5-$12 Small Plates &lt;br&gt; Drinks: $5-$10 Cocktails, $5 Wine, $2.25 Oyster Shooters, $1 off ALL Draft Beers.", 'link':"http://jaxboulder.com/", 'pricing':"",   'phone-number': "", 'address': "928 Pearl StBoulder, CO 80302", 'other-amenities': ['outdoor','',''], 'has-drink':true, 'has-food':true},</v>
      </c>
      <c r="AY16" s="1" t="str">
        <f t="shared" si="22"/>
        <v>&lt;img src=@img/outdoor.png@&gt;</v>
      </c>
      <c r="AZ16" s="1" t="str">
        <f t="shared" si="23"/>
        <v/>
      </c>
      <c r="BA16" s="1" t="str">
        <f t="shared" si="24"/>
        <v/>
      </c>
      <c r="BB16" s="1" t="str">
        <f t="shared" si="25"/>
        <v>&lt;img src=@img/drinkicon.png@&gt;</v>
      </c>
      <c r="BC16" s="1" t="str">
        <f t="shared" si="26"/>
        <v>&lt;img src=@img/foodicon.png@&gt;</v>
      </c>
      <c r="BD16" s="1" t="str">
        <f t="shared" si="27"/>
        <v>&lt;img src=@img/outdoor.png@&gt;&lt;img src=@img/drinkicon.png@&gt;&lt;img src=@img/foodicon.png@&gt;</v>
      </c>
      <c r="BE16" s="1" t="str">
        <f t="shared" si="28"/>
        <v>outdoor drink food   pearl</v>
      </c>
      <c r="BF16" s="1" t="str">
        <f t="shared" si="30"/>
        <v>Pearl Street</v>
      </c>
      <c r="BG16" s="10">
        <v>40.017009000000002</v>
      </c>
      <c r="BH16" s="10">
        <v>-105.28317699999999</v>
      </c>
      <c r="BI16" s="1" t="str">
        <f t="shared" si="29"/>
        <v>[40.017009,-105.283177],</v>
      </c>
      <c r="BK16" s="1" t="str">
        <f t="shared" si="31"/>
        <v/>
      </c>
    </row>
    <row r="17" spans="2:64" ht="21" customHeight="1">
      <c r="B17" s="10" t="s">
        <v>160</v>
      </c>
      <c r="C17" s="1" t="s">
        <v>190</v>
      </c>
      <c r="G17" s="20" t="s">
        <v>206</v>
      </c>
      <c r="H17" s="1">
        <v>1600</v>
      </c>
      <c r="I17" s="1">
        <v>1800</v>
      </c>
      <c r="J17" s="1">
        <v>1600</v>
      </c>
      <c r="K17" s="1">
        <v>1800</v>
      </c>
      <c r="L17" s="1">
        <v>1600</v>
      </c>
      <c r="M17" s="1">
        <v>1800</v>
      </c>
      <c r="N17" s="1">
        <v>1600</v>
      </c>
      <c r="O17" s="1">
        <v>1800</v>
      </c>
      <c r="P17" s="1">
        <v>1600</v>
      </c>
      <c r="Q17" s="1">
        <v>1800</v>
      </c>
      <c r="R17" s="1">
        <v>1600</v>
      </c>
      <c r="S17" s="1">
        <v>1800</v>
      </c>
      <c r="T17" s="1">
        <v>1600</v>
      </c>
      <c r="U17" s="1">
        <v>1800</v>
      </c>
      <c r="V17" s="10" t="s">
        <v>118</v>
      </c>
      <c r="W17" s="1">
        <f t="shared" si="0"/>
        <v>16</v>
      </c>
      <c r="X17" s="1">
        <f t="shared" si="1"/>
        <v>18</v>
      </c>
      <c r="Y17" s="1">
        <f t="shared" si="2"/>
        <v>16</v>
      </c>
      <c r="Z17" s="1">
        <f t="shared" si="3"/>
        <v>18</v>
      </c>
      <c r="AA17" s="1">
        <f t="shared" si="4"/>
        <v>16</v>
      </c>
      <c r="AB17" s="1">
        <f t="shared" si="5"/>
        <v>18</v>
      </c>
      <c r="AC17" s="1">
        <f t="shared" si="6"/>
        <v>16</v>
      </c>
      <c r="AD17" s="1">
        <f t="shared" si="7"/>
        <v>18</v>
      </c>
      <c r="AE17" s="1">
        <f t="shared" si="8"/>
        <v>16</v>
      </c>
      <c r="AF17" s="1">
        <f t="shared" si="9"/>
        <v>18</v>
      </c>
      <c r="AG17" s="1">
        <f t="shared" si="10"/>
        <v>16</v>
      </c>
      <c r="AH17" s="1">
        <f t="shared" si="11"/>
        <v>18</v>
      </c>
      <c r="AI17" s="1">
        <f t="shared" si="12"/>
        <v>16</v>
      </c>
      <c r="AJ17" s="1">
        <f t="shared" si="13"/>
        <v>18</v>
      </c>
      <c r="AK17" s="1" t="str">
        <f t="shared" si="14"/>
        <v>4pm-6pm</v>
      </c>
      <c r="AL17" s="1" t="str">
        <f t="shared" si="15"/>
        <v>4pm-6pm</v>
      </c>
      <c r="AM17" s="1" t="str">
        <f t="shared" si="16"/>
        <v>4pm-6pm</v>
      </c>
      <c r="AN17" s="1" t="str">
        <f t="shared" si="17"/>
        <v>4pm-6pm</v>
      </c>
      <c r="AO17" s="1" t="str">
        <f t="shared" si="18"/>
        <v>4pm-6pm</v>
      </c>
      <c r="AP17" s="1" t="str">
        <f t="shared" si="19"/>
        <v>4pm-6pm</v>
      </c>
      <c r="AQ17" s="1" t="str">
        <f t="shared" si="20"/>
        <v>4pm-6pm</v>
      </c>
      <c r="AR17" s="4" t="s">
        <v>161</v>
      </c>
      <c r="AS17" s="1" t="s">
        <v>232</v>
      </c>
      <c r="AV17" s="5" t="s">
        <v>32</v>
      </c>
      <c r="AW17" s="5" t="s">
        <v>32</v>
      </c>
      <c r="AX17" s="6" t="str">
        <f t="shared" si="21"/>
        <v>{
    'name': "Jill's Restaurant &amp; Bistro",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Food: $4.95-9.95 small plates &amp; snacks &lt;br&gt; Drinks: $4 Draft Beers, $5 House Wines, $7 Bellinis and Cocktails", 'link':"http://www.stjulien.com/eat-drink/jill's-restaurant-and-bistro", 'pricing':"",   'phone-number': "", 'address': "900 Walnut StBoulder, CO 80302", 'other-amenities': ['','',''], 'has-drink':true, 'has-food':true},</v>
      </c>
      <c r="AY17" s="1" t="str">
        <f t="shared" si="22"/>
        <v>&lt;img src=@img/outdoor.png@&gt;</v>
      </c>
      <c r="AZ17" s="1" t="str">
        <f t="shared" si="23"/>
        <v/>
      </c>
      <c r="BA17" s="1" t="str">
        <f t="shared" si="24"/>
        <v/>
      </c>
      <c r="BB17" s="1" t="str">
        <f t="shared" si="25"/>
        <v>&lt;img src=@img/drinkicon.png@&gt;</v>
      </c>
      <c r="BC17" s="1" t="str">
        <f t="shared" si="26"/>
        <v>&lt;img src=@img/foodicon.png@&gt;</v>
      </c>
      <c r="BD17" s="1" t="str">
        <f t="shared" si="27"/>
        <v>&lt;img src=@img/outdoor.png@&gt;&lt;img src=@img/drinkicon.png@&gt;&lt;img src=@img/foodicon.png@&gt;&lt;img src=@img/kidicon.png@&gt;</v>
      </c>
      <c r="BE17" s="1" t="str">
        <f t="shared" si="28"/>
        <v>outdoor drink food   pearl kid</v>
      </c>
      <c r="BF17" s="1" t="str">
        <f t="shared" si="30"/>
        <v>Pearl Street</v>
      </c>
      <c r="BG17" s="10">
        <v>40.015846000000003</v>
      </c>
      <c r="BH17" s="10">
        <v>-105.282758</v>
      </c>
      <c r="BI17" s="1" t="str">
        <f t="shared" si="29"/>
        <v>[40.015846,-105.282758],</v>
      </c>
      <c r="BJ17" s="1" t="b">
        <v>1</v>
      </c>
      <c r="BK17" s="1" t="str">
        <f t="shared" si="31"/>
        <v>&lt;img src=@img/kidicon.png@&gt;</v>
      </c>
      <c r="BL17" s="1" t="s">
        <v>471</v>
      </c>
    </row>
    <row r="18" spans="2:64" ht="21" customHeight="1">
      <c r="B18" s="10" t="s">
        <v>27</v>
      </c>
      <c r="C18" s="1" t="s">
        <v>190</v>
      </c>
      <c r="G18" s="19" t="s">
        <v>207</v>
      </c>
      <c r="H18" s="1">
        <v>1400</v>
      </c>
      <c r="I18" s="1">
        <v>1700</v>
      </c>
      <c r="J18" s="1">
        <v>1400</v>
      </c>
      <c r="K18" s="1">
        <v>1700</v>
      </c>
      <c r="L18" s="1">
        <v>1400</v>
      </c>
      <c r="M18" s="1">
        <v>1700</v>
      </c>
      <c r="N18" s="1">
        <v>1400</v>
      </c>
      <c r="O18" s="1">
        <v>1700</v>
      </c>
      <c r="P18" s="1">
        <v>1400</v>
      </c>
      <c r="Q18" s="1">
        <v>1700</v>
      </c>
      <c r="R18" s="1">
        <v>1400</v>
      </c>
      <c r="S18" s="1">
        <v>1700</v>
      </c>
      <c r="T18" s="1">
        <v>1400</v>
      </c>
      <c r="U18" s="1">
        <v>1700</v>
      </c>
      <c r="V18" s="10" t="s">
        <v>119</v>
      </c>
      <c r="W18" s="1">
        <f t="shared" si="0"/>
        <v>14</v>
      </c>
      <c r="X18" s="1">
        <f t="shared" si="1"/>
        <v>17</v>
      </c>
      <c r="Y18" s="1">
        <f t="shared" si="2"/>
        <v>14</v>
      </c>
      <c r="Z18" s="1">
        <f t="shared" si="3"/>
        <v>17</v>
      </c>
      <c r="AA18" s="1">
        <f t="shared" si="4"/>
        <v>14</v>
      </c>
      <c r="AB18" s="1">
        <f t="shared" si="5"/>
        <v>17</v>
      </c>
      <c r="AC18" s="1">
        <f t="shared" si="6"/>
        <v>14</v>
      </c>
      <c r="AD18" s="1">
        <f t="shared" si="7"/>
        <v>17</v>
      </c>
      <c r="AE18" s="1">
        <f t="shared" si="8"/>
        <v>14</v>
      </c>
      <c r="AF18" s="1">
        <f t="shared" si="9"/>
        <v>17</v>
      </c>
      <c r="AG18" s="1">
        <f t="shared" si="10"/>
        <v>14</v>
      </c>
      <c r="AH18" s="1">
        <f t="shared" si="11"/>
        <v>17</v>
      </c>
      <c r="AI18" s="1">
        <f t="shared" si="12"/>
        <v>14</v>
      </c>
      <c r="AJ18" s="1">
        <f t="shared" si="13"/>
        <v>17</v>
      </c>
      <c r="AK18" s="1" t="str">
        <f t="shared" si="14"/>
        <v>2pm-5pm</v>
      </c>
      <c r="AL18" s="1" t="str">
        <f t="shared" si="15"/>
        <v>2pm-5pm</v>
      </c>
      <c r="AM18" s="1" t="str">
        <f t="shared" si="16"/>
        <v>2pm-5pm</v>
      </c>
      <c r="AN18" s="1" t="str">
        <f t="shared" si="17"/>
        <v>2pm-5pm</v>
      </c>
      <c r="AO18" s="1" t="str">
        <f t="shared" si="18"/>
        <v>2pm-5pm</v>
      </c>
      <c r="AP18" s="1" t="str">
        <f t="shared" si="19"/>
        <v>2pm-5pm</v>
      </c>
      <c r="AQ18" s="1" t="str">
        <f t="shared" si="20"/>
        <v>2pm-5pm</v>
      </c>
      <c r="AR18" s="7" t="s">
        <v>162</v>
      </c>
      <c r="AS18" s="1" t="s">
        <v>28</v>
      </c>
      <c r="AT18" s="1" t="s">
        <v>464</v>
      </c>
      <c r="AV18" s="5" t="s">
        <v>32</v>
      </c>
      <c r="AW18" s="5" t="s">
        <v>32</v>
      </c>
      <c r="AX18" s="6" t="str">
        <f t="shared" si="21"/>
        <v>{
    'name': "The Kitchen",
    'area': "pearl",'hours':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"Daily 2-5 pm &lt;br&gt; Food: $4-8 appetizers, $12  charcuterie and cheese boards, $8-14 meals, $5 desserts &lt;br&gt; Drinks: $6 Wine and Cocktails, $4 Beer", 'link':"http://www.thekitchen.com/", 'pricing':"",   'phone-number': "", 'address': "1039 Pearl StBoulder, CO 80302", 'other-amenities': ['outdoor','pet',''], 'has-drink':true, 'has-food':true},</v>
      </c>
      <c r="AY18" s="1" t="str">
        <f t="shared" si="22"/>
        <v>&lt;img src=@img/outdoor.png@&gt;</v>
      </c>
      <c r="AZ18" s="1" t="str">
        <f t="shared" si="23"/>
        <v>&lt;img src=@img/pets.png@&gt;</v>
      </c>
      <c r="BA18" s="1" t="str">
        <f t="shared" si="24"/>
        <v/>
      </c>
      <c r="BB18" s="1" t="str">
        <f t="shared" si="25"/>
        <v>&lt;img src=@img/drinkicon.png@&gt;</v>
      </c>
      <c r="BC18" s="1" t="str">
        <f t="shared" si="26"/>
        <v>&lt;img src=@img/foodicon.png@&gt;</v>
      </c>
      <c r="BD18" s="1" t="str">
        <f t="shared" si="27"/>
        <v>&lt;img src=@img/outdoor.png@&gt;&lt;img src=@img/pets.png@&gt;&lt;img src=@img/drinkicon.png@&gt;&lt;img src=@img/foodicon.png@&gt;</v>
      </c>
      <c r="BE18" s="1" t="str">
        <f t="shared" si="28"/>
        <v>outdoor pet drink food   pearl</v>
      </c>
      <c r="BF18" s="1" t="str">
        <f t="shared" si="30"/>
        <v>Pearl Street</v>
      </c>
      <c r="BG18" s="10">
        <v>40.017814999999999</v>
      </c>
      <c r="BH18" s="10">
        <v>-105.281769</v>
      </c>
      <c r="BI18" s="1" t="str">
        <f t="shared" si="29"/>
        <v>[40.017815,-105.281769],</v>
      </c>
      <c r="BK18" s="1" t="str">
        <f t="shared" si="31"/>
        <v/>
      </c>
    </row>
    <row r="19" spans="2:64" ht="21" customHeight="1">
      <c r="B19" s="10" t="s">
        <v>77</v>
      </c>
      <c r="C19" s="1" t="s">
        <v>190</v>
      </c>
      <c r="G19" s="19" t="s">
        <v>208</v>
      </c>
      <c r="J19" s="1">
        <v>1500</v>
      </c>
      <c r="K19" s="1">
        <v>1800</v>
      </c>
      <c r="L19" s="1">
        <v>1500</v>
      </c>
      <c r="M19" s="1">
        <v>1800</v>
      </c>
      <c r="N19" s="1">
        <v>1500</v>
      </c>
      <c r="O19" s="1">
        <v>1800</v>
      </c>
      <c r="P19" s="1">
        <v>1500</v>
      </c>
      <c r="Q19" s="1">
        <v>1800</v>
      </c>
      <c r="R19" s="1">
        <v>1500</v>
      </c>
      <c r="S19" s="1">
        <v>1800</v>
      </c>
      <c r="V19" s="10" t="s">
        <v>120</v>
      </c>
      <c r="W19" s="1" t="str">
        <f t="shared" si="0"/>
        <v/>
      </c>
      <c r="X19" s="1" t="str">
        <f t="shared" si="1"/>
        <v/>
      </c>
      <c r="Y19" s="1">
        <f t="shared" si="2"/>
        <v>15</v>
      </c>
      <c r="Z19" s="1">
        <f t="shared" si="3"/>
        <v>18</v>
      </c>
      <c r="AA19" s="1">
        <f t="shared" si="4"/>
        <v>15</v>
      </c>
      <c r="AB19" s="1">
        <f t="shared" si="5"/>
        <v>18</v>
      </c>
      <c r="AC19" s="1">
        <f t="shared" si="6"/>
        <v>15</v>
      </c>
      <c r="AD19" s="1">
        <f t="shared" si="7"/>
        <v>18</v>
      </c>
      <c r="AE19" s="1">
        <f t="shared" si="8"/>
        <v>15</v>
      </c>
      <c r="AF19" s="1">
        <f t="shared" si="9"/>
        <v>18</v>
      </c>
      <c r="AG19" s="1">
        <f t="shared" si="10"/>
        <v>15</v>
      </c>
      <c r="AH19" s="1">
        <f t="shared" si="11"/>
        <v>18</v>
      </c>
      <c r="AI19" s="1" t="str">
        <f t="shared" si="12"/>
        <v/>
      </c>
      <c r="AJ19" s="1" t="str">
        <f t="shared" si="13"/>
        <v/>
      </c>
      <c r="AK19" s="1" t="str">
        <f t="shared" si="14"/>
        <v/>
      </c>
      <c r="AL19" s="1" t="str">
        <f t="shared" si="15"/>
        <v>3pm-6pm</v>
      </c>
      <c r="AM19" s="1" t="str">
        <f t="shared" si="16"/>
        <v>3pm-6pm</v>
      </c>
      <c r="AN19" s="1" t="str">
        <f t="shared" si="17"/>
        <v>3pm-6pm</v>
      </c>
      <c r="AO19" s="1" t="str">
        <f t="shared" si="18"/>
        <v>3pm-6pm</v>
      </c>
      <c r="AP19" s="1" t="str">
        <f t="shared" si="19"/>
        <v>3pm-6pm</v>
      </c>
      <c r="AQ19" s="1" t="str">
        <f t="shared" si="20"/>
        <v/>
      </c>
      <c r="AR19" s="13" t="s">
        <v>163</v>
      </c>
      <c r="AS19" s="1" t="s">
        <v>28</v>
      </c>
      <c r="AV19" s="5" t="s">
        <v>32</v>
      </c>
      <c r="AW19" s="5" t="s">
        <v>32</v>
      </c>
      <c r="AX19" s="6" t="str">
        <f t="shared" si="21"/>
        <v>{
    'name': "Lazy Dog Sports Bar &amp; Grill",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 &lt;br&gt; Food: $5 select appetizers, .50 cent Wings &lt;br&gt; Drinks: $3 Drafts, $3 Wells, $4 House Wines", 'link':"http://www.thelazydog.com/", 'pricing':"",   'phone-number': "", 'address': "1346 Pearl StBoulder, CO 80302", 'other-amenities': ['outdoor','',''], 'has-drink':true, 'has-food':true},</v>
      </c>
      <c r="AY19" s="1" t="str">
        <f t="shared" si="22"/>
        <v>&lt;img src=@img/outdoor.png@&gt;</v>
      </c>
      <c r="AZ19" s="1" t="str">
        <f t="shared" si="23"/>
        <v/>
      </c>
      <c r="BA19" s="1" t="str">
        <f t="shared" si="24"/>
        <v/>
      </c>
      <c r="BB19" s="1" t="str">
        <f t="shared" si="25"/>
        <v>&lt;img src=@img/drinkicon.png@&gt;</v>
      </c>
      <c r="BC19" s="1" t="str">
        <f t="shared" si="26"/>
        <v>&lt;img src=@img/foodicon.png@&gt;</v>
      </c>
      <c r="BD19" s="1" t="str">
        <f t="shared" si="27"/>
        <v>&lt;img src=@img/outdoor.png@&gt;&lt;img src=@img/drinkicon.png@&gt;&lt;img src=@img/foodicon.png@&gt;</v>
      </c>
      <c r="BE19" s="1" t="str">
        <f t="shared" si="28"/>
        <v>outdoor drink food   pearl</v>
      </c>
      <c r="BF19" s="1" t="str">
        <f t="shared" si="30"/>
        <v>Pearl Street</v>
      </c>
      <c r="BG19" s="10">
        <v>40.018213000000003</v>
      </c>
      <c r="BH19" s="10">
        <v>-105.27754899999999</v>
      </c>
      <c r="BI19" s="1" t="str">
        <f t="shared" si="29"/>
        <v>[40.018213,-105.277549],</v>
      </c>
      <c r="BK19" s="1" t="str">
        <f t="shared" si="31"/>
        <v/>
      </c>
    </row>
    <row r="20" spans="2:64" ht="21" customHeight="1">
      <c r="B20" s="10" t="s">
        <v>78</v>
      </c>
      <c r="C20" s="1" t="s">
        <v>190</v>
      </c>
      <c r="G20" s="19" t="s">
        <v>209</v>
      </c>
      <c r="H20" s="1">
        <v>1500</v>
      </c>
      <c r="I20" s="1">
        <v>1800</v>
      </c>
      <c r="J20" s="1">
        <v>1500</v>
      </c>
      <c r="K20" s="1">
        <v>1800</v>
      </c>
      <c r="L20" s="1">
        <v>1500</v>
      </c>
      <c r="M20" s="1">
        <v>1800</v>
      </c>
      <c r="N20" s="1">
        <v>1500</v>
      </c>
      <c r="O20" s="1">
        <v>1800</v>
      </c>
      <c r="P20" s="1">
        <v>1500</v>
      </c>
      <c r="Q20" s="1">
        <v>1800</v>
      </c>
      <c r="R20" s="1">
        <v>1500</v>
      </c>
      <c r="S20" s="1">
        <v>1800</v>
      </c>
      <c r="T20" s="1">
        <v>1500</v>
      </c>
      <c r="U20" s="1">
        <v>1800</v>
      </c>
      <c r="V20" s="10" t="s">
        <v>121</v>
      </c>
      <c r="W20" s="1">
        <f t="shared" si="0"/>
        <v>15</v>
      </c>
      <c r="X20" s="1">
        <f t="shared" si="1"/>
        <v>18</v>
      </c>
      <c r="Y20" s="1">
        <f t="shared" si="2"/>
        <v>15</v>
      </c>
      <c r="Z20" s="1">
        <f t="shared" si="3"/>
        <v>18</v>
      </c>
      <c r="AA20" s="1">
        <f t="shared" si="4"/>
        <v>15</v>
      </c>
      <c r="AB20" s="1">
        <f t="shared" si="5"/>
        <v>18</v>
      </c>
      <c r="AC20" s="1">
        <f t="shared" si="6"/>
        <v>15</v>
      </c>
      <c r="AD20" s="1">
        <f t="shared" si="7"/>
        <v>18</v>
      </c>
      <c r="AE20" s="1">
        <f t="shared" si="8"/>
        <v>15</v>
      </c>
      <c r="AF20" s="1">
        <f t="shared" si="9"/>
        <v>18</v>
      </c>
      <c r="AG20" s="1">
        <f t="shared" si="10"/>
        <v>15</v>
      </c>
      <c r="AH20" s="1">
        <f t="shared" si="11"/>
        <v>18</v>
      </c>
      <c r="AI20" s="1">
        <f t="shared" si="12"/>
        <v>15</v>
      </c>
      <c r="AJ20" s="1">
        <f t="shared" si="13"/>
        <v>18</v>
      </c>
      <c r="AK20" s="1" t="str">
        <f t="shared" si="14"/>
        <v>3pm-6pm</v>
      </c>
      <c r="AL20" s="1" t="str">
        <f t="shared" si="15"/>
        <v>3pm-6pm</v>
      </c>
      <c r="AM20" s="1" t="str">
        <f t="shared" si="16"/>
        <v>3pm-6pm</v>
      </c>
      <c r="AN20" s="1" t="str">
        <f t="shared" si="17"/>
        <v>3pm-6pm</v>
      </c>
      <c r="AO20" s="1" t="str">
        <f t="shared" si="18"/>
        <v>3pm-6pm</v>
      </c>
      <c r="AP20" s="1" t="str">
        <f t="shared" si="19"/>
        <v>3pm-6pm</v>
      </c>
      <c r="AQ20" s="1" t="str">
        <f t="shared" si="20"/>
        <v>3pm-6pm</v>
      </c>
      <c r="AR20" s="4" t="s">
        <v>164</v>
      </c>
      <c r="AS20" s="1" t="s">
        <v>28</v>
      </c>
      <c r="AV20" s="5" t="s">
        <v>32</v>
      </c>
      <c r="AW20" s="5" t="s">
        <v>32</v>
      </c>
      <c r="AX20" s="6" t="str">
        <f t="shared" si="21"/>
        <v>{
    'name': "Leaf Vegetarian Restaurant",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$3-7 small plates and salads &lt;br&gt; Drinks: $5 House Wine, $4 Beers, $4.5 Well Cocktails", 'link':"http://www.leafvegetarianrestaurant.com/", 'pricing':"",   'phone-number': "", 'address': "2010 16th StBoulder, CO 80302", 'other-amenities': ['outdoor','',''], 'has-drink':true, 'has-food':true},</v>
      </c>
      <c r="AY20" s="1" t="str">
        <f t="shared" si="22"/>
        <v>&lt;img src=@img/outdoor.png@&gt;</v>
      </c>
      <c r="AZ20" s="1" t="str">
        <f t="shared" si="23"/>
        <v/>
      </c>
      <c r="BA20" s="1" t="str">
        <f t="shared" si="24"/>
        <v/>
      </c>
      <c r="BB20" s="1" t="str">
        <f t="shared" si="25"/>
        <v>&lt;img src=@img/drinkicon.png@&gt;</v>
      </c>
      <c r="BC20" s="1" t="str">
        <f t="shared" si="26"/>
        <v>&lt;img src=@img/foodicon.png@&gt;</v>
      </c>
      <c r="BD20" s="1" t="str">
        <f t="shared" si="27"/>
        <v>&lt;img src=@img/outdoor.png@&gt;&lt;img src=@img/drinkicon.png@&gt;&lt;img src=@img/foodicon.png@&gt;</v>
      </c>
      <c r="BE20" s="1" t="str">
        <f t="shared" si="28"/>
        <v>outdoor drink food   pearl</v>
      </c>
      <c r="BF20" s="1" t="str">
        <f t="shared" si="30"/>
        <v>Pearl Street</v>
      </c>
      <c r="BG20" s="10">
        <v>40.019365000000001</v>
      </c>
      <c r="BH20" s="10">
        <v>-105.27468399999999</v>
      </c>
      <c r="BI20" s="1" t="str">
        <f t="shared" si="29"/>
        <v>[40.019365,-105.274684],</v>
      </c>
      <c r="BK20" s="1" t="str">
        <f t="shared" si="31"/>
        <v/>
      </c>
    </row>
    <row r="21" spans="2:64" ht="21" customHeight="1">
      <c r="B21" s="10" t="s">
        <v>79</v>
      </c>
      <c r="C21" s="1" t="s">
        <v>190</v>
      </c>
      <c r="G21" s="20" t="s">
        <v>199</v>
      </c>
      <c r="H21" s="1">
        <v>1700</v>
      </c>
      <c r="I21" s="1">
        <v>1900</v>
      </c>
      <c r="J21" s="1">
        <v>1700</v>
      </c>
      <c r="K21" s="1">
        <v>1900</v>
      </c>
      <c r="L21" s="1">
        <v>1700</v>
      </c>
      <c r="M21" s="1">
        <v>1900</v>
      </c>
      <c r="N21" s="1">
        <v>1700</v>
      </c>
      <c r="O21" s="1">
        <v>1900</v>
      </c>
      <c r="P21" s="1">
        <v>1700</v>
      </c>
      <c r="Q21" s="1">
        <v>1900</v>
      </c>
      <c r="R21" s="1">
        <v>1700</v>
      </c>
      <c r="S21" s="1">
        <v>1900</v>
      </c>
      <c r="T21" s="1">
        <v>1700</v>
      </c>
      <c r="U21" s="1">
        <v>1900</v>
      </c>
      <c r="V21" s="10" t="s">
        <v>122</v>
      </c>
      <c r="W21" s="1">
        <f t="shared" si="0"/>
        <v>17</v>
      </c>
      <c r="X21" s="1">
        <f t="shared" si="1"/>
        <v>19</v>
      </c>
      <c r="Y21" s="1">
        <f t="shared" si="2"/>
        <v>17</v>
      </c>
      <c r="Z21" s="1">
        <f t="shared" si="3"/>
        <v>19</v>
      </c>
      <c r="AA21" s="1">
        <f t="shared" si="4"/>
        <v>17</v>
      </c>
      <c r="AB21" s="1">
        <f t="shared" si="5"/>
        <v>19</v>
      </c>
      <c r="AC21" s="1">
        <f t="shared" si="6"/>
        <v>17</v>
      </c>
      <c r="AD21" s="1">
        <f t="shared" si="7"/>
        <v>19</v>
      </c>
      <c r="AE21" s="1">
        <f t="shared" si="8"/>
        <v>17</v>
      </c>
      <c r="AF21" s="1">
        <f t="shared" si="9"/>
        <v>19</v>
      </c>
      <c r="AG21" s="1">
        <f t="shared" si="10"/>
        <v>17</v>
      </c>
      <c r="AH21" s="1">
        <f t="shared" si="11"/>
        <v>19</v>
      </c>
      <c r="AI21" s="1">
        <f t="shared" si="12"/>
        <v>17</v>
      </c>
      <c r="AJ21" s="1">
        <f t="shared" si="13"/>
        <v>19</v>
      </c>
      <c r="AK21" s="1" t="str">
        <f t="shared" si="14"/>
        <v>5pm-7pm</v>
      </c>
      <c r="AL21" s="1" t="str">
        <f t="shared" si="15"/>
        <v>5pm-7pm</v>
      </c>
      <c r="AM21" s="1" t="str">
        <f t="shared" si="16"/>
        <v>5pm-7pm</v>
      </c>
      <c r="AN21" s="1" t="str">
        <f t="shared" si="17"/>
        <v>5pm-7pm</v>
      </c>
      <c r="AO21" s="1" t="str">
        <f t="shared" si="18"/>
        <v>5pm-7pm</v>
      </c>
      <c r="AP21" s="1" t="str">
        <f t="shared" si="19"/>
        <v>5pm-7pm</v>
      </c>
      <c r="AQ21" s="1" t="str">
        <f t="shared" si="20"/>
        <v>5pm-7pm</v>
      </c>
      <c r="AR21" s="7" t="s">
        <v>165</v>
      </c>
      <c r="AS21" s="1" t="s">
        <v>232</v>
      </c>
      <c r="AV21" s="5" t="s">
        <v>32</v>
      </c>
      <c r="AW21" s="5" t="s">
        <v>32</v>
      </c>
      <c r="AX21" s="6" t="str">
        <f t="shared" si="21"/>
        <v>{
    'name': "License No. 1",
    'area': "pearl",'hours':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"Daily 5 - 7pm &lt;br&gt; Food: $3-7 small plates &lt;br&gt; Drinks: $3 Draft Beers, $6 Select Cocktails, 5$ House Wines", 'link':"http://www.license1boulderado.com/", 'pricing':"",   'phone-number': "", 'address': "2115 13th StBoulder, CO 80302", 'other-amenities': ['','',''], 'has-drink':true, 'has-food':true},</v>
      </c>
      <c r="AY21" s="1" t="str">
        <f t="shared" si="22"/>
        <v>&lt;img src=@img/outdoor.png@&gt;</v>
      </c>
      <c r="AZ21" s="1" t="str">
        <f t="shared" si="23"/>
        <v/>
      </c>
      <c r="BA21" s="1" t="str">
        <f t="shared" si="24"/>
        <v/>
      </c>
      <c r="BB21" s="1" t="str">
        <f t="shared" si="25"/>
        <v>&lt;img src=@img/drinkicon.png@&gt;</v>
      </c>
      <c r="BC21" s="1" t="str">
        <f t="shared" si="26"/>
        <v>&lt;img src=@img/foodicon.png@&gt;</v>
      </c>
      <c r="BD21" s="1" t="str">
        <f t="shared" si="27"/>
        <v>&lt;img src=@img/outdoor.png@&gt;&lt;img src=@img/drinkicon.png@&gt;&lt;img src=@img/foodicon.png@&gt;</v>
      </c>
      <c r="BE21" s="1" t="str">
        <f t="shared" si="28"/>
        <v>outdoor drink food   pearl</v>
      </c>
      <c r="BF21" s="1" t="str">
        <f t="shared" si="30"/>
        <v>Pearl Street</v>
      </c>
      <c r="BG21" s="10">
        <v>40.019404000000002</v>
      </c>
      <c r="BH21" s="10">
        <v>-105.279415</v>
      </c>
      <c r="BI21" s="1" t="str">
        <f t="shared" si="29"/>
        <v>[40.019404,-105.279415],</v>
      </c>
      <c r="BK21" s="1" t="str">
        <f t="shared" si="31"/>
        <v/>
      </c>
    </row>
    <row r="22" spans="2:64" ht="21" customHeight="1">
      <c r="B22" s="10" t="s">
        <v>80</v>
      </c>
      <c r="C22" s="1" t="s">
        <v>190</v>
      </c>
      <c r="G22" s="6" t="s">
        <v>210</v>
      </c>
      <c r="J22" s="1">
        <v>1500</v>
      </c>
      <c r="K22" s="1">
        <v>1800</v>
      </c>
      <c r="L22" s="1">
        <v>1500</v>
      </c>
      <c r="M22" s="1">
        <v>1800</v>
      </c>
      <c r="N22" s="1">
        <v>1500</v>
      </c>
      <c r="O22" s="1">
        <v>1800</v>
      </c>
      <c r="P22" s="1">
        <v>1500</v>
      </c>
      <c r="Q22" s="1">
        <v>1800</v>
      </c>
      <c r="R22" s="1">
        <v>1500</v>
      </c>
      <c r="S22" s="1">
        <v>1800</v>
      </c>
      <c r="V22" s="10" t="s">
        <v>123</v>
      </c>
      <c r="W22" s="1" t="str">
        <f t="shared" si="0"/>
        <v/>
      </c>
      <c r="X22" s="1" t="str">
        <f t="shared" si="1"/>
        <v/>
      </c>
      <c r="Y22" s="1">
        <f t="shared" si="2"/>
        <v>15</v>
      </c>
      <c r="Z22" s="1">
        <f t="shared" si="3"/>
        <v>18</v>
      </c>
      <c r="AA22" s="1">
        <f t="shared" si="4"/>
        <v>15</v>
      </c>
      <c r="AB22" s="1">
        <f t="shared" si="5"/>
        <v>18</v>
      </c>
      <c r="AC22" s="1">
        <f t="shared" si="6"/>
        <v>15</v>
      </c>
      <c r="AD22" s="1">
        <f t="shared" si="7"/>
        <v>18</v>
      </c>
      <c r="AE22" s="1">
        <f t="shared" si="8"/>
        <v>15</v>
      </c>
      <c r="AF22" s="1">
        <f t="shared" si="9"/>
        <v>18</v>
      </c>
      <c r="AG22" s="1">
        <f t="shared" si="10"/>
        <v>15</v>
      </c>
      <c r="AH22" s="1">
        <f t="shared" si="11"/>
        <v>18</v>
      </c>
      <c r="AI22" s="1" t="str">
        <f t="shared" si="12"/>
        <v/>
      </c>
      <c r="AJ22" s="1" t="str">
        <f t="shared" si="13"/>
        <v/>
      </c>
      <c r="AK22" s="1" t="str">
        <f t="shared" si="14"/>
        <v/>
      </c>
      <c r="AL22" s="1" t="str">
        <f t="shared" si="15"/>
        <v>3pm-6pm</v>
      </c>
      <c r="AM22" s="1" t="str">
        <f t="shared" si="16"/>
        <v>3pm-6pm</v>
      </c>
      <c r="AN22" s="1" t="str">
        <f t="shared" si="17"/>
        <v>3pm-6pm</v>
      </c>
      <c r="AO22" s="1" t="str">
        <f t="shared" si="18"/>
        <v>3pm-6pm</v>
      </c>
      <c r="AP22" s="1" t="str">
        <f t="shared" si="19"/>
        <v>3pm-6pm</v>
      </c>
      <c r="AQ22" s="1" t="str">
        <f t="shared" si="20"/>
        <v/>
      </c>
      <c r="AR22" s="9" t="s">
        <v>166</v>
      </c>
      <c r="AS22" s="1" t="s">
        <v>28</v>
      </c>
      <c r="AV22" s="5" t="s">
        <v>32</v>
      </c>
      <c r="AW22" s="5" t="s">
        <v>32</v>
      </c>
      <c r="AX22" s="6" t="str">
        <f t="shared" si="21"/>
        <v>{
    'name': "Mateo",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 3 - 6 pm &lt;br&gt; Food: $2-7 appetizers, $7-13 meals &lt;br&gt; Drinks: all beers on tap and wines by the glass specially discounted (ask your server)", 'link':"http://www.mateorestaurant.com/", 'pricing':"",   'phone-number': "", 'address': "1837 Pearl StBoulder, CO 80302", 'other-amenities': ['outdoor','',''], 'has-drink':true, 'has-food':true},</v>
      </c>
      <c r="AY22" s="1" t="str">
        <f t="shared" si="22"/>
        <v>&lt;img src=@img/outdoor.png@&gt;</v>
      </c>
      <c r="AZ22" s="1" t="str">
        <f t="shared" si="23"/>
        <v/>
      </c>
      <c r="BA22" s="1" t="str">
        <f t="shared" si="24"/>
        <v/>
      </c>
      <c r="BB22" s="1" t="str">
        <f t="shared" si="25"/>
        <v>&lt;img src=@img/drinkicon.png@&gt;</v>
      </c>
      <c r="BC22" s="1" t="str">
        <f t="shared" si="26"/>
        <v>&lt;img src=@img/foodicon.png@&gt;</v>
      </c>
      <c r="BD22" s="1" t="str">
        <f t="shared" si="27"/>
        <v>&lt;img src=@img/outdoor.png@&gt;&lt;img src=@img/drinkicon.png@&gt;&lt;img src=@img/foodicon.png@&gt;</v>
      </c>
      <c r="BE22" s="1" t="str">
        <f t="shared" si="28"/>
        <v>outdoor drink food   pearl</v>
      </c>
      <c r="BF22" s="1" t="str">
        <f t="shared" si="30"/>
        <v>Pearl Street</v>
      </c>
      <c r="BG22" s="10">
        <v>40.019947000000002</v>
      </c>
      <c r="BH22" s="10">
        <v>-105.271158</v>
      </c>
      <c r="BI22" s="1" t="str">
        <f t="shared" si="29"/>
        <v>[40.019947,-105.271158],</v>
      </c>
      <c r="BK22" s="1" t="str">
        <f t="shared" si="31"/>
        <v/>
      </c>
    </row>
    <row r="23" spans="2:64" ht="21" customHeight="1">
      <c r="B23" s="10" t="s">
        <v>81</v>
      </c>
      <c r="C23" s="1" t="s">
        <v>190</v>
      </c>
      <c r="G23" s="20" t="s">
        <v>211</v>
      </c>
      <c r="V23" s="10"/>
      <c r="AR23" s="4" t="s">
        <v>168</v>
      </c>
      <c r="AS23" s="1" t="s">
        <v>28</v>
      </c>
      <c r="AV23" s="5" t="s">
        <v>32</v>
      </c>
      <c r="AW23" s="5" t="s">
        <v>32</v>
      </c>
      <c r="AX23" s="6" t="str">
        <f t="shared" si="21"/>
        <v>{
    'name': "The Mediterranean",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'link':"http://www.themedboulder.com/", 'pricing':"",   'phone-number': "", 'address': "1002 Walnut StBoulder, CO 80302", 'other-amenities': ['outdoor','',''], 'has-drink':true, 'has-food':true},</v>
      </c>
      <c r="AY23" s="1" t="str">
        <f t="shared" si="22"/>
        <v>&lt;img src=@img/outdoor.png@&gt;</v>
      </c>
      <c r="AZ23" s="1" t="str">
        <f t="shared" si="23"/>
        <v/>
      </c>
      <c r="BA23" s="1" t="str">
        <f t="shared" si="24"/>
        <v/>
      </c>
      <c r="BB23" s="1" t="str">
        <f t="shared" si="25"/>
        <v>&lt;img src=@img/drinkicon.png@&gt;</v>
      </c>
      <c r="BC23" s="1" t="str">
        <f t="shared" si="26"/>
        <v>&lt;img src=@img/foodicon.png@&gt;</v>
      </c>
      <c r="BD23" s="1" t="str">
        <f t="shared" si="27"/>
        <v>&lt;img src=@img/outdoor.png@&gt;&lt;img src=@img/drinkicon.png@&gt;&lt;img src=@img/foodicon.png@&gt;</v>
      </c>
      <c r="BE23" s="1" t="str">
        <f t="shared" si="28"/>
        <v>outdoor drink food   pearl</v>
      </c>
      <c r="BF23" s="1" t="str">
        <f t="shared" si="30"/>
        <v>Pearl Street</v>
      </c>
      <c r="BG23" s="10">
        <v>40.016188</v>
      </c>
      <c r="BH23" s="10">
        <v>-105.28179299999999</v>
      </c>
      <c r="BI23" s="1" t="str">
        <f t="shared" si="29"/>
        <v>[40.016188,-105.281793],</v>
      </c>
      <c r="BK23" s="1" t="str">
        <f t="shared" si="31"/>
        <v/>
      </c>
    </row>
    <row r="24" spans="2:64" ht="21" customHeight="1">
      <c r="B24" s="10" t="s">
        <v>82</v>
      </c>
      <c r="C24" s="1" t="s">
        <v>190</v>
      </c>
      <c r="G24" s="20" t="s">
        <v>212</v>
      </c>
      <c r="J24" s="1">
        <v>1600</v>
      </c>
      <c r="K24" s="1">
        <v>1800</v>
      </c>
      <c r="L24" s="1">
        <v>1600</v>
      </c>
      <c r="M24" s="1">
        <v>1800</v>
      </c>
      <c r="N24" s="1">
        <v>1600</v>
      </c>
      <c r="O24" s="1">
        <v>1800</v>
      </c>
      <c r="P24" s="1">
        <v>1600</v>
      </c>
      <c r="Q24" s="1">
        <v>1800</v>
      </c>
      <c r="R24" s="1">
        <v>1600</v>
      </c>
      <c r="S24" s="1">
        <v>1800</v>
      </c>
      <c r="V24" s="10" t="s">
        <v>124</v>
      </c>
      <c r="W24" s="1" t="str">
        <f t="shared" si="0"/>
        <v/>
      </c>
      <c r="X24" s="1" t="str">
        <f t="shared" si="1"/>
        <v/>
      </c>
      <c r="Y24" s="1">
        <f t="shared" si="2"/>
        <v>16</v>
      </c>
      <c r="Z24" s="1">
        <f t="shared" si="3"/>
        <v>18</v>
      </c>
      <c r="AA24" s="1">
        <f t="shared" si="4"/>
        <v>16</v>
      </c>
      <c r="AB24" s="1">
        <f t="shared" si="5"/>
        <v>18</v>
      </c>
      <c r="AC24" s="1">
        <f t="shared" si="6"/>
        <v>16</v>
      </c>
      <c r="AD24" s="1">
        <f t="shared" si="7"/>
        <v>18</v>
      </c>
      <c r="AE24" s="1">
        <f t="shared" si="8"/>
        <v>16</v>
      </c>
      <c r="AF24" s="1">
        <f t="shared" si="9"/>
        <v>18</v>
      </c>
      <c r="AG24" s="1">
        <f t="shared" si="10"/>
        <v>16</v>
      </c>
      <c r="AH24" s="1">
        <f t="shared" si="11"/>
        <v>18</v>
      </c>
      <c r="AI24" s="1" t="str">
        <f t="shared" si="12"/>
        <v/>
      </c>
      <c r="AJ24" s="1" t="str">
        <f t="shared" si="13"/>
        <v/>
      </c>
      <c r="AK24" s="1" t="str">
        <f t="shared" si="14"/>
        <v/>
      </c>
      <c r="AL24" s="1" t="str">
        <f t="shared" si="15"/>
        <v>4pm-6pm</v>
      </c>
      <c r="AM24" s="1" t="str">
        <f t="shared" si="16"/>
        <v>4pm-6pm</v>
      </c>
      <c r="AN24" s="1" t="str">
        <f t="shared" si="17"/>
        <v>4pm-6pm</v>
      </c>
      <c r="AO24" s="1" t="str">
        <f t="shared" si="18"/>
        <v>4pm-6pm</v>
      </c>
      <c r="AP24" s="1" t="str">
        <f t="shared" si="19"/>
        <v>4pm-6pm</v>
      </c>
      <c r="AQ24" s="1" t="str">
        <f t="shared" si="20"/>
        <v/>
      </c>
      <c r="AR24" s="4" t="s">
        <v>167</v>
      </c>
      <c r="AS24" s="1" t="s">
        <v>28</v>
      </c>
      <c r="AV24" s="5" t="s">
        <v>32</v>
      </c>
      <c r="AW24" s="5" t="s">
        <v>33</v>
      </c>
      <c r="AX24" s="6" t="str">
        <f t="shared" si="21"/>
        <v>{
    'name': "Mountain Sun Pub &amp; Brewery",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"4 - 6 pm, Monday - Friday &lt;br&gt; 10 to Close, Monday, Tuesday and Wednesday &lt;br&gt; 11 to Close, Thursday, Friday and Saturday", 'link':"http://www.mountainsunpub.com/", 'pricing':"",   'phone-number': "", 'address': "1535 Pearl StBoulder, CO 80302", 'other-amenities': ['outdoor','',''], 'has-drink':true, 'has-food':false},</v>
      </c>
      <c r="AY24" s="1" t="str">
        <f t="shared" si="22"/>
        <v>&lt;img src=@img/outdoor.png@&gt;</v>
      </c>
      <c r="AZ24" s="1" t="str">
        <f t="shared" si="23"/>
        <v/>
      </c>
      <c r="BA24" s="1" t="str">
        <f t="shared" si="24"/>
        <v/>
      </c>
      <c r="BB24" s="1" t="str">
        <f t="shared" si="25"/>
        <v>&lt;img src=@img/drinkicon.png@&gt;</v>
      </c>
      <c r="BC24" s="1" t="str">
        <f t="shared" si="26"/>
        <v/>
      </c>
      <c r="BD24" s="1" t="str">
        <f t="shared" si="27"/>
        <v>&lt;img src=@img/outdoor.png@&gt;&lt;img src=@img/drinkicon.png@&gt;</v>
      </c>
      <c r="BE24" s="1" t="str">
        <f t="shared" si="28"/>
        <v>outdoor drink   pearl</v>
      </c>
      <c r="BF24" s="1" t="str">
        <f t="shared" si="30"/>
        <v>Pearl Street</v>
      </c>
      <c r="BG24" s="10">
        <v>40.019010999999999</v>
      </c>
      <c r="BH24" s="10">
        <v>-105.275215</v>
      </c>
      <c r="BI24" s="1" t="str">
        <f t="shared" si="29"/>
        <v>[40.019011,-105.275215],</v>
      </c>
      <c r="BK24" s="1" t="str">
        <f t="shared" si="31"/>
        <v/>
      </c>
    </row>
    <row r="25" spans="2:64" ht="21" customHeight="1">
      <c r="B25" s="10" t="s">
        <v>83</v>
      </c>
      <c r="C25" s="1" t="s">
        <v>190</v>
      </c>
      <c r="G25" s="6" t="s">
        <v>213</v>
      </c>
      <c r="H25" s="1">
        <v>1500</v>
      </c>
      <c r="I25" s="1">
        <v>1800</v>
      </c>
      <c r="J25" s="1">
        <v>1500</v>
      </c>
      <c r="K25" s="1">
        <v>1800</v>
      </c>
      <c r="L25" s="1">
        <v>1500</v>
      </c>
      <c r="M25" s="1">
        <v>1800</v>
      </c>
      <c r="N25" s="1">
        <v>1500</v>
      </c>
      <c r="O25" s="1">
        <v>1800</v>
      </c>
      <c r="P25" s="1">
        <v>1500</v>
      </c>
      <c r="Q25" s="1">
        <v>1800</v>
      </c>
      <c r="R25" s="1">
        <v>1500</v>
      </c>
      <c r="S25" s="1">
        <v>1800</v>
      </c>
      <c r="T25" s="1">
        <v>1500</v>
      </c>
      <c r="U25" s="1">
        <v>1800</v>
      </c>
      <c r="V25" s="10" t="s">
        <v>477</v>
      </c>
      <c r="W25" s="1">
        <f t="shared" si="0"/>
        <v>15</v>
      </c>
      <c r="X25" s="1">
        <f t="shared" si="1"/>
        <v>18</v>
      </c>
      <c r="Y25" s="1">
        <f t="shared" si="2"/>
        <v>15</v>
      </c>
      <c r="Z25" s="1">
        <f t="shared" si="3"/>
        <v>18</v>
      </c>
      <c r="AA25" s="1">
        <f t="shared" si="4"/>
        <v>15</v>
      </c>
      <c r="AB25" s="1">
        <f t="shared" si="5"/>
        <v>18</v>
      </c>
      <c r="AC25" s="1">
        <f t="shared" si="6"/>
        <v>15</v>
      </c>
      <c r="AD25" s="1">
        <f t="shared" si="7"/>
        <v>18</v>
      </c>
      <c r="AE25" s="1">
        <f t="shared" si="8"/>
        <v>15</v>
      </c>
      <c r="AF25" s="1">
        <f t="shared" si="9"/>
        <v>18</v>
      </c>
      <c r="AG25" s="1">
        <f t="shared" si="10"/>
        <v>15</v>
      </c>
      <c r="AH25" s="1">
        <f t="shared" si="11"/>
        <v>18</v>
      </c>
      <c r="AI25" s="1">
        <f t="shared" si="12"/>
        <v>15</v>
      </c>
      <c r="AJ25" s="1">
        <f t="shared" si="13"/>
        <v>18</v>
      </c>
      <c r="AK25" s="1" t="str">
        <f t="shared" si="14"/>
        <v>3pm-6pm</v>
      </c>
      <c r="AL25" s="1" t="str">
        <f t="shared" si="15"/>
        <v>3pm-6pm</v>
      </c>
      <c r="AM25" s="1" t="str">
        <f t="shared" si="16"/>
        <v>3pm-6pm</v>
      </c>
      <c r="AN25" s="1" t="str">
        <f t="shared" si="17"/>
        <v>3pm-6pm</v>
      </c>
      <c r="AO25" s="1" t="str">
        <f t="shared" si="18"/>
        <v>3pm-6pm</v>
      </c>
      <c r="AP25" s="1" t="str">
        <f t="shared" si="19"/>
        <v>3pm-6pm</v>
      </c>
      <c r="AQ25" s="1" t="str">
        <f t="shared" si="20"/>
        <v>3pm-6pm</v>
      </c>
      <c r="AR25" s="1" t="s">
        <v>169</v>
      </c>
      <c r="AS25" s="1" t="s">
        <v>28</v>
      </c>
      <c r="AV25" s="5" t="s">
        <v>32</v>
      </c>
      <c r="AW25" s="5" t="s">
        <v>32</v>
      </c>
      <c r="AX25" s="6" t="str">
        <f t="shared" si="21"/>
        <v>{
    'name': "Next Door",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&amp; 9pm - Close &lt;br&gt; Drinks: $4 Beer, $6 Wine, $6 Margs &lt;br&gt; Snack deals", 'link':"http://www.nextdooreatery.com/location/boulder", 'pricing':"",   'phone-number': "", 'address': "1035 Pearl StBoulder, CO 80302", 'other-amenities': ['outdoor','',''], 'has-drink':true, 'has-food':true},</v>
      </c>
      <c r="AY25" s="1" t="str">
        <f t="shared" si="22"/>
        <v>&lt;img src=@img/outdoor.png@&gt;</v>
      </c>
      <c r="AZ25" s="1" t="str">
        <f t="shared" si="23"/>
        <v/>
      </c>
      <c r="BA25" s="1" t="str">
        <f t="shared" si="24"/>
        <v/>
      </c>
      <c r="BB25" s="1" t="str">
        <f t="shared" si="25"/>
        <v>&lt;img src=@img/drinkicon.png@&gt;</v>
      </c>
      <c r="BC25" s="1" t="str">
        <f t="shared" si="26"/>
        <v>&lt;img src=@img/foodicon.png@&gt;</v>
      </c>
      <c r="BD25" s="1" t="str">
        <f t="shared" si="27"/>
        <v>&lt;img src=@img/outdoor.png@&gt;&lt;img src=@img/drinkicon.png@&gt;&lt;img src=@img/foodicon.png@&gt;</v>
      </c>
      <c r="BE25" s="1" t="str">
        <f t="shared" si="28"/>
        <v>outdoor drink food   pearl</v>
      </c>
      <c r="BF25" s="1" t="str">
        <f t="shared" si="30"/>
        <v>Pearl Street</v>
      </c>
      <c r="BG25" s="10">
        <v>40.017774000000003</v>
      </c>
      <c r="BH25" s="10">
        <v>-105.28192900000001</v>
      </c>
      <c r="BI25" s="1" t="str">
        <f t="shared" si="29"/>
        <v>[40.017774,-105.281929],</v>
      </c>
      <c r="BK25" s="1" t="str">
        <f t="shared" si="31"/>
        <v/>
      </c>
    </row>
    <row r="26" spans="2:64" ht="21" customHeight="1">
      <c r="B26" s="10" t="s">
        <v>84</v>
      </c>
      <c r="C26" s="1" t="s">
        <v>190</v>
      </c>
      <c r="G26" s="6" t="s">
        <v>214</v>
      </c>
      <c r="J26" s="1">
        <v>1630</v>
      </c>
      <c r="K26" s="1">
        <v>1830</v>
      </c>
      <c r="L26" s="1">
        <v>1630</v>
      </c>
      <c r="M26" s="1">
        <v>1830</v>
      </c>
      <c r="N26" s="1">
        <v>1630</v>
      </c>
      <c r="O26" s="1">
        <v>1830</v>
      </c>
      <c r="P26" s="1">
        <v>1630</v>
      </c>
      <c r="Q26" s="1">
        <v>1830</v>
      </c>
      <c r="V26" s="10" t="s">
        <v>125</v>
      </c>
      <c r="W26" s="1" t="str">
        <f t="shared" si="0"/>
        <v/>
      </c>
      <c r="X26" s="1" t="str">
        <f t="shared" si="1"/>
        <v/>
      </c>
      <c r="Y26" s="1">
        <f t="shared" si="2"/>
        <v>16.3</v>
      </c>
      <c r="Z26" s="1">
        <f t="shared" si="3"/>
        <v>18.3</v>
      </c>
      <c r="AA26" s="1">
        <f t="shared" si="4"/>
        <v>16.3</v>
      </c>
      <c r="AB26" s="1">
        <f t="shared" si="5"/>
        <v>18.3</v>
      </c>
      <c r="AC26" s="1">
        <f t="shared" si="6"/>
        <v>16.3</v>
      </c>
      <c r="AD26" s="1">
        <f t="shared" si="7"/>
        <v>18.3</v>
      </c>
      <c r="AE26" s="1">
        <f t="shared" si="8"/>
        <v>16.3</v>
      </c>
      <c r="AF26" s="1">
        <f t="shared" si="9"/>
        <v>18.3</v>
      </c>
      <c r="AG26" s="1" t="str">
        <f t="shared" si="10"/>
        <v/>
      </c>
      <c r="AH26" s="1" t="str">
        <f t="shared" si="11"/>
        <v/>
      </c>
      <c r="AI26" s="1" t="str">
        <f t="shared" si="12"/>
        <v/>
      </c>
      <c r="AJ26" s="1" t="str">
        <f t="shared" si="13"/>
        <v/>
      </c>
      <c r="AK26" s="1" t="str">
        <f t="shared" si="14"/>
        <v/>
      </c>
      <c r="AL26" s="1" t="str">
        <f t="shared" si="15"/>
        <v>4.3pm-6.3pm</v>
      </c>
      <c r="AM26" s="1" t="str">
        <f t="shared" si="16"/>
        <v>4.3pm-6.3pm</v>
      </c>
      <c r="AN26" s="1" t="str">
        <f t="shared" si="17"/>
        <v>4.3pm-6.3pm</v>
      </c>
      <c r="AO26" s="1" t="str">
        <f t="shared" si="18"/>
        <v>4.3pm-6.3pm</v>
      </c>
      <c r="AP26" s="1" t="str">
        <f t="shared" si="19"/>
        <v/>
      </c>
      <c r="AQ26" s="1" t="str">
        <f t="shared" si="20"/>
        <v/>
      </c>
      <c r="AR26" s="1" t="s">
        <v>170</v>
      </c>
      <c r="AS26" s="1" t="s">
        <v>28</v>
      </c>
      <c r="AT26" s="1" t="s">
        <v>464</v>
      </c>
      <c r="AV26" s="5" t="s">
        <v>32</v>
      </c>
      <c r="AW26" s="5" t="s">
        <v>32</v>
      </c>
      <c r="AX26" s="6" t="str">
        <f t="shared" si="21"/>
        <v>{
    'name': "Nick-N-Willy's Pizza",
    'area': "pearl",'hours': {
      'sunday-start':"", 'sunday-end':"", 'monday-start':"1630", 'monday-end':"1830", 'tuesday-start':"1630", 'tuesday-end':"1830", 'wednesday-start':"1630", 'wednesday-end':"1830", 'thursday-start':"1630", 'thursday-end':"1830", 'friday-start':"", 'friday-end':"", 'saturday-start':"", 'saturday-end':""},  'description': "Monday - Thursday, 4:30 pm - 6:30 pm &lt;br&gt; Food: Reduced price on select Pizzas &lt;br&gt; Drinks: Reduced price on select drinks", 'link':"http://nicknwillyspizzaboulder.com/", 'pricing':"",   'phone-number': "", 'address': "801 Pearl StBoulder, CO 80302", 'other-amenities': ['outdoor','pet',''], 'has-drink':true, 'has-food':true},</v>
      </c>
      <c r="AY26" s="1" t="str">
        <f t="shared" si="22"/>
        <v>&lt;img src=@img/outdoor.png@&gt;</v>
      </c>
      <c r="AZ26" s="1" t="str">
        <f t="shared" si="23"/>
        <v>&lt;img src=@img/pets.png@&gt;</v>
      </c>
      <c r="BA26" s="1" t="str">
        <f t="shared" si="24"/>
        <v/>
      </c>
      <c r="BB26" s="1" t="str">
        <f t="shared" si="25"/>
        <v>&lt;img src=@img/drinkicon.png@&gt;</v>
      </c>
      <c r="BC26" s="1" t="str">
        <f t="shared" si="26"/>
        <v>&lt;img src=@img/foodicon.png@&gt;</v>
      </c>
      <c r="BD26" s="1" t="str">
        <f t="shared" si="27"/>
        <v>&lt;img src=@img/outdoor.png@&gt;&lt;img src=@img/pets.png@&gt;&lt;img src=@img/drinkicon.png@&gt;&lt;img src=@img/foodicon.png@&gt;</v>
      </c>
      <c r="BE26" s="1" t="str">
        <f t="shared" si="28"/>
        <v>outdoor pet drink food   pearl</v>
      </c>
      <c r="BF26" s="1" t="str">
        <f t="shared" si="30"/>
        <v>Pearl Street</v>
      </c>
      <c r="BG26" s="10">
        <v>40.017187</v>
      </c>
      <c r="BH26" s="10">
        <v>-105.28486100000001</v>
      </c>
      <c r="BI26" s="1" t="str">
        <f t="shared" si="29"/>
        <v>[40.017187,-105.284861],</v>
      </c>
      <c r="BK26" s="1" t="str">
        <f t="shared" si="31"/>
        <v/>
      </c>
    </row>
    <row r="27" spans="2:64" ht="21" customHeight="1">
      <c r="B27" s="10" t="s">
        <v>85</v>
      </c>
      <c r="C27" s="1" t="s">
        <v>190</v>
      </c>
      <c r="G27" s="6" t="s">
        <v>215</v>
      </c>
      <c r="J27" s="1">
        <v>1430</v>
      </c>
      <c r="K27" s="1">
        <v>1730</v>
      </c>
      <c r="L27" s="1">
        <v>1430</v>
      </c>
      <c r="M27" s="1">
        <v>1730</v>
      </c>
      <c r="N27" s="1">
        <v>1430</v>
      </c>
      <c r="O27" s="1">
        <v>1730</v>
      </c>
      <c r="P27" s="1">
        <v>1430</v>
      </c>
      <c r="Q27" s="1">
        <v>1730</v>
      </c>
      <c r="R27" s="1">
        <v>1430</v>
      </c>
      <c r="S27" s="1">
        <v>1730</v>
      </c>
      <c r="T27" s="1">
        <v>1430</v>
      </c>
      <c r="U27" s="1">
        <v>1730</v>
      </c>
      <c r="V27" s="10" t="s">
        <v>126</v>
      </c>
      <c r="W27" s="1" t="str">
        <f t="shared" si="0"/>
        <v/>
      </c>
      <c r="X27" s="1" t="str">
        <f t="shared" si="1"/>
        <v/>
      </c>
      <c r="Y27" s="1">
        <f t="shared" si="2"/>
        <v>14.3</v>
      </c>
      <c r="Z27" s="1">
        <f t="shared" si="3"/>
        <v>17.3</v>
      </c>
      <c r="AA27" s="1">
        <f t="shared" si="4"/>
        <v>14.3</v>
      </c>
      <c r="AB27" s="1">
        <f t="shared" si="5"/>
        <v>17.3</v>
      </c>
      <c r="AC27" s="1">
        <f t="shared" si="6"/>
        <v>14.3</v>
      </c>
      <c r="AD27" s="1">
        <f t="shared" si="7"/>
        <v>17.3</v>
      </c>
      <c r="AE27" s="1">
        <f t="shared" si="8"/>
        <v>14.3</v>
      </c>
      <c r="AF27" s="1">
        <f t="shared" si="9"/>
        <v>17.3</v>
      </c>
      <c r="AG27" s="1">
        <f t="shared" si="10"/>
        <v>14.3</v>
      </c>
      <c r="AH27" s="1">
        <f t="shared" si="11"/>
        <v>17.3</v>
      </c>
      <c r="AI27" s="1">
        <f t="shared" si="12"/>
        <v>14.3</v>
      </c>
      <c r="AJ27" s="1">
        <f t="shared" si="13"/>
        <v>17.3</v>
      </c>
      <c r="AK27" s="1" t="str">
        <f t="shared" si="14"/>
        <v/>
      </c>
      <c r="AL27" s="1" t="str">
        <f t="shared" si="15"/>
        <v>2.3pm-5.3pm</v>
      </c>
      <c r="AM27" s="1" t="str">
        <f t="shared" si="16"/>
        <v>2.3pm-5.3pm</v>
      </c>
      <c r="AN27" s="1" t="str">
        <f t="shared" si="17"/>
        <v>2.3pm-5.3pm</v>
      </c>
      <c r="AO27" s="1" t="str">
        <f t="shared" si="18"/>
        <v>2.3pm-5.3pm</v>
      </c>
      <c r="AP27" s="1" t="str">
        <f t="shared" si="19"/>
        <v>2.3pm-5.3pm</v>
      </c>
      <c r="AQ27" s="1" t="str">
        <f t="shared" si="20"/>
        <v>2.3pm-5.3pm</v>
      </c>
      <c r="AR27" s="1" t="s">
        <v>171</v>
      </c>
      <c r="AS27" s="1" t="s">
        <v>28</v>
      </c>
      <c r="AV27" s="5" t="s">
        <v>32</v>
      </c>
      <c r="AW27" s="5" t="s">
        <v>32</v>
      </c>
      <c r="AX27" s="6" t="str">
        <f t="shared" si="21"/>
        <v>{
    'name': "OAK at fourteenth",
    'area': "pearl",'hours': {
      'sunday-start':"", 'sunday-end':"", 'monday-start':"1430", 'monday-end':"1730", 'tuesday-start':"1430", 'tuesday-end':"1730", 'wednesday-start':"1430", 'wednesday-end':"1730", 'thursday-start':"1430", 'thursday-end':"1730", 'friday-start':"1430", 'friday-end':"1730", 'saturday-start':"1430", 'saturday-end':"1730"},  'description': "Monday - Saturday 2:30 - 5:30pm &lt;br&gt; Food: Reduced price small plates and appetizers &lt;br&gt; Drinks: $6 Cocktails, $8 Dealerâ€™s Choice Cocktail, $2 Coors/Coors Light, $3 Avery IPA &amp; White Rascal", 'link':"http://oakatfourteenth.com/", 'pricing':"",   'phone-number': "", 'address': "1400 Pearl StBoulder, CO 80302", 'other-amenities': ['outdoor','',''], 'has-drink':true, 'has-food':true},</v>
      </c>
      <c r="AY27" s="1" t="str">
        <f t="shared" si="22"/>
        <v>&lt;img src=@img/outdoor.png@&gt;</v>
      </c>
      <c r="AZ27" s="1" t="str">
        <f t="shared" si="23"/>
        <v/>
      </c>
      <c r="BA27" s="1" t="str">
        <f t="shared" si="24"/>
        <v/>
      </c>
      <c r="BB27" s="1" t="str">
        <f t="shared" si="25"/>
        <v>&lt;img src=@img/drinkicon.png@&gt;</v>
      </c>
      <c r="BC27" s="1" t="str">
        <f t="shared" si="26"/>
        <v>&lt;img src=@img/foodicon.png@&gt;</v>
      </c>
      <c r="BD27" s="1" t="str">
        <f t="shared" si="27"/>
        <v>&lt;img src=@img/outdoor.png@&gt;&lt;img src=@img/drinkicon.png@&gt;&lt;img src=@img/foodicon.png@&gt;</v>
      </c>
      <c r="BE27" s="1" t="str">
        <f t="shared" si="28"/>
        <v>outdoor drink food   pearl</v>
      </c>
      <c r="BF27" s="1" t="str">
        <f t="shared" si="30"/>
        <v>Pearl Street</v>
      </c>
      <c r="BG27" s="10">
        <v>40.018225999999999</v>
      </c>
      <c r="BH27" s="10">
        <v>-105.277118</v>
      </c>
      <c r="BI27" s="1" t="str">
        <f t="shared" si="29"/>
        <v>[40.018226,-105.277118],</v>
      </c>
      <c r="BK27" s="1" t="str">
        <f t="shared" si="31"/>
        <v/>
      </c>
    </row>
    <row r="28" spans="2:64" ht="21" customHeight="1">
      <c r="B28" s="10" t="s">
        <v>86</v>
      </c>
      <c r="C28" s="1" t="s">
        <v>190</v>
      </c>
      <c r="G28" s="6" t="s">
        <v>216</v>
      </c>
      <c r="H28" s="1">
        <v>1500</v>
      </c>
      <c r="I28" s="1">
        <v>1800</v>
      </c>
      <c r="J28" s="1">
        <v>1500</v>
      </c>
      <c r="K28" s="1">
        <v>1800</v>
      </c>
      <c r="L28" s="1">
        <v>1500</v>
      </c>
      <c r="M28" s="1">
        <v>1800</v>
      </c>
      <c r="N28" s="1">
        <v>1500</v>
      </c>
      <c r="O28" s="1">
        <v>1800</v>
      </c>
      <c r="P28" s="1">
        <v>1500</v>
      </c>
      <c r="Q28" s="1">
        <v>1800</v>
      </c>
      <c r="R28" s="1">
        <v>1500</v>
      </c>
      <c r="S28" s="1">
        <v>1800</v>
      </c>
      <c r="T28" s="1">
        <v>1500</v>
      </c>
      <c r="U28" s="1">
        <v>1800</v>
      </c>
      <c r="V28" s="10" t="s">
        <v>127</v>
      </c>
      <c r="W28" s="1">
        <f t="shared" si="0"/>
        <v>15</v>
      </c>
      <c r="X28" s="1">
        <f t="shared" si="1"/>
        <v>18</v>
      </c>
      <c r="Y28" s="1">
        <f t="shared" si="2"/>
        <v>15</v>
      </c>
      <c r="Z28" s="1">
        <f t="shared" si="3"/>
        <v>18</v>
      </c>
      <c r="AA28" s="1">
        <f t="shared" si="4"/>
        <v>15</v>
      </c>
      <c r="AB28" s="1">
        <f t="shared" si="5"/>
        <v>18</v>
      </c>
      <c r="AC28" s="1">
        <f t="shared" si="6"/>
        <v>15</v>
      </c>
      <c r="AD28" s="1">
        <f t="shared" si="7"/>
        <v>18</v>
      </c>
      <c r="AE28" s="1">
        <f t="shared" si="8"/>
        <v>15</v>
      </c>
      <c r="AF28" s="1">
        <f t="shared" si="9"/>
        <v>18</v>
      </c>
      <c r="AG28" s="1">
        <f t="shared" si="10"/>
        <v>15</v>
      </c>
      <c r="AH28" s="1">
        <f t="shared" si="11"/>
        <v>18</v>
      </c>
      <c r="AI28" s="1">
        <f t="shared" si="12"/>
        <v>15</v>
      </c>
      <c r="AJ28" s="1">
        <f t="shared" si="13"/>
        <v>18</v>
      </c>
      <c r="AK28" s="1" t="str">
        <f t="shared" si="14"/>
        <v>3pm-6pm</v>
      </c>
      <c r="AL28" s="1" t="str">
        <f t="shared" si="15"/>
        <v>3pm-6pm</v>
      </c>
      <c r="AM28" s="1" t="str">
        <f t="shared" si="16"/>
        <v>3pm-6pm</v>
      </c>
      <c r="AN28" s="1" t="str">
        <f t="shared" si="17"/>
        <v>3pm-6pm</v>
      </c>
      <c r="AO28" s="1" t="str">
        <f t="shared" si="18"/>
        <v>3pm-6pm</v>
      </c>
      <c r="AP28" s="1" t="str">
        <f t="shared" si="19"/>
        <v>3pm-6pm</v>
      </c>
      <c r="AQ28" s="1" t="str">
        <f t="shared" si="20"/>
        <v>3pm-6pm</v>
      </c>
      <c r="AR28" s="4" t="s">
        <v>172</v>
      </c>
      <c r="AS28" s="1" t="s">
        <v>28</v>
      </c>
      <c r="AV28" s="5" t="s">
        <v>32</v>
      </c>
      <c r="AW28" s="5" t="s">
        <v>32</v>
      </c>
      <c r="AX28" s="6" t="str">
        <f t="shared" si="21"/>
        <v>{
    'name': "Pasta Jay's",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Reduced price on select dishes (dishes vary each night) &lt;br&gt; Drinks: $3 Beer &amp; House Wine", 'link':"http://www.pastajays.com/", 'pricing':"",   'phone-number': "", 'address': "1001 Pearl StBoulder, CO 80302", 'other-amenities': ['outdoor','',''], 'has-drink':true, 'has-food':true},</v>
      </c>
      <c r="AY28" s="1" t="str">
        <f t="shared" si="22"/>
        <v>&lt;img src=@img/outdoor.png@&gt;</v>
      </c>
      <c r="AZ28" s="1" t="str">
        <f t="shared" si="23"/>
        <v/>
      </c>
      <c r="BA28" s="1" t="str">
        <f t="shared" si="24"/>
        <v/>
      </c>
      <c r="BB28" s="1" t="str">
        <f t="shared" si="25"/>
        <v>&lt;img src=@img/drinkicon.png@&gt;</v>
      </c>
      <c r="BC28" s="1" t="str">
        <f t="shared" si="26"/>
        <v>&lt;img src=@img/foodicon.png@&gt;</v>
      </c>
      <c r="BD28" s="1" t="str">
        <f t="shared" si="27"/>
        <v>&lt;img src=@img/outdoor.png@&gt;&lt;img src=@img/drinkicon.png@&gt;&lt;img src=@img/foodicon.png@&gt;</v>
      </c>
      <c r="BE28" s="1" t="str">
        <f t="shared" si="28"/>
        <v>outdoor drink food   pearl</v>
      </c>
      <c r="BF28" s="1" t="str">
        <f t="shared" si="30"/>
        <v>Pearl Street</v>
      </c>
      <c r="BG28" s="10">
        <v>40.017502999999998</v>
      </c>
      <c r="BH28" s="10">
        <v>-105.282453</v>
      </c>
      <c r="BI28" s="1" t="str">
        <f t="shared" si="29"/>
        <v>[40.017503,-105.282453],</v>
      </c>
      <c r="BK28" s="1" t="str">
        <f t="shared" si="31"/>
        <v/>
      </c>
    </row>
    <row r="29" spans="2:64" ht="21" customHeight="1">
      <c r="B29" s="10" t="s">
        <v>87</v>
      </c>
      <c r="C29" s="1" t="s">
        <v>190</v>
      </c>
      <c r="G29" s="6" t="s">
        <v>217</v>
      </c>
      <c r="H29" s="1">
        <v>1530</v>
      </c>
      <c r="I29" s="1">
        <v>1730</v>
      </c>
      <c r="J29" s="1">
        <v>1530</v>
      </c>
      <c r="K29" s="1">
        <v>1730</v>
      </c>
      <c r="L29" s="1">
        <v>1530</v>
      </c>
      <c r="M29" s="1">
        <v>1730</v>
      </c>
      <c r="N29" s="1">
        <v>1530</v>
      </c>
      <c r="O29" s="1">
        <v>1730</v>
      </c>
      <c r="P29" s="1">
        <v>1530</v>
      </c>
      <c r="Q29" s="1">
        <v>1730</v>
      </c>
      <c r="R29" s="1">
        <v>1530</v>
      </c>
      <c r="S29" s="1">
        <v>1730</v>
      </c>
      <c r="T29" s="1">
        <v>1530</v>
      </c>
      <c r="U29" s="1">
        <v>1730</v>
      </c>
      <c r="V29" s="10" t="s">
        <v>128</v>
      </c>
      <c r="W29" s="1">
        <f t="shared" si="0"/>
        <v>15.3</v>
      </c>
      <c r="X29" s="1">
        <f t="shared" si="1"/>
        <v>17.3</v>
      </c>
      <c r="Y29" s="1">
        <f t="shared" si="2"/>
        <v>15.3</v>
      </c>
      <c r="Z29" s="1">
        <f t="shared" si="3"/>
        <v>17.3</v>
      </c>
      <c r="AA29" s="1">
        <f t="shared" si="4"/>
        <v>15.3</v>
      </c>
      <c r="AB29" s="1">
        <f t="shared" si="5"/>
        <v>17.3</v>
      </c>
      <c r="AC29" s="1">
        <f t="shared" si="6"/>
        <v>15.3</v>
      </c>
      <c r="AD29" s="1">
        <f t="shared" si="7"/>
        <v>17.3</v>
      </c>
      <c r="AE29" s="1">
        <f t="shared" si="8"/>
        <v>15.3</v>
      </c>
      <c r="AF29" s="1">
        <f t="shared" si="9"/>
        <v>17.3</v>
      </c>
      <c r="AG29" s="1">
        <f t="shared" si="10"/>
        <v>15.3</v>
      </c>
      <c r="AH29" s="1">
        <f t="shared" si="11"/>
        <v>17.3</v>
      </c>
      <c r="AI29" s="1">
        <f t="shared" si="12"/>
        <v>15.3</v>
      </c>
      <c r="AJ29" s="1">
        <f t="shared" si="13"/>
        <v>17.3</v>
      </c>
      <c r="AK29" s="1" t="str">
        <f t="shared" si="14"/>
        <v>3.3pm-5.3pm</v>
      </c>
      <c r="AL29" s="1" t="str">
        <f t="shared" si="15"/>
        <v>3.3pm-5.3pm</v>
      </c>
      <c r="AM29" s="1" t="str">
        <f t="shared" si="16"/>
        <v>3.3pm-5.3pm</v>
      </c>
      <c r="AN29" s="1" t="str">
        <f t="shared" si="17"/>
        <v>3.3pm-5.3pm</v>
      </c>
      <c r="AO29" s="1" t="str">
        <f t="shared" si="18"/>
        <v>3.3pm-5.3pm</v>
      </c>
      <c r="AP29" s="1" t="str">
        <f t="shared" si="19"/>
        <v>3.3pm-5.3pm</v>
      </c>
      <c r="AQ29" s="1" t="str">
        <f t="shared" si="20"/>
        <v>3.3pm-5.3pm</v>
      </c>
      <c r="AR29" s="1" t="s">
        <v>173</v>
      </c>
      <c r="AS29" s="1" t="s">
        <v>28</v>
      </c>
      <c r="AV29" s="5" t="s">
        <v>32</v>
      </c>
      <c r="AW29" s="5" t="s">
        <v>32</v>
      </c>
      <c r="AX29" s="6" t="str">
        <f t="shared" si="21"/>
        <v>{
    'name': "Pizzeria Locale",
    'area': "pearl",'hours': {
      'sunday-start':"1530", 'sunday-end':"1730", 'monday-start':"1530", 'monday-end':"1730", 'tuesday-start':"1530", 'tuesday-end':"1730", 'wednesday-start':"1530", 'wednesday-end':"1730", 'thursday-start':"1530", 'thursday-end':"1730", 'friday-start':"1530", 'friday-end':"1730", 'saturday-start':"1530", 'saturday-end':"1730"},  'description': "Daily 3:30 - 5:30pm &lt;br&gt; Food: $2-5 small plates and appetizers, $5-9 pizzas &lt;br&gt; Drinks: $2.50-5 Wine, Cocktails &amp; Beer", 'link':"http://www.pizzerialocale.com/", 'pricing':"",   'phone-number': "", 'address': "1730 Pearl StBoulder, CO 80302", 'other-amenities': ['outdoor','',''], 'has-drink':true, 'has-food':true},</v>
      </c>
      <c r="AY29" s="1" t="str">
        <f t="shared" si="22"/>
        <v>&lt;img src=@img/outdoor.png@&gt;</v>
      </c>
      <c r="AZ29" s="1" t="str">
        <f t="shared" si="23"/>
        <v/>
      </c>
      <c r="BA29" s="1" t="str">
        <f t="shared" si="24"/>
        <v/>
      </c>
      <c r="BB29" s="1" t="str">
        <f t="shared" si="25"/>
        <v>&lt;img src=@img/drinkicon.png@&gt;</v>
      </c>
      <c r="BC29" s="1" t="str">
        <f t="shared" si="26"/>
        <v>&lt;img src=@img/foodicon.png@&gt;</v>
      </c>
      <c r="BD29" s="1" t="str">
        <f t="shared" si="27"/>
        <v>&lt;img src=@img/outdoor.png@&gt;&lt;img src=@img/drinkicon.png@&gt;&lt;img src=@img/foodicon.png@&gt;</v>
      </c>
      <c r="BE29" s="1" t="str">
        <f t="shared" si="28"/>
        <v>outdoor drink food   pearl</v>
      </c>
      <c r="BF29" s="1" t="str">
        <f t="shared" si="30"/>
        <v>Pearl Street</v>
      </c>
      <c r="BG29" s="10">
        <v>40.019275999999998</v>
      </c>
      <c r="BH29" s="10">
        <v>-105.27264700000001</v>
      </c>
      <c r="BI29" s="1" t="str">
        <f t="shared" si="29"/>
        <v>[40.019276,-105.272647],</v>
      </c>
      <c r="BK29" s="1" t="str">
        <f t="shared" si="31"/>
        <v/>
      </c>
    </row>
    <row r="30" spans="2:64" ht="21" customHeight="1">
      <c r="B30" s="10" t="s">
        <v>88</v>
      </c>
      <c r="C30" s="1" t="s">
        <v>190</v>
      </c>
      <c r="G30" s="6" t="s">
        <v>218</v>
      </c>
      <c r="H30" s="1">
        <v>1700</v>
      </c>
      <c r="I30" s="1">
        <v>1830</v>
      </c>
      <c r="J30" s="1">
        <v>1700</v>
      </c>
      <c r="K30" s="1">
        <v>1830</v>
      </c>
      <c r="L30" s="1">
        <v>1700</v>
      </c>
      <c r="M30" s="1">
        <v>1830</v>
      </c>
      <c r="N30" s="1">
        <v>1700</v>
      </c>
      <c r="O30" s="1">
        <v>1830</v>
      </c>
      <c r="P30" s="1">
        <v>1700</v>
      </c>
      <c r="Q30" s="1">
        <v>1830</v>
      </c>
      <c r="R30" s="1">
        <v>1700</v>
      </c>
      <c r="S30" s="1">
        <v>1830</v>
      </c>
      <c r="T30" s="1">
        <v>1700</v>
      </c>
      <c r="U30" s="1">
        <v>1830</v>
      </c>
      <c r="V30" s="10" t="s">
        <v>129</v>
      </c>
      <c r="W30" s="1">
        <f t="shared" si="0"/>
        <v>17</v>
      </c>
      <c r="X30" s="1">
        <f t="shared" si="1"/>
        <v>18.3</v>
      </c>
      <c r="Y30" s="1">
        <f t="shared" si="2"/>
        <v>17</v>
      </c>
      <c r="Z30" s="1">
        <f t="shared" si="3"/>
        <v>18.3</v>
      </c>
      <c r="AA30" s="1">
        <f t="shared" si="4"/>
        <v>17</v>
      </c>
      <c r="AB30" s="1">
        <f t="shared" si="5"/>
        <v>18.3</v>
      </c>
      <c r="AC30" s="1">
        <f t="shared" si="6"/>
        <v>17</v>
      </c>
      <c r="AD30" s="1">
        <f t="shared" si="7"/>
        <v>18.3</v>
      </c>
      <c r="AE30" s="1">
        <f t="shared" si="8"/>
        <v>17</v>
      </c>
      <c r="AF30" s="1">
        <f t="shared" si="9"/>
        <v>18.3</v>
      </c>
      <c r="AG30" s="1">
        <f t="shared" si="10"/>
        <v>17</v>
      </c>
      <c r="AH30" s="1">
        <f t="shared" si="11"/>
        <v>18.3</v>
      </c>
      <c r="AI30" s="1">
        <f t="shared" si="12"/>
        <v>17</v>
      </c>
      <c r="AJ30" s="1">
        <f t="shared" si="13"/>
        <v>18.3</v>
      </c>
      <c r="AK30" s="1" t="str">
        <f t="shared" si="14"/>
        <v>5pm-6.3pm</v>
      </c>
      <c r="AL30" s="1" t="str">
        <f t="shared" si="15"/>
        <v>5pm-6.3pm</v>
      </c>
      <c r="AM30" s="1" t="str">
        <f t="shared" si="16"/>
        <v>5pm-6.3pm</v>
      </c>
      <c r="AN30" s="1" t="str">
        <f t="shared" si="17"/>
        <v>5pm-6.3pm</v>
      </c>
      <c r="AO30" s="1" t="str">
        <f t="shared" si="18"/>
        <v>5pm-6.3pm</v>
      </c>
      <c r="AP30" s="1" t="str">
        <f t="shared" si="19"/>
        <v>5pm-6.3pm</v>
      </c>
      <c r="AQ30" s="1" t="str">
        <f t="shared" si="20"/>
        <v>5pm-6.3pm</v>
      </c>
      <c r="AR30" s="4" t="s">
        <v>174</v>
      </c>
      <c r="AS30" s="1" t="s">
        <v>28</v>
      </c>
      <c r="AV30" s="5" t="s">
        <v>32</v>
      </c>
      <c r="AW30" s="5" t="s">
        <v>32</v>
      </c>
      <c r="AX30" s="6" t="str">
        <f t="shared" si="21"/>
        <v>{
    'name': "PMG",
    'area': "pearl",'hours': {
      'sunday-start':"1700", 'sunday-end':"1830", 'monday-start':"1700", 'monday-end':"1830", 'tuesday-start':"1700", 'tuesday-end':"1830", 'wednesday-start':"1700", 'wednesday-end':"1830", 'thursday-start':"1700", 'thursday-end':"1830", 'friday-start':"1700", 'friday-end':"1830", 'saturday-start':"1700", 'saturday-end':"1830"},  'description': "Daily 5 - 6:30 pm &lt;br&gt; Food: $5-7 Snack Items &lt;br&gt; Drinks: $5 Wine &amp; Beer, $7 Cocktails", 'link':"http://pmgwine.com/", 'pricing':"",   'phone-number': "", 'address': "2018 10th StBoulder, CO 80302", 'other-amenities': ['outdoor','',''], 'has-drink':true, 'has-food':true},</v>
      </c>
      <c r="AY30" s="1" t="str">
        <f t="shared" si="22"/>
        <v>&lt;img src=@img/outdoor.png@&gt;</v>
      </c>
      <c r="AZ30" s="1" t="str">
        <f t="shared" si="23"/>
        <v/>
      </c>
      <c r="BA30" s="1" t="str">
        <f t="shared" si="24"/>
        <v/>
      </c>
      <c r="BB30" s="1" t="str">
        <f t="shared" si="25"/>
        <v>&lt;img src=@img/drinkicon.png@&gt;</v>
      </c>
      <c r="BC30" s="1" t="str">
        <f t="shared" si="26"/>
        <v>&lt;img src=@img/foodicon.png@&gt;</v>
      </c>
      <c r="BD30" s="1" t="str">
        <f t="shared" si="27"/>
        <v>&lt;img src=@img/outdoor.png@&gt;&lt;img src=@img/drinkicon.png@&gt;&lt;img src=@img/foodicon.png@&gt;</v>
      </c>
      <c r="BE30" s="1" t="str">
        <f t="shared" si="28"/>
        <v>outdoor drink food   pearl</v>
      </c>
      <c r="BF30" s="1" t="str">
        <f t="shared" si="30"/>
        <v>Pearl Street</v>
      </c>
      <c r="BG30" s="10">
        <v>40.017795999999997</v>
      </c>
      <c r="BH30" s="10">
        <v>-105.28259799999999</v>
      </c>
      <c r="BI30" s="1" t="str">
        <f t="shared" si="29"/>
        <v>[40.017796,-105.282598],</v>
      </c>
      <c r="BK30" s="1" t="str">
        <f t="shared" si="31"/>
        <v/>
      </c>
    </row>
    <row r="31" spans="2:64" ht="21" customHeight="1">
      <c r="B31" s="10" t="s">
        <v>89</v>
      </c>
      <c r="C31" s="1" t="s">
        <v>190</v>
      </c>
      <c r="G31" s="6" t="s">
        <v>219</v>
      </c>
      <c r="H31" s="1">
        <v>1600</v>
      </c>
      <c r="I31" s="1">
        <v>1900</v>
      </c>
      <c r="J31" s="1">
        <v>1600</v>
      </c>
      <c r="K31" s="1">
        <v>1900</v>
      </c>
      <c r="L31" s="1">
        <v>1600</v>
      </c>
      <c r="M31" s="1">
        <v>1900</v>
      </c>
      <c r="N31" s="1">
        <v>1600</v>
      </c>
      <c r="O31" s="1">
        <v>1900</v>
      </c>
      <c r="P31" s="1">
        <v>1600</v>
      </c>
      <c r="Q31" s="1">
        <v>1900</v>
      </c>
      <c r="R31" s="1">
        <v>1600</v>
      </c>
      <c r="S31" s="1">
        <v>1900</v>
      </c>
      <c r="T31" s="1">
        <v>1600</v>
      </c>
      <c r="U31" s="1">
        <v>1900</v>
      </c>
      <c r="V31" s="10" t="s">
        <v>130</v>
      </c>
      <c r="W31" s="1">
        <f t="shared" si="0"/>
        <v>16</v>
      </c>
      <c r="X31" s="1">
        <f t="shared" si="1"/>
        <v>19</v>
      </c>
      <c r="Y31" s="1">
        <f t="shared" si="2"/>
        <v>16</v>
      </c>
      <c r="Z31" s="1">
        <f t="shared" si="3"/>
        <v>19</v>
      </c>
      <c r="AA31" s="1">
        <f t="shared" si="4"/>
        <v>16</v>
      </c>
      <c r="AB31" s="1">
        <f t="shared" si="5"/>
        <v>19</v>
      </c>
      <c r="AC31" s="1">
        <f t="shared" si="6"/>
        <v>16</v>
      </c>
      <c r="AD31" s="1">
        <f t="shared" si="7"/>
        <v>19</v>
      </c>
      <c r="AE31" s="1">
        <f t="shared" si="8"/>
        <v>16</v>
      </c>
      <c r="AF31" s="1">
        <f t="shared" si="9"/>
        <v>19</v>
      </c>
      <c r="AG31" s="1">
        <f t="shared" si="10"/>
        <v>16</v>
      </c>
      <c r="AH31" s="1">
        <f t="shared" si="11"/>
        <v>19</v>
      </c>
      <c r="AI31" s="1">
        <f t="shared" si="12"/>
        <v>16</v>
      </c>
      <c r="AJ31" s="1">
        <f t="shared" si="13"/>
        <v>19</v>
      </c>
      <c r="AK31" s="1" t="str">
        <f t="shared" si="14"/>
        <v>4pm-7pm</v>
      </c>
      <c r="AL31" s="1" t="str">
        <f t="shared" si="15"/>
        <v>4pm-7pm</v>
      </c>
      <c r="AM31" s="1" t="str">
        <f t="shared" si="16"/>
        <v>4pm-7pm</v>
      </c>
      <c r="AN31" s="1" t="str">
        <f t="shared" si="17"/>
        <v>4pm-7pm</v>
      </c>
      <c r="AO31" s="1" t="str">
        <f t="shared" si="18"/>
        <v>4pm-7pm</v>
      </c>
      <c r="AP31" s="1" t="str">
        <f t="shared" si="19"/>
        <v>4pm-7pm</v>
      </c>
      <c r="AQ31" s="1" t="str">
        <f t="shared" si="20"/>
        <v>4pm-7pm</v>
      </c>
      <c r="AR31" s="4" t="s">
        <v>175</v>
      </c>
      <c r="AS31" s="1" t="s">
        <v>232</v>
      </c>
      <c r="AV31" s="5" t="s">
        <v>32</v>
      </c>
      <c r="AW31" s="5" t="s">
        <v>32</v>
      </c>
      <c r="AX31" s="6" t="str">
        <f t="shared" si="21"/>
        <v>{
    'name': "Press Play",
    'area': "pearl",'hours':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"Daily 4 - 7pm &lt;br&gt; Food: $6 Cheese pizza, $8 Two topping pizza. &lt;br&gt; Drinks: $3 Wells &amp; Wine, 3$ Domestic Beers, $3.50 Import Beers.", 'link':"http://www.pressplaybar.com/", 'pricing':"",   'phone-number': "", 'address': "1005 Pearl StBoulder, CO 80302", 'other-amenities': ['','',''], 'has-drink':true, 'has-food':true},</v>
      </c>
      <c r="AY31" s="1" t="str">
        <f t="shared" si="22"/>
        <v>&lt;img src=@img/outdoor.png@&gt;</v>
      </c>
      <c r="AZ31" s="1" t="str">
        <f t="shared" si="23"/>
        <v/>
      </c>
      <c r="BA31" s="1" t="str">
        <f t="shared" si="24"/>
        <v/>
      </c>
      <c r="BB31" s="1" t="str">
        <f t="shared" si="25"/>
        <v>&lt;img src=@img/drinkicon.png@&gt;</v>
      </c>
      <c r="BC31" s="1" t="str">
        <f t="shared" si="26"/>
        <v>&lt;img src=@img/foodicon.png@&gt;</v>
      </c>
      <c r="BD31" s="1" t="str">
        <f t="shared" si="27"/>
        <v>&lt;img src=@img/outdoor.png@&gt;&lt;img src=@img/drinkicon.png@&gt;&lt;img src=@img/foodicon.png@&gt;</v>
      </c>
      <c r="BE31" s="1" t="str">
        <f t="shared" si="28"/>
        <v>outdoor drink food   pearl</v>
      </c>
      <c r="BF31" s="1" t="str">
        <f t="shared" si="30"/>
        <v>Pearl Street</v>
      </c>
      <c r="BG31" s="10">
        <v>40.017533</v>
      </c>
      <c r="BH31" s="10">
        <v>-105.282408</v>
      </c>
      <c r="BI31" s="1" t="str">
        <f t="shared" si="29"/>
        <v>[40.017533,-105.282408],</v>
      </c>
      <c r="BK31" s="1" t="str">
        <f t="shared" si="31"/>
        <v/>
      </c>
    </row>
    <row r="32" spans="2:64" ht="21" customHeight="1">
      <c r="B32" s="10" t="s">
        <v>90</v>
      </c>
      <c r="C32" s="1" t="s">
        <v>190</v>
      </c>
      <c r="G32" s="20" t="s">
        <v>220</v>
      </c>
      <c r="J32" s="1">
        <v>1500</v>
      </c>
      <c r="K32" s="1">
        <v>1800</v>
      </c>
      <c r="L32" s="1">
        <v>1500</v>
      </c>
      <c r="M32" s="1">
        <v>1800</v>
      </c>
      <c r="N32" s="1">
        <v>1500</v>
      </c>
      <c r="O32" s="1">
        <v>1800</v>
      </c>
      <c r="P32" s="1">
        <v>1500</v>
      </c>
      <c r="Q32" s="1">
        <v>1800</v>
      </c>
      <c r="R32" s="1">
        <v>1500</v>
      </c>
      <c r="S32" s="1">
        <v>1800</v>
      </c>
      <c r="V32" s="18" t="s">
        <v>131</v>
      </c>
      <c r="W32" s="1" t="str">
        <f t="shared" si="0"/>
        <v/>
      </c>
      <c r="X32" s="1" t="str">
        <f t="shared" si="1"/>
        <v/>
      </c>
      <c r="Y32" s="1">
        <f t="shared" si="2"/>
        <v>15</v>
      </c>
      <c r="Z32" s="1">
        <f t="shared" si="3"/>
        <v>18</v>
      </c>
      <c r="AA32" s="1">
        <f t="shared" si="4"/>
        <v>15</v>
      </c>
      <c r="AB32" s="1">
        <f t="shared" si="5"/>
        <v>18</v>
      </c>
      <c r="AC32" s="1">
        <f t="shared" si="6"/>
        <v>15</v>
      </c>
      <c r="AD32" s="1">
        <f t="shared" si="7"/>
        <v>18</v>
      </c>
      <c r="AE32" s="1">
        <f t="shared" si="8"/>
        <v>15</v>
      </c>
      <c r="AF32" s="1">
        <f t="shared" si="9"/>
        <v>18</v>
      </c>
      <c r="AG32" s="1">
        <f t="shared" si="10"/>
        <v>15</v>
      </c>
      <c r="AH32" s="1">
        <f t="shared" si="11"/>
        <v>18</v>
      </c>
      <c r="AI32" s="1" t="str">
        <f t="shared" si="12"/>
        <v/>
      </c>
      <c r="AJ32" s="1" t="str">
        <f t="shared" si="13"/>
        <v/>
      </c>
      <c r="AK32" s="1" t="str">
        <f t="shared" si="14"/>
        <v/>
      </c>
      <c r="AL32" s="1" t="str">
        <f t="shared" si="15"/>
        <v>3pm-6pm</v>
      </c>
      <c r="AM32" s="1" t="str">
        <f t="shared" si="16"/>
        <v>3pm-6pm</v>
      </c>
      <c r="AN32" s="1" t="str">
        <f t="shared" si="17"/>
        <v>3pm-6pm</v>
      </c>
      <c r="AO32" s="1" t="str">
        <f t="shared" si="18"/>
        <v>3pm-6pm</v>
      </c>
      <c r="AP32" s="1" t="str">
        <f t="shared" si="19"/>
        <v>3pm-6pm</v>
      </c>
      <c r="AQ32" s="1" t="str">
        <f t="shared" si="20"/>
        <v/>
      </c>
      <c r="AR32" s="1" t="s">
        <v>176</v>
      </c>
      <c r="AS32" s="1" t="s">
        <v>28</v>
      </c>
      <c r="AV32" s="5" t="s">
        <v>32</v>
      </c>
      <c r="AW32" s="5" t="s">
        <v>32</v>
      </c>
      <c r="AX32" s="6" t="str">
        <f t="shared" si="21"/>
        <v>{
    'name': "Riffs Urban Fare",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"Monday-Friday, 3 - 6pm &lt;br&gt; Food: $3 - $7 small plates menu &lt;br&gt; Drinks: $2 off Draft Beers, $6 cocktails and 33% off the wine list
*On Mondays and Tuesdays, select bottles of wine are $30 from 3 pm until close", 'link':"http://riffsboulder.com/", 'pricing':"",   'phone-number': "", 'address': "1115 Pearl StBoulder, CO 80302", 'other-amenities': ['outdoor','',''], 'has-drink':true, 'has-food':true},</v>
      </c>
      <c r="AY32" s="1" t="str">
        <f t="shared" si="22"/>
        <v>&lt;img src=@img/outdoor.png@&gt;</v>
      </c>
      <c r="AZ32" s="1" t="str">
        <f t="shared" si="23"/>
        <v/>
      </c>
      <c r="BA32" s="1" t="str">
        <f t="shared" si="24"/>
        <v/>
      </c>
      <c r="BB32" s="1" t="str">
        <f t="shared" si="25"/>
        <v>&lt;img src=@img/drinkicon.png@&gt;</v>
      </c>
      <c r="BC32" s="1" t="str">
        <f t="shared" si="26"/>
        <v>&lt;img src=@img/foodicon.png@&gt;</v>
      </c>
      <c r="BD32" s="1" t="str">
        <f t="shared" si="27"/>
        <v>&lt;img src=@img/outdoor.png@&gt;&lt;img src=@img/drinkicon.png@&gt;&lt;img src=@img/foodicon.png@&gt;</v>
      </c>
      <c r="BE32" s="1" t="str">
        <f t="shared" si="28"/>
        <v>outdoor drink food   pearl</v>
      </c>
      <c r="BF32" s="1" t="str">
        <f t="shared" si="30"/>
        <v>Pearl Street</v>
      </c>
      <c r="BG32" s="10">
        <v>40.017885</v>
      </c>
      <c r="BH32" s="10">
        <v>-105.280826</v>
      </c>
      <c r="BI32" s="1" t="str">
        <f t="shared" si="29"/>
        <v>[40.017885,-105.280826],</v>
      </c>
      <c r="BK32" s="1" t="str">
        <f t="shared" si="31"/>
        <v/>
      </c>
    </row>
    <row r="33" spans="2:63" ht="21" customHeight="1">
      <c r="B33" s="10" t="s">
        <v>24</v>
      </c>
      <c r="C33" s="1" t="s">
        <v>190</v>
      </c>
      <c r="G33" s="20" t="s">
        <v>221</v>
      </c>
      <c r="J33" s="1">
        <v>1500</v>
      </c>
      <c r="K33" s="1">
        <v>1800</v>
      </c>
      <c r="L33" s="1">
        <v>1500</v>
      </c>
      <c r="M33" s="1">
        <v>1800</v>
      </c>
      <c r="N33" s="1">
        <v>1500</v>
      </c>
      <c r="O33" s="1">
        <v>1800</v>
      </c>
      <c r="P33" s="1">
        <v>1500</v>
      </c>
      <c r="Q33" s="1">
        <v>1800</v>
      </c>
      <c r="R33" s="1">
        <v>1500</v>
      </c>
      <c r="S33" s="1">
        <v>1800</v>
      </c>
      <c r="V33" s="10" t="s">
        <v>132</v>
      </c>
      <c r="W33" s="1" t="str">
        <f t="shared" si="0"/>
        <v/>
      </c>
      <c r="X33" s="1" t="str">
        <f t="shared" si="1"/>
        <v/>
      </c>
      <c r="Y33" s="1">
        <f t="shared" si="2"/>
        <v>15</v>
      </c>
      <c r="Z33" s="1">
        <f t="shared" si="3"/>
        <v>18</v>
      </c>
      <c r="AA33" s="1">
        <f t="shared" si="4"/>
        <v>15</v>
      </c>
      <c r="AB33" s="1">
        <f t="shared" si="5"/>
        <v>18</v>
      </c>
      <c r="AC33" s="1">
        <f t="shared" si="6"/>
        <v>15</v>
      </c>
      <c r="AD33" s="1">
        <f t="shared" si="7"/>
        <v>18</v>
      </c>
      <c r="AE33" s="1">
        <f t="shared" si="8"/>
        <v>15</v>
      </c>
      <c r="AF33" s="1">
        <f t="shared" si="9"/>
        <v>18</v>
      </c>
      <c r="AG33" s="1">
        <f t="shared" si="10"/>
        <v>15</v>
      </c>
      <c r="AH33" s="1">
        <f t="shared" si="11"/>
        <v>18</v>
      </c>
      <c r="AI33" s="1" t="str">
        <f t="shared" si="12"/>
        <v/>
      </c>
      <c r="AJ33" s="1" t="str">
        <f t="shared" si="13"/>
        <v/>
      </c>
      <c r="AK33" s="1" t="str">
        <f t="shared" si="14"/>
        <v/>
      </c>
      <c r="AL33" s="1" t="str">
        <f t="shared" si="15"/>
        <v>3pm-6pm</v>
      </c>
      <c r="AM33" s="1" t="str">
        <f t="shared" si="16"/>
        <v>3pm-6pm</v>
      </c>
      <c r="AN33" s="1" t="str">
        <f t="shared" si="17"/>
        <v>3pm-6pm</v>
      </c>
      <c r="AO33" s="1" t="str">
        <f t="shared" si="18"/>
        <v>3pm-6pm</v>
      </c>
      <c r="AP33" s="1" t="str">
        <f t="shared" si="19"/>
        <v>3pm-6pm</v>
      </c>
      <c r="AQ33" s="1" t="str">
        <f t="shared" si="20"/>
        <v/>
      </c>
      <c r="AR33" s="12" t="s">
        <v>177</v>
      </c>
      <c r="AS33" s="1" t="s">
        <v>28</v>
      </c>
      <c r="AV33" s="5" t="s">
        <v>32</v>
      </c>
      <c r="AW33" s="5" t="s">
        <v>33</v>
      </c>
      <c r="AX33" s="6" t="str">
        <f t="shared" si="21"/>
        <v>{
    'name': "Rio Grande Mexican Restaurant",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3 - 6pm. Thursday Late Night Happy Hour 9pm - 12am &lt;br&gt; Food: $1 off small plate menu, $3 Tacos &lt;br&gt; Drinks: $1 off Classic Rio Margs &amp; Big Tex Margs, $3 draft beers, Tecate cans &amp; shots of Cinge", 'link':"http://www.riograndemexican.com/", 'pricing':"",   'phone-number': "", 'address': "1101 Walnut StBoulder, CO 80302", 'other-amenities': ['outdoor','',''], 'has-drink':true, 'has-food':false},</v>
      </c>
      <c r="AY33" s="1" t="str">
        <f t="shared" si="22"/>
        <v>&lt;img src=@img/outdoor.png@&gt;</v>
      </c>
      <c r="AZ33" s="1" t="str">
        <f t="shared" si="23"/>
        <v/>
      </c>
      <c r="BA33" s="1" t="str">
        <f t="shared" si="24"/>
        <v/>
      </c>
      <c r="BB33" s="1" t="str">
        <f t="shared" si="25"/>
        <v>&lt;img src=@img/drinkicon.png@&gt;</v>
      </c>
      <c r="BC33" s="1" t="str">
        <f t="shared" si="26"/>
        <v/>
      </c>
      <c r="BD33" s="1" t="str">
        <f t="shared" si="27"/>
        <v>&lt;img src=@img/outdoor.png@&gt;&lt;img src=@img/drinkicon.png@&gt;</v>
      </c>
      <c r="BE33" s="1" t="str">
        <f t="shared" si="28"/>
        <v>outdoor drink   pearl</v>
      </c>
      <c r="BF33" s="1" t="str">
        <f t="shared" si="30"/>
        <v>Pearl Street</v>
      </c>
      <c r="BG33" s="10">
        <v>40.017014000000003</v>
      </c>
      <c r="BH33" s="10">
        <v>-105.280877</v>
      </c>
      <c r="BI33" s="1" t="str">
        <f t="shared" si="29"/>
        <v>[40.017014,-105.280877],</v>
      </c>
      <c r="BK33" s="1" t="str">
        <f t="shared" si="31"/>
        <v/>
      </c>
    </row>
    <row r="34" spans="2:63" ht="21" customHeight="1">
      <c r="B34" s="10" t="s">
        <v>91</v>
      </c>
      <c r="C34" s="1" t="s">
        <v>190</v>
      </c>
      <c r="G34" s="19" t="s">
        <v>222</v>
      </c>
      <c r="H34" s="1">
        <v>1500</v>
      </c>
      <c r="I34" s="1">
        <v>1800</v>
      </c>
      <c r="J34" s="1">
        <v>1500</v>
      </c>
      <c r="K34" s="1">
        <v>1800</v>
      </c>
      <c r="L34" s="1">
        <v>1500</v>
      </c>
      <c r="M34" s="1">
        <v>1800</v>
      </c>
      <c r="N34" s="1">
        <v>1500</v>
      </c>
      <c r="O34" s="1">
        <v>1800</v>
      </c>
      <c r="P34" s="1">
        <v>1500</v>
      </c>
      <c r="Q34" s="1">
        <v>1800</v>
      </c>
      <c r="R34" s="1">
        <v>1500</v>
      </c>
      <c r="S34" s="1">
        <v>1800</v>
      </c>
      <c r="T34" s="1">
        <v>1500</v>
      </c>
      <c r="U34" s="1">
        <v>1800</v>
      </c>
      <c r="V34" s="10" t="s">
        <v>133</v>
      </c>
      <c r="W34" s="1">
        <f t="shared" ref="W34:W62" si="46">IF(H34&gt;0,H34/100,"")</f>
        <v>15</v>
      </c>
      <c r="X34" s="1">
        <f t="shared" ref="X34:X62" si="47">IF(I34&gt;0,I34/100,"")</f>
        <v>18</v>
      </c>
      <c r="Y34" s="1">
        <f t="shared" ref="Y34:Y62" si="48">IF(J34&gt;0,J34/100,"")</f>
        <v>15</v>
      </c>
      <c r="Z34" s="1">
        <f t="shared" ref="Z34:Z62" si="49">IF(K34&gt;0,K34/100,"")</f>
        <v>18</v>
      </c>
      <c r="AA34" s="1">
        <f t="shared" ref="AA34:AA62" si="50">IF(L34&gt;0,L34/100,"")</f>
        <v>15</v>
      </c>
      <c r="AB34" s="1">
        <f t="shared" ref="AB34:AB62" si="51">IF(M34&gt;0,M34/100,"")</f>
        <v>18</v>
      </c>
      <c r="AC34" s="1">
        <f t="shared" ref="AC34:AC62" si="52">IF(N34&gt;0,N34/100,"")</f>
        <v>15</v>
      </c>
      <c r="AD34" s="1">
        <f t="shared" ref="AD34:AD62" si="53">IF(O34&gt;0,O34/100,"")</f>
        <v>18</v>
      </c>
      <c r="AE34" s="1">
        <f t="shared" ref="AE34:AE62" si="54">IF(P34&gt;0,P34/100,"")</f>
        <v>15</v>
      </c>
      <c r="AF34" s="1">
        <f t="shared" ref="AF34:AF62" si="55">IF(Q34&gt;0,Q34/100,"")</f>
        <v>18</v>
      </c>
      <c r="AG34" s="1">
        <f t="shared" ref="AG34:AG62" si="56">IF(R34&gt;0,R34/100,"")</f>
        <v>15</v>
      </c>
      <c r="AH34" s="1">
        <f t="shared" ref="AH34:AH62" si="57">IF(S34&gt;0,S34/100,"")</f>
        <v>18</v>
      </c>
      <c r="AI34" s="1">
        <f t="shared" ref="AI34:AI62" si="58">IF(T34&gt;0,T34/100,"")</f>
        <v>15</v>
      </c>
      <c r="AJ34" s="1">
        <f t="shared" ref="AJ34:AJ62" si="59">IF(U34&gt;0,U34/100,"")</f>
        <v>18</v>
      </c>
      <c r="AK34" s="1" t="str">
        <f t="shared" ref="AK34:AK63" si="60">IF(H34&gt;0,CONCATENATE(IF(W34&lt;=12,W34,W34-12),IF(OR(W34&lt;12,W34=24),"am","pm"),"-",IF(X34&lt;=12,X34,X34-12),IF(OR(X34&lt;12,X34=24),"am","pm")),"")</f>
        <v>3pm-6pm</v>
      </c>
      <c r="AL34" s="1" t="str">
        <f t="shared" ref="AL34:AL63" si="61">IF(J34&gt;0,CONCATENATE(IF(Y34&lt;=12,Y34,Y34-12),IF(OR(Y34&lt;12,Y34=24),"am","pm"),"-",IF(Z34&lt;=12,Z34,Z34-12),IF(OR(Z34&lt;12,Z34=24),"am","pm")),"")</f>
        <v>3pm-6pm</v>
      </c>
      <c r="AM34" s="1" t="str">
        <f t="shared" ref="AM34:AM63" si="62">IF(L34&gt;0,CONCATENATE(IF(AA34&lt;=12,AA34,AA34-12),IF(OR(AA34&lt;12,AA34=24),"am","pm"),"-",IF(AB34&lt;=12,AB34,AB34-12),IF(OR(AB34&lt;12,AB34=24),"am","pm")),"")</f>
        <v>3pm-6pm</v>
      </c>
      <c r="AN34" s="1" t="str">
        <f t="shared" ref="AN34:AN63" si="63">IF(N34&gt;0,CONCATENATE(IF(AC34&lt;=12,AC34,AC34-12),IF(OR(AC34&lt;12,AC34=24),"am","pm"),"-",IF(AD34&lt;=12,AD34,AD34-12),IF(OR(AD34&lt;12,AD34=24),"am","pm")),"")</f>
        <v>3pm-6pm</v>
      </c>
      <c r="AO34" s="1" t="str">
        <f t="shared" ref="AO34:AO63" si="64">IF(O34&gt;0,CONCATENATE(IF(AE34&lt;=12,AE34,AE34-12),IF(OR(AE34&lt;12,AE34=24),"am","pm"),"-",IF(AF34&lt;=12,AF34,AF34-12),IF(OR(AF34&lt;12,AF34=24),"am","pm")),"")</f>
        <v>3pm-6pm</v>
      </c>
      <c r="AP34" s="1" t="str">
        <f t="shared" ref="AP34:AP63" si="65">IF(R34&gt;0,CONCATENATE(IF(AG34&lt;=12,AG34,AG34-12),IF(OR(AG34&lt;12,AG34=24),"am","pm"),"-",IF(AH34&lt;=12,AH34,AH34-12),IF(OR(AH34&lt;12,AH34=24),"am","pm")),"")</f>
        <v>3pm-6pm</v>
      </c>
      <c r="AQ34" s="1" t="str">
        <f t="shared" ref="AQ34:AQ63" si="66">IF(T34&gt;0,CONCATENATE(IF(AI34&lt;=12,AI34,AI34-12),IF(OR(AI34&lt;12,AI34=24),"am","pm"),"-",IF(AJ34&lt;=12,AJ34,AJ34-12),IF(OR(AJ34&lt;12,AJ34=24),"am","pm")),"")</f>
        <v>3pm-6pm</v>
      </c>
      <c r="AR34" s="4" t="s">
        <v>178</v>
      </c>
      <c r="AS34" s="1" t="s">
        <v>28</v>
      </c>
      <c r="AV34" s="5" t="s">
        <v>32</v>
      </c>
      <c r="AW34" s="5" t="s">
        <v>32</v>
      </c>
      <c r="AX34" s="6" t="str">
        <f t="shared" ref="AX34:AX63" si="67">CONCATENATE("{
    'name': """,B34,""",
    'area': ","""",C34,""",",
"'hours': {
      'sunday-start':","""",H34,"""",", 'sunday-end':","""",I34,"""",", 'monday-start':","""",J34,"""",", 'monday-end':","""",K34,"""",", 'tuesday-start':","""",L34,"""",", 'tuesday-end':","""",M34,""", 'wednesday-start':","""",N34,""", 'wednesday-end':","""",O34,""", 'thursday-start':","""",P34,""", 'thursday-end':","""",Q34,""", 'friday-start':","""",R34,""", 'friday-end':","""",S34,""", 'saturday-start':","""",T34,""", 'saturday-end':","""",U34,"""","},","  'description': ","""",V34,"""",", 'link':","""",AR34,"""",", 'pricing':","""",E34,"""",",   'phone-number': ","""",F34,"""",", 'address': ","""",G34,"""",", 'other-amenities': [","'",AS34,"','",AT34,"','",AU34,"'","]",", 'has-drink':",AV34,", 'has-food':",AW34,"},")</f>
        <v>{
    'name': "Rueben's Burger Bistro",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3 - 6pm, Sunday ALL DAY &lt;br&gt; Food: 1/2 off signature starters&lt;br&gt; Drinks: 1/2 off Draft beers, Wine &amp; Signature Cocktails", 'link':"http://ruebensburgerbistro.com/", 'pricing':"",   'phone-number': "", 'address': "1800 BroadwaySuite 150Boulder, CO 80302", 'other-amenities': ['outdoor','',''], 'has-drink':true, 'has-food':true},</v>
      </c>
      <c r="AY34" s="1" t="str">
        <f t="shared" ref="AY34:AY63" si="68">IF(AS34&gt;0,"&lt;img src=@img/outdoor.png@&gt;","")</f>
        <v>&lt;img src=@img/outdoor.png@&gt;</v>
      </c>
      <c r="AZ34" s="1" t="str">
        <f t="shared" ref="AZ34:AZ63" si="69">IF(AT34&gt;0,"&lt;img src=@img/pets.png@&gt;","")</f>
        <v/>
      </c>
      <c r="BA34" s="1" t="str">
        <f t="shared" ref="BA34:BA63" si="70">IF(AU34="hard","&lt;img src=@img/hard.png@&gt;",IF(AU34="medium","&lt;img src=@img/medium.png@&gt;",IF(AU34="easy","&lt;img src=@img/easy.png@&gt;","")))</f>
        <v/>
      </c>
      <c r="BB34" s="1" t="str">
        <f t="shared" ref="BB34:BB63" si="71">IF(AV34="true","&lt;img src=@img/drinkicon.png@&gt;","")</f>
        <v>&lt;img src=@img/drinkicon.png@&gt;</v>
      </c>
      <c r="BC34" s="1" t="str">
        <f t="shared" ref="BC34:BC63" si="72">IF(AW34="true","&lt;img src=@img/foodicon.png@&gt;","")</f>
        <v>&lt;img src=@img/foodicon.png@&gt;</v>
      </c>
      <c r="BD34" s="1" t="str">
        <f t="shared" ref="BD34:BD63" si="73">CONCATENATE(AY34,AZ34,BA34,BB34,BC34,BK34)</f>
        <v>&lt;img src=@img/outdoor.png@&gt;&lt;img src=@img/drinkicon.png@&gt;&lt;img src=@img/foodicon.png@&gt;</v>
      </c>
      <c r="BE34" s="1" t="str">
        <f t="shared" ref="BE34:BE63" si="74">CONCATENATE(IF(AS34&gt;0,"outdoor ",""),IF(AT34&gt;0,"pet ",""),IF(AV34="true","drink ",""),IF(AW34="true","food ",""),AU34," ",E34," ",C34,IF(BJ34=TRUE," kid",""))</f>
        <v>outdoor drink food   pearl</v>
      </c>
      <c r="BF34" s="1" t="str">
        <f t="shared" si="30"/>
        <v>Pearl Street</v>
      </c>
      <c r="BG34" s="10">
        <v>40.016433999999997</v>
      </c>
      <c r="BH34" s="10">
        <v>-105.27906</v>
      </c>
      <c r="BI34" s="1" t="str">
        <f t="shared" ref="BI34:BI63" si="75">CONCATENATE("[",BG34,",",BH34,"],")</f>
        <v>[40.016434,-105.27906],</v>
      </c>
      <c r="BK34" s="1" t="str">
        <f t="shared" si="31"/>
        <v/>
      </c>
    </row>
    <row r="35" spans="2:63" ht="21" customHeight="1">
      <c r="B35" s="10" t="s">
        <v>92</v>
      </c>
      <c r="C35" s="1" t="s">
        <v>190</v>
      </c>
      <c r="G35" s="20" t="s">
        <v>223</v>
      </c>
      <c r="H35" s="1">
        <v>1500</v>
      </c>
      <c r="I35" s="1">
        <v>1700</v>
      </c>
      <c r="J35" s="1">
        <v>1500</v>
      </c>
      <c r="K35" s="1">
        <v>1700</v>
      </c>
      <c r="L35" s="1">
        <v>1500</v>
      </c>
      <c r="M35" s="1">
        <v>1700</v>
      </c>
      <c r="N35" s="1">
        <v>1500</v>
      </c>
      <c r="O35" s="1">
        <v>1700</v>
      </c>
      <c r="P35" s="1">
        <v>1500</v>
      </c>
      <c r="Q35" s="1">
        <v>1700</v>
      </c>
      <c r="R35" s="1">
        <v>1500</v>
      </c>
      <c r="S35" s="1">
        <v>1700</v>
      </c>
      <c r="T35" s="1">
        <v>1500</v>
      </c>
      <c r="U35" s="1">
        <v>1700</v>
      </c>
      <c r="V35" s="10" t="s">
        <v>134</v>
      </c>
      <c r="W35" s="1">
        <f t="shared" si="46"/>
        <v>15</v>
      </c>
      <c r="X35" s="1">
        <f t="shared" si="47"/>
        <v>17</v>
      </c>
      <c r="Y35" s="1">
        <f t="shared" si="48"/>
        <v>15</v>
      </c>
      <c r="Z35" s="1">
        <f t="shared" si="49"/>
        <v>17</v>
      </c>
      <c r="AA35" s="1">
        <f t="shared" si="50"/>
        <v>15</v>
      </c>
      <c r="AB35" s="1">
        <f t="shared" si="51"/>
        <v>17</v>
      </c>
      <c r="AC35" s="1">
        <f t="shared" si="52"/>
        <v>15</v>
      </c>
      <c r="AD35" s="1">
        <f t="shared" si="53"/>
        <v>17</v>
      </c>
      <c r="AE35" s="1">
        <f t="shared" si="54"/>
        <v>15</v>
      </c>
      <c r="AF35" s="1">
        <f t="shared" si="55"/>
        <v>17</v>
      </c>
      <c r="AG35" s="1">
        <f t="shared" si="56"/>
        <v>15</v>
      </c>
      <c r="AH35" s="1">
        <f t="shared" si="57"/>
        <v>17</v>
      </c>
      <c r="AI35" s="1">
        <f t="shared" si="58"/>
        <v>15</v>
      </c>
      <c r="AJ35" s="1">
        <f t="shared" si="59"/>
        <v>17</v>
      </c>
      <c r="AK35" s="1" t="str">
        <f t="shared" si="60"/>
        <v>3pm-5pm</v>
      </c>
      <c r="AL35" s="1" t="str">
        <f t="shared" si="61"/>
        <v>3pm-5pm</v>
      </c>
      <c r="AM35" s="1" t="str">
        <f t="shared" si="62"/>
        <v>3pm-5pm</v>
      </c>
      <c r="AN35" s="1" t="str">
        <f t="shared" si="63"/>
        <v>3pm-5pm</v>
      </c>
      <c r="AO35" s="1" t="str">
        <f t="shared" si="64"/>
        <v>3pm-5pm</v>
      </c>
      <c r="AP35" s="1" t="str">
        <f t="shared" si="65"/>
        <v>3pm-5pm</v>
      </c>
      <c r="AQ35" s="1" t="str">
        <f t="shared" si="66"/>
        <v>3pm-5pm</v>
      </c>
      <c r="AR35" s="14" t="s">
        <v>179</v>
      </c>
      <c r="AS35" s="1" t="s">
        <v>28</v>
      </c>
      <c r="AV35" s="5" t="s">
        <v>32</v>
      </c>
      <c r="AW35" s="5" t="s">
        <v>32</v>
      </c>
      <c r="AX35" s="6" t="str">
        <f t="shared" si="67"/>
        <v>{
    'name': "SALT the Bistro",
    'area': "pearl",'hours':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"Daily at the bar 3 - 5pm, Drinks until 6 pm &lt;br&gt; Food: $1-15 assorted appetizers, $12-15 entrees &lt;br&gt; Drinks: $4 Drafts, $3 Selected Bottled Beer, $4 Wine, $5 Cocktails, $6 Featured Cocktails", 'link':"http://saltthebistro.com/", 'pricing':"",   'phone-number': "", 'address': "1047 Pearl StBoulder, CO 80302", 'other-amenities': ['outdoor','',''], 'has-drink':true, 'has-food':true},</v>
      </c>
      <c r="AY35" s="1" t="str">
        <f t="shared" si="68"/>
        <v>&lt;img src=@img/outdoor.png@&gt;</v>
      </c>
      <c r="AZ35" s="1" t="str">
        <f t="shared" si="69"/>
        <v/>
      </c>
      <c r="BA35" s="1" t="str">
        <f t="shared" si="70"/>
        <v/>
      </c>
      <c r="BB35" s="1" t="str">
        <f t="shared" si="71"/>
        <v>&lt;img src=@img/drinkicon.png@&gt;</v>
      </c>
      <c r="BC35" s="1" t="str">
        <f t="shared" si="72"/>
        <v>&lt;img src=@img/foodicon.png@&gt;</v>
      </c>
      <c r="BD35" s="1" t="str">
        <f t="shared" si="73"/>
        <v>&lt;img src=@img/outdoor.png@&gt;&lt;img src=@img/drinkicon.png@&gt;&lt;img src=@img/foodicon.png@&gt;</v>
      </c>
      <c r="BE35" s="1" t="str">
        <f t="shared" si="74"/>
        <v>outdoor drink food   pearl</v>
      </c>
      <c r="BF35" s="1" t="str">
        <f t="shared" si="30"/>
        <v>Pearl Street</v>
      </c>
      <c r="BG35" s="10">
        <v>40.017786000000001</v>
      </c>
      <c r="BH35" s="10">
        <v>-105.28156199999999</v>
      </c>
      <c r="BI35" s="1" t="str">
        <f t="shared" si="75"/>
        <v>[40.017786,-105.281562],</v>
      </c>
      <c r="BK35" s="1" t="str">
        <f t="shared" si="31"/>
        <v/>
      </c>
    </row>
    <row r="36" spans="2:63" ht="21" customHeight="1">
      <c r="B36" s="10" t="s">
        <v>93</v>
      </c>
      <c r="C36" s="1" t="s">
        <v>190</v>
      </c>
      <c r="G36" s="6" t="s">
        <v>224</v>
      </c>
      <c r="H36" s="1">
        <v>1500</v>
      </c>
      <c r="I36" s="1">
        <v>1800</v>
      </c>
      <c r="J36" s="1">
        <v>1500</v>
      </c>
      <c r="K36" s="1">
        <v>1800</v>
      </c>
      <c r="L36" s="1">
        <v>1500</v>
      </c>
      <c r="M36" s="1">
        <v>1800</v>
      </c>
      <c r="N36" s="1">
        <v>1500</v>
      </c>
      <c r="O36" s="1">
        <v>1800</v>
      </c>
      <c r="P36" s="1">
        <v>1500</v>
      </c>
      <c r="Q36" s="1">
        <v>1800</v>
      </c>
      <c r="R36" s="1">
        <v>1500</v>
      </c>
      <c r="S36" s="1">
        <v>1800</v>
      </c>
      <c r="T36" s="1">
        <v>1500</v>
      </c>
      <c r="U36" s="1">
        <v>1800</v>
      </c>
      <c r="V36" s="10" t="s">
        <v>135</v>
      </c>
      <c r="W36" s="1">
        <f t="shared" si="46"/>
        <v>15</v>
      </c>
      <c r="X36" s="1">
        <f t="shared" si="47"/>
        <v>18</v>
      </c>
      <c r="Y36" s="1">
        <f t="shared" si="48"/>
        <v>15</v>
      </c>
      <c r="Z36" s="1">
        <f t="shared" si="49"/>
        <v>18</v>
      </c>
      <c r="AA36" s="1">
        <f t="shared" si="50"/>
        <v>15</v>
      </c>
      <c r="AB36" s="1">
        <f t="shared" si="51"/>
        <v>18</v>
      </c>
      <c r="AC36" s="1">
        <f t="shared" si="52"/>
        <v>15</v>
      </c>
      <c r="AD36" s="1">
        <f t="shared" si="53"/>
        <v>18</v>
      </c>
      <c r="AE36" s="1">
        <f t="shared" si="54"/>
        <v>15</v>
      </c>
      <c r="AF36" s="1">
        <f t="shared" si="55"/>
        <v>18</v>
      </c>
      <c r="AG36" s="1">
        <f t="shared" si="56"/>
        <v>15</v>
      </c>
      <c r="AH36" s="1">
        <f t="shared" si="57"/>
        <v>18</v>
      </c>
      <c r="AI36" s="1">
        <f t="shared" si="58"/>
        <v>15</v>
      </c>
      <c r="AJ36" s="1">
        <f t="shared" si="59"/>
        <v>18</v>
      </c>
      <c r="AK36" s="1" t="str">
        <f t="shared" si="60"/>
        <v>3pm-6pm</v>
      </c>
      <c r="AL36" s="1" t="str">
        <f t="shared" si="61"/>
        <v>3pm-6pm</v>
      </c>
      <c r="AM36" s="1" t="str">
        <f t="shared" si="62"/>
        <v>3pm-6pm</v>
      </c>
      <c r="AN36" s="1" t="str">
        <f t="shared" si="63"/>
        <v>3pm-6pm</v>
      </c>
      <c r="AO36" s="1" t="str">
        <f t="shared" si="64"/>
        <v>3pm-6pm</v>
      </c>
      <c r="AP36" s="1" t="str">
        <f t="shared" si="65"/>
        <v>3pm-6pm</v>
      </c>
      <c r="AQ36" s="1" t="str">
        <f t="shared" si="66"/>
        <v>3pm-6pm</v>
      </c>
      <c r="AR36" s="1" t="s">
        <v>180</v>
      </c>
      <c r="AS36" s="1" t="s">
        <v>28</v>
      </c>
      <c r="AV36" s="5" t="s">
        <v>32</v>
      </c>
      <c r="AW36" s="5" t="s">
        <v>32</v>
      </c>
      <c r="AX36" s="6" t="str">
        <f t="shared" si="67"/>
        <v>{
    'name': "Sforno Trattoria Romana",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3 - 6pm, Mondays 3pm - close  &lt;br&gt; Food: $6 Salumeria, $5 Bruschette and Verdura, $9-11 Pizza, $7-9 Pesce, Discounted house specialties.  Drinks: $1 off Beers, $5 House Wine, $8 Speciality Cocktails", 'link':"http://www.sfornoboulder.com/location.html", 'pricing':"",   'phone-number': "", 'address': "1308 Pearl StBoulder, CO 80302", 'other-amenities': ['outdoor','',''], 'has-drink':true, 'has-food':true},</v>
      </c>
      <c r="AY36" s="1" t="str">
        <f t="shared" si="68"/>
        <v>&lt;img src=@img/outdoor.png@&gt;</v>
      </c>
      <c r="AZ36" s="1" t="str">
        <f t="shared" si="69"/>
        <v/>
      </c>
      <c r="BA36" s="1" t="str">
        <f t="shared" si="70"/>
        <v/>
      </c>
      <c r="BB36" s="1" t="str">
        <f t="shared" si="71"/>
        <v>&lt;img src=@img/drinkicon.png@&gt;</v>
      </c>
      <c r="BC36" s="1" t="str">
        <f t="shared" si="72"/>
        <v>&lt;img src=@img/foodicon.png@&gt;</v>
      </c>
      <c r="BD36" s="1" t="str">
        <f t="shared" si="73"/>
        <v>&lt;img src=@img/outdoor.png@&gt;&lt;img src=@img/drinkicon.png@&gt;&lt;img src=@img/foodicon.png@&gt;</v>
      </c>
      <c r="BE36" s="1" t="str">
        <f t="shared" si="74"/>
        <v>outdoor drink food   pearl</v>
      </c>
      <c r="BF36" s="1" t="str">
        <f t="shared" si="30"/>
        <v>Pearl Street</v>
      </c>
      <c r="BG36" s="10">
        <v>40.017975999999997</v>
      </c>
      <c r="BH36" s="10">
        <v>-105.278248</v>
      </c>
      <c r="BI36" s="1" t="str">
        <f t="shared" si="75"/>
        <v>[40.017976,-105.278248],</v>
      </c>
      <c r="BK36" s="1" t="str">
        <f t="shared" si="31"/>
        <v/>
      </c>
    </row>
    <row r="37" spans="2:63" ht="21" customHeight="1">
      <c r="B37" s="10" t="s">
        <v>94</v>
      </c>
      <c r="C37" s="1" t="s">
        <v>190</v>
      </c>
      <c r="G37" s="20" t="s">
        <v>225</v>
      </c>
      <c r="H37" s="1">
        <v>1500</v>
      </c>
      <c r="I37" s="1">
        <v>1900</v>
      </c>
      <c r="J37" s="1">
        <v>1500</v>
      </c>
      <c r="K37" s="1">
        <v>1900</v>
      </c>
      <c r="L37" s="1">
        <v>1500</v>
      </c>
      <c r="M37" s="1">
        <v>1900</v>
      </c>
      <c r="N37" s="1">
        <v>1500</v>
      </c>
      <c r="O37" s="1">
        <v>1900</v>
      </c>
      <c r="P37" s="1">
        <v>1500</v>
      </c>
      <c r="Q37" s="1">
        <v>1900</v>
      </c>
      <c r="R37" s="1">
        <v>1500</v>
      </c>
      <c r="S37" s="1">
        <v>1900</v>
      </c>
      <c r="T37" s="1">
        <v>1500</v>
      </c>
      <c r="U37" s="1">
        <v>1900</v>
      </c>
      <c r="V37" s="10" t="s">
        <v>136</v>
      </c>
      <c r="W37" s="1">
        <f t="shared" si="46"/>
        <v>15</v>
      </c>
      <c r="X37" s="1">
        <f t="shared" si="47"/>
        <v>19</v>
      </c>
      <c r="Y37" s="1">
        <f t="shared" si="48"/>
        <v>15</v>
      </c>
      <c r="Z37" s="1">
        <f t="shared" si="49"/>
        <v>19</v>
      </c>
      <c r="AA37" s="1">
        <f t="shared" si="50"/>
        <v>15</v>
      </c>
      <c r="AB37" s="1">
        <f t="shared" si="51"/>
        <v>19</v>
      </c>
      <c r="AC37" s="1">
        <f t="shared" si="52"/>
        <v>15</v>
      </c>
      <c r="AD37" s="1">
        <f t="shared" si="53"/>
        <v>19</v>
      </c>
      <c r="AE37" s="1">
        <f t="shared" si="54"/>
        <v>15</v>
      </c>
      <c r="AF37" s="1">
        <f t="shared" si="55"/>
        <v>19</v>
      </c>
      <c r="AG37" s="1">
        <f t="shared" si="56"/>
        <v>15</v>
      </c>
      <c r="AH37" s="1">
        <f t="shared" si="57"/>
        <v>19</v>
      </c>
      <c r="AI37" s="1">
        <f t="shared" si="58"/>
        <v>15</v>
      </c>
      <c r="AJ37" s="1">
        <f t="shared" si="59"/>
        <v>19</v>
      </c>
      <c r="AK37" s="1" t="str">
        <f t="shared" si="60"/>
        <v>3pm-7pm</v>
      </c>
      <c r="AL37" s="1" t="str">
        <f t="shared" si="61"/>
        <v>3pm-7pm</v>
      </c>
      <c r="AM37" s="1" t="str">
        <f t="shared" si="62"/>
        <v>3pm-7pm</v>
      </c>
      <c r="AN37" s="1" t="str">
        <f t="shared" si="63"/>
        <v>3pm-7pm</v>
      </c>
      <c r="AO37" s="1" t="str">
        <f t="shared" si="64"/>
        <v>3pm-7pm</v>
      </c>
      <c r="AP37" s="1" t="str">
        <f t="shared" si="65"/>
        <v>3pm-7pm</v>
      </c>
      <c r="AQ37" s="1" t="str">
        <f t="shared" si="66"/>
        <v>3pm-7pm</v>
      </c>
      <c r="AR37" s="7" t="s">
        <v>181</v>
      </c>
      <c r="AS37" s="1" t="s">
        <v>28</v>
      </c>
      <c r="AV37" s="5" t="s">
        <v>32</v>
      </c>
      <c r="AW37" s="5" t="s">
        <v>32</v>
      </c>
      <c r="AX37" s="6" t="str">
        <f t="shared" si="67"/>
        <v>{
    'name': "Sherpa's Adventurers Restaurant &amp; Bar",
    'area': "pearl",'hours':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"Daily 5 - 7pm &lt;br&gt; Drinks: $2 Select Draft Beers", 'link':"http://www.sherpasrestaurant.com/", 'pricing':"",   'phone-number': "", 'address': "825 Walnut StBoulder, CO 80302", 'other-amenities': ['outdoor','',''], 'has-drink':true, 'has-food':true},</v>
      </c>
      <c r="AY37" s="1" t="str">
        <f t="shared" si="68"/>
        <v>&lt;img src=@img/outdoor.png@&gt;</v>
      </c>
      <c r="AZ37" s="1" t="str">
        <f t="shared" si="69"/>
        <v/>
      </c>
      <c r="BA37" s="1" t="str">
        <f t="shared" si="70"/>
        <v/>
      </c>
      <c r="BB37" s="1" t="str">
        <f t="shared" si="71"/>
        <v>&lt;img src=@img/drinkicon.png@&gt;</v>
      </c>
      <c r="BC37" s="1" t="str">
        <f t="shared" si="72"/>
        <v>&lt;img src=@img/foodicon.png@&gt;</v>
      </c>
      <c r="BD37" s="1" t="str">
        <f t="shared" si="73"/>
        <v>&lt;img src=@img/outdoor.png@&gt;&lt;img src=@img/drinkicon.png@&gt;&lt;img src=@img/foodicon.png@&gt;</v>
      </c>
      <c r="BE37" s="1" t="str">
        <f t="shared" si="74"/>
        <v>outdoor drink food   pearl</v>
      </c>
      <c r="BF37" s="1" t="str">
        <f t="shared" si="30"/>
        <v>Pearl Street</v>
      </c>
      <c r="BG37" s="10">
        <v>40.016167000000003</v>
      </c>
      <c r="BH37" s="10">
        <v>-105.28442200000001</v>
      </c>
      <c r="BI37" s="1" t="str">
        <f t="shared" si="75"/>
        <v>[40.016167,-105.284422],</v>
      </c>
      <c r="BK37" s="1" t="str">
        <f t="shared" si="31"/>
        <v/>
      </c>
    </row>
    <row r="38" spans="2:63" ht="21" customHeight="1">
      <c r="B38" s="10" t="s">
        <v>95</v>
      </c>
      <c r="C38" s="1" t="s">
        <v>190</v>
      </c>
      <c r="G38" s="6" t="s">
        <v>226</v>
      </c>
      <c r="J38" s="1">
        <v>1700</v>
      </c>
      <c r="K38" s="1">
        <v>1830</v>
      </c>
      <c r="L38" s="1">
        <v>1700</v>
      </c>
      <c r="M38" s="1">
        <v>1830</v>
      </c>
      <c r="N38" s="1">
        <v>1700</v>
      </c>
      <c r="O38" s="1">
        <v>1830</v>
      </c>
      <c r="P38" s="1">
        <v>1700</v>
      </c>
      <c r="Q38" s="1">
        <v>1830</v>
      </c>
      <c r="R38" s="1">
        <v>1700</v>
      </c>
      <c r="S38" s="1">
        <v>1830</v>
      </c>
      <c r="T38" s="1">
        <v>1700</v>
      </c>
      <c r="U38" s="1">
        <v>1830</v>
      </c>
      <c r="V38" s="10" t="s">
        <v>137</v>
      </c>
      <c r="W38" s="1" t="str">
        <f t="shared" si="46"/>
        <v/>
      </c>
      <c r="X38" s="1" t="str">
        <f t="shared" si="47"/>
        <v/>
      </c>
      <c r="Y38" s="1">
        <f t="shared" si="48"/>
        <v>17</v>
      </c>
      <c r="Z38" s="1">
        <f t="shared" si="49"/>
        <v>18.3</v>
      </c>
      <c r="AA38" s="1">
        <f t="shared" si="50"/>
        <v>17</v>
      </c>
      <c r="AB38" s="1">
        <f t="shared" si="51"/>
        <v>18.3</v>
      </c>
      <c r="AC38" s="1">
        <f t="shared" si="52"/>
        <v>17</v>
      </c>
      <c r="AD38" s="1">
        <f t="shared" si="53"/>
        <v>18.3</v>
      </c>
      <c r="AE38" s="1">
        <f t="shared" si="54"/>
        <v>17</v>
      </c>
      <c r="AF38" s="1">
        <f t="shared" si="55"/>
        <v>18.3</v>
      </c>
      <c r="AG38" s="1">
        <f t="shared" si="56"/>
        <v>17</v>
      </c>
      <c r="AH38" s="1">
        <f t="shared" si="57"/>
        <v>18.3</v>
      </c>
      <c r="AI38" s="1">
        <f t="shared" si="58"/>
        <v>17</v>
      </c>
      <c r="AJ38" s="1">
        <f t="shared" si="59"/>
        <v>18.3</v>
      </c>
      <c r="AK38" s="1" t="str">
        <f t="shared" si="60"/>
        <v/>
      </c>
      <c r="AL38" s="1" t="str">
        <f t="shared" si="61"/>
        <v>5pm-6.3pm</v>
      </c>
      <c r="AM38" s="1" t="str">
        <f t="shared" si="62"/>
        <v>5pm-6.3pm</v>
      </c>
      <c r="AN38" s="1" t="str">
        <f t="shared" si="63"/>
        <v>5pm-6.3pm</v>
      </c>
      <c r="AO38" s="1" t="str">
        <f t="shared" si="64"/>
        <v>5pm-6.3pm</v>
      </c>
      <c r="AP38" s="1" t="str">
        <f t="shared" si="65"/>
        <v>5pm-6.3pm</v>
      </c>
      <c r="AQ38" s="1" t="str">
        <f t="shared" si="66"/>
        <v>5pm-6.3pm</v>
      </c>
      <c r="AR38" s="7" t="s">
        <v>182</v>
      </c>
      <c r="AS38" s="1" t="s">
        <v>232</v>
      </c>
      <c r="AV38" s="5" t="s">
        <v>32</v>
      </c>
      <c r="AW38" s="5" t="s">
        <v>32</v>
      </c>
      <c r="AX38" s="6" t="str">
        <f t="shared" si="67"/>
        <v>{
    'name': "Sushi Zanmai",
    'area': "pearl",'hours': {
      'sunday-start':"", 'sunday-end':"", 'monday-start':"1700", 'monday-end':"1830", 'tuesday-start':"1700", 'tuesday-end':"1830", 'wednesday-start':"1700", 'wednesday-end':"1830", 'thursday-start':"1700", 'thursday-end':"1830", 'friday-start':"1700", 'friday-end':"1830", 'saturday-start':"1700", 'saturday-end':"1830"},  'description': "Monday - Friday 11:30am - 2pm &lt;br&gt; Monday - Saturday 5 - 6:30pm &lt;br&gt; Saturday Super Happy Hour 10 - 11pm &lt;br&gt; Sunday 5 - 10pm &lt;br&gt; Food: Reduced price on select sushi and various menu items &lt;br&gt; Drinks: Discounted Saki, Select Beers &amp; Cocktails.", 'link':"http://www.sushizanmai.com/", 'pricing':"",   'phone-number': "", 'address': "1221 Spruce StBoulder, CO 80302", 'other-amenities': ['','',''], 'has-drink':true, 'has-food':true},</v>
      </c>
      <c r="AY38" s="1" t="str">
        <f t="shared" si="68"/>
        <v>&lt;img src=@img/outdoor.png@&gt;</v>
      </c>
      <c r="AZ38" s="1" t="str">
        <f t="shared" si="69"/>
        <v/>
      </c>
      <c r="BA38" s="1" t="str">
        <f t="shared" si="70"/>
        <v/>
      </c>
      <c r="BB38" s="1" t="str">
        <f t="shared" si="71"/>
        <v>&lt;img src=@img/drinkicon.png@&gt;</v>
      </c>
      <c r="BC38" s="1" t="str">
        <f t="shared" si="72"/>
        <v>&lt;img src=@img/foodicon.png@&gt;</v>
      </c>
      <c r="BD38" s="1" t="str">
        <f t="shared" si="73"/>
        <v>&lt;img src=@img/outdoor.png@&gt;&lt;img src=@img/drinkicon.png@&gt;&lt;img src=@img/foodicon.png@&gt;</v>
      </c>
      <c r="BE38" s="1" t="str">
        <f t="shared" si="74"/>
        <v>outdoor drink food   pearl</v>
      </c>
      <c r="BF38" s="1" t="str">
        <f t="shared" si="30"/>
        <v>Pearl Street</v>
      </c>
      <c r="BG38" s="10">
        <v>40.019264999999997</v>
      </c>
      <c r="BH38" s="10">
        <v>-105.279872</v>
      </c>
      <c r="BI38" s="1" t="str">
        <f t="shared" si="75"/>
        <v>[40.019265,-105.279872],</v>
      </c>
      <c r="BK38" s="1" t="str">
        <f t="shared" si="31"/>
        <v/>
      </c>
    </row>
    <row r="39" spans="2:63" ht="21" customHeight="1">
      <c r="B39" s="10" t="s">
        <v>96</v>
      </c>
      <c r="C39" s="1" t="s">
        <v>190</v>
      </c>
      <c r="G39" s="20" t="s">
        <v>227</v>
      </c>
      <c r="H39" s="1">
        <v>1400</v>
      </c>
      <c r="I39" s="1">
        <v>1800</v>
      </c>
      <c r="J39" s="1">
        <v>1400</v>
      </c>
      <c r="K39" s="1">
        <v>1800</v>
      </c>
      <c r="L39" s="1">
        <v>1400</v>
      </c>
      <c r="M39" s="1">
        <v>1800</v>
      </c>
      <c r="N39" s="1">
        <v>1400</v>
      </c>
      <c r="O39" s="1">
        <v>1800</v>
      </c>
      <c r="P39" s="1">
        <v>1400</v>
      </c>
      <c r="Q39" s="1">
        <v>1800</v>
      </c>
      <c r="R39" s="1">
        <v>1400</v>
      </c>
      <c r="S39" s="1">
        <v>1800</v>
      </c>
      <c r="T39" s="1">
        <v>1400</v>
      </c>
      <c r="U39" s="1">
        <v>1800</v>
      </c>
      <c r="V39" s="10" t="s">
        <v>138</v>
      </c>
      <c r="W39" s="1">
        <f t="shared" si="46"/>
        <v>14</v>
      </c>
      <c r="X39" s="1">
        <f t="shared" si="47"/>
        <v>18</v>
      </c>
      <c r="Y39" s="1">
        <f t="shared" si="48"/>
        <v>14</v>
      </c>
      <c r="Z39" s="1">
        <f t="shared" si="49"/>
        <v>18</v>
      </c>
      <c r="AA39" s="1">
        <f t="shared" si="50"/>
        <v>14</v>
      </c>
      <c r="AB39" s="1">
        <f t="shared" si="51"/>
        <v>18</v>
      </c>
      <c r="AC39" s="1">
        <f t="shared" si="52"/>
        <v>14</v>
      </c>
      <c r="AD39" s="1">
        <f t="shared" si="53"/>
        <v>18</v>
      </c>
      <c r="AE39" s="1">
        <f t="shared" si="54"/>
        <v>14</v>
      </c>
      <c r="AF39" s="1">
        <f t="shared" si="55"/>
        <v>18</v>
      </c>
      <c r="AG39" s="1">
        <f t="shared" si="56"/>
        <v>14</v>
      </c>
      <c r="AH39" s="1">
        <f t="shared" si="57"/>
        <v>18</v>
      </c>
      <c r="AI39" s="1">
        <f t="shared" si="58"/>
        <v>14</v>
      </c>
      <c r="AJ39" s="1">
        <f t="shared" si="59"/>
        <v>18</v>
      </c>
      <c r="AK39" s="1" t="str">
        <f t="shared" si="60"/>
        <v>2pm-6pm</v>
      </c>
      <c r="AL39" s="1" t="str">
        <f t="shared" si="61"/>
        <v>2pm-6pm</v>
      </c>
      <c r="AM39" s="1" t="str">
        <f t="shared" si="62"/>
        <v>2pm-6pm</v>
      </c>
      <c r="AN39" s="1" t="str">
        <f t="shared" si="63"/>
        <v>2pm-6pm</v>
      </c>
      <c r="AO39" s="1" t="str">
        <f t="shared" si="64"/>
        <v>2pm-6pm</v>
      </c>
      <c r="AP39" s="1" t="str">
        <f t="shared" si="65"/>
        <v>2pm-6pm</v>
      </c>
      <c r="AQ39" s="1" t="str">
        <f t="shared" si="66"/>
        <v>2pm-6pm</v>
      </c>
      <c r="AR39" s="14" t="s">
        <v>183</v>
      </c>
      <c r="AS39" s="1" t="s">
        <v>28</v>
      </c>
      <c r="AV39" s="5" t="s">
        <v>32</v>
      </c>
      <c r="AW39" s="5" t="s">
        <v>32</v>
      </c>
      <c r="AX39" s="6" t="str">
        <f t="shared" si="67"/>
        <v>{
    'name': "T/ACO",
    'area': "pearl",'hours':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"2 -6 pm Daily, All day and night Sunday &lt;br&gt; Food: $2 Street Tacos &lt;br&gt; Drinks: $3.50 Draft Beer, $4.50  House Marg, $5 Silver Shot, $6 Juicy Marg", 'link':"http://www.tacocolorado.com/", 'pricing':"",   'phone-number': "", 'address': "1175 Walnut StBoulder, CO 80302", 'other-amenities': ['outdoor','',''], 'has-drink':true, 'has-food':true},</v>
      </c>
      <c r="AY39" s="1" t="str">
        <f t="shared" si="68"/>
        <v>&lt;img src=@img/outdoor.png@&gt;</v>
      </c>
      <c r="AZ39" s="1" t="str">
        <f t="shared" si="69"/>
        <v/>
      </c>
      <c r="BA39" s="1" t="str">
        <f t="shared" si="70"/>
        <v/>
      </c>
      <c r="BB39" s="1" t="str">
        <f t="shared" si="71"/>
        <v>&lt;img src=@img/drinkicon.png@&gt;</v>
      </c>
      <c r="BC39" s="1" t="str">
        <f t="shared" si="72"/>
        <v>&lt;img src=@img/foodicon.png@&gt;</v>
      </c>
      <c r="BD39" s="1" t="str">
        <f t="shared" si="73"/>
        <v>&lt;img src=@img/outdoor.png@&gt;&lt;img src=@img/drinkicon.png@&gt;&lt;img src=@img/foodicon.png@&gt;</v>
      </c>
      <c r="BE39" s="1" t="str">
        <f t="shared" si="74"/>
        <v>outdoor drink food   pearl</v>
      </c>
      <c r="BF39" s="1" t="str">
        <f t="shared" si="30"/>
        <v>Pearl Street</v>
      </c>
      <c r="BG39" s="10">
        <v>40.016984999999998</v>
      </c>
      <c r="BH39" s="10">
        <v>-105.28007700000001</v>
      </c>
      <c r="BI39" s="1" t="str">
        <f t="shared" si="75"/>
        <v>[40.016985,-105.280077],</v>
      </c>
      <c r="BK39" s="1" t="str">
        <f t="shared" si="31"/>
        <v/>
      </c>
    </row>
    <row r="40" spans="2:63" ht="21" customHeight="1">
      <c r="B40" s="10" t="s">
        <v>97</v>
      </c>
      <c r="C40" s="1" t="s">
        <v>190</v>
      </c>
      <c r="G40" s="19" t="s">
        <v>213</v>
      </c>
      <c r="J40" s="1">
        <v>1600</v>
      </c>
      <c r="K40" s="1">
        <v>2200</v>
      </c>
      <c r="L40" s="1">
        <v>1600</v>
      </c>
      <c r="M40" s="1">
        <v>1800</v>
      </c>
      <c r="N40" s="1">
        <v>1600</v>
      </c>
      <c r="O40" s="1">
        <v>1800</v>
      </c>
      <c r="P40" s="1">
        <v>1600</v>
      </c>
      <c r="Q40" s="1">
        <v>1800</v>
      </c>
      <c r="R40" s="1">
        <v>1130</v>
      </c>
      <c r="S40" s="1">
        <v>1800</v>
      </c>
      <c r="T40" s="1">
        <v>1130</v>
      </c>
      <c r="U40" s="1">
        <v>1800</v>
      </c>
      <c r="V40" s="10" t="s">
        <v>139</v>
      </c>
      <c r="W40" s="1" t="str">
        <f t="shared" si="46"/>
        <v/>
      </c>
      <c r="X40" s="1" t="str">
        <f t="shared" si="47"/>
        <v/>
      </c>
      <c r="Y40" s="1">
        <f t="shared" si="48"/>
        <v>16</v>
      </c>
      <c r="Z40" s="1">
        <f t="shared" si="49"/>
        <v>22</v>
      </c>
      <c r="AA40" s="1">
        <f t="shared" si="50"/>
        <v>16</v>
      </c>
      <c r="AB40" s="1">
        <f t="shared" si="51"/>
        <v>18</v>
      </c>
      <c r="AC40" s="1">
        <f t="shared" si="52"/>
        <v>16</v>
      </c>
      <c r="AD40" s="1">
        <f t="shared" si="53"/>
        <v>18</v>
      </c>
      <c r="AE40" s="1">
        <f t="shared" si="54"/>
        <v>16</v>
      </c>
      <c r="AF40" s="1">
        <f t="shared" si="55"/>
        <v>18</v>
      </c>
      <c r="AG40" s="1">
        <f t="shared" si="56"/>
        <v>11.3</v>
      </c>
      <c r="AH40" s="1">
        <f t="shared" si="57"/>
        <v>18</v>
      </c>
      <c r="AI40" s="1">
        <f t="shared" si="58"/>
        <v>11.3</v>
      </c>
      <c r="AJ40" s="1">
        <f t="shared" si="59"/>
        <v>18</v>
      </c>
      <c r="AK40" s="1" t="str">
        <f t="shared" si="60"/>
        <v/>
      </c>
      <c r="AL40" s="1" t="str">
        <f t="shared" si="61"/>
        <v>4pm-10pm</v>
      </c>
      <c r="AM40" s="1" t="str">
        <f t="shared" si="62"/>
        <v>4pm-6pm</v>
      </c>
      <c r="AN40" s="1" t="str">
        <f t="shared" si="63"/>
        <v>4pm-6pm</v>
      </c>
      <c r="AO40" s="1" t="str">
        <f t="shared" si="64"/>
        <v>4pm-6pm</v>
      </c>
      <c r="AP40" s="1" t="str">
        <f t="shared" si="65"/>
        <v>11.3am-6pm</v>
      </c>
      <c r="AQ40" s="1" t="str">
        <f t="shared" si="66"/>
        <v>11.3am-6pm</v>
      </c>
      <c r="AR40" s="7" t="s">
        <v>184</v>
      </c>
      <c r="AS40" s="1" t="s">
        <v>28</v>
      </c>
      <c r="AV40" s="5" t="s">
        <v>32</v>
      </c>
      <c r="AW40" s="5" t="s">
        <v>32</v>
      </c>
      <c r="AX40" s="6" t="str">
        <f t="shared" si="67"/>
        <v>{
    'name': "Tahona Tequila Bistro",
    'area': "pearl",'hours': {
      'sunday-start':"", 'sunday-end':"", 'monday-start':"1600", 'monday-end':"2200", 'tuesday-start':"1600", 'tuesday-end':"1800", 'wednesday-start':"1600", 'wednesday-end':"1800", 'thursday-start':"1600", 'thursday-end':"1800", 'friday-start':"1130", 'friday-end':"1800", 'saturday-start':"1130", 'saturday-end':"1800"},  'description': "Monday ALL NIGHT &lt;br&gt; Tuesday - Thursday 4 - 6pm &lt;br&gt; Friday- Sunday 11:30am - 6pm &lt;br&gt; Food: $3.50 Daily Tamale, $2 Chips &amp; Salsa, $5 Chips &amp; Tres Salsas, $2.75 Tacos, $4.5-6.5 Small Plates &lt;br&gt; Drink: $4.50 Well Margs &amp; House Wine, $4 Tequila shooters; $4 Wells &amp; Draft Beer, $4 Tequila Infusion Shooters", 'link':"http://www.tahonaboulder.com/", 'pricing':"",   'phone-number': "", 'address': "1035 Pearl StBoulder, CO 80302", 'other-amenities': ['outdoor','',''], 'has-drink':true, 'has-food':true},</v>
      </c>
      <c r="AY40" s="1" t="str">
        <f t="shared" si="68"/>
        <v>&lt;img src=@img/outdoor.png@&gt;</v>
      </c>
      <c r="AZ40" s="1" t="str">
        <f t="shared" si="69"/>
        <v/>
      </c>
      <c r="BA40" s="1" t="str">
        <f t="shared" si="70"/>
        <v/>
      </c>
      <c r="BB40" s="1" t="str">
        <f t="shared" si="71"/>
        <v>&lt;img src=@img/drinkicon.png@&gt;</v>
      </c>
      <c r="BC40" s="1" t="str">
        <f t="shared" si="72"/>
        <v>&lt;img src=@img/foodicon.png@&gt;</v>
      </c>
      <c r="BD40" s="1" t="str">
        <f t="shared" si="73"/>
        <v>&lt;img src=@img/outdoor.png@&gt;&lt;img src=@img/drinkicon.png@&gt;&lt;img src=@img/foodicon.png@&gt;</v>
      </c>
      <c r="BE40" s="1" t="str">
        <f t="shared" si="74"/>
        <v>outdoor drink food   pearl</v>
      </c>
      <c r="BF40" s="1" t="str">
        <f t="shared" si="30"/>
        <v>Pearl Street</v>
      </c>
      <c r="BG40" s="10">
        <v>40.017774000000003</v>
      </c>
      <c r="BH40" s="10">
        <v>-105.28192900000001</v>
      </c>
      <c r="BI40" s="1" t="str">
        <f t="shared" si="75"/>
        <v>[40.017774,-105.281929],</v>
      </c>
      <c r="BK40" s="1" t="str">
        <f t="shared" si="31"/>
        <v/>
      </c>
    </row>
    <row r="41" spans="2:63" ht="21" customHeight="1">
      <c r="B41" s="10" t="s">
        <v>98</v>
      </c>
      <c r="C41" s="1" t="s">
        <v>190</v>
      </c>
      <c r="G41" s="19" t="s">
        <v>228</v>
      </c>
      <c r="H41" s="1">
        <v>1500</v>
      </c>
      <c r="I41" s="1">
        <v>1800</v>
      </c>
      <c r="J41" s="1">
        <v>1500</v>
      </c>
      <c r="K41" s="1">
        <v>1800</v>
      </c>
      <c r="L41" s="1">
        <v>1500</v>
      </c>
      <c r="M41" s="1">
        <v>1800</v>
      </c>
      <c r="N41" s="1">
        <v>1500</v>
      </c>
      <c r="O41" s="1">
        <v>1800</v>
      </c>
      <c r="P41" s="1">
        <v>1500</v>
      </c>
      <c r="Q41" s="1">
        <v>1800</v>
      </c>
      <c r="R41" s="1">
        <v>1500</v>
      </c>
      <c r="S41" s="1">
        <v>1800</v>
      </c>
      <c r="T41" s="1">
        <v>1500</v>
      </c>
      <c r="U41" s="1">
        <v>1800</v>
      </c>
      <c r="V41" s="10" t="s">
        <v>140</v>
      </c>
      <c r="W41" s="1">
        <f t="shared" si="46"/>
        <v>15</v>
      </c>
      <c r="X41" s="1">
        <f t="shared" si="47"/>
        <v>18</v>
      </c>
      <c r="Y41" s="1">
        <f t="shared" si="48"/>
        <v>15</v>
      </c>
      <c r="Z41" s="1">
        <f t="shared" si="49"/>
        <v>18</v>
      </c>
      <c r="AA41" s="1">
        <f t="shared" si="50"/>
        <v>15</v>
      </c>
      <c r="AB41" s="1">
        <f t="shared" si="51"/>
        <v>18</v>
      </c>
      <c r="AC41" s="1">
        <f t="shared" si="52"/>
        <v>15</v>
      </c>
      <c r="AD41" s="1">
        <f t="shared" si="53"/>
        <v>18</v>
      </c>
      <c r="AE41" s="1">
        <f t="shared" si="54"/>
        <v>15</v>
      </c>
      <c r="AF41" s="1">
        <f t="shared" si="55"/>
        <v>18</v>
      </c>
      <c r="AG41" s="1">
        <f t="shared" si="56"/>
        <v>15</v>
      </c>
      <c r="AH41" s="1">
        <f t="shared" si="57"/>
        <v>18</v>
      </c>
      <c r="AI41" s="1">
        <f t="shared" si="58"/>
        <v>15</v>
      </c>
      <c r="AJ41" s="1">
        <f t="shared" si="59"/>
        <v>18</v>
      </c>
      <c r="AK41" s="1" t="str">
        <f t="shared" si="60"/>
        <v>3pm-6pm</v>
      </c>
      <c r="AL41" s="1" t="str">
        <f t="shared" si="61"/>
        <v>3pm-6pm</v>
      </c>
      <c r="AM41" s="1" t="str">
        <f t="shared" si="62"/>
        <v>3pm-6pm</v>
      </c>
      <c r="AN41" s="1" t="str">
        <f t="shared" si="63"/>
        <v>3pm-6pm</v>
      </c>
      <c r="AO41" s="1" t="str">
        <f t="shared" si="64"/>
        <v>3pm-6pm</v>
      </c>
      <c r="AP41" s="1" t="str">
        <f t="shared" si="65"/>
        <v>3pm-6pm</v>
      </c>
      <c r="AQ41" s="1" t="str">
        <f t="shared" si="66"/>
        <v>3pm-6pm</v>
      </c>
      <c r="AR41" s="7" t="s">
        <v>185</v>
      </c>
      <c r="AS41" s="1" t="s">
        <v>28</v>
      </c>
      <c r="AT41" s="1" t="s">
        <v>464</v>
      </c>
      <c r="AV41" s="5" t="s">
        <v>32</v>
      </c>
      <c r="AW41" s="5" t="s">
        <v>32</v>
      </c>
      <c r="AX41" s="6" t="str">
        <f t="shared" si="67"/>
        <v>{
    'name': "Ted's Montana Grill",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 Onion Rings &amp; Bison Nachos. $4 Homemade Chips, $5 Lucky Burger, $6 Beef or $8 Bison Sliders &lt;br&gt; Drinks: $3 Select Draft Beers, $6 Wine by the glass, $6 Margarita, Sangria &amp; other Cocktails", 'link':"http://www.tedsmontanagrill.com/", 'pricing':"",   'phone-number': "", 'address': "1701 Pearl StBoulder, CO 80302", 'other-amenities': ['outdoor','pet',''], 'has-drink':true, 'has-food':true},</v>
      </c>
      <c r="AY41" s="1" t="str">
        <f t="shared" si="68"/>
        <v>&lt;img src=@img/outdoor.png@&gt;</v>
      </c>
      <c r="AZ41" s="1" t="str">
        <f t="shared" si="69"/>
        <v>&lt;img src=@img/pets.png@&gt;</v>
      </c>
      <c r="BA41" s="1" t="str">
        <f t="shared" si="70"/>
        <v/>
      </c>
      <c r="BB41" s="1" t="str">
        <f t="shared" si="71"/>
        <v>&lt;img src=@img/drinkicon.png@&gt;</v>
      </c>
      <c r="BC41" s="1" t="str">
        <f t="shared" si="72"/>
        <v>&lt;img src=@img/foodicon.png@&gt;</v>
      </c>
      <c r="BD41" s="1" t="str">
        <f t="shared" si="73"/>
        <v>&lt;img src=@img/outdoor.png@&gt;&lt;img src=@img/pets.png@&gt;&lt;img src=@img/drinkicon.png@&gt;&lt;img src=@img/foodicon.png@&gt;</v>
      </c>
      <c r="BE41" s="1" t="str">
        <f t="shared" si="74"/>
        <v>outdoor pet drink food   pearl</v>
      </c>
      <c r="BF41" s="1" t="str">
        <f t="shared" si="30"/>
        <v>Pearl Street</v>
      </c>
      <c r="BG41" s="10">
        <v>40.019523999999997</v>
      </c>
      <c r="BH41" s="10">
        <v>-105.273292</v>
      </c>
      <c r="BI41" s="1" t="str">
        <f t="shared" si="75"/>
        <v>[40.019524,-105.273292],</v>
      </c>
      <c r="BK41" s="1" t="str">
        <f t="shared" si="31"/>
        <v/>
      </c>
    </row>
    <row r="42" spans="2:63" ht="21" customHeight="1">
      <c r="B42" s="10" t="s">
        <v>99</v>
      </c>
      <c r="C42" s="1" t="s">
        <v>190</v>
      </c>
      <c r="G42" s="19" t="s">
        <v>207</v>
      </c>
      <c r="H42" s="1">
        <v>1730</v>
      </c>
      <c r="I42" s="1">
        <v>1830</v>
      </c>
      <c r="J42" s="1">
        <v>1730</v>
      </c>
      <c r="K42" s="1">
        <v>1830</v>
      </c>
      <c r="L42" s="1">
        <v>1730</v>
      </c>
      <c r="M42" s="1">
        <v>1830</v>
      </c>
      <c r="N42" s="1">
        <v>1730</v>
      </c>
      <c r="O42" s="1">
        <v>1830</v>
      </c>
      <c r="P42" s="1">
        <v>1730</v>
      </c>
      <c r="Q42" s="1">
        <v>1830</v>
      </c>
      <c r="R42" s="1">
        <v>1730</v>
      </c>
      <c r="S42" s="1">
        <v>1830</v>
      </c>
      <c r="T42" s="1">
        <v>1730</v>
      </c>
      <c r="U42" s="1">
        <v>1830</v>
      </c>
      <c r="V42" s="10" t="s">
        <v>141</v>
      </c>
      <c r="W42" s="1">
        <f t="shared" si="46"/>
        <v>17.3</v>
      </c>
      <c r="X42" s="1">
        <f t="shared" si="47"/>
        <v>18.3</v>
      </c>
      <c r="Y42" s="1">
        <f t="shared" si="48"/>
        <v>17.3</v>
      </c>
      <c r="Z42" s="1">
        <f t="shared" si="49"/>
        <v>18.3</v>
      </c>
      <c r="AA42" s="1">
        <f t="shared" si="50"/>
        <v>17.3</v>
      </c>
      <c r="AB42" s="1">
        <f t="shared" si="51"/>
        <v>18.3</v>
      </c>
      <c r="AC42" s="1">
        <f t="shared" si="52"/>
        <v>17.3</v>
      </c>
      <c r="AD42" s="1">
        <f t="shared" si="53"/>
        <v>18.3</v>
      </c>
      <c r="AE42" s="1">
        <f t="shared" si="54"/>
        <v>17.3</v>
      </c>
      <c r="AF42" s="1">
        <f t="shared" si="55"/>
        <v>18.3</v>
      </c>
      <c r="AG42" s="1">
        <f t="shared" si="56"/>
        <v>17.3</v>
      </c>
      <c r="AH42" s="1">
        <f t="shared" si="57"/>
        <v>18.3</v>
      </c>
      <c r="AI42" s="1">
        <f t="shared" si="58"/>
        <v>17.3</v>
      </c>
      <c r="AJ42" s="1">
        <f t="shared" si="59"/>
        <v>18.3</v>
      </c>
      <c r="AK42" s="1" t="str">
        <f t="shared" si="60"/>
        <v>5.3pm-6.3pm</v>
      </c>
      <c r="AL42" s="1" t="str">
        <f t="shared" si="61"/>
        <v>5.3pm-6.3pm</v>
      </c>
      <c r="AM42" s="1" t="str">
        <f t="shared" si="62"/>
        <v>5.3pm-6.3pm</v>
      </c>
      <c r="AN42" s="1" t="str">
        <f t="shared" si="63"/>
        <v>5.3pm-6.3pm</v>
      </c>
      <c r="AO42" s="1" t="str">
        <f t="shared" si="64"/>
        <v>5.3pm-6.3pm</v>
      </c>
      <c r="AP42" s="1" t="str">
        <f t="shared" si="65"/>
        <v>5.3pm-6.3pm</v>
      </c>
      <c r="AQ42" s="1" t="str">
        <f t="shared" si="66"/>
        <v>5.3pm-6.3pm</v>
      </c>
      <c r="AR42" s="4" t="s">
        <v>186</v>
      </c>
      <c r="AS42" s="1" t="s">
        <v>232</v>
      </c>
      <c r="AV42" s="5" t="s">
        <v>32</v>
      </c>
      <c r="AW42" s="5" t="s">
        <v>32</v>
      </c>
      <c r="AX42" s="6" t="str">
        <f t="shared" si="67"/>
        <v>{
    'name': "Upstairs",
    'area': "pearl",'hours': {
      'sunday-start':"1730", 'sunday-end':"1830", 'monday-start':"1730", 'monday-end':"1830", 'tuesday-start':"1730", 'tuesday-end':"1830", 'wednesday-start':"1730", 'wednesday-end':"1830", 'thursday-start':"1730", 'thursday-end':"1830", 'friday-start':"1730", 'friday-end':"1830", 'saturday-start':"1730", 'saturday-end':"1830"},  'description': "Daily 5:30 - 6:30pm &lt;br&gt; Food: $5 Appetizers, $8 Pizza, $14 Mussels &lt;br&gt; Drinks: $4 Select Beers, $5-7 Cocktails, $6 Wines by the glass", 'link':"http://thekitchen.com/", 'pricing':"",   'phone-number': "", 'address': "1039 Pearl StBoulder, CO 80302", 'other-amenities': ['','',''], 'has-drink':true, 'has-food':true},</v>
      </c>
      <c r="AY42" s="1" t="str">
        <f t="shared" si="68"/>
        <v>&lt;img src=@img/outdoor.png@&gt;</v>
      </c>
      <c r="AZ42" s="1" t="str">
        <f t="shared" si="69"/>
        <v/>
      </c>
      <c r="BA42" s="1" t="str">
        <f t="shared" si="70"/>
        <v/>
      </c>
      <c r="BB42" s="1" t="str">
        <f t="shared" si="71"/>
        <v>&lt;img src=@img/drinkicon.png@&gt;</v>
      </c>
      <c r="BC42" s="1" t="str">
        <f t="shared" si="72"/>
        <v>&lt;img src=@img/foodicon.png@&gt;</v>
      </c>
      <c r="BD42" s="1" t="str">
        <f t="shared" si="73"/>
        <v>&lt;img src=@img/outdoor.png@&gt;&lt;img src=@img/drinkicon.png@&gt;&lt;img src=@img/foodicon.png@&gt;</v>
      </c>
      <c r="BE42" s="1" t="str">
        <f t="shared" si="74"/>
        <v>outdoor drink food   pearl</v>
      </c>
      <c r="BF42" s="1" t="str">
        <f t="shared" si="30"/>
        <v>Pearl Street</v>
      </c>
      <c r="BG42" s="10">
        <v>40.017814999999999</v>
      </c>
      <c r="BH42" s="10">
        <v>-105.281769</v>
      </c>
      <c r="BI42" s="1" t="str">
        <f t="shared" si="75"/>
        <v>[40.017815,-105.281769],</v>
      </c>
      <c r="BK42" s="1" t="str">
        <f t="shared" si="31"/>
        <v/>
      </c>
    </row>
    <row r="43" spans="2:63" ht="21" customHeight="1">
      <c r="B43" s="10" t="s">
        <v>100</v>
      </c>
      <c r="C43" s="1" t="s">
        <v>190</v>
      </c>
      <c r="G43" s="6" t="s">
        <v>229</v>
      </c>
      <c r="J43" s="1">
        <v>1500</v>
      </c>
      <c r="K43" s="1">
        <v>1800</v>
      </c>
      <c r="L43" s="1">
        <v>1500</v>
      </c>
      <c r="M43" s="1">
        <v>1800</v>
      </c>
      <c r="N43" s="1">
        <v>1500</v>
      </c>
      <c r="O43" s="1">
        <v>1800</v>
      </c>
      <c r="P43" s="1">
        <v>1500</v>
      </c>
      <c r="Q43" s="1">
        <v>1800</v>
      </c>
      <c r="R43" s="1">
        <v>1500</v>
      </c>
      <c r="S43" s="1">
        <v>1800</v>
      </c>
      <c r="T43" s="1">
        <v>2100</v>
      </c>
      <c r="U43" s="1">
        <v>2400</v>
      </c>
      <c r="V43" s="10" t="s">
        <v>142</v>
      </c>
      <c r="W43" s="1" t="str">
        <f t="shared" si="46"/>
        <v/>
      </c>
      <c r="X43" s="1" t="str">
        <f t="shared" si="47"/>
        <v/>
      </c>
      <c r="Y43" s="1">
        <f t="shared" si="48"/>
        <v>15</v>
      </c>
      <c r="Z43" s="1">
        <f t="shared" si="49"/>
        <v>18</v>
      </c>
      <c r="AA43" s="1">
        <f t="shared" si="50"/>
        <v>15</v>
      </c>
      <c r="AB43" s="1">
        <f t="shared" si="51"/>
        <v>18</v>
      </c>
      <c r="AC43" s="1">
        <f t="shared" si="52"/>
        <v>15</v>
      </c>
      <c r="AD43" s="1">
        <f t="shared" si="53"/>
        <v>18</v>
      </c>
      <c r="AE43" s="1">
        <f t="shared" si="54"/>
        <v>15</v>
      </c>
      <c r="AF43" s="1">
        <f t="shared" si="55"/>
        <v>18</v>
      </c>
      <c r="AG43" s="1">
        <f t="shared" si="56"/>
        <v>15</v>
      </c>
      <c r="AH43" s="1">
        <f t="shared" si="57"/>
        <v>18</v>
      </c>
      <c r="AI43" s="1">
        <f t="shared" si="58"/>
        <v>21</v>
      </c>
      <c r="AJ43" s="1">
        <f t="shared" si="59"/>
        <v>24</v>
      </c>
      <c r="AK43" s="1" t="str">
        <f t="shared" si="60"/>
        <v/>
      </c>
      <c r="AL43" s="1" t="str">
        <f t="shared" si="61"/>
        <v>3pm-6pm</v>
      </c>
      <c r="AM43" s="1" t="str">
        <f t="shared" si="62"/>
        <v>3pm-6pm</v>
      </c>
      <c r="AN43" s="1" t="str">
        <f t="shared" si="63"/>
        <v>3pm-6pm</v>
      </c>
      <c r="AO43" s="1" t="str">
        <f t="shared" si="64"/>
        <v>3pm-6pm</v>
      </c>
      <c r="AP43" s="1" t="str">
        <f t="shared" si="65"/>
        <v>3pm-6pm</v>
      </c>
      <c r="AQ43" s="1" t="str">
        <f t="shared" si="66"/>
        <v>9pm-12am</v>
      </c>
      <c r="AR43" s="4" t="s">
        <v>187</v>
      </c>
      <c r="AS43" s="1" t="s">
        <v>28</v>
      </c>
      <c r="AV43" s="5" t="s">
        <v>32</v>
      </c>
      <c r="AW43" s="5" t="s">
        <v>32</v>
      </c>
      <c r="AX43" s="6" t="str">
        <f t="shared" si="67"/>
        <v>{
    'name': "West End Tavern",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'saturday-start':"2100", 'saturday-end':"2400"},  'description': "Monday - Friday 3 - 6pm &lt;br&gt; Late Night Thursday - Saturday 9pm - 12am &lt;br&gt; Food: $2-6 â€œGood Eatsâ€ &lt;br&gt; Drinks: $1 off Drafts, $3 PBR Tall Boy Can, $3.5 Premium Cans, $2.5 â€œWorkinâ€™ Man Cansâ€, $5 House Wine, Cocktails, Shot &amp; Beer Combo, $3.5 Well Drinks, $3 Mystery Shot", 'link':"http://www.thewestendtavern.com/", 'pricing':"",   'phone-number': "", 'address': "926 Pearl StBoulder, CO 80302", 'other-amenities': ['outdoor','',''], 'has-drink':true, 'has-food':true},</v>
      </c>
      <c r="AY43" s="1" t="str">
        <f t="shared" si="68"/>
        <v>&lt;img src=@img/outdoor.png@&gt;</v>
      </c>
      <c r="AZ43" s="1" t="str">
        <f t="shared" si="69"/>
        <v/>
      </c>
      <c r="BA43" s="1" t="str">
        <f t="shared" si="70"/>
        <v/>
      </c>
      <c r="BB43" s="1" t="str">
        <f t="shared" si="71"/>
        <v>&lt;img src=@img/drinkicon.png@&gt;</v>
      </c>
      <c r="BC43" s="1" t="str">
        <f t="shared" si="72"/>
        <v>&lt;img src=@img/foodicon.png@&gt;</v>
      </c>
      <c r="BD43" s="1" t="str">
        <f t="shared" si="73"/>
        <v>&lt;img src=@img/outdoor.png@&gt;&lt;img src=@img/drinkicon.png@&gt;&lt;img src=@img/foodicon.png@&gt;</v>
      </c>
      <c r="BE43" s="1" t="str">
        <f t="shared" si="74"/>
        <v>outdoor drink food   pearl</v>
      </c>
      <c r="BF43" s="1" t="str">
        <f t="shared" si="30"/>
        <v>Pearl Street</v>
      </c>
      <c r="BG43" s="10">
        <v>40.017000000000003</v>
      </c>
      <c r="BH43" s="10">
        <v>-105.28324499999999</v>
      </c>
      <c r="BI43" s="1" t="str">
        <f t="shared" si="75"/>
        <v>[40.017,-105.283245],</v>
      </c>
      <c r="BK43" s="1" t="str">
        <f t="shared" si="31"/>
        <v/>
      </c>
    </row>
    <row r="44" spans="2:63" ht="21" customHeight="1">
      <c r="B44" s="10" t="s">
        <v>101</v>
      </c>
      <c r="C44" s="1" t="s">
        <v>190</v>
      </c>
      <c r="G44" s="19" t="s">
        <v>230</v>
      </c>
      <c r="J44" s="1">
        <v>1500</v>
      </c>
      <c r="K44" s="1">
        <v>1800</v>
      </c>
      <c r="L44" s="1">
        <v>1500</v>
      </c>
      <c r="M44" s="1">
        <v>1800</v>
      </c>
      <c r="N44" s="1">
        <v>1500</v>
      </c>
      <c r="O44" s="1">
        <v>1800</v>
      </c>
      <c r="P44" s="1">
        <v>1500</v>
      </c>
      <c r="Q44" s="1">
        <v>1800</v>
      </c>
      <c r="R44" s="1">
        <v>1500</v>
      </c>
      <c r="S44" s="1">
        <v>1800</v>
      </c>
      <c r="V44" s="10" t="s">
        <v>143</v>
      </c>
      <c r="W44" s="1" t="str">
        <f t="shared" si="46"/>
        <v/>
      </c>
      <c r="X44" s="1" t="str">
        <f t="shared" si="47"/>
        <v/>
      </c>
      <c r="Y44" s="1">
        <f t="shared" si="48"/>
        <v>15</v>
      </c>
      <c r="Z44" s="1">
        <f t="shared" si="49"/>
        <v>18</v>
      </c>
      <c r="AA44" s="1">
        <f t="shared" si="50"/>
        <v>15</v>
      </c>
      <c r="AB44" s="1">
        <f t="shared" si="51"/>
        <v>18</v>
      </c>
      <c r="AC44" s="1">
        <f t="shared" si="52"/>
        <v>15</v>
      </c>
      <c r="AD44" s="1">
        <f t="shared" si="53"/>
        <v>18</v>
      </c>
      <c r="AE44" s="1">
        <f t="shared" si="54"/>
        <v>15</v>
      </c>
      <c r="AF44" s="1">
        <f t="shared" si="55"/>
        <v>18</v>
      </c>
      <c r="AG44" s="1">
        <f t="shared" si="56"/>
        <v>15</v>
      </c>
      <c r="AH44" s="1">
        <f t="shared" si="57"/>
        <v>18</v>
      </c>
      <c r="AI44" s="1" t="str">
        <f t="shared" si="58"/>
        <v/>
      </c>
      <c r="AJ44" s="1" t="str">
        <f t="shared" si="59"/>
        <v/>
      </c>
      <c r="AK44" s="1" t="str">
        <f t="shared" si="60"/>
        <v/>
      </c>
      <c r="AL44" s="1" t="str">
        <f t="shared" si="61"/>
        <v>3pm-6pm</v>
      </c>
      <c r="AM44" s="1" t="str">
        <f t="shared" si="62"/>
        <v>3pm-6pm</v>
      </c>
      <c r="AN44" s="1" t="str">
        <f t="shared" si="63"/>
        <v>3pm-6pm</v>
      </c>
      <c r="AO44" s="1" t="str">
        <f t="shared" si="64"/>
        <v>3pm-6pm</v>
      </c>
      <c r="AP44" s="1" t="str">
        <f t="shared" si="65"/>
        <v>3pm-6pm</v>
      </c>
      <c r="AQ44" s="1" t="str">
        <f t="shared" si="66"/>
        <v/>
      </c>
      <c r="AR44" s="1" t="s">
        <v>188</v>
      </c>
      <c r="AS44" s="1" t="s">
        <v>28</v>
      </c>
      <c r="AV44" s="5" t="s">
        <v>32</v>
      </c>
      <c r="AW44" s="5" t="s">
        <v>32</v>
      </c>
      <c r="AX44" s="6" t="str">
        <f t="shared" si="67"/>
        <v>{
    'name': "West Flanders Brewing Company",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 pm &lt;br&gt; Food: $3-8 Small Plates &lt;br&gt; Drinks: $4 House Beer, $4 House Wines, $5 Specialty Cocktails", 'link':"http://www.wfbrews.com/", 'pricing':"",   'phone-number': "", 'address': "1125 Pearl StBoulder, CO 80302", 'other-amenities': ['outdoor','',''], 'has-drink':true, 'has-food':true},</v>
      </c>
      <c r="AY44" s="1" t="str">
        <f t="shared" si="68"/>
        <v>&lt;img src=@img/outdoor.png@&gt;</v>
      </c>
      <c r="AZ44" s="1" t="str">
        <f t="shared" si="69"/>
        <v/>
      </c>
      <c r="BA44" s="1" t="str">
        <f t="shared" si="70"/>
        <v/>
      </c>
      <c r="BB44" s="1" t="str">
        <f t="shared" si="71"/>
        <v>&lt;img src=@img/drinkicon.png@&gt;</v>
      </c>
      <c r="BC44" s="1" t="str">
        <f t="shared" si="72"/>
        <v>&lt;img src=@img/foodicon.png@&gt;</v>
      </c>
      <c r="BD44" s="1" t="str">
        <f t="shared" si="73"/>
        <v>&lt;img src=@img/outdoor.png@&gt;&lt;img src=@img/drinkicon.png@&gt;&lt;img src=@img/foodicon.png@&gt;</v>
      </c>
      <c r="BE44" s="1" t="str">
        <f t="shared" si="74"/>
        <v>outdoor drink food   pearl</v>
      </c>
      <c r="BF44" s="1" t="str">
        <f t="shared" si="30"/>
        <v>Pearl Street</v>
      </c>
      <c r="BG44" s="10">
        <v>40.018034999999998</v>
      </c>
      <c r="BH44" s="10">
        <v>-105.280717</v>
      </c>
      <c r="BI44" s="1" t="str">
        <f t="shared" si="75"/>
        <v>[40.018035,-105.280717],</v>
      </c>
      <c r="BK44" s="1" t="str">
        <f t="shared" si="31"/>
        <v/>
      </c>
    </row>
    <row r="45" spans="2:63" ht="21" customHeight="1">
      <c r="B45" s="10" t="s">
        <v>102</v>
      </c>
      <c r="C45" s="1" t="s">
        <v>190</v>
      </c>
      <c r="G45" s="6" t="s">
        <v>231</v>
      </c>
      <c r="H45" s="1">
        <v>1500</v>
      </c>
      <c r="I45" s="1">
        <v>1700</v>
      </c>
      <c r="J45" s="1">
        <v>1500</v>
      </c>
      <c r="K45" s="1">
        <v>1700</v>
      </c>
      <c r="L45" s="1">
        <v>1500</v>
      </c>
      <c r="M45" s="1">
        <v>1700</v>
      </c>
      <c r="N45" s="1">
        <v>1500</v>
      </c>
      <c r="O45" s="1">
        <v>1700</v>
      </c>
      <c r="P45" s="1">
        <v>1500</v>
      </c>
      <c r="Q45" s="1">
        <v>1700</v>
      </c>
      <c r="R45" s="1">
        <v>1500</v>
      </c>
      <c r="S45" s="1">
        <v>1700</v>
      </c>
      <c r="T45" s="1">
        <v>1500</v>
      </c>
      <c r="U45" s="1">
        <v>1700</v>
      </c>
      <c r="V45" s="10" t="s">
        <v>144</v>
      </c>
      <c r="W45" s="1">
        <f t="shared" si="46"/>
        <v>15</v>
      </c>
      <c r="X45" s="1">
        <f t="shared" si="47"/>
        <v>17</v>
      </c>
      <c r="Y45" s="1">
        <f t="shared" si="48"/>
        <v>15</v>
      </c>
      <c r="Z45" s="1">
        <f t="shared" si="49"/>
        <v>17</v>
      </c>
      <c r="AA45" s="1">
        <f t="shared" si="50"/>
        <v>15</v>
      </c>
      <c r="AB45" s="1">
        <f t="shared" si="51"/>
        <v>17</v>
      </c>
      <c r="AC45" s="1">
        <f t="shared" si="52"/>
        <v>15</v>
      </c>
      <c r="AD45" s="1">
        <f t="shared" si="53"/>
        <v>17</v>
      </c>
      <c r="AE45" s="1">
        <f t="shared" si="54"/>
        <v>15</v>
      </c>
      <c r="AF45" s="1">
        <f t="shared" si="55"/>
        <v>17</v>
      </c>
      <c r="AG45" s="1">
        <f t="shared" si="56"/>
        <v>15</v>
      </c>
      <c r="AH45" s="1">
        <f t="shared" si="57"/>
        <v>17</v>
      </c>
      <c r="AI45" s="1">
        <f t="shared" si="58"/>
        <v>15</v>
      </c>
      <c r="AJ45" s="1">
        <f t="shared" si="59"/>
        <v>17</v>
      </c>
      <c r="AK45" s="1" t="str">
        <f t="shared" si="60"/>
        <v>3pm-5pm</v>
      </c>
      <c r="AL45" s="1" t="str">
        <f t="shared" si="61"/>
        <v>3pm-5pm</v>
      </c>
      <c r="AM45" s="1" t="str">
        <f t="shared" si="62"/>
        <v>3pm-5pm</v>
      </c>
      <c r="AN45" s="1" t="str">
        <f t="shared" si="63"/>
        <v>3pm-5pm</v>
      </c>
      <c r="AO45" s="1" t="str">
        <f t="shared" si="64"/>
        <v>3pm-5pm</v>
      </c>
      <c r="AP45" s="1" t="str">
        <f t="shared" si="65"/>
        <v>3pm-5pm</v>
      </c>
      <c r="AQ45" s="1" t="str">
        <f t="shared" si="66"/>
        <v>3pm-5pm</v>
      </c>
      <c r="AR45" s="4" t="s">
        <v>189</v>
      </c>
      <c r="AS45" s="1" t="s">
        <v>28</v>
      </c>
      <c r="AT45" s="1" t="s">
        <v>464</v>
      </c>
      <c r="AV45" s="5" t="s">
        <v>32</v>
      </c>
      <c r="AW45" s="5" t="s">
        <v>32</v>
      </c>
      <c r="AX45" s="6" t="str">
        <f t="shared" si="67"/>
        <v>{
    'name': "Wild Standard",
    'area': "pearl",'hours':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"Daily 3 - 5pm &lt;br&gt; Food: $2-15 assorted appetizers, $2 Wild Standard Oysters &lt;br&gt; Drinks: $4 Draft Beer, $5 House Wine, $5 Well Spirits", 'link':"http://wildstandard.com/", 'pricing':"",   'phone-number': "", 'address': "1043 Pearl StBoulder, CO 80302", 'other-amenities': ['outdoor','pet',''], 'has-drink':true, 'has-food':true},</v>
      </c>
      <c r="AY45" s="1" t="str">
        <f t="shared" si="68"/>
        <v>&lt;img src=@img/outdoor.png@&gt;</v>
      </c>
      <c r="AZ45" s="1" t="str">
        <f t="shared" si="69"/>
        <v>&lt;img src=@img/pets.png@&gt;</v>
      </c>
      <c r="BA45" s="1" t="str">
        <f t="shared" si="70"/>
        <v/>
      </c>
      <c r="BB45" s="1" t="str">
        <f t="shared" si="71"/>
        <v>&lt;img src=@img/drinkicon.png@&gt;</v>
      </c>
      <c r="BC45" s="1" t="str">
        <f t="shared" si="72"/>
        <v>&lt;img src=@img/foodicon.png@&gt;</v>
      </c>
      <c r="BD45" s="1" t="str">
        <f t="shared" si="73"/>
        <v>&lt;img src=@img/outdoor.png@&gt;&lt;img src=@img/pets.png@&gt;&lt;img src=@img/drinkicon.png@&gt;&lt;img src=@img/foodicon.png@&gt;</v>
      </c>
      <c r="BE45" s="1" t="str">
        <f t="shared" si="74"/>
        <v>outdoor pet drink food   pearl</v>
      </c>
      <c r="BF45" s="1" t="str">
        <f t="shared" si="30"/>
        <v>Pearl Street</v>
      </c>
      <c r="BG45" s="10">
        <v>40.017709000000004</v>
      </c>
      <c r="BH45" s="10">
        <v>-105.28163499999999</v>
      </c>
      <c r="BI45" s="1" t="str">
        <f t="shared" si="75"/>
        <v>[40.017709,-105.281635],</v>
      </c>
      <c r="BK45" s="1" t="str">
        <f t="shared" si="31"/>
        <v/>
      </c>
    </row>
    <row r="46" spans="2:63" ht="21" customHeight="1">
      <c r="B46" s="10" t="s">
        <v>233</v>
      </c>
      <c r="C46" s="1" t="s">
        <v>282</v>
      </c>
      <c r="G46" s="3" t="s">
        <v>257</v>
      </c>
      <c r="W46" s="1" t="str">
        <f t="shared" si="46"/>
        <v/>
      </c>
      <c r="X46" s="1" t="str">
        <f t="shared" si="47"/>
        <v/>
      </c>
      <c r="Y46" s="1" t="str">
        <f t="shared" si="48"/>
        <v/>
      </c>
      <c r="Z46" s="1" t="str">
        <f t="shared" si="49"/>
        <v/>
      </c>
      <c r="AA46" s="1" t="str">
        <f t="shared" si="50"/>
        <v/>
      </c>
      <c r="AB46" s="1" t="str">
        <f t="shared" si="51"/>
        <v/>
      </c>
      <c r="AC46" s="1" t="str">
        <f t="shared" si="52"/>
        <v/>
      </c>
      <c r="AD46" s="1" t="str">
        <f t="shared" si="53"/>
        <v/>
      </c>
      <c r="AE46" s="1" t="str">
        <f t="shared" si="54"/>
        <v/>
      </c>
      <c r="AF46" s="1" t="str">
        <f t="shared" si="55"/>
        <v/>
      </c>
      <c r="AG46" s="1" t="str">
        <f t="shared" si="56"/>
        <v/>
      </c>
      <c r="AH46" s="1" t="str">
        <f t="shared" si="57"/>
        <v/>
      </c>
      <c r="AI46" s="1" t="str">
        <f t="shared" si="58"/>
        <v/>
      </c>
      <c r="AJ46" s="1" t="str">
        <f t="shared" si="59"/>
        <v/>
      </c>
      <c r="AK46" s="1" t="str">
        <f t="shared" si="60"/>
        <v/>
      </c>
      <c r="AL46" s="1" t="str">
        <f t="shared" si="61"/>
        <v/>
      </c>
      <c r="AM46" s="1" t="str">
        <f t="shared" si="62"/>
        <v/>
      </c>
      <c r="AN46" s="1" t="str">
        <f t="shared" si="63"/>
        <v/>
      </c>
      <c r="AO46" s="1" t="str">
        <f t="shared" si="64"/>
        <v/>
      </c>
      <c r="AP46" s="1" t="str">
        <f t="shared" si="65"/>
        <v/>
      </c>
      <c r="AQ46" s="1" t="str">
        <f t="shared" si="66"/>
        <v/>
      </c>
      <c r="AR46" s="4" t="s">
        <v>283</v>
      </c>
      <c r="AS46" s="1" t="s">
        <v>28</v>
      </c>
      <c r="AV46" s="5" t="s">
        <v>33</v>
      </c>
      <c r="AW46" s="5" t="s">
        <v>33</v>
      </c>
      <c r="AX46" s="6" t="str">
        <f t="shared" si="67"/>
        <v>{
    'name': "Alfalfa's",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'link':"http://alfalfas.com/", 'pricing':"",   'phone-number': "", 'address': "1651 Broadway Boulder CO", 'other-amenities': ['outdoor','',''], 'has-drink':false, 'has-food':false},</v>
      </c>
      <c r="AY46" s="1" t="str">
        <f t="shared" si="68"/>
        <v>&lt;img src=@img/outdoor.png@&gt;</v>
      </c>
      <c r="AZ46" s="1" t="str">
        <f t="shared" si="69"/>
        <v/>
      </c>
      <c r="BA46" s="1" t="str">
        <f t="shared" si="70"/>
        <v/>
      </c>
      <c r="BB46" s="1" t="str">
        <f t="shared" si="71"/>
        <v/>
      </c>
      <c r="BC46" s="1" t="str">
        <f t="shared" si="72"/>
        <v/>
      </c>
      <c r="BD46" s="1" t="str">
        <f t="shared" si="73"/>
        <v>&lt;img src=@img/outdoor.png@&gt;</v>
      </c>
      <c r="BE46" s="1" t="str">
        <f t="shared" si="74"/>
        <v>outdoor   downtown</v>
      </c>
      <c r="BF46" s="1" t="str">
        <f t="shared" si="30"/>
        <v>Downtown</v>
      </c>
      <c r="BG46" s="10">
        <v>40.013401000000002</v>
      </c>
      <c r="BH46" s="10">
        <v>-105.278902</v>
      </c>
      <c r="BI46" s="1" t="str">
        <f t="shared" si="75"/>
        <v>[40.013401,-105.278902],</v>
      </c>
      <c r="BK46" s="1" t="str">
        <f t="shared" si="31"/>
        <v/>
      </c>
    </row>
    <row r="47" spans="2:63" ht="21" customHeight="1">
      <c r="B47" s="10" t="s">
        <v>234</v>
      </c>
      <c r="C47" s="1" t="s">
        <v>190</v>
      </c>
      <c r="G47" s="1" t="s">
        <v>258</v>
      </c>
      <c r="W47" s="1" t="str">
        <f t="shared" si="46"/>
        <v/>
      </c>
      <c r="X47" s="1" t="str">
        <f t="shared" si="47"/>
        <v/>
      </c>
      <c r="Y47" s="1" t="str">
        <f t="shared" si="48"/>
        <v/>
      </c>
      <c r="Z47" s="1" t="str">
        <f t="shared" si="49"/>
        <v/>
      </c>
      <c r="AA47" s="1" t="str">
        <f t="shared" si="50"/>
        <v/>
      </c>
      <c r="AB47" s="1" t="str">
        <f t="shared" si="51"/>
        <v/>
      </c>
      <c r="AC47" s="1" t="str">
        <f t="shared" si="52"/>
        <v/>
      </c>
      <c r="AD47" s="1" t="str">
        <f t="shared" si="53"/>
        <v/>
      </c>
      <c r="AE47" s="1" t="str">
        <f t="shared" si="54"/>
        <v/>
      </c>
      <c r="AF47" s="1" t="str">
        <f t="shared" si="55"/>
        <v/>
      </c>
      <c r="AG47" s="1" t="str">
        <f t="shared" si="56"/>
        <v/>
      </c>
      <c r="AH47" s="1" t="str">
        <f t="shared" si="57"/>
        <v/>
      </c>
      <c r="AI47" s="1" t="str">
        <f t="shared" si="58"/>
        <v/>
      </c>
      <c r="AJ47" s="1" t="str">
        <f t="shared" si="59"/>
        <v/>
      </c>
      <c r="AK47" s="1" t="str">
        <f t="shared" si="60"/>
        <v/>
      </c>
      <c r="AL47" s="1" t="str">
        <f t="shared" si="61"/>
        <v/>
      </c>
      <c r="AM47" s="1" t="str">
        <f t="shared" si="62"/>
        <v/>
      </c>
      <c r="AN47" s="1" t="str">
        <f t="shared" si="63"/>
        <v/>
      </c>
      <c r="AO47" s="1" t="str">
        <f t="shared" si="64"/>
        <v/>
      </c>
      <c r="AP47" s="1" t="str">
        <f t="shared" si="65"/>
        <v/>
      </c>
      <c r="AQ47" s="1" t="str">
        <f t="shared" si="66"/>
        <v/>
      </c>
      <c r="AR47" s="4" t="s">
        <v>284</v>
      </c>
      <c r="AS47" s="1" t="s">
        <v>28</v>
      </c>
      <c r="AV47" s="5" t="s">
        <v>33</v>
      </c>
      <c r="AW47" s="5" t="s">
        <v>33</v>
      </c>
      <c r="AX47" s="6" t="str">
        <f t="shared" si="67"/>
        <v>{
    'name': "Brewing Market Coffee",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'link':"http://brewingmarketcoffee.com/", 'pricing':"",   'phone-number': "", 'address': "1918 13th St Boulder CO", 'other-amenities': ['outdoor','',''], 'has-drink':false, 'has-food':false},</v>
      </c>
      <c r="AY47" s="1" t="str">
        <f t="shared" si="68"/>
        <v>&lt;img src=@img/outdoor.png@&gt;</v>
      </c>
      <c r="AZ47" s="1" t="str">
        <f t="shared" si="69"/>
        <v/>
      </c>
      <c r="BA47" s="1" t="str">
        <f t="shared" si="70"/>
        <v/>
      </c>
      <c r="BB47" s="1" t="str">
        <f t="shared" si="71"/>
        <v/>
      </c>
      <c r="BC47" s="1" t="str">
        <f t="shared" si="72"/>
        <v/>
      </c>
      <c r="BD47" s="1" t="str">
        <f t="shared" si="73"/>
        <v>&lt;img src=@img/outdoor.png@&gt;</v>
      </c>
      <c r="BE47" s="1" t="str">
        <f t="shared" si="74"/>
        <v>outdoor   pearl</v>
      </c>
      <c r="BF47" s="1" t="str">
        <f t="shared" si="30"/>
        <v>Pearl Street</v>
      </c>
      <c r="BG47" s="10">
        <v>40.017583999999999</v>
      </c>
      <c r="BH47" s="10">
        <v>-105.278249</v>
      </c>
      <c r="BI47" s="1" t="str">
        <f t="shared" si="75"/>
        <v>[40.017584,-105.278249],</v>
      </c>
      <c r="BK47" s="1" t="str">
        <f t="shared" si="31"/>
        <v/>
      </c>
    </row>
    <row r="48" spans="2:63" ht="21" customHeight="1">
      <c r="B48" s="10" t="s">
        <v>235</v>
      </c>
      <c r="C48" s="1" t="s">
        <v>190</v>
      </c>
      <c r="G48" s="1" t="s">
        <v>259</v>
      </c>
      <c r="W48" s="1" t="str">
        <f t="shared" si="46"/>
        <v/>
      </c>
      <c r="X48" s="1" t="str">
        <f t="shared" si="47"/>
        <v/>
      </c>
      <c r="Y48" s="1" t="str">
        <f t="shared" si="48"/>
        <v/>
      </c>
      <c r="Z48" s="1" t="str">
        <f t="shared" si="49"/>
        <v/>
      </c>
      <c r="AA48" s="1" t="str">
        <f t="shared" si="50"/>
        <v/>
      </c>
      <c r="AB48" s="1" t="str">
        <f t="shared" si="51"/>
        <v/>
      </c>
      <c r="AC48" s="1" t="str">
        <f t="shared" si="52"/>
        <v/>
      </c>
      <c r="AD48" s="1" t="str">
        <f t="shared" si="53"/>
        <v/>
      </c>
      <c r="AE48" s="1" t="str">
        <f t="shared" si="54"/>
        <v/>
      </c>
      <c r="AF48" s="1" t="str">
        <f t="shared" si="55"/>
        <v/>
      </c>
      <c r="AG48" s="1" t="str">
        <f t="shared" si="56"/>
        <v/>
      </c>
      <c r="AH48" s="1" t="str">
        <f t="shared" si="57"/>
        <v/>
      </c>
      <c r="AI48" s="1" t="str">
        <f t="shared" si="58"/>
        <v/>
      </c>
      <c r="AJ48" s="1" t="str">
        <f t="shared" si="59"/>
        <v/>
      </c>
      <c r="AK48" s="1" t="str">
        <f t="shared" si="60"/>
        <v/>
      </c>
      <c r="AL48" s="1" t="str">
        <f t="shared" si="61"/>
        <v/>
      </c>
      <c r="AM48" s="1" t="str">
        <f t="shared" si="62"/>
        <v/>
      </c>
      <c r="AN48" s="1" t="str">
        <f t="shared" si="63"/>
        <v/>
      </c>
      <c r="AO48" s="1" t="str">
        <f t="shared" si="64"/>
        <v/>
      </c>
      <c r="AP48" s="1" t="str">
        <f t="shared" si="65"/>
        <v/>
      </c>
      <c r="AQ48" s="1" t="str">
        <f t="shared" si="66"/>
        <v/>
      </c>
      <c r="AR48" s="1" t="s">
        <v>285</v>
      </c>
      <c r="AS48" s="1" t="s">
        <v>28</v>
      </c>
      <c r="AV48" s="5" t="s">
        <v>33</v>
      </c>
      <c r="AW48" s="5" t="s">
        <v>33</v>
      </c>
      <c r="AX48" s="6" t="str">
        <f t="shared" si="67"/>
        <v>{
    'name': "Chipotle Mexican Grill",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'link':"http://www.chipotle.com/", 'pricing':"",   'phone-number': "", 'address': "919 Pearl St Boulder CO", 'other-amenities': ['outdoor','',''], 'has-drink':false, 'has-food':false},</v>
      </c>
      <c r="AY48" s="1" t="str">
        <f t="shared" si="68"/>
        <v>&lt;img src=@img/outdoor.png@&gt;</v>
      </c>
      <c r="AZ48" s="1" t="str">
        <f t="shared" si="69"/>
        <v/>
      </c>
      <c r="BA48" s="1" t="str">
        <f t="shared" si="70"/>
        <v/>
      </c>
      <c r="BB48" s="1" t="str">
        <f t="shared" si="71"/>
        <v/>
      </c>
      <c r="BC48" s="1" t="str">
        <f t="shared" si="72"/>
        <v/>
      </c>
      <c r="BD48" s="1" t="str">
        <f t="shared" si="73"/>
        <v>&lt;img src=@img/outdoor.png@&gt;</v>
      </c>
      <c r="BE48" s="1" t="str">
        <f t="shared" si="74"/>
        <v>outdoor   pearl</v>
      </c>
      <c r="BF48" s="1" t="str">
        <f t="shared" si="30"/>
        <v>Pearl Street</v>
      </c>
      <c r="BG48" s="10">
        <v>40.017378999999998</v>
      </c>
      <c r="BH48" s="10">
        <v>-105.28339800000001</v>
      </c>
      <c r="BI48" s="1" t="str">
        <f t="shared" si="75"/>
        <v>[40.017379,-105.283398],</v>
      </c>
      <c r="BK48" s="1" t="str">
        <f t="shared" si="31"/>
        <v/>
      </c>
    </row>
    <row r="49" spans="2:63" ht="21" customHeight="1">
      <c r="B49" s="10" t="s">
        <v>236</v>
      </c>
      <c r="C49" s="1" t="s">
        <v>190</v>
      </c>
      <c r="G49" s="1" t="s">
        <v>260</v>
      </c>
      <c r="W49" s="1" t="str">
        <f t="shared" si="46"/>
        <v/>
      </c>
      <c r="X49" s="1" t="str">
        <f t="shared" si="47"/>
        <v/>
      </c>
      <c r="Y49" s="1" t="str">
        <f t="shared" si="48"/>
        <v/>
      </c>
      <c r="Z49" s="1" t="str">
        <f t="shared" si="49"/>
        <v/>
      </c>
      <c r="AA49" s="1" t="str">
        <f t="shared" si="50"/>
        <v/>
      </c>
      <c r="AB49" s="1" t="str">
        <f t="shared" si="51"/>
        <v/>
      </c>
      <c r="AC49" s="1" t="str">
        <f t="shared" si="52"/>
        <v/>
      </c>
      <c r="AD49" s="1" t="str">
        <f t="shared" si="53"/>
        <v/>
      </c>
      <c r="AE49" s="1" t="str">
        <f t="shared" si="54"/>
        <v/>
      </c>
      <c r="AF49" s="1" t="str">
        <f t="shared" si="55"/>
        <v/>
      </c>
      <c r="AG49" s="1" t="str">
        <f t="shared" si="56"/>
        <v/>
      </c>
      <c r="AH49" s="1" t="str">
        <f t="shared" si="57"/>
        <v/>
      </c>
      <c r="AI49" s="1" t="str">
        <f t="shared" si="58"/>
        <v/>
      </c>
      <c r="AJ49" s="1" t="str">
        <f t="shared" si="59"/>
        <v/>
      </c>
      <c r="AK49" s="1" t="str">
        <f t="shared" si="60"/>
        <v/>
      </c>
      <c r="AL49" s="1" t="str">
        <f t="shared" si="61"/>
        <v/>
      </c>
      <c r="AM49" s="1" t="str">
        <f t="shared" si="62"/>
        <v/>
      </c>
      <c r="AN49" s="1" t="str">
        <f t="shared" si="63"/>
        <v/>
      </c>
      <c r="AO49" s="1" t="str">
        <f t="shared" si="64"/>
        <v/>
      </c>
      <c r="AP49" s="1" t="str">
        <f t="shared" si="65"/>
        <v/>
      </c>
      <c r="AQ49" s="1" t="str">
        <f t="shared" si="66"/>
        <v/>
      </c>
      <c r="AR49" s="7" t="s">
        <v>286</v>
      </c>
      <c r="AS49" s="1" t="s">
        <v>28</v>
      </c>
      <c r="AV49" s="5" t="s">
        <v>33</v>
      </c>
      <c r="AW49" s="5" t="s">
        <v>33</v>
      </c>
      <c r="AX49" s="6" t="str">
        <f t="shared" si="67"/>
        <v>{
    'name': "Dish Gourmet",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'link':"http://www.dishgourmet.com/", 'pricing':"",   'phone-number': "", 'address': "1918 Pearl St Boulder CO", 'other-amenities': ['outdoor','',''], 'has-drink':false, 'has-food':false},</v>
      </c>
      <c r="AY49" s="1" t="str">
        <f t="shared" si="68"/>
        <v>&lt;img src=@img/outdoor.png@&gt;</v>
      </c>
      <c r="AZ49" s="1" t="str">
        <f t="shared" si="69"/>
        <v/>
      </c>
      <c r="BA49" s="1" t="str">
        <f t="shared" si="70"/>
        <v/>
      </c>
      <c r="BB49" s="1" t="str">
        <f t="shared" si="71"/>
        <v/>
      </c>
      <c r="BC49" s="1" t="str">
        <f t="shared" si="72"/>
        <v/>
      </c>
      <c r="BD49" s="1" t="str">
        <f t="shared" si="73"/>
        <v>&lt;img src=@img/outdoor.png@&gt;</v>
      </c>
      <c r="BE49" s="1" t="str">
        <f t="shared" si="74"/>
        <v>outdoor   pearl</v>
      </c>
      <c r="BF49" s="1" t="str">
        <f t="shared" si="30"/>
        <v>Pearl Street</v>
      </c>
      <c r="BG49" s="10">
        <v>40.019703999999997</v>
      </c>
      <c r="BH49" s="10">
        <v>-105.27018700000001</v>
      </c>
      <c r="BI49" s="1" t="str">
        <f t="shared" si="75"/>
        <v>[40.019704,-105.270187],</v>
      </c>
      <c r="BK49" s="1" t="str">
        <f t="shared" si="31"/>
        <v/>
      </c>
    </row>
    <row r="50" spans="2:63" ht="21" customHeight="1">
      <c r="B50" s="10" t="s">
        <v>237</v>
      </c>
      <c r="C50" s="1" t="s">
        <v>190</v>
      </c>
      <c r="G50" s="1" t="s">
        <v>261</v>
      </c>
      <c r="W50" s="1" t="str">
        <f t="shared" si="46"/>
        <v/>
      </c>
      <c r="X50" s="1" t="str">
        <f t="shared" si="47"/>
        <v/>
      </c>
      <c r="Y50" s="1" t="str">
        <f t="shared" si="48"/>
        <v/>
      </c>
      <c r="Z50" s="1" t="str">
        <f t="shared" si="49"/>
        <v/>
      </c>
      <c r="AA50" s="1" t="str">
        <f t="shared" si="50"/>
        <v/>
      </c>
      <c r="AB50" s="1" t="str">
        <f t="shared" si="51"/>
        <v/>
      </c>
      <c r="AC50" s="1" t="str">
        <f t="shared" si="52"/>
        <v/>
      </c>
      <c r="AD50" s="1" t="str">
        <f t="shared" si="53"/>
        <v/>
      </c>
      <c r="AE50" s="1" t="str">
        <f t="shared" si="54"/>
        <v/>
      </c>
      <c r="AF50" s="1" t="str">
        <f t="shared" si="55"/>
        <v/>
      </c>
      <c r="AG50" s="1" t="str">
        <f t="shared" si="56"/>
        <v/>
      </c>
      <c r="AH50" s="1" t="str">
        <f t="shared" si="57"/>
        <v/>
      </c>
      <c r="AI50" s="1" t="str">
        <f t="shared" si="58"/>
        <v/>
      </c>
      <c r="AJ50" s="1" t="str">
        <f t="shared" si="59"/>
        <v/>
      </c>
      <c r="AK50" s="1" t="str">
        <f t="shared" si="60"/>
        <v/>
      </c>
      <c r="AL50" s="1" t="str">
        <f t="shared" si="61"/>
        <v/>
      </c>
      <c r="AM50" s="1" t="str">
        <f t="shared" si="62"/>
        <v/>
      </c>
      <c r="AN50" s="1" t="str">
        <f t="shared" si="63"/>
        <v/>
      </c>
      <c r="AO50" s="1" t="str">
        <f t="shared" si="64"/>
        <v/>
      </c>
      <c r="AP50" s="1" t="str">
        <f t="shared" si="65"/>
        <v/>
      </c>
      <c r="AQ50" s="1" t="str">
        <f t="shared" si="66"/>
        <v/>
      </c>
      <c r="AR50" s="1" t="s">
        <v>287</v>
      </c>
      <c r="AS50" s="1" t="s">
        <v>28</v>
      </c>
      <c r="AT50" s="1" t="s">
        <v>464</v>
      </c>
      <c r="AV50" s="5" t="s">
        <v>33</v>
      </c>
      <c r="AW50" s="5" t="s">
        <v>33</v>
      </c>
      <c r="AX50" s="6" t="str">
        <f t="shared" si="67"/>
        <v>{
    'name': "Kasa Japanese Grill &amp; Bar",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'link':"http://www.kasasushiboulder.com/", 'pricing':"",   'phone-number': "", 'address': "1468 Pearl St Boulder CO", 'other-amenities': ['outdoor','pet',''], 'has-drink':false, 'has-food':false},</v>
      </c>
      <c r="AY50" s="1" t="str">
        <f t="shared" si="68"/>
        <v>&lt;img src=@img/outdoor.png@&gt;</v>
      </c>
      <c r="AZ50" s="1" t="str">
        <f t="shared" si="69"/>
        <v>&lt;img src=@img/pets.png@&gt;</v>
      </c>
      <c r="BA50" s="1" t="str">
        <f t="shared" si="70"/>
        <v/>
      </c>
      <c r="BB50" s="1" t="str">
        <f t="shared" si="71"/>
        <v/>
      </c>
      <c r="BC50" s="1" t="str">
        <f t="shared" si="72"/>
        <v/>
      </c>
      <c r="BD50" s="1" t="str">
        <f t="shared" si="73"/>
        <v>&lt;img src=@img/outdoor.png@&gt;&lt;img src=@img/pets.png@&gt;</v>
      </c>
      <c r="BE50" s="1" t="str">
        <f t="shared" si="74"/>
        <v>outdoor pet   pearl</v>
      </c>
      <c r="BF50" s="1" t="str">
        <f t="shared" si="30"/>
        <v>Pearl Street</v>
      </c>
      <c r="BG50" s="10">
        <v>40.018425000000001</v>
      </c>
      <c r="BH50" s="10">
        <v>-105.276211</v>
      </c>
      <c r="BI50" s="1" t="str">
        <f t="shared" si="75"/>
        <v>[40.018425,-105.276211],</v>
      </c>
      <c r="BK50" s="1" t="str">
        <f t="shared" si="31"/>
        <v/>
      </c>
    </row>
    <row r="51" spans="2:63" ht="21" customHeight="1">
      <c r="B51" s="10" t="s">
        <v>238</v>
      </c>
      <c r="C51" s="1" t="s">
        <v>190</v>
      </c>
      <c r="G51" s="1" t="s">
        <v>262</v>
      </c>
      <c r="W51" s="1" t="str">
        <f t="shared" si="46"/>
        <v/>
      </c>
      <c r="X51" s="1" t="str">
        <f t="shared" si="47"/>
        <v/>
      </c>
      <c r="Y51" s="1" t="str">
        <f t="shared" si="48"/>
        <v/>
      </c>
      <c r="Z51" s="1" t="str">
        <f t="shared" si="49"/>
        <v/>
      </c>
      <c r="AA51" s="1" t="str">
        <f t="shared" si="50"/>
        <v/>
      </c>
      <c r="AB51" s="1" t="str">
        <f t="shared" si="51"/>
        <v/>
      </c>
      <c r="AC51" s="1" t="str">
        <f t="shared" si="52"/>
        <v/>
      </c>
      <c r="AD51" s="1" t="str">
        <f t="shared" si="53"/>
        <v/>
      </c>
      <c r="AE51" s="1" t="str">
        <f t="shared" si="54"/>
        <v/>
      </c>
      <c r="AF51" s="1" t="str">
        <f t="shared" si="55"/>
        <v/>
      </c>
      <c r="AG51" s="1" t="str">
        <f t="shared" si="56"/>
        <v/>
      </c>
      <c r="AH51" s="1" t="str">
        <f t="shared" si="57"/>
        <v/>
      </c>
      <c r="AI51" s="1" t="str">
        <f t="shared" si="58"/>
        <v/>
      </c>
      <c r="AJ51" s="1" t="str">
        <f t="shared" si="59"/>
        <v/>
      </c>
      <c r="AK51" s="1" t="str">
        <f t="shared" si="60"/>
        <v/>
      </c>
      <c r="AL51" s="1" t="str">
        <f t="shared" si="61"/>
        <v/>
      </c>
      <c r="AM51" s="1" t="str">
        <f t="shared" si="62"/>
        <v/>
      </c>
      <c r="AN51" s="1" t="str">
        <f t="shared" si="63"/>
        <v/>
      </c>
      <c r="AO51" s="1" t="str">
        <f t="shared" si="64"/>
        <v/>
      </c>
      <c r="AP51" s="1" t="str">
        <f t="shared" si="65"/>
        <v/>
      </c>
      <c r="AQ51" s="1" t="str">
        <f t="shared" si="66"/>
        <v/>
      </c>
      <c r="AR51" s="1" t="s">
        <v>288</v>
      </c>
      <c r="AS51" s="1" t="s">
        <v>28</v>
      </c>
      <c r="AV51" s="5" t="s">
        <v>33</v>
      </c>
      <c r="AW51" s="5" t="s">
        <v>33</v>
      </c>
      <c r="AX51" s="6" t="str">
        <f t="shared" si="67"/>
        <v>{
    'name': "Lolita's Market &amp; Deli",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'link':"http://www.facebook.com/pages/Lolitas-Market/121451644570872", 'pricing':"",   'phone-number': "", 'address': "800 Pearl St Boulder CO", 'other-amenities': ['outdoor','',''], 'has-drink':false, 'has-food':false},</v>
      </c>
      <c r="AY51" s="1" t="str">
        <f t="shared" si="68"/>
        <v>&lt;img src=@img/outdoor.png@&gt;</v>
      </c>
      <c r="AZ51" s="1" t="str">
        <f t="shared" si="69"/>
        <v/>
      </c>
      <c r="BA51" s="1" t="str">
        <f t="shared" si="70"/>
        <v/>
      </c>
      <c r="BB51" s="1" t="str">
        <f t="shared" si="71"/>
        <v/>
      </c>
      <c r="BC51" s="1" t="str">
        <f t="shared" si="72"/>
        <v/>
      </c>
      <c r="BD51" s="1" t="str">
        <f t="shared" si="73"/>
        <v>&lt;img src=@img/outdoor.png@&gt;</v>
      </c>
      <c r="BE51" s="1" t="str">
        <f t="shared" si="74"/>
        <v>outdoor   pearl</v>
      </c>
      <c r="BF51" s="1" t="str">
        <f t="shared" si="30"/>
        <v>Pearl Street</v>
      </c>
      <c r="BG51" s="10">
        <v>40.016637000000003</v>
      </c>
      <c r="BH51" s="10">
        <v>-105.28492</v>
      </c>
      <c r="BI51" s="1" t="str">
        <f t="shared" si="75"/>
        <v>[40.016637,-105.28492],</v>
      </c>
      <c r="BK51" s="1" t="str">
        <f t="shared" si="31"/>
        <v/>
      </c>
    </row>
    <row r="52" spans="2:63" ht="21" customHeight="1">
      <c r="B52" s="10" t="s">
        <v>239</v>
      </c>
      <c r="C52" s="1" t="s">
        <v>190</v>
      </c>
      <c r="G52" s="3" t="s">
        <v>263</v>
      </c>
      <c r="W52" s="1" t="str">
        <f t="shared" si="46"/>
        <v/>
      </c>
      <c r="X52" s="1" t="str">
        <f t="shared" si="47"/>
        <v/>
      </c>
      <c r="Y52" s="1" t="str">
        <f t="shared" si="48"/>
        <v/>
      </c>
      <c r="Z52" s="1" t="str">
        <f t="shared" si="49"/>
        <v/>
      </c>
      <c r="AA52" s="1" t="str">
        <f t="shared" si="50"/>
        <v/>
      </c>
      <c r="AB52" s="1" t="str">
        <f t="shared" si="51"/>
        <v/>
      </c>
      <c r="AC52" s="1" t="str">
        <f t="shared" si="52"/>
        <v/>
      </c>
      <c r="AD52" s="1" t="str">
        <f t="shared" si="53"/>
        <v/>
      </c>
      <c r="AE52" s="1" t="str">
        <f t="shared" si="54"/>
        <v/>
      </c>
      <c r="AF52" s="1" t="str">
        <f t="shared" si="55"/>
        <v/>
      </c>
      <c r="AG52" s="1" t="str">
        <f t="shared" si="56"/>
        <v/>
      </c>
      <c r="AH52" s="1" t="str">
        <f t="shared" si="57"/>
        <v/>
      </c>
      <c r="AI52" s="1" t="str">
        <f t="shared" si="58"/>
        <v/>
      </c>
      <c r="AJ52" s="1" t="str">
        <f t="shared" si="59"/>
        <v/>
      </c>
      <c r="AK52" s="1" t="str">
        <f t="shared" si="60"/>
        <v/>
      </c>
      <c r="AL52" s="1" t="str">
        <f t="shared" si="61"/>
        <v/>
      </c>
      <c r="AM52" s="1" t="str">
        <f t="shared" si="62"/>
        <v/>
      </c>
      <c r="AN52" s="1" t="str">
        <f t="shared" si="63"/>
        <v/>
      </c>
      <c r="AO52" s="1" t="str">
        <f t="shared" si="64"/>
        <v/>
      </c>
      <c r="AP52" s="1" t="str">
        <f t="shared" si="65"/>
        <v/>
      </c>
      <c r="AQ52" s="1" t="str">
        <f t="shared" si="66"/>
        <v/>
      </c>
      <c r="AR52" s="4"/>
      <c r="AS52" s="1" t="s">
        <v>28</v>
      </c>
      <c r="AV52" s="5" t="s">
        <v>33</v>
      </c>
      <c r="AW52" s="5" t="s">
        <v>33</v>
      </c>
      <c r="AX52" s="6" t="str">
        <f t="shared" si="67"/>
        <v>{
    'name': "Pearl Street Pub &amp; Cellar",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"1108  Pearl St Boulder CO", 'other-amenities': ['outdoor','',''], 'has-drink':false, 'has-food':false},</v>
      </c>
      <c r="AY52" s="1" t="str">
        <f t="shared" si="68"/>
        <v>&lt;img src=@img/outdoor.png@&gt;</v>
      </c>
      <c r="AZ52" s="1" t="str">
        <f t="shared" si="69"/>
        <v/>
      </c>
      <c r="BA52" s="1" t="str">
        <f t="shared" si="70"/>
        <v/>
      </c>
      <c r="BB52" s="1" t="str">
        <f t="shared" si="71"/>
        <v/>
      </c>
      <c r="BC52" s="1" t="str">
        <f t="shared" si="72"/>
        <v/>
      </c>
      <c r="BD52" s="1" t="str">
        <f t="shared" si="73"/>
        <v>&lt;img src=@img/outdoor.png@&gt;</v>
      </c>
      <c r="BE52" s="1" t="str">
        <f t="shared" si="74"/>
        <v>outdoor   pearl</v>
      </c>
      <c r="BF52" s="1" t="str">
        <f t="shared" si="30"/>
        <v>Pearl Street</v>
      </c>
      <c r="BG52" s="10">
        <v>40.017434000000002</v>
      </c>
      <c r="BH52" s="10">
        <v>-105.28096499999999</v>
      </c>
      <c r="BI52" s="1" t="str">
        <f t="shared" si="75"/>
        <v>[40.017434,-105.280965],</v>
      </c>
      <c r="BK52" s="1" t="str">
        <f t="shared" si="31"/>
        <v/>
      </c>
    </row>
    <row r="53" spans="2:63" ht="21" customHeight="1">
      <c r="B53" s="10" t="s">
        <v>240</v>
      </c>
      <c r="C53" s="1" t="s">
        <v>190</v>
      </c>
      <c r="G53" s="3" t="s">
        <v>264</v>
      </c>
      <c r="W53" s="1" t="str">
        <f t="shared" si="46"/>
        <v/>
      </c>
      <c r="X53" s="1" t="str">
        <f t="shared" si="47"/>
        <v/>
      </c>
      <c r="Y53" s="1" t="str">
        <f t="shared" si="48"/>
        <v/>
      </c>
      <c r="Z53" s="1" t="str">
        <f t="shared" si="49"/>
        <v/>
      </c>
      <c r="AA53" s="1" t="str">
        <f t="shared" si="50"/>
        <v/>
      </c>
      <c r="AB53" s="1" t="str">
        <f t="shared" si="51"/>
        <v/>
      </c>
      <c r="AC53" s="1" t="str">
        <f t="shared" si="52"/>
        <v/>
      </c>
      <c r="AD53" s="1" t="str">
        <f t="shared" si="53"/>
        <v/>
      </c>
      <c r="AE53" s="1" t="str">
        <f t="shared" si="54"/>
        <v/>
      </c>
      <c r="AF53" s="1" t="str">
        <f t="shared" si="55"/>
        <v/>
      </c>
      <c r="AG53" s="1" t="str">
        <f t="shared" si="56"/>
        <v/>
      </c>
      <c r="AH53" s="1" t="str">
        <f t="shared" si="57"/>
        <v/>
      </c>
      <c r="AI53" s="1" t="str">
        <f t="shared" si="58"/>
        <v/>
      </c>
      <c r="AJ53" s="1" t="str">
        <f t="shared" si="59"/>
        <v/>
      </c>
      <c r="AK53" s="1" t="str">
        <f t="shared" si="60"/>
        <v/>
      </c>
      <c r="AL53" s="1" t="str">
        <f t="shared" si="61"/>
        <v/>
      </c>
      <c r="AM53" s="1" t="str">
        <f t="shared" si="62"/>
        <v/>
      </c>
      <c r="AN53" s="1" t="str">
        <f t="shared" si="63"/>
        <v/>
      </c>
      <c r="AO53" s="1" t="str">
        <f t="shared" si="64"/>
        <v/>
      </c>
      <c r="AP53" s="1" t="str">
        <f t="shared" si="65"/>
        <v/>
      </c>
      <c r="AQ53" s="1" t="str">
        <f t="shared" si="66"/>
        <v/>
      </c>
      <c r="AR53" s="4" t="s">
        <v>289</v>
      </c>
      <c r="AS53" s="1" t="s">
        <v>28</v>
      </c>
      <c r="AV53" s="5" t="s">
        <v>33</v>
      </c>
      <c r="AW53" s="5" t="s">
        <v>33</v>
      </c>
      <c r="AX53" s="6" t="str">
        <f t="shared" si="67"/>
        <v>{
    'name': "Snooze, an A.M. Eatery",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'link':"http://www.snoozeeatery.com/", 'pricing':"",   'phone-number': "", 'address': "1617  Pearl St Boulder CO", 'other-amenities': ['outdoor','',''], 'has-drink':false, 'has-food':false},</v>
      </c>
      <c r="AY53" s="1" t="str">
        <f t="shared" si="68"/>
        <v>&lt;img src=@img/outdoor.png@&gt;</v>
      </c>
      <c r="AZ53" s="1" t="str">
        <f t="shared" si="69"/>
        <v/>
      </c>
      <c r="BA53" s="1" t="str">
        <f t="shared" si="70"/>
        <v/>
      </c>
      <c r="BB53" s="1" t="str">
        <f t="shared" si="71"/>
        <v/>
      </c>
      <c r="BC53" s="1" t="str">
        <f t="shared" si="72"/>
        <v/>
      </c>
      <c r="BD53" s="1" t="str">
        <f t="shared" si="73"/>
        <v>&lt;img src=@img/outdoor.png@&gt;</v>
      </c>
      <c r="BE53" s="1" t="str">
        <f t="shared" si="74"/>
        <v>outdoor   pearl</v>
      </c>
      <c r="BF53" s="1" t="str">
        <f t="shared" si="30"/>
        <v>Pearl Street</v>
      </c>
      <c r="BG53" s="10">
        <v>40.019371999999997</v>
      </c>
      <c r="BH53" s="10">
        <v>-105.274271</v>
      </c>
      <c r="BI53" s="1" t="str">
        <f t="shared" si="75"/>
        <v>[40.019372,-105.274271],</v>
      </c>
      <c r="BK53" s="1" t="str">
        <f t="shared" si="31"/>
        <v/>
      </c>
    </row>
    <row r="54" spans="2:63" ht="21" customHeight="1">
      <c r="B54" s="10" t="s">
        <v>241</v>
      </c>
      <c r="C54" s="1" t="s">
        <v>190</v>
      </c>
      <c r="G54" s="1" t="s">
        <v>265</v>
      </c>
      <c r="W54" s="1" t="str">
        <f t="shared" si="46"/>
        <v/>
      </c>
      <c r="X54" s="1" t="str">
        <f t="shared" si="47"/>
        <v/>
      </c>
      <c r="Y54" s="1" t="str">
        <f t="shared" si="48"/>
        <v/>
      </c>
      <c r="Z54" s="1" t="str">
        <f t="shared" si="49"/>
        <v/>
      </c>
      <c r="AA54" s="1" t="str">
        <f t="shared" si="50"/>
        <v/>
      </c>
      <c r="AB54" s="1" t="str">
        <f t="shared" si="51"/>
        <v/>
      </c>
      <c r="AC54" s="1" t="str">
        <f t="shared" si="52"/>
        <v/>
      </c>
      <c r="AD54" s="1" t="str">
        <f t="shared" si="53"/>
        <v/>
      </c>
      <c r="AE54" s="1" t="str">
        <f t="shared" si="54"/>
        <v/>
      </c>
      <c r="AF54" s="1" t="str">
        <f t="shared" si="55"/>
        <v/>
      </c>
      <c r="AG54" s="1" t="str">
        <f t="shared" si="56"/>
        <v/>
      </c>
      <c r="AH54" s="1" t="str">
        <f t="shared" si="57"/>
        <v/>
      </c>
      <c r="AI54" s="1" t="str">
        <f t="shared" si="58"/>
        <v/>
      </c>
      <c r="AJ54" s="1" t="str">
        <f t="shared" si="59"/>
        <v/>
      </c>
      <c r="AK54" s="1" t="str">
        <f t="shared" si="60"/>
        <v/>
      </c>
      <c r="AL54" s="1" t="str">
        <f t="shared" si="61"/>
        <v/>
      </c>
      <c r="AM54" s="1" t="str">
        <f t="shared" si="62"/>
        <v/>
      </c>
      <c r="AN54" s="1" t="str">
        <f t="shared" si="63"/>
        <v/>
      </c>
      <c r="AO54" s="1" t="str">
        <f t="shared" si="64"/>
        <v/>
      </c>
      <c r="AP54" s="1" t="str">
        <f t="shared" si="65"/>
        <v/>
      </c>
      <c r="AQ54" s="1" t="str">
        <f t="shared" si="66"/>
        <v/>
      </c>
      <c r="AR54" s="1" t="s">
        <v>290</v>
      </c>
      <c r="AS54" s="1" t="s">
        <v>28</v>
      </c>
      <c r="AV54" s="5" t="s">
        <v>33</v>
      </c>
      <c r="AW54" s="5" t="s">
        <v>33</v>
      </c>
      <c r="AX54" s="6" t="str">
        <f t="shared" si="67"/>
        <v>{
    'name': "The Unseen Bean",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'link':"http://www.theunseenbean.com/", 'pricing':"",   'phone-number': "", 'address': "2052 Broadway Boulder CO", 'other-amenities': ['outdoor','',''], 'has-drink':false, 'has-food':false},</v>
      </c>
      <c r="AY54" s="1" t="str">
        <f t="shared" si="68"/>
        <v>&lt;img src=@img/outdoor.png@&gt;</v>
      </c>
      <c r="AZ54" s="1" t="str">
        <f t="shared" si="69"/>
        <v/>
      </c>
      <c r="BA54" s="1" t="str">
        <f t="shared" si="70"/>
        <v/>
      </c>
      <c r="BB54" s="1" t="str">
        <f t="shared" si="71"/>
        <v/>
      </c>
      <c r="BC54" s="1" t="str">
        <f t="shared" si="72"/>
        <v/>
      </c>
      <c r="BD54" s="1" t="str">
        <f t="shared" si="73"/>
        <v>&lt;img src=@img/outdoor.png@&gt;</v>
      </c>
      <c r="BE54" s="1" t="str">
        <f t="shared" si="74"/>
        <v>outdoor   pearl</v>
      </c>
      <c r="BF54" s="1" t="str">
        <f t="shared" si="30"/>
        <v>Pearl Street</v>
      </c>
      <c r="BG54" s="10">
        <v>40.018563999999998</v>
      </c>
      <c r="BH54" s="10">
        <v>-105.280008</v>
      </c>
      <c r="BI54" s="1" t="str">
        <f t="shared" si="75"/>
        <v>[40.018564,-105.280008],</v>
      </c>
      <c r="BK54" s="1" t="str">
        <f t="shared" si="31"/>
        <v/>
      </c>
    </row>
    <row r="55" spans="2:63" ht="21" customHeight="1">
      <c r="B55" s="10" t="s">
        <v>242</v>
      </c>
      <c r="C55" s="1" t="s">
        <v>190</v>
      </c>
      <c r="G55" s="1" t="s">
        <v>266</v>
      </c>
      <c r="W55" s="1" t="str">
        <f t="shared" si="46"/>
        <v/>
      </c>
      <c r="X55" s="1" t="str">
        <f t="shared" si="47"/>
        <v/>
      </c>
      <c r="Y55" s="1" t="str">
        <f t="shared" si="48"/>
        <v/>
      </c>
      <c r="Z55" s="1" t="str">
        <f t="shared" si="49"/>
        <v/>
      </c>
      <c r="AA55" s="1" t="str">
        <f t="shared" si="50"/>
        <v/>
      </c>
      <c r="AB55" s="1" t="str">
        <f t="shared" si="51"/>
        <v/>
      </c>
      <c r="AC55" s="1" t="str">
        <f t="shared" si="52"/>
        <v/>
      </c>
      <c r="AD55" s="1" t="str">
        <f t="shared" si="53"/>
        <v/>
      </c>
      <c r="AE55" s="1" t="str">
        <f t="shared" si="54"/>
        <v/>
      </c>
      <c r="AF55" s="1" t="str">
        <f t="shared" si="55"/>
        <v/>
      </c>
      <c r="AG55" s="1" t="str">
        <f t="shared" si="56"/>
        <v/>
      </c>
      <c r="AH55" s="1" t="str">
        <f t="shared" si="57"/>
        <v/>
      </c>
      <c r="AI55" s="1" t="str">
        <f t="shared" si="58"/>
        <v/>
      </c>
      <c r="AJ55" s="1" t="str">
        <f t="shared" si="59"/>
        <v/>
      </c>
      <c r="AK55" s="1" t="str">
        <f t="shared" si="60"/>
        <v/>
      </c>
      <c r="AL55" s="1" t="str">
        <f t="shared" si="61"/>
        <v/>
      </c>
      <c r="AM55" s="1" t="str">
        <f t="shared" si="62"/>
        <v/>
      </c>
      <c r="AN55" s="1" t="str">
        <f t="shared" si="63"/>
        <v/>
      </c>
      <c r="AO55" s="1" t="str">
        <f t="shared" si="64"/>
        <v/>
      </c>
      <c r="AP55" s="1" t="str">
        <f t="shared" si="65"/>
        <v/>
      </c>
      <c r="AQ55" s="1" t="str">
        <f t="shared" si="66"/>
        <v/>
      </c>
      <c r="AR55" s="4" t="s">
        <v>291</v>
      </c>
      <c r="AS55" s="1" t="s">
        <v>28</v>
      </c>
      <c r="AV55" s="5" t="s">
        <v>33</v>
      </c>
      <c r="AW55" s="5" t="s">
        <v>33</v>
      </c>
      <c r="AX55" s="6" t="str">
        <f t="shared" si="67"/>
        <v>{
    'name': "Zoe Ma Ma",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'link':"http://www.zoemama.com/", 'pricing':"",   'phone-number': "", 'address': "2010 10th St Boulder CO", 'other-amenities': ['outdoor','',''], 'has-drink':false, 'has-food':false},</v>
      </c>
      <c r="AY55" s="1" t="str">
        <f t="shared" si="68"/>
        <v>&lt;img src=@img/outdoor.png@&gt;</v>
      </c>
      <c r="AZ55" s="1" t="str">
        <f t="shared" si="69"/>
        <v/>
      </c>
      <c r="BA55" s="1" t="str">
        <f t="shared" si="70"/>
        <v/>
      </c>
      <c r="BB55" s="1" t="str">
        <f t="shared" si="71"/>
        <v/>
      </c>
      <c r="BC55" s="1" t="str">
        <f t="shared" si="72"/>
        <v/>
      </c>
      <c r="BD55" s="1" t="str">
        <f t="shared" si="73"/>
        <v>&lt;img src=@img/outdoor.png@&gt;</v>
      </c>
      <c r="BE55" s="1" t="str">
        <f t="shared" si="74"/>
        <v>outdoor   pearl</v>
      </c>
      <c r="BF55" s="1" t="str">
        <f t="shared" si="30"/>
        <v>Pearl Street</v>
      </c>
      <c r="BG55" s="10">
        <v>40.017612</v>
      </c>
      <c r="BH55" s="10">
        <v>-105.28255299999999</v>
      </c>
      <c r="BI55" s="1" t="str">
        <f t="shared" si="75"/>
        <v>[40.017612,-105.282553],</v>
      </c>
      <c r="BK55" s="1" t="str">
        <f t="shared" si="31"/>
        <v/>
      </c>
    </row>
    <row r="56" spans="2:63" ht="21" customHeight="1">
      <c r="B56" s="10" t="s">
        <v>243</v>
      </c>
      <c r="C56" s="1" t="s">
        <v>190</v>
      </c>
      <c r="G56" s="8" t="s">
        <v>267</v>
      </c>
      <c r="W56" s="1" t="str">
        <f t="shared" si="46"/>
        <v/>
      </c>
      <c r="X56" s="1" t="str">
        <f t="shared" si="47"/>
        <v/>
      </c>
      <c r="Y56" s="1" t="str">
        <f t="shared" si="48"/>
        <v/>
      </c>
      <c r="Z56" s="1" t="str">
        <f t="shared" si="49"/>
        <v/>
      </c>
      <c r="AA56" s="1" t="str">
        <f t="shared" si="50"/>
        <v/>
      </c>
      <c r="AB56" s="1" t="str">
        <f t="shared" si="51"/>
        <v/>
      </c>
      <c r="AC56" s="1" t="str">
        <f t="shared" si="52"/>
        <v/>
      </c>
      <c r="AD56" s="1" t="str">
        <f t="shared" si="53"/>
        <v/>
      </c>
      <c r="AE56" s="1" t="str">
        <f t="shared" si="54"/>
        <v/>
      </c>
      <c r="AF56" s="1" t="str">
        <f t="shared" si="55"/>
        <v/>
      </c>
      <c r="AG56" s="1" t="str">
        <f t="shared" si="56"/>
        <v/>
      </c>
      <c r="AH56" s="1" t="str">
        <f t="shared" si="57"/>
        <v/>
      </c>
      <c r="AI56" s="1" t="str">
        <f t="shared" si="58"/>
        <v/>
      </c>
      <c r="AJ56" s="1" t="str">
        <f t="shared" si="59"/>
        <v/>
      </c>
      <c r="AK56" s="1" t="str">
        <f t="shared" si="60"/>
        <v/>
      </c>
      <c r="AL56" s="1" t="str">
        <f t="shared" si="61"/>
        <v/>
      </c>
      <c r="AM56" s="1" t="str">
        <f t="shared" si="62"/>
        <v/>
      </c>
      <c r="AN56" s="1" t="str">
        <f t="shared" si="63"/>
        <v/>
      </c>
      <c r="AO56" s="1" t="str">
        <f t="shared" si="64"/>
        <v/>
      </c>
      <c r="AP56" s="1" t="str">
        <f t="shared" si="65"/>
        <v/>
      </c>
      <c r="AQ56" s="1" t="str">
        <f t="shared" si="66"/>
        <v/>
      </c>
      <c r="AR56" s="4" t="s">
        <v>292</v>
      </c>
      <c r="AS56" s="1" t="s">
        <v>28</v>
      </c>
      <c r="AV56" s="5" t="s">
        <v>33</v>
      </c>
      <c r="AW56" s="5" t="s">
        <v>33</v>
      </c>
      <c r="AX56" s="6" t="str">
        <f t="shared" si="67"/>
        <v>{
    'name': "The Bitter Bar",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'link':"http://thebitterbar.com/", 'pricing':"",   'phone-number': "", 'address': "835 Walnut St Boulder CO", 'other-amenities': ['outdoor','',''], 'has-drink':false, 'has-food':false},</v>
      </c>
      <c r="AY56" s="1" t="str">
        <f t="shared" si="68"/>
        <v>&lt;img src=@img/outdoor.png@&gt;</v>
      </c>
      <c r="AZ56" s="1" t="str">
        <f t="shared" si="69"/>
        <v/>
      </c>
      <c r="BA56" s="1" t="str">
        <f t="shared" si="70"/>
        <v/>
      </c>
      <c r="BB56" s="1" t="str">
        <f t="shared" si="71"/>
        <v/>
      </c>
      <c r="BC56" s="1" t="str">
        <f t="shared" si="72"/>
        <v/>
      </c>
      <c r="BD56" s="1" t="str">
        <f t="shared" si="73"/>
        <v>&lt;img src=@img/outdoor.png@&gt;</v>
      </c>
      <c r="BE56" s="1" t="str">
        <f t="shared" si="74"/>
        <v>outdoor   pearl</v>
      </c>
      <c r="BF56" s="1" t="str">
        <f t="shared" si="30"/>
        <v>Pearl Street</v>
      </c>
      <c r="BG56" s="10">
        <v>40.016190999999999</v>
      </c>
      <c r="BH56" s="10">
        <v>-105.28424</v>
      </c>
      <c r="BI56" s="1" t="str">
        <f t="shared" si="75"/>
        <v>[40.016191,-105.28424],</v>
      </c>
      <c r="BK56" s="1" t="str">
        <f t="shared" si="31"/>
        <v/>
      </c>
    </row>
    <row r="57" spans="2:63" ht="21" customHeight="1">
      <c r="B57" s="10" t="s">
        <v>244</v>
      </c>
      <c r="C57" s="1" t="s">
        <v>282</v>
      </c>
      <c r="G57" s="8" t="s">
        <v>268</v>
      </c>
      <c r="W57" s="1" t="str">
        <f t="shared" si="46"/>
        <v/>
      </c>
      <c r="X57" s="1" t="str">
        <f t="shared" si="47"/>
        <v/>
      </c>
      <c r="Y57" s="1" t="str">
        <f t="shared" si="48"/>
        <v/>
      </c>
      <c r="Z57" s="1" t="str">
        <f t="shared" si="49"/>
        <v/>
      </c>
      <c r="AA57" s="1" t="str">
        <f t="shared" si="50"/>
        <v/>
      </c>
      <c r="AB57" s="1" t="str">
        <f t="shared" si="51"/>
        <v/>
      </c>
      <c r="AC57" s="1" t="str">
        <f t="shared" si="52"/>
        <v/>
      </c>
      <c r="AD57" s="1" t="str">
        <f t="shared" si="53"/>
        <v/>
      </c>
      <c r="AE57" s="1" t="str">
        <f t="shared" si="54"/>
        <v/>
      </c>
      <c r="AF57" s="1" t="str">
        <f t="shared" si="55"/>
        <v/>
      </c>
      <c r="AG57" s="1" t="str">
        <f t="shared" si="56"/>
        <v/>
      </c>
      <c r="AH57" s="1" t="str">
        <f t="shared" si="57"/>
        <v/>
      </c>
      <c r="AI57" s="1" t="str">
        <f t="shared" si="58"/>
        <v/>
      </c>
      <c r="AJ57" s="1" t="str">
        <f t="shared" si="59"/>
        <v/>
      </c>
      <c r="AK57" s="1" t="str">
        <f t="shared" si="60"/>
        <v/>
      </c>
      <c r="AL57" s="1" t="str">
        <f t="shared" si="61"/>
        <v/>
      </c>
      <c r="AM57" s="1" t="str">
        <f t="shared" si="62"/>
        <v/>
      </c>
      <c r="AN57" s="1" t="str">
        <f t="shared" si="63"/>
        <v/>
      </c>
      <c r="AO57" s="1" t="str">
        <f t="shared" si="64"/>
        <v/>
      </c>
      <c r="AP57" s="1" t="str">
        <f t="shared" si="65"/>
        <v/>
      </c>
      <c r="AQ57" s="1" t="str">
        <f t="shared" si="66"/>
        <v/>
      </c>
      <c r="AR57" s="4" t="s">
        <v>293</v>
      </c>
      <c r="AS57" s="1" t="s">
        <v>28</v>
      </c>
      <c r="AV57" s="5" t="s">
        <v>33</v>
      </c>
      <c r="AW57" s="5" t="s">
        <v>33</v>
      </c>
      <c r="AX57" s="6" t="str">
        <f t="shared" si="67"/>
        <v>{
    'name': "Boulder Dushanbe Teahouse",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'link':"http://www.boulderteahouse.com/", 'pricing':"",   'phone-number': "", 'address': "1770 13th St Boulder CO", 'other-amenities': ['outdoor','',''], 'has-drink':false, 'has-food':false},</v>
      </c>
      <c r="AY57" s="1" t="str">
        <f t="shared" si="68"/>
        <v>&lt;img src=@img/outdoor.png@&gt;</v>
      </c>
      <c r="AZ57" s="1" t="str">
        <f t="shared" si="69"/>
        <v/>
      </c>
      <c r="BA57" s="1" t="str">
        <f t="shared" si="70"/>
        <v/>
      </c>
      <c r="BB57" s="1" t="str">
        <f t="shared" si="71"/>
        <v/>
      </c>
      <c r="BC57" s="1" t="str">
        <f t="shared" si="72"/>
        <v/>
      </c>
      <c r="BD57" s="1" t="str">
        <f t="shared" si="73"/>
        <v>&lt;img src=@img/outdoor.png@&gt;</v>
      </c>
      <c r="BE57" s="1" t="str">
        <f t="shared" si="74"/>
        <v>outdoor   downtown</v>
      </c>
      <c r="BF57" s="1" t="str">
        <f t="shared" si="30"/>
        <v>Downtown</v>
      </c>
      <c r="BG57" s="10">
        <v>40.015447000000002</v>
      </c>
      <c r="BH57" s="10">
        <v>-105.27724499999999</v>
      </c>
      <c r="BI57" s="1" t="str">
        <f t="shared" si="75"/>
        <v>[40.015447,-105.277245],</v>
      </c>
      <c r="BK57" s="1" t="str">
        <f t="shared" si="31"/>
        <v/>
      </c>
    </row>
    <row r="58" spans="2:63" ht="21" customHeight="1">
      <c r="B58" s="10" t="s">
        <v>245</v>
      </c>
      <c r="C58" s="1" t="s">
        <v>190</v>
      </c>
      <c r="G58" s="1" t="s">
        <v>269</v>
      </c>
      <c r="W58" s="1" t="str">
        <f t="shared" si="46"/>
        <v/>
      </c>
      <c r="X58" s="1" t="str">
        <f t="shared" si="47"/>
        <v/>
      </c>
      <c r="Y58" s="1" t="str">
        <f t="shared" si="48"/>
        <v/>
      </c>
      <c r="Z58" s="1" t="str">
        <f t="shared" si="49"/>
        <v/>
      </c>
      <c r="AA58" s="1" t="str">
        <f t="shared" si="50"/>
        <v/>
      </c>
      <c r="AB58" s="1" t="str">
        <f t="shared" si="51"/>
        <v/>
      </c>
      <c r="AC58" s="1" t="str">
        <f t="shared" si="52"/>
        <v/>
      </c>
      <c r="AD58" s="1" t="str">
        <f t="shared" si="53"/>
        <v/>
      </c>
      <c r="AE58" s="1" t="str">
        <f t="shared" si="54"/>
        <v/>
      </c>
      <c r="AF58" s="1" t="str">
        <f t="shared" si="55"/>
        <v/>
      </c>
      <c r="AG58" s="1" t="str">
        <f t="shared" si="56"/>
        <v/>
      </c>
      <c r="AH58" s="1" t="str">
        <f t="shared" si="57"/>
        <v/>
      </c>
      <c r="AI58" s="1" t="str">
        <f t="shared" si="58"/>
        <v/>
      </c>
      <c r="AJ58" s="1" t="str">
        <f t="shared" si="59"/>
        <v/>
      </c>
      <c r="AK58" s="1" t="str">
        <f t="shared" si="60"/>
        <v/>
      </c>
      <c r="AL58" s="1" t="str">
        <f t="shared" si="61"/>
        <v/>
      </c>
      <c r="AM58" s="1" t="str">
        <f t="shared" si="62"/>
        <v/>
      </c>
      <c r="AN58" s="1" t="str">
        <f t="shared" si="63"/>
        <v/>
      </c>
      <c r="AO58" s="1" t="str">
        <f t="shared" si="64"/>
        <v/>
      </c>
      <c r="AP58" s="1" t="str">
        <f t="shared" si="65"/>
        <v/>
      </c>
      <c r="AQ58" s="1" t="str">
        <f t="shared" si="66"/>
        <v/>
      </c>
      <c r="AR58" s="1" t="s">
        <v>294</v>
      </c>
      <c r="AS58" s="1" t="s">
        <v>28</v>
      </c>
      <c r="AV58" s="5" t="s">
        <v>33</v>
      </c>
      <c r="AW58" s="5" t="s">
        <v>33</v>
      </c>
      <c r="AX58" s="6" t="str">
        <f t="shared" si="67"/>
        <v>{
    'name': "Falafel King",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'link':"http://www.falafelkingboulder.com/", 'pricing':"",   'phone-number': "", 'address': "1314 Pearl St Boulder CO", 'other-amenities': ['outdoor','',''], 'has-drink':false, 'has-food':false},</v>
      </c>
      <c r="AY58" s="1" t="str">
        <f t="shared" si="68"/>
        <v>&lt;img src=@img/outdoor.png@&gt;</v>
      </c>
      <c r="AZ58" s="1" t="str">
        <f t="shared" si="69"/>
        <v/>
      </c>
      <c r="BA58" s="1" t="str">
        <f t="shared" si="70"/>
        <v/>
      </c>
      <c r="BB58" s="1" t="str">
        <f t="shared" si="71"/>
        <v/>
      </c>
      <c r="BC58" s="1" t="str">
        <f t="shared" si="72"/>
        <v/>
      </c>
      <c r="BD58" s="1" t="str">
        <f t="shared" si="73"/>
        <v>&lt;img src=@img/outdoor.png@&gt;</v>
      </c>
      <c r="BE58" s="1" t="str">
        <f t="shared" si="74"/>
        <v>outdoor   pearl</v>
      </c>
      <c r="BF58" s="1" t="str">
        <f t="shared" si="30"/>
        <v>Pearl Street</v>
      </c>
      <c r="BG58" s="10">
        <v>40.018120000000003</v>
      </c>
      <c r="BH58" s="10">
        <v>-105.278211</v>
      </c>
      <c r="BI58" s="1" t="str">
        <f t="shared" si="75"/>
        <v>[40.01812,-105.278211],</v>
      </c>
      <c r="BK58" s="1" t="str">
        <f t="shared" si="31"/>
        <v/>
      </c>
    </row>
    <row r="59" spans="2:63" ht="21" customHeight="1">
      <c r="B59" s="10" t="s">
        <v>246</v>
      </c>
      <c r="C59" s="1" t="s">
        <v>190</v>
      </c>
      <c r="G59" s="1" t="s">
        <v>270</v>
      </c>
      <c r="W59" s="1" t="str">
        <f t="shared" si="46"/>
        <v/>
      </c>
      <c r="X59" s="1" t="str">
        <f t="shared" si="47"/>
        <v/>
      </c>
      <c r="Y59" s="1" t="str">
        <f t="shared" si="48"/>
        <v/>
      </c>
      <c r="Z59" s="1" t="str">
        <f t="shared" si="49"/>
        <v/>
      </c>
      <c r="AA59" s="1" t="str">
        <f t="shared" si="50"/>
        <v/>
      </c>
      <c r="AB59" s="1" t="str">
        <f t="shared" si="51"/>
        <v/>
      </c>
      <c r="AC59" s="1" t="str">
        <f t="shared" si="52"/>
        <v/>
      </c>
      <c r="AD59" s="1" t="str">
        <f t="shared" si="53"/>
        <v/>
      </c>
      <c r="AE59" s="1" t="str">
        <f t="shared" si="54"/>
        <v/>
      </c>
      <c r="AF59" s="1" t="str">
        <f t="shared" si="55"/>
        <v/>
      </c>
      <c r="AG59" s="1" t="str">
        <f t="shared" si="56"/>
        <v/>
      </c>
      <c r="AH59" s="1" t="str">
        <f t="shared" si="57"/>
        <v/>
      </c>
      <c r="AI59" s="1" t="str">
        <f t="shared" si="58"/>
        <v/>
      </c>
      <c r="AJ59" s="1" t="str">
        <f t="shared" si="59"/>
        <v/>
      </c>
      <c r="AK59" s="1" t="str">
        <f t="shared" si="60"/>
        <v/>
      </c>
      <c r="AL59" s="1" t="str">
        <f t="shared" si="61"/>
        <v/>
      </c>
      <c r="AM59" s="1" t="str">
        <f t="shared" si="62"/>
        <v/>
      </c>
      <c r="AN59" s="1" t="str">
        <f t="shared" si="63"/>
        <v/>
      </c>
      <c r="AO59" s="1" t="str">
        <f t="shared" si="64"/>
        <v/>
      </c>
      <c r="AP59" s="1" t="str">
        <f t="shared" si="65"/>
        <v/>
      </c>
      <c r="AQ59" s="1" t="str">
        <f t="shared" si="66"/>
        <v/>
      </c>
      <c r="AR59" s="1" t="s">
        <v>295</v>
      </c>
      <c r="AS59" s="1" t="s">
        <v>28</v>
      </c>
      <c r="AV59" s="5" t="s">
        <v>33</v>
      </c>
      <c r="AW59" s="5" t="s">
        <v>33</v>
      </c>
      <c r="AX59" s="6" t="str">
        <f t="shared" si="67"/>
        <v>{
    'name': "Frasca Food &amp; Wine",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'link':"http://www.frascafoodandwine.com/", 'pricing':"",   'phone-number': "", 'address': "1738 Pearl St Boulder CO", 'other-amenities': ['outdoor','',''], 'has-drink':false, 'has-food':false},</v>
      </c>
      <c r="AY59" s="1" t="str">
        <f t="shared" si="68"/>
        <v>&lt;img src=@img/outdoor.png@&gt;</v>
      </c>
      <c r="AZ59" s="1" t="str">
        <f t="shared" si="69"/>
        <v/>
      </c>
      <c r="BA59" s="1" t="str">
        <f t="shared" si="70"/>
        <v/>
      </c>
      <c r="BB59" s="1" t="str">
        <f t="shared" si="71"/>
        <v/>
      </c>
      <c r="BC59" s="1" t="str">
        <f t="shared" si="72"/>
        <v/>
      </c>
      <c r="BD59" s="1" t="str">
        <f t="shared" si="73"/>
        <v>&lt;img src=@img/outdoor.png@&gt;</v>
      </c>
      <c r="BE59" s="1" t="str">
        <f t="shared" si="74"/>
        <v>outdoor   pearl</v>
      </c>
      <c r="BF59" s="1" t="str">
        <f t="shared" si="30"/>
        <v>Pearl Street</v>
      </c>
      <c r="BG59" s="10">
        <v>40.019004000000002</v>
      </c>
      <c r="BH59" s="10">
        <v>-105.272789</v>
      </c>
      <c r="BI59" s="1" t="str">
        <f t="shared" si="75"/>
        <v>[40.019004,-105.272789],</v>
      </c>
      <c r="BK59" s="1" t="str">
        <f t="shared" si="31"/>
        <v/>
      </c>
    </row>
    <row r="60" spans="2:63" ht="21" customHeight="1">
      <c r="B60" s="10" t="s">
        <v>247</v>
      </c>
      <c r="C60" s="1" t="s">
        <v>282</v>
      </c>
      <c r="G60" s="1" t="s">
        <v>271</v>
      </c>
      <c r="W60" s="1" t="str">
        <f t="shared" si="46"/>
        <v/>
      </c>
      <c r="X60" s="1" t="str">
        <f t="shared" si="47"/>
        <v/>
      </c>
      <c r="Y60" s="1" t="str">
        <f t="shared" si="48"/>
        <v/>
      </c>
      <c r="Z60" s="1" t="str">
        <f t="shared" si="49"/>
        <v/>
      </c>
      <c r="AA60" s="1" t="str">
        <f t="shared" si="50"/>
        <v/>
      </c>
      <c r="AB60" s="1" t="str">
        <f t="shared" si="51"/>
        <v/>
      </c>
      <c r="AC60" s="1" t="str">
        <f t="shared" si="52"/>
        <v/>
      </c>
      <c r="AD60" s="1" t="str">
        <f t="shared" si="53"/>
        <v/>
      </c>
      <c r="AE60" s="1" t="str">
        <f t="shared" si="54"/>
        <v/>
      </c>
      <c r="AF60" s="1" t="str">
        <f t="shared" si="55"/>
        <v/>
      </c>
      <c r="AG60" s="1" t="str">
        <f t="shared" si="56"/>
        <v/>
      </c>
      <c r="AH60" s="1" t="str">
        <f t="shared" si="57"/>
        <v/>
      </c>
      <c r="AI60" s="1" t="str">
        <f t="shared" si="58"/>
        <v/>
      </c>
      <c r="AJ60" s="1" t="str">
        <f t="shared" si="59"/>
        <v/>
      </c>
      <c r="AK60" s="1" t="str">
        <f t="shared" si="60"/>
        <v/>
      </c>
      <c r="AL60" s="1" t="str">
        <f t="shared" si="61"/>
        <v/>
      </c>
      <c r="AM60" s="1" t="str">
        <f t="shared" si="62"/>
        <v/>
      </c>
      <c r="AN60" s="1" t="str">
        <f t="shared" si="63"/>
        <v/>
      </c>
      <c r="AO60" s="1" t="str">
        <f t="shared" si="64"/>
        <v/>
      </c>
      <c r="AP60" s="1" t="str">
        <f t="shared" si="65"/>
        <v/>
      </c>
      <c r="AQ60" s="1" t="str">
        <f t="shared" si="66"/>
        <v/>
      </c>
      <c r="AR60" s="4" t="s">
        <v>296</v>
      </c>
      <c r="AS60" s="1" t="s">
        <v>28</v>
      </c>
      <c r="AV60" s="5" t="s">
        <v>33</v>
      </c>
      <c r="AW60" s="5" t="s">
        <v>33</v>
      </c>
      <c r="AX60" s="6" t="str">
        <f t="shared" si="67"/>
        <v>{
    'name': "Mustard's Last Stand",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'link':"http://mustardslaststandcolorado.com/", 'pricing':"",   'phone-number': "", 'address': "1719 Broadway Boulder CO", 'other-amenities': ['outdoor','',''], 'has-drink':false, 'has-food':false},</v>
      </c>
      <c r="AY60" s="1" t="str">
        <f t="shared" si="68"/>
        <v>&lt;img src=@img/outdoor.png@&gt;</v>
      </c>
      <c r="AZ60" s="1" t="str">
        <f t="shared" si="69"/>
        <v/>
      </c>
      <c r="BA60" s="1" t="str">
        <f t="shared" si="70"/>
        <v/>
      </c>
      <c r="BB60" s="1" t="str">
        <f t="shared" si="71"/>
        <v/>
      </c>
      <c r="BC60" s="1" t="str">
        <f t="shared" si="72"/>
        <v/>
      </c>
      <c r="BD60" s="1" t="str">
        <f t="shared" si="73"/>
        <v>&lt;img src=@img/outdoor.png@&gt;</v>
      </c>
      <c r="BE60" s="1" t="str">
        <f t="shared" si="74"/>
        <v>outdoor   downtown</v>
      </c>
      <c r="BF60" s="1" t="str">
        <f t="shared" si="30"/>
        <v>Downtown</v>
      </c>
      <c r="BG60" s="10">
        <v>40.014446999999997</v>
      </c>
      <c r="BH60" s="10">
        <v>-105.27901900000001</v>
      </c>
      <c r="BI60" s="1" t="str">
        <f t="shared" si="75"/>
        <v>[40.014447,-105.279019],</v>
      </c>
      <c r="BK60" s="1" t="str">
        <f t="shared" si="31"/>
        <v/>
      </c>
    </row>
    <row r="61" spans="2:63" ht="21" customHeight="1">
      <c r="B61" s="10" t="s">
        <v>248</v>
      </c>
      <c r="C61" s="1" t="s">
        <v>190</v>
      </c>
      <c r="G61" s="3" t="s">
        <v>272</v>
      </c>
      <c r="W61" s="1" t="str">
        <f t="shared" si="46"/>
        <v/>
      </c>
      <c r="X61" s="1" t="str">
        <f t="shared" si="47"/>
        <v/>
      </c>
      <c r="Y61" s="1" t="str">
        <f t="shared" si="48"/>
        <v/>
      </c>
      <c r="Z61" s="1" t="str">
        <f t="shared" si="49"/>
        <v/>
      </c>
      <c r="AA61" s="1" t="str">
        <f t="shared" si="50"/>
        <v/>
      </c>
      <c r="AB61" s="1" t="str">
        <f t="shared" si="51"/>
        <v/>
      </c>
      <c r="AC61" s="1" t="str">
        <f t="shared" si="52"/>
        <v/>
      </c>
      <c r="AD61" s="1" t="str">
        <f t="shared" si="53"/>
        <v/>
      </c>
      <c r="AE61" s="1" t="str">
        <f t="shared" si="54"/>
        <v/>
      </c>
      <c r="AF61" s="1" t="str">
        <f t="shared" si="55"/>
        <v/>
      </c>
      <c r="AG61" s="1" t="str">
        <f t="shared" si="56"/>
        <v/>
      </c>
      <c r="AH61" s="1" t="str">
        <f t="shared" si="57"/>
        <v/>
      </c>
      <c r="AI61" s="1" t="str">
        <f t="shared" si="58"/>
        <v/>
      </c>
      <c r="AJ61" s="1" t="str">
        <f t="shared" si="59"/>
        <v/>
      </c>
      <c r="AK61" s="1" t="str">
        <f t="shared" si="60"/>
        <v/>
      </c>
      <c r="AL61" s="1" t="str">
        <f t="shared" si="61"/>
        <v/>
      </c>
      <c r="AM61" s="1" t="str">
        <f t="shared" si="62"/>
        <v/>
      </c>
      <c r="AN61" s="1" t="str">
        <f t="shared" si="63"/>
        <v/>
      </c>
      <c r="AO61" s="1" t="str">
        <f t="shared" si="64"/>
        <v/>
      </c>
      <c r="AP61" s="1" t="str">
        <f t="shared" si="65"/>
        <v/>
      </c>
      <c r="AQ61" s="1" t="str">
        <f t="shared" si="66"/>
        <v/>
      </c>
      <c r="AR61" s="4" t="s">
        <v>297</v>
      </c>
      <c r="AS61" s="1" t="s">
        <v>28</v>
      </c>
      <c r="AV61" s="5" t="s">
        <v>33</v>
      </c>
      <c r="AW61" s="5" t="s">
        <v>33</v>
      </c>
      <c r="AX61" s="6" t="str">
        <f t="shared" si="67"/>
        <v>{
    'name': "Piece, Love &amp; Chocolate",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'link':"http://www.pieceloveandchocolate.com/", 'pricing':"",   'phone-number': "", 'address': "805 Pearl St Boulder CO", 'other-amenities': ['outdoor','',''], 'has-drink':false, 'has-food':false},</v>
      </c>
      <c r="AY61" s="1" t="str">
        <f t="shared" si="68"/>
        <v>&lt;img src=@img/outdoor.png@&gt;</v>
      </c>
      <c r="AZ61" s="1" t="str">
        <f t="shared" si="69"/>
        <v/>
      </c>
      <c r="BA61" s="1" t="str">
        <f t="shared" si="70"/>
        <v/>
      </c>
      <c r="BB61" s="1" t="str">
        <f t="shared" si="71"/>
        <v/>
      </c>
      <c r="BC61" s="1" t="str">
        <f t="shared" si="72"/>
        <v/>
      </c>
      <c r="BD61" s="1" t="str">
        <f t="shared" si="73"/>
        <v>&lt;img src=@img/outdoor.png@&gt;</v>
      </c>
      <c r="BE61" s="1" t="str">
        <f t="shared" si="74"/>
        <v>outdoor   pearl</v>
      </c>
      <c r="BF61" s="1" t="str">
        <f t="shared" si="30"/>
        <v>Pearl Street</v>
      </c>
      <c r="BG61" s="10">
        <v>40.017111999999997</v>
      </c>
      <c r="BH61" s="10">
        <v>-105.284812</v>
      </c>
      <c r="BI61" s="1" t="str">
        <f t="shared" si="75"/>
        <v>[40.017112,-105.284812],</v>
      </c>
      <c r="BK61" s="1" t="str">
        <f t="shared" si="31"/>
        <v/>
      </c>
    </row>
    <row r="62" spans="2:63" ht="21" customHeight="1">
      <c r="B62" s="10" t="s">
        <v>249</v>
      </c>
      <c r="C62" s="1" t="s">
        <v>190</v>
      </c>
      <c r="G62" s="3" t="s">
        <v>273</v>
      </c>
      <c r="W62" s="1" t="str">
        <f t="shared" si="46"/>
        <v/>
      </c>
      <c r="X62" s="1" t="str">
        <f t="shared" si="47"/>
        <v/>
      </c>
      <c r="Y62" s="1" t="str">
        <f t="shared" si="48"/>
        <v/>
      </c>
      <c r="Z62" s="1" t="str">
        <f t="shared" si="49"/>
        <v/>
      </c>
      <c r="AA62" s="1" t="str">
        <f t="shared" si="50"/>
        <v/>
      </c>
      <c r="AB62" s="1" t="str">
        <f t="shared" si="51"/>
        <v/>
      </c>
      <c r="AC62" s="1" t="str">
        <f t="shared" si="52"/>
        <v/>
      </c>
      <c r="AD62" s="1" t="str">
        <f t="shared" si="53"/>
        <v/>
      </c>
      <c r="AE62" s="1" t="str">
        <f t="shared" si="54"/>
        <v/>
      </c>
      <c r="AF62" s="1" t="str">
        <f t="shared" si="55"/>
        <v/>
      </c>
      <c r="AG62" s="1" t="str">
        <f t="shared" si="56"/>
        <v/>
      </c>
      <c r="AH62" s="1" t="str">
        <f t="shared" si="57"/>
        <v/>
      </c>
      <c r="AI62" s="1" t="str">
        <f t="shared" si="58"/>
        <v/>
      </c>
      <c r="AJ62" s="1" t="str">
        <f t="shared" si="59"/>
        <v/>
      </c>
      <c r="AK62" s="1" t="str">
        <f t="shared" si="60"/>
        <v/>
      </c>
      <c r="AL62" s="1" t="str">
        <f t="shared" si="61"/>
        <v/>
      </c>
      <c r="AM62" s="1" t="str">
        <f t="shared" si="62"/>
        <v/>
      </c>
      <c r="AN62" s="1" t="str">
        <f t="shared" si="63"/>
        <v/>
      </c>
      <c r="AO62" s="1" t="str">
        <f t="shared" si="64"/>
        <v/>
      </c>
      <c r="AP62" s="1" t="str">
        <f t="shared" si="65"/>
        <v/>
      </c>
      <c r="AQ62" s="1" t="str">
        <f t="shared" si="66"/>
        <v/>
      </c>
      <c r="AR62" s="4" t="s">
        <v>298</v>
      </c>
      <c r="AS62" s="1" t="s">
        <v>28</v>
      </c>
      <c r="AV62" s="5" t="s">
        <v>33</v>
      </c>
      <c r="AW62" s="5" t="s">
        <v>33</v>
      </c>
      <c r="AX62" s="6" t="str">
        <f t="shared" si="67"/>
        <v>{
    'name': "River and Woods",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'link':"http://www.riverandwoodsboulder.com/", 'pricing':"",   'phone-number': "", 'address': "2328 Pearl St Boulder CO", 'other-amenities': ['outdoor','',''], 'has-drink':false, 'has-food':false},</v>
      </c>
      <c r="AY62" s="1" t="str">
        <f t="shared" si="68"/>
        <v>&lt;img src=@img/outdoor.png@&gt;</v>
      </c>
      <c r="AZ62" s="1" t="str">
        <f t="shared" si="69"/>
        <v/>
      </c>
      <c r="BA62" s="1" t="str">
        <f t="shared" si="70"/>
        <v/>
      </c>
      <c r="BB62" s="1" t="str">
        <f t="shared" si="71"/>
        <v/>
      </c>
      <c r="BC62" s="1" t="str">
        <f t="shared" si="72"/>
        <v/>
      </c>
      <c r="BD62" s="1" t="str">
        <f t="shared" si="73"/>
        <v>&lt;img src=@img/outdoor.png@&gt;</v>
      </c>
      <c r="BE62" s="1" t="str">
        <f t="shared" si="74"/>
        <v>outdoor   pearl</v>
      </c>
      <c r="BF62" s="1" t="str">
        <f t="shared" si="30"/>
        <v>Pearl Street</v>
      </c>
      <c r="BG62" s="10">
        <v>40.020789000000001</v>
      </c>
      <c r="BH62" s="10">
        <v>-105.26491300000001</v>
      </c>
      <c r="BI62" s="1" t="str">
        <f t="shared" si="75"/>
        <v>[40.020789,-105.264913],</v>
      </c>
      <c r="BK62" s="1" t="str">
        <f t="shared" si="31"/>
        <v/>
      </c>
    </row>
    <row r="63" spans="2:63" ht="21" customHeight="1">
      <c r="B63" s="10" t="s">
        <v>250</v>
      </c>
      <c r="C63" s="1" t="s">
        <v>190</v>
      </c>
      <c r="G63" s="1" t="s">
        <v>274</v>
      </c>
      <c r="W63" s="1" t="str">
        <f t="shared" ref="W63:W86" si="76">IF(H63&gt;0,H63/100,"")</f>
        <v/>
      </c>
      <c r="X63" s="1" t="str">
        <f t="shared" ref="X63:X86" si="77">IF(I63&gt;0,I63/100,"")</f>
        <v/>
      </c>
      <c r="Y63" s="1" t="str">
        <f t="shared" ref="Y63:Y86" si="78">IF(J63&gt;0,J63/100,"")</f>
        <v/>
      </c>
      <c r="Z63" s="1" t="str">
        <f t="shared" ref="Z63:Z86" si="79">IF(K63&gt;0,K63/100,"")</f>
        <v/>
      </c>
      <c r="AA63" s="1" t="str">
        <f t="shared" ref="AA63:AA86" si="80">IF(L63&gt;0,L63/100,"")</f>
        <v/>
      </c>
      <c r="AB63" s="1" t="str">
        <f t="shared" ref="AB63:AB86" si="81">IF(M63&gt;0,M63/100,"")</f>
        <v/>
      </c>
      <c r="AC63" s="1" t="str">
        <f t="shared" ref="AC63:AC86" si="82">IF(N63&gt;0,N63/100,"")</f>
        <v/>
      </c>
      <c r="AD63" s="1" t="str">
        <f t="shared" ref="AD63:AD86" si="83">IF(O63&gt;0,O63/100,"")</f>
        <v/>
      </c>
      <c r="AE63" s="1" t="str">
        <f>IF(P63&gt;0,P63/100,"")</f>
        <v/>
      </c>
      <c r="AF63" s="1" t="str">
        <f>IF(Q63&gt;0,Q63/100,"")</f>
        <v/>
      </c>
      <c r="AG63" s="1" t="str">
        <f t="shared" ref="AG63:AG86" si="84">IF(R63&gt;0,R63/100,"")</f>
        <v/>
      </c>
      <c r="AH63" s="1" t="str">
        <f t="shared" ref="AH63:AH86" si="85">IF(S63&gt;0,S63/100,"")</f>
        <v/>
      </c>
      <c r="AI63" s="1" t="str">
        <f t="shared" ref="AI63:AI86" si="86">IF(T63&gt;0,T63/100,"")</f>
        <v/>
      </c>
      <c r="AJ63" s="1" t="str">
        <f t="shared" ref="AJ63:AJ86" si="87">IF(U63&gt;0,U63/100,"")</f>
        <v/>
      </c>
      <c r="AK63" s="1" t="str">
        <f t="shared" si="60"/>
        <v/>
      </c>
      <c r="AL63" s="1" t="str">
        <f t="shared" si="61"/>
        <v/>
      </c>
      <c r="AM63" s="1" t="str">
        <f t="shared" si="62"/>
        <v/>
      </c>
      <c r="AN63" s="1" t="str">
        <f t="shared" si="63"/>
        <v/>
      </c>
      <c r="AO63" s="1" t="str">
        <f t="shared" si="64"/>
        <v/>
      </c>
      <c r="AP63" s="1" t="str">
        <f t="shared" si="65"/>
        <v/>
      </c>
      <c r="AQ63" s="1" t="str">
        <f t="shared" si="66"/>
        <v/>
      </c>
      <c r="AR63" s="4" t="s">
        <v>299</v>
      </c>
      <c r="AS63" s="1" t="s">
        <v>28</v>
      </c>
      <c r="AV63" s="5" t="s">
        <v>33</v>
      </c>
      <c r="AW63" s="5" t="s">
        <v>33</v>
      </c>
      <c r="AX63" s="6" t="str">
        <f t="shared" si="67"/>
        <v>{
    'name': "Arabesque",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'link':"http://www.arabesqueboulder.com/", 'pricing':"",   'phone-number': "", 'address': "1634 Walnut St Boulder CO", 'other-amenities': ['outdoor','',''], 'has-drink':false, 'has-food':false},</v>
      </c>
      <c r="AY63" s="1" t="str">
        <f t="shared" si="68"/>
        <v>&lt;img src=@img/outdoor.png@&gt;</v>
      </c>
      <c r="AZ63" s="1" t="str">
        <f t="shared" si="69"/>
        <v/>
      </c>
      <c r="BA63" s="1" t="str">
        <f t="shared" si="70"/>
        <v/>
      </c>
      <c r="BB63" s="1" t="str">
        <f t="shared" si="71"/>
        <v/>
      </c>
      <c r="BC63" s="1" t="str">
        <f t="shared" si="72"/>
        <v/>
      </c>
      <c r="BD63" s="1" t="str">
        <f t="shared" si="73"/>
        <v>&lt;img src=@img/outdoor.png@&gt;</v>
      </c>
      <c r="BE63" s="1" t="str">
        <f t="shared" si="74"/>
        <v>outdoor   pearl</v>
      </c>
      <c r="BF63" s="1" t="str">
        <f t="shared" si="30"/>
        <v>Pearl Street</v>
      </c>
      <c r="BG63" s="10">
        <v>40.017850000000003</v>
      </c>
      <c r="BH63" s="10">
        <v>-105.273353</v>
      </c>
      <c r="BI63" s="1" t="str">
        <f t="shared" si="75"/>
        <v>[40.01785,-105.273353],</v>
      </c>
      <c r="BK63" s="1" t="str">
        <f t="shared" si="31"/>
        <v/>
      </c>
    </row>
    <row r="64" spans="2:63" ht="21" customHeight="1">
      <c r="B64" s="10" t="s">
        <v>251</v>
      </c>
      <c r="C64" s="1" t="s">
        <v>190</v>
      </c>
      <c r="G64" s="1" t="s">
        <v>275</v>
      </c>
      <c r="W64" s="1" t="str">
        <f t="shared" si="76"/>
        <v/>
      </c>
      <c r="X64" s="1" t="str">
        <f t="shared" si="77"/>
        <v/>
      </c>
      <c r="Y64" s="1" t="str">
        <f t="shared" si="78"/>
        <v/>
      </c>
      <c r="Z64" s="1" t="str">
        <f t="shared" si="79"/>
        <v/>
      </c>
      <c r="AA64" s="1" t="str">
        <f t="shared" si="80"/>
        <v/>
      </c>
      <c r="AB64" s="1" t="str">
        <f t="shared" si="81"/>
        <v/>
      </c>
      <c r="AC64" s="1" t="str">
        <f t="shared" si="82"/>
        <v/>
      </c>
      <c r="AD64" s="1" t="str">
        <f t="shared" si="83"/>
        <v/>
      </c>
      <c r="AE64" s="1" t="str">
        <f>IF(P64&gt;0,P64/100,"")</f>
        <v/>
      </c>
      <c r="AF64" s="1" t="str">
        <f>IF(Q64&gt;0,Q64/100,"")</f>
        <v/>
      </c>
      <c r="AG64" s="1" t="str">
        <f t="shared" si="84"/>
        <v/>
      </c>
      <c r="AH64" s="1" t="str">
        <f t="shared" si="85"/>
        <v/>
      </c>
      <c r="AI64" s="1" t="str">
        <f t="shared" si="86"/>
        <v/>
      </c>
      <c r="AJ64" s="1" t="str">
        <f t="shared" si="87"/>
        <v/>
      </c>
      <c r="AK64" s="1" t="str">
        <f t="shared" ref="AK64:AK86" si="88">IF(H64&gt;0,CONCATENATE(IF(W64&lt;=12,W64,W64-12),IF(OR(W64&lt;12,W64=24),"am","pm"),"-",IF(X64&lt;=12,X64,X64-12),IF(OR(X64&lt;12,X64=24),"am","pm")),"")</f>
        <v/>
      </c>
      <c r="AL64" s="1" t="str">
        <f t="shared" ref="AL64:AL86" si="89">IF(J64&gt;0,CONCATENATE(IF(Y64&lt;=12,Y64,Y64-12),IF(OR(Y64&lt;12,Y64=24),"am","pm"),"-",IF(Z64&lt;=12,Z64,Z64-12),IF(OR(Z64&lt;12,Z64=24),"am","pm")),"")</f>
        <v/>
      </c>
      <c r="AM64" s="1" t="str">
        <f t="shared" ref="AM64:AM86" si="90">IF(L64&gt;0,CONCATENATE(IF(AA64&lt;=12,AA64,AA64-12),IF(OR(AA64&lt;12,AA64=24),"am","pm"),"-",IF(AB64&lt;=12,AB64,AB64-12),IF(OR(AB64&lt;12,AB64=24),"am","pm")),"")</f>
        <v/>
      </c>
      <c r="AN64" s="1" t="str">
        <f t="shared" ref="AN64:AN86" si="91">IF(N64&gt;0,CONCATENATE(IF(AC64&lt;=12,AC64,AC64-12),IF(OR(AC64&lt;12,AC64=24),"am","pm"),"-",IF(AD64&lt;=12,AD64,AD64-12),IF(OR(AD64&lt;12,AD64=24),"am","pm")),"")</f>
        <v/>
      </c>
      <c r="AO64" s="1" t="str">
        <f t="shared" ref="AO64:AO86" si="92">IF(O64&gt;0,CONCATENATE(IF(AE64&lt;=12,AE64,AE64-12),IF(OR(AE64&lt;12,AE64=24),"am","pm"),"-",IF(AF64&lt;=12,AF64,AF64-12),IF(OR(AF64&lt;12,AF64=24),"am","pm")),"")</f>
        <v/>
      </c>
      <c r="AP64" s="1" t="str">
        <f t="shared" ref="AP64:AP86" si="93">IF(R64&gt;0,CONCATENATE(IF(AG64&lt;=12,AG64,AG64-12),IF(OR(AG64&lt;12,AG64=24),"am","pm"),"-",IF(AH64&lt;=12,AH64,AH64-12),IF(OR(AH64&lt;12,AH64=24),"am","pm")),"")</f>
        <v/>
      </c>
      <c r="AQ64" s="1" t="str">
        <f t="shared" ref="AQ64:AQ86" si="94">IF(T64&gt;0,CONCATENATE(IF(AI64&lt;=12,AI64,AI64-12),IF(OR(AI64&lt;12,AI64=24),"am","pm"),"-",IF(AJ64&lt;=12,AJ64,AJ64-12),IF(OR(AJ64&lt;12,AJ64=24),"am","pm")),"")</f>
        <v/>
      </c>
      <c r="AR64" s="4" t="s">
        <v>300</v>
      </c>
      <c r="AS64" s="1" t="s">
        <v>28</v>
      </c>
      <c r="AV64" s="5" t="s">
        <v>33</v>
      </c>
      <c r="AW64" s="5" t="s">
        <v>33</v>
      </c>
      <c r="AX64" s="6" t="str">
        <f t="shared" ref="AX64:AX97" si="95">CONCATENATE("{
    'name': """,B64,""",
    'area': ","""",C64,""",",
"'hours': {
      'sunday-start':","""",H64,"""",", 'sunday-end':","""",I64,"""",", 'monday-start':","""",J64,"""",", 'monday-end':","""",K64,"""",", 'tuesday-start':","""",L64,"""",", 'tuesday-end':","""",M64,""", 'wednesday-start':","""",N64,""", 'wednesday-end':","""",O64,""", 'thursday-start':","""",P64,""", 'thursday-end':","""",Q64,""", 'friday-start':","""",R64,""", 'friday-end':","""",S64,""", 'saturday-start':","""",T64,""", 'saturday-end':","""",U64,"""","},","  'description': ","""",V64,"""",", 'link':","""",AR64,"""",", 'pricing':","""",E64,"""",",   'phone-number': ","""",F64,"""",", 'address': ","""",G64,"""",", 'other-amenities': [","'",AS64,"','",AT64,"','",AU64,"'","]",", 'has-drink':",AV64,", 'has-food':",AW64,"},")</f>
        <v>{
    'name': "The Cup - Espresso Cafe",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'link':"http://www.thecupboulder.com/", 'pricing':"",   'phone-number': "", 'address': "1521 Pearl St Boulder CO", 'other-amenities': ['outdoor','',''], 'has-drink':false, 'has-food':false},</v>
      </c>
      <c r="AY64" s="1" t="str">
        <f t="shared" ref="AY64:AY94" si="96">IF(AS64&gt;0,"&lt;img src=@img/outdoor.png@&gt;","")</f>
        <v>&lt;img src=@img/outdoor.png@&gt;</v>
      </c>
      <c r="AZ64" s="1" t="str">
        <f t="shared" ref="AZ64:AZ94" si="97">IF(AT64&gt;0,"&lt;img src=@img/pets.png@&gt;","")</f>
        <v/>
      </c>
      <c r="BA64" s="1" t="str">
        <f t="shared" ref="BA64:BA94" si="98">IF(AU64="hard","&lt;img src=@img/hard.png@&gt;",IF(AU64="medium","&lt;img src=@img/medium.png@&gt;",IF(AU64="easy","&lt;img src=@img/easy.png@&gt;","")))</f>
        <v/>
      </c>
      <c r="BB64" s="1" t="str">
        <f t="shared" ref="BB64:BB94" si="99">IF(AV64="true","&lt;img src=@img/drinkicon.png@&gt;","")</f>
        <v/>
      </c>
      <c r="BC64" s="1" t="str">
        <f t="shared" ref="BC64:BC94" si="100">IF(AW64="true","&lt;img src=@img/foodicon.png@&gt;","")</f>
        <v/>
      </c>
      <c r="BD64" s="1" t="str">
        <f t="shared" ref="BD64:BD94" si="101">CONCATENATE(AY64,AZ64,BA64,BB64,BC64,BK64)</f>
        <v>&lt;img src=@img/outdoor.png@&gt;</v>
      </c>
      <c r="BE64" s="1" t="str">
        <f t="shared" ref="BE64:BE94" si="102">CONCATENATE(IF(AS64&gt;0,"outdoor ",""),IF(AT64&gt;0,"pet ",""),IF(AV64="true","drink ",""),IF(AW64="true","food ",""),AU64," ",E64," ",C64,IF(BJ64=TRUE," kid",""))</f>
        <v>outdoor   pearl</v>
      </c>
      <c r="BF64" s="1" t="str">
        <f t="shared" si="30"/>
        <v>Pearl Street</v>
      </c>
      <c r="BG64" s="10">
        <v>40.019083000000002</v>
      </c>
      <c r="BH64" s="10">
        <v>-105.27539</v>
      </c>
      <c r="BI64" s="1" t="str">
        <f t="shared" ref="BI64:BI94" si="103">CONCATENATE("[",BG64,",",BH64,"],")</f>
        <v>[40.019083,-105.27539],</v>
      </c>
      <c r="BK64" s="1" t="str">
        <f t="shared" si="31"/>
        <v/>
      </c>
    </row>
    <row r="65" spans="2:64" ht="21" customHeight="1">
      <c r="B65" s="10" t="s">
        <v>252</v>
      </c>
      <c r="C65" s="1" t="s">
        <v>190</v>
      </c>
      <c r="G65" s="17" t="s">
        <v>276</v>
      </c>
      <c r="W65" s="1" t="str">
        <f t="shared" si="76"/>
        <v/>
      </c>
      <c r="X65" s="1" t="str">
        <f t="shared" si="77"/>
        <v/>
      </c>
      <c r="Y65" s="1" t="str">
        <f t="shared" si="78"/>
        <v/>
      </c>
      <c r="Z65" s="1" t="str">
        <f t="shared" si="79"/>
        <v/>
      </c>
      <c r="AA65" s="1" t="str">
        <f t="shared" si="80"/>
        <v/>
      </c>
      <c r="AB65" s="1" t="str">
        <f t="shared" si="81"/>
        <v/>
      </c>
      <c r="AC65" s="1" t="str">
        <f t="shared" si="82"/>
        <v/>
      </c>
      <c r="AD65" s="1" t="str">
        <f t="shared" si="83"/>
        <v/>
      </c>
      <c r="AG65" s="1" t="str">
        <f t="shared" si="84"/>
        <v/>
      </c>
      <c r="AH65" s="1" t="str">
        <f t="shared" si="85"/>
        <v/>
      </c>
      <c r="AI65" s="1" t="str">
        <f t="shared" si="86"/>
        <v/>
      </c>
      <c r="AJ65" s="1" t="str">
        <f t="shared" si="87"/>
        <v/>
      </c>
      <c r="AK65" s="1" t="str">
        <f t="shared" si="88"/>
        <v/>
      </c>
      <c r="AL65" s="1" t="str">
        <f t="shared" si="89"/>
        <v/>
      </c>
      <c r="AM65" s="1" t="str">
        <f t="shared" si="90"/>
        <v/>
      </c>
      <c r="AN65" s="1" t="str">
        <f t="shared" si="91"/>
        <v/>
      </c>
      <c r="AO65" s="1" t="str">
        <f t="shared" si="92"/>
        <v/>
      </c>
      <c r="AP65" s="1" t="str">
        <f t="shared" si="93"/>
        <v/>
      </c>
      <c r="AQ65" s="1" t="str">
        <f t="shared" si="94"/>
        <v/>
      </c>
      <c r="AR65" s="1" t="s">
        <v>301</v>
      </c>
      <c r="AS65" s="1" t="s">
        <v>28</v>
      </c>
      <c r="AV65" s="5" t="s">
        <v>33</v>
      </c>
      <c r="AW65" s="5" t="s">
        <v>33</v>
      </c>
      <c r="AX65" s="6" t="str">
        <f t="shared" si="95"/>
        <v>{
    'name': "Fior Di Latte",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'link':"http://fiordilattegelato.com/", 'pricing':"",   'phone-number': "", 'address': "1433 Pearl St Boulder CO", 'other-amenities': ['outdoor','',''], 'has-drink':false, 'has-food':false},</v>
      </c>
      <c r="AY65" s="1" t="str">
        <f t="shared" si="96"/>
        <v>&lt;img src=@img/outdoor.png@&gt;</v>
      </c>
      <c r="AZ65" s="1" t="str">
        <f t="shared" si="97"/>
        <v/>
      </c>
      <c r="BA65" s="1" t="str">
        <f t="shared" si="98"/>
        <v/>
      </c>
      <c r="BB65" s="1" t="str">
        <f t="shared" si="99"/>
        <v/>
      </c>
      <c r="BC65" s="1" t="str">
        <f t="shared" si="100"/>
        <v/>
      </c>
      <c r="BD65" s="1" t="str">
        <f t="shared" si="101"/>
        <v>&lt;img src=@img/outdoor.png@&gt;</v>
      </c>
      <c r="BE65" s="1" t="str">
        <f t="shared" si="102"/>
        <v>outdoor   pearl</v>
      </c>
      <c r="BF65" s="1" t="str">
        <f t="shared" si="30"/>
        <v>Pearl Street</v>
      </c>
      <c r="BG65" s="10">
        <v>40.018791</v>
      </c>
      <c r="BH65" s="10">
        <v>-105.276477</v>
      </c>
      <c r="BI65" s="1" t="str">
        <f t="shared" si="103"/>
        <v>[40.018791,-105.276477],</v>
      </c>
      <c r="BK65" s="1" t="str">
        <f t="shared" si="31"/>
        <v/>
      </c>
    </row>
    <row r="66" spans="2:64" ht="21" customHeight="1">
      <c r="B66" s="10" t="s">
        <v>253</v>
      </c>
      <c r="C66" s="1" t="s">
        <v>190</v>
      </c>
      <c r="G66" s="1" t="s">
        <v>277</v>
      </c>
      <c r="W66" s="1" t="str">
        <f t="shared" si="76"/>
        <v/>
      </c>
      <c r="X66" s="1" t="str">
        <f t="shared" si="77"/>
        <v/>
      </c>
      <c r="Y66" s="1" t="str">
        <f t="shared" si="78"/>
        <v/>
      </c>
      <c r="Z66" s="1" t="str">
        <f t="shared" si="79"/>
        <v/>
      </c>
      <c r="AA66" s="1" t="str">
        <f t="shared" si="80"/>
        <v/>
      </c>
      <c r="AB66" s="1" t="str">
        <f t="shared" si="81"/>
        <v/>
      </c>
      <c r="AC66" s="1" t="str">
        <f t="shared" si="82"/>
        <v/>
      </c>
      <c r="AD66" s="1" t="str">
        <f t="shared" si="83"/>
        <v/>
      </c>
      <c r="AE66" s="1" t="str">
        <f t="shared" ref="AE66:AE86" si="104">IF(P66&gt;0,P66/100,"")</f>
        <v/>
      </c>
      <c r="AF66" s="1" t="str">
        <f t="shared" ref="AF66:AF86" si="105">IF(Q66&gt;0,Q66/100,"")</f>
        <v/>
      </c>
      <c r="AG66" s="1" t="str">
        <f t="shared" si="84"/>
        <v/>
      </c>
      <c r="AH66" s="1" t="str">
        <f t="shared" si="85"/>
        <v/>
      </c>
      <c r="AI66" s="1" t="str">
        <f t="shared" si="86"/>
        <v/>
      </c>
      <c r="AJ66" s="1" t="str">
        <f t="shared" si="87"/>
        <v/>
      </c>
      <c r="AK66" s="1" t="str">
        <f t="shared" si="88"/>
        <v/>
      </c>
      <c r="AL66" s="1" t="str">
        <f t="shared" si="89"/>
        <v/>
      </c>
      <c r="AM66" s="1" t="str">
        <f t="shared" si="90"/>
        <v/>
      </c>
      <c r="AN66" s="1" t="str">
        <f t="shared" si="91"/>
        <v/>
      </c>
      <c r="AO66" s="1" t="str">
        <f t="shared" si="92"/>
        <v/>
      </c>
      <c r="AP66" s="1" t="str">
        <f t="shared" si="93"/>
        <v/>
      </c>
      <c r="AQ66" s="1" t="str">
        <f t="shared" si="94"/>
        <v/>
      </c>
      <c r="AR66" s="4" t="s">
        <v>302</v>
      </c>
      <c r="AS66" s="1" t="s">
        <v>28</v>
      </c>
      <c r="AV66" s="5" t="s">
        <v>33</v>
      </c>
      <c r="AW66" s="5" t="s">
        <v>33</v>
      </c>
      <c r="AX66" s="6" t="str">
        <f t="shared" si="95"/>
        <v>{
    'name': "Glacier Homemade Ice Cream (cart)",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'link':"http://www.glaciericecream.com/", 'pricing':"",   'phone-number': "", 'address': "1400 Pearl St Boulder CO", 'other-amenities': ['outdoor','',''], 'has-drink':false, 'has-food':false},</v>
      </c>
      <c r="AY66" s="1" t="str">
        <f t="shared" si="96"/>
        <v>&lt;img src=@img/outdoor.png@&gt;</v>
      </c>
      <c r="AZ66" s="1" t="str">
        <f t="shared" si="97"/>
        <v/>
      </c>
      <c r="BA66" s="1" t="str">
        <f t="shared" si="98"/>
        <v/>
      </c>
      <c r="BB66" s="1" t="str">
        <f t="shared" si="99"/>
        <v/>
      </c>
      <c r="BC66" s="1" t="str">
        <f t="shared" si="100"/>
        <v/>
      </c>
      <c r="BD66" s="1" t="str">
        <f t="shared" si="101"/>
        <v>&lt;img src=@img/outdoor.png@&gt;</v>
      </c>
      <c r="BE66" s="1" t="str">
        <f t="shared" si="102"/>
        <v>outdoor   pearl</v>
      </c>
      <c r="BF66" s="1" t="str">
        <f t="shared" si="30"/>
        <v>Pearl Street</v>
      </c>
      <c r="BG66" s="10">
        <v>40.018225999999999</v>
      </c>
      <c r="BH66" s="10">
        <v>-105.277118</v>
      </c>
      <c r="BI66" s="1" t="str">
        <f t="shared" si="103"/>
        <v>[40.018226,-105.277118],</v>
      </c>
      <c r="BK66" s="1" t="str">
        <f t="shared" ref="BK66:BK129" si="106">IF(BJ66&gt;0,"&lt;img src=@img/kidicon.png@&gt;","")</f>
        <v/>
      </c>
    </row>
    <row r="67" spans="2:64" ht="21" customHeight="1">
      <c r="B67" s="10" t="s">
        <v>254</v>
      </c>
      <c r="C67" s="1" t="s">
        <v>190</v>
      </c>
      <c r="G67" s="1" t="s">
        <v>278</v>
      </c>
      <c r="V67" s="6"/>
      <c r="W67" s="1" t="str">
        <f t="shared" si="76"/>
        <v/>
      </c>
      <c r="X67" s="1" t="str">
        <f t="shared" si="77"/>
        <v/>
      </c>
      <c r="Y67" s="1" t="str">
        <f t="shared" si="78"/>
        <v/>
      </c>
      <c r="Z67" s="1" t="str">
        <f t="shared" si="79"/>
        <v/>
      </c>
      <c r="AA67" s="1" t="str">
        <f t="shared" si="80"/>
        <v/>
      </c>
      <c r="AB67" s="1" t="str">
        <f t="shared" si="81"/>
        <v/>
      </c>
      <c r="AC67" s="1" t="str">
        <f t="shared" si="82"/>
        <v/>
      </c>
      <c r="AD67" s="1" t="str">
        <f t="shared" si="83"/>
        <v/>
      </c>
      <c r="AE67" s="1" t="str">
        <f t="shared" si="104"/>
        <v/>
      </c>
      <c r="AF67" s="1" t="str">
        <f t="shared" si="105"/>
        <v/>
      </c>
      <c r="AG67" s="1" t="str">
        <f t="shared" si="84"/>
        <v/>
      </c>
      <c r="AH67" s="1" t="str">
        <f t="shared" si="85"/>
        <v/>
      </c>
      <c r="AI67" s="1" t="str">
        <f t="shared" si="86"/>
        <v/>
      </c>
      <c r="AJ67" s="1" t="str">
        <f t="shared" si="87"/>
        <v/>
      </c>
      <c r="AK67" s="1" t="str">
        <f t="shared" si="88"/>
        <v/>
      </c>
      <c r="AL67" s="1" t="str">
        <f t="shared" si="89"/>
        <v/>
      </c>
      <c r="AM67" s="1" t="str">
        <f t="shared" si="90"/>
        <v/>
      </c>
      <c r="AN67" s="1" t="str">
        <f t="shared" si="91"/>
        <v/>
      </c>
      <c r="AO67" s="1" t="str">
        <f t="shared" si="92"/>
        <v/>
      </c>
      <c r="AP67" s="1" t="str">
        <f t="shared" si="93"/>
        <v/>
      </c>
      <c r="AQ67" s="1" t="str">
        <f t="shared" si="94"/>
        <v/>
      </c>
      <c r="AR67" s="7" t="s">
        <v>303</v>
      </c>
      <c r="AS67" s="1" t="s">
        <v>28</v>
      </c>
      <c r="AV67" s="5" t="s">
        <v>33</v>
      </c>
      <c r="AW67" s="5" t="s">
        <v>33</v>
      </c>
      <c r="AX67" s="6" t="str">
        <f t="shared" si="95"/>
        <v>{
    'name': "Jaipur Indian Restaurant",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'link':"http://www.jaipurindianrestaurant.com/", 'pricing':"",   'phone-number': "", 'address': "1214 Walnut St Boulder CO", 'other-amenities': ['outdoor','',''], 'has-drink':false, 'has-food':false},</v>
      </c>
      <c r="AY67" s="1" t="str">
        <f t="shared" si="96"/>
        <v>&lt;img src=@img/outdoor.png@&gt;</v>
      </c>
      <c r="AZ67" s="1" t="str">
        <f t="shared" si="97"/>
        <v/>
      </c>
      <c r="BA67" s="1" t="str">
        <f t="shared" si="98"/>
        <v/>
      </c>
      <c r="BB67" s="1" t="str">
        <f t="shared" si="99"/>
        <v/>
      </c>
      <c r="BC67" s="1" t="str">
        <f t="shared" si="100"/>
        <v/>
      </c>
      <c r="BD67" s="1" t="str">
        <f t="shared" si="101"/>
        <v>&lt;img src=@img/outdoor.png@&gt;</v>
      </c>
      <c r="BE67" s="1" t="str">
        <f t="shared" si="102"/>
        <v>outdoor   pearl</v>
      </c>
      <c r="BF67" s="1" t="str">
        <f t="shared" ref="BF67:BF130" si="107">IF(C67="pearl","Pearl Street",IF(C67="campus","Near Campus",IF(C67="downtown","Downtown",IF(C67="north","North Boulder",IF(C67="chautauqua","Chautauqua",IF(C67="east","East Boulder",IF(C67="efoco","East FoCo",IF(C67="hill","The Hill",""))))))))</f>
        <v>Pearl Street</v>
      </c>
      <c r="BG67" s="10">
        <v>40.016995999999999</v>
      </c>
      <c r="BH67" s="10">
        <v>-105.279104</v>
      </c>
      <c r="BI67" s="1" t="str">
        <f t="shared" si="103"/>
        <v>[40.016996,-105.279104],</v>
      </c>
      <c r="BK67" s="1" t="str">
        <f t="shared" si="106"/>
        <v/>
      </c>
    </row>
    <row r="68" spans="2:64" ht="21" customHeight="1">
      <c r="B68" s="10" t="s">
        <v>255</v>
      </c>
      <c r="C68" s="1" t="s">
        <v>190</v>
      </c>
      <c r="G68" s="1" t="s">
        <v>279</v>
      </c>
      <c r="W68" s="1" t="str">
        <f t="shared" si="76"/>
        <v/>
      </c>
      <c r="X68" s="1" t="str">
        <f t="shared" si="77"/>
        <v/>
      </c>
      <c r="Y68" s="1" t="str">
        <f t="shared" si="78"/>
        <v/>
      </c>
      <c r="Z68" s="1" t="str">
        <f t="shared" si="79"/>
        <v/>
      </c>
      <c r="AA68" s="1" t="str">
        <f t="shared" si="80"/>
        <v/>
      </c>
      <c r="AB68" s="1" t="str">
        <f t="shared" si="81"/>
        <v/>
      </c>
      <c r="AC68" s="1" t="str">
        <f t="shared" si="82"/>
        <v/>
      </c>
      <c r="AD68" s="1" t="str">
        <f t="shared" si="83"/>
        <v/>
      </c>
      <c r="AE68" s="1" t="str">
        <f t="shared" si="104"/>
        <v/>
      </c>
      <c r="AF68" s="1" t="str">
        <f t="shared" si="105"/>
        <v/>
      </c>
      <c r="AG68" s="1" t="str">
        <f t="shared" si="84"/>
        <v/>
      </c>
      <c r="AH68" s="1" t="str">
        <f t="shared" si="85"/>
        <v/>
      </c>
      <c r="AI68" s="1" t="str">
        <f t="shared" si="86"/>
        <v/>
      </c>
      <c r="AJ68" s="1" t="str">
        <f t="shared" si="87"/>
        <v/>
      </c>
      <c r="AK68" s="1" t="str">
        <f t="shared" si="88"/>
        <v/>
      </c>
      <c r="AL68" s="1" t="str">
        <f t="shared" si="89"/>
        <v/>
      </c>
      <c r="AM68" s="1" t="str">
        <f t="shared" si="90"/>
        <v/>
      </c>
      <c r="AN68" s="1" t="str">
        <f t="shared" si="91"/>
        <v/>
      </c>
      <c r="AO68" s="1" t="str">
        <f t="shared" si="92"/>
        <v/>
      </c>
      <c r="AP68" s="1" t="str">
        <f t="shared" si="93"/>
        <v/>
      </c>
      <c r="AQ68" s="1" t="str">
        <f t="shared" si="94"/>
        <v/>
      </c>
      <c r="AR68" s="1" t="s">
        <v>304</v>
      </c>
      <c r="AS68" s="1" t="s">
        <v>28</v>
      </c>
      <c r="AV68" s="5" t="s">
        <v>33</v>
      </c>
      <c r="AW68" s="5" t="s">
        <v>33</v>
      </c>
      <c r="AX68" s="6" t="str">
        <f t="shared" si="95"/>
        <v>{
    'name': "L'Atelier",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'link':"http://www.latelierboulder.com/", 'pricing':"",   'phone-number': "", 'address': "1739 Pearl St Boulder CO", 'other-amenities': ['outdoor','',''], 'has-drink':false, 'has-food':false},</v>
      </c>
      <c r="AY68" s="1" t="str">
        <f t="shared" si="96"/>
        <v>&lt;img src=@img/outdoor.png@&gt;</v>
      </c>
      <c r="AZ68" s="1" t="str">
        <f t="shared" si="97"/>
        <v/>
      </c>
      <c r="BA68" s="1" t="str">
        <f t="shared" si="98"/>
        <v/>
      </c>
      <c r="BB68" s="1" t="str">
        <f t="shared" si="99"/>
        <v/>
      </c>
      <c r="BC68" s="1" t="str">
        <f t="shared" si="100"/>
        <v/>
      </c>
      <c r="BD68" s="1" t="str">
        <f t="shared" si="101"/>
        <v>&lt;img src=@img/outdoor.png@&gt;</v>
      </c>
      <c r="BE68" s="1" t="str">
        <f t="shared" si="102"/>
        <v>outdoor   pearl</v>
      </c>
      <c r="BF68" s="1" t="str">
        <f t="shared" si="107"/>
        <v>Pearl Street</v>
      </c>
      <c r="BG68" s="10">
        <v>40.019596</v>
      </c>
      <c r="BH68" s="10">
        <v>-105.272525</v>
      </c>
      <c r="BI68" s="1" t="str">
        <f t="shared" si="103"/>
        <v>[40.019596,-105.272525],</v>
      </c>
      <c r="BK68" s="1" t="str">
        <f t="shared" si="106"/>
        <v/>
      </c>
    </row>
    <row r="69" spans="2:64" ht="21" customHeight="1">
      <c r="B69" s="10" t="s">
        <v>306</v>
      </c>
      <c r="C69" s="1" t="s">
        <v>190</v>
      </c>
      <c r="G69" s="1" t="s">
        <v>280</v>
      </c>
      <c r="W69" s="1" t="str">
        <f t="shared" si="76"/>
        <v/>
      </c>
      <c r="X69" s="1" t="str">
        <f t="shared" si="77"/>
        <v/>
      </c>
      <c r="Y69" s="1" t="str">
        <f t="shared" si="78"/>
        <v/>
      </c>
      <c r="Z69" s="1" t="str">
        <f t="shared" si="79"/>
        <v/>
      </c>
      <c r="AA69" s="1" t="str">
        <f t="shared" si="80"/>
        <v/>
      </c>
      <c r="AB69" s="1" t="str">
        <f t="shared" si="81"/>
        <v/>
      </c>
      <c r="AC69" s="1" t="str">
        <f t="shared" si="82"/>
        <v/>
      </c>
      <c r="AD69" s="1" t="str">
        <f t="shared" si="83"/>
        <v/>
      </c>
      <c r="AE69" s="1" t="str">
        <f t="shared" si="104"/>
        <v/>
      </c>
      <c r="AF69" s="1" t="str">
        <f t="shared" si="105"/>
        <v/>
      </c>
      <c r="AG69" s="1" t="str">
        <f t="shared" si="84"/>
        <v/>
      </c>
      <c r="AH69" s="1" t="str">
        <f t="shared" si="85"/>
        <v/>
      </c>
      <c r="AI69" s="1" t="str">
        <f t="shared" si="86"/>
        <v/>
      </c>
      <c r="AJ69" s="1" t="str">
        <f t="shared" si="87"/>
        <v/>
      </c>
      <c r="AK69" s="1" t="str">
        <f t="shared" si="88"/>
        <v/>
      </c>
      <c r="AL69" s="1" t="str">
        <f t="shared" si="89"/>
        <v/>
      </c>
      <c r="AM69" s="1" t="str">
        <f t="shared" si="90"/>
        <v/>
      </c>
      <c r="AN69" s="1" t="str">
        <f t="shared" si="91"/>
        <v/>
      </c>
      <c r="AO69" s="1" t="str">
        <f t="shared" si="92"/>
        <v/>
      </c>
      <c r="AP69" s="1" t="str">
        <f t="shared" si="93"/>
        <v/>
      </c>
      <c r="AQ69" s="1" t="str">
        <f t="shared" si="94"/>
        <v/>
      </c>
      <c r="AR69" s="7" t="s">
        <v>305</v>
      </c>
      <c r="AS69" s="1" t="s">
        <v>28</v>
      </c>
      <c r="AV69" s="5" t="s">
        <v>33</v>
      </c>
      <c r="AW69" s="5" t="s">
        <v>33</v>
      </c>
      <c r="AX69" s="6" t="str">
        <f t="shared" si="95"/>
        <v>{
    'name': "Pizza Colore",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'link':"http://www.pizzacolore.com/", 'pricing':"",   'phone-number': "", 'address': "1336 Pearl St Boulder CO", 'other-amenities': ['outdoor','',''], 'has-drink':false, 'has-food':false},</v>
      </c>
      <c r="AY69" s="1" t="str">
        <f t="shared" si="96"/>
        <v>&lt;img src=@img/outdoor.png@&gt;</v>
      </c>
      <c r="AZ69" s="1" t="str">
        <f t="shared" si="97"/>
        <v/>
      </c>
      <c r="BA69" s="1" t="str">
        <f t="shared" si="98"/>
        <v/>
      </c>
      <c r="BB69" s="1" t="str">
        <f t="shared" si="99"/>
        <v/>
      </c>
      <c r="BC69" s="1" t="str">
        <f t="shared" si="100"/>
        <v/>
      </c>
      <c r="BD69" s="1" t="str">
        <f t="shared" si="101"/>
        <v>&lt;img src=@img/outdoor.png@&gt;</v>
      </c>
      <c r="BE69" s="1" t="str">
        <f t="shared" si="102"/>
        <v>outdoor   pearl</v>
      </c>
      <c r="BF69" s="1" t="str">
        <f t="shared" si="107"/>
        <v>Pearl Street</v>
      </c>
      <c r="BG69" s="10">
        <v>40.018103000000004</v>
      </c>
      <c r="BH69" s="10">
        <v>-105.277733</v>
      </c>
      <c r="BI69" s="1" t="str">
        <f t="shared" si="103"/>
        <v>[40.018103,-105.277733],</v>
      </c>
      <c r="BK69" s="1" t="str">
        <f t="shared" si="106"/>
        <v/>
      </c>
    </row>
    <row r="70" spans="2:64" ht="21" customHeight="1">
      <c r="B70" s="10" t="s">
        <v>256</v>
      </c>
      <c r="C70" s="1" t="s">
        <v>190</v>
      </c>
      <c r="G70" s="8" t="s">
        <v>281</v>
      </c>
      <c r="V70" s="6"/>
      <c r="W70" s="1" t="str">
        <f t="shared" si="76"/>
        <v/>
      </c>
      <c r="X70" s="1" t="str">
        <f t="shared" si="77"/>
        <v/>
      </c>
      <c r="Y70" s="1" t="str">
        <f t="shared" si="78"/>
        <v/>
      </c>
      <c r="Z70" s="1" t="str">
        <f t="shared" si="79"/>
        <v/>
      </c>
      <c r="AA70" s="1" t="str">
        <f t="shared" si="80"/>
        <v/>
      </c>
      <c r="AB70" s="1" t="str">
        <f t="shared" si="81"/>
        <v/>
      </c>
      <c r="AC70" s="1" t="str">
        <f t="shared" si="82"/>
        <v/>
      </c>
      <c r="AD70" s="1" t="str">
        <f t="shared" si="83"/>
        <v/>
      </c>
      <c r="AE70" s="1" t="str">
        <f t="shared" si="104"/>
        <v/>
      </c>
      <c r="AF70" s="1" t="str">
        <f t="shared" si="105"/>
        <v/>
      </c>
      <c r="AG70" s="1" t="str">
        <f t="shared" si="84"/>
        <v/>
      </c>
      <c r="AH70" s="1" t="str">
        <f t="shared" si="85"/>
        <v/>
      </c>
      <c r="AI70" s="1" t="str">
        <f t="shared" si="86"/>
        <v/>
      </c>
      <c r="AJ70" s="1" t="str">
        <f t="shared" si="87"/>
        <v/>
      </c>
      <c r="AK70" s="1" t="str">
        <f t="shared" si="88"/>
        <v/>
      </c>
      <c r="AL70" s="1" t="str">
        <f t="shared" si="89"/>
        <v/>
      </c>
      <c r="AM70" s="1" t="str">
        <f t="shared" si="90"/>
        <v/>
      </c>
      <c r="AN70" s="1" t="str">
        <f t="shared" si="91"/>
        <v/>
      </c>
      <c r="AO70" s="1" t="str">
        <f t="shared" si="92"/>
        <v/>
      </c>
      <c r="AP70" s="1" t="str">
        <f t="shared" si="93"/>
        <v/>
      </c>
      <c r="AQ70" s="1" t="str">
        <f t="shared" si="94"/>
        <v/>
      </c>
      <c r="AR70" s="14" t="s">
        <v>307</v>
      </c>
      <c r="AV70" s="5" t="s">
        <v>33</v>
      </c>
      <c r="AW70" s="5" t="s">
        <v>33</v>
      </c>
      <c r="AX70" s="6" t="str">
        <f t="shared" si="95"/>
        <v>{
    'name': "T &amp; Cakes",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'link':"http://www.teeandcakes.com/", 'pricing':"",   'phone-number': "", 'address': "1932 14th St Boulder CO", 'other-amenities': ['','',''], 'has-drink':false, 'has-food':false},</v>
      </c>
      <c r="AY70" s="1" t="str">
        <f t="shared" si="96"/>
        <v/>
      </c>
      <c r="AZ70" s="1" t="str">
        <f t="shared" si="97"/>
        <v/>
      </c>
      <c r="BA70" s="1" t="str">
        <f t="shared" si="98"/>
        <v/>
      </c>
      <c r="BB70" s="1" t="str">
        <f t="shared" si="99"/>
        <v/>
      </c>
      <c r="BC70" s="1" t="str">
        <f t="shared" si="100"/>
        <v/>
      </c>
      <c r="BD70" s="1" t="str">
        <f t="shared" si="101"/>
        <v/>
      </c>
      <c r="BE70" s="1" t="str">
        <f t="shared" si="102"/>
        <v xml:space="preserve">  pearl</v>
      </c>
      <c r="BF70" s="1" t="str">
        <f t="shared" si="107"/>
        <v>Pearl Street</v>
      </c>
      <c r="BG70" s="10">
        <v>40.018093999999998</v>
      </c>
      <c r="BH70" s="10">
        <v>-105.276999</v>
      </c>
      <c r="BI70" s="1" t="str">
        <f t="shared" si="103"/>
        <v>[40.018094,-105.276999],</v>
      </c>
      <c r="BK70" s="1" t="str">
        <f t="shared" si="106"/>
        <v/>
      </c>
    </row>
    <row r="71" spans="2:64" ht="21" customHeight="1">
      <c r="B71" s="1" t="s">
        <v>308</v>
      </c>
      <c r="C71" s="1" t="s">
        <v>309</v>
      </c>
      <c r="G71" s="21" t="s">
        <v>310</v>
      </c>
      <c r="H71" s="1">
        <v>1100</v>
      </c>
      <c r="I71" s="1">
        <v>2400</v>
      </c>
      <c r="J71" s="1">
        <v>1500</v>
      </c>
      <c r="K71" s="1">
        <v>1800</v>
      </c>
      <c r="L71" s="1">
        <v>1500</v>
      </c>
      <c r="M71" s="1">
        <v>1800</v>
      </c>
      <c r="N71" s="1">
        <v>1500</v>
      </c>
      <c r="O71" s="1">
        <v>1800</v>
      </c>
      <c r="P71" s="1">
        <v>1500</v>
      </c>
      <c r="Q71" s="1">
        <v>1800</v>
      </c>
      <c r="R71" s="1">
        <v>1500</v>
      </c>
      <c r="S71" s="1">
        <v>1800</v>
      </c>
      <c r="V71" s="1" t="s">
        <v>312</v>
      </c>
      <c r="W71" s="1">
        <f t="shared" si="76"/>
        <v>11</v>
      </c>
      <c r="X71" s="1">
        <f t="shared" si="77"/>
        <v>24</v>
      </c>
      <c r="Y71" s="1">
        <f t="shared" si="78"/>
        <v>15</v>
      </c>
      <c r="Z71" s="1">
        <f t="shared" si="79"/>
        <v>18</v>
      </c>
      <c r="AA71" s="1">
        <f t="shared" si="80"/>
        <v>15</v>
      </c>
      <c r="AB71" s="1">
        <f t="shared" si="81"/>
        <v>18</v>
      </c>
      <c r="AC71" s="1">
        <f t="shared" si="82"/>
        <v>15</v>
      </c>
      <c r="AD71" s="1">
        <f t="shared" si="83"/>
        <v>18</v>
      </c>
      <c r="AE71" s="1">
        <f t="shared" si="104"/>
        <v>15</v>
      </c>
      <c r="AF71" s="1">
        <f t="shared" si="105"/>
        <v>18</v>
      </c>
      <c r="AG71" s="1">
        <f t="shared" si="84"/>
        <v>15</v>
      </c>
      <c r="AH71" s="1">
        <f t="shared" si="85"/>
        <v>18</v>
      </c>
      <c r="AI71" s="1" t="str">
        <f t="shared" si="86"/>
        <v/>
      </c>
      <c r="AJ71" s="1" t="str">
        <f t="shared" si="87"/>
        <v/>
      </c>
      <c r="AK71" s="1" t="str">
        <f t="shared" si="88"/>
        <v>11am-12am</v>
      </c>
      <c r="AL71" s="1" t="str">
        <f t="shared" si="89"/>
        <v>3pm-6pm</v>
      </c>
      <c r="AM71" s="1" t="str">
        <f t="shared" si="90"/>
        <v>3pm-6pm</v>
      </c>
      <c r="AN71" s="1" t="str">
        <f t="shared" si="91"/>
        <v>3pm-6pm</v>
      </c>
      <c r="AO71" s="1" t="str">
        <f t="shared" si="92"/>
        <v>3pm-6pm</v>
      </c>
      <c r="AP71" s="1" t="str">
        <f t="shared" si="93"/>
        <v>3pm-6pm</v>
      </c>
      <c r="AQ71" s="1" t="str">
        <f t="shared" si="94"/>
        <v/>
      </c>
      <c r="AR71" s="22" t="s">
        <v>311</v>
      </c>
      <c r="AS71" s="1" t="s">
        <v>28</v>
      </c>
      <c r="AV71" s="5" t="s">
        <v>32</v>
      </c>
      <c r="AW71" s="5" t="s">
        <v>32</v>
      </c>
      <c r="AX71" s="6" t="str">
        <f t="shared" si="95"/>
        <v>{
    'name': "The Sink",
    'area': "hill",'hours':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"$3.25 Wells&lt;br&gt;$4.25 Draft Beers&lt;br&gt; $5.25 Martinis &lt;br&gt;Discounted Small Plates.", 'link':"www.thesink.com", 'pricing':"",   'phone-number': "", 'address': "1165 13th St, Boulder, CO 80302", 'other-amenities': ['outdoor','',''], 'has-drink':true, 'has-food':true},</v>
      </c>
      <c r="AY71" s="1" t="str">
        <f t="shared" si="96"/>
        <v>&lt;img src=@img/outdoor.png@&gt;</v>
      </c>
      <c r="AZ71" s="1" t="str">
        <f t="shared" si="97"/>
        <v/>
      </c>
      <c r="BA71" s="1" t="str">
        <f t="shared" si="98"/>
        <v/>
      </c>
      <c r="BB71" s="1" t="str">
        <f t="shared" si="99"/>
        <v>&lt;img src=@img/drinkicon.png@&gt;</v>
      </c>
      <c r="BC71" s="1" t="str">
        <f t="shared" si="100"/>
        <v>&lt;img src=@img/foodicon.png@&gt;</v>
      </c>
      <c r="BD71" s="1" t="str">
        <f t="shared" si="101"/>
        <v>&lt;img src=@img/outdoor.png@&gt;&lt;img src=@img/drinkicon.png@&gt;&lt;img src=@img/foodicon.png@&gt;</v>
      </c>
      <c r="BE71" s="1" t="str">
        <f t="shared" si="102"/>
        <v>outdoor drink food   hill</v>
      </c>
      <c r="BF71" s="1" t="str">
        <f t="shared" si="107"/>
        <v>The Hill</v>
      </c>
      <c r="BG71" s="10">
        <v>40.008581</v>
      </c>
      <c r="BH71" s="10">
        <v>-105.276405</v>
      </c>
      <c r="BI71" s="1" t="str">
        <f t="shared" si="103"/>
        <v>[40.008581,-105.276405],</v>
      </c>
      <c r="BK71" s="1" t="str">
        <f t="shared" si="106"/>
        <v/>
      </c>
    </row>
    <row r="72" spans="2:64" ht="21" customHeight="1">
      <c r="B72" s="23" t="s">
        <v>313</v>
      </c>
      <c r="C72" s="1" t="s">
        <v>34</v>
      </c>
      <c r="G72" s="21" t="s">
        <v>316</v>
      </c>
      <c r="J72" s="1">
        <v>1100</v>
      </c>
      <c r="K72" s="1">
        <v>2200</v>
      </c>
      <c r="L72" s="1">
        <v>1100</v>
      </c>
      <c r="M72" s="1">
        <v>2200</v>
      </c>
      <c r="N72" s="1">
        <v>1600</v>
      </c>
      <c r="O72" s="1">
        <v>1800</v>
      </c>
      <c r="P72" s="1">
        <v>1600</v>
      </c>
      <c r="Q72" s="1">
        <v>1800</v>
      </c>
      <c r="R72" s="1">
        <v>1600</v>
      </c>
      <c r="S72" s="1">
        <v>1800</v>
      </c>
      <c r="V72" s="6" t="s">
        <v>314</v>
      </c>
      <c r="W72" s="1" t="str">
        <f t="shared" si="76"/>
        <v/>
      </c>
      <c r="X72" s="1" t="str">
        <f t="shared" si="77"/>
        <v/>
      </c>
      <c r="Y72" s="1">
        <f t="shared" si="78"/>
        <v>11</v>
      </c>
      <c r="Z72" s="1">
        <f t="shared" si="79"/>
        <v>22</v>
      </c>
      <c r="AA72" s="1">
        <f t="shared" si="80"/>
        <v>11</v>
      </c>
      <c r="AB72" s="1">
        <f t="shared" si="81"/>
        <v>22</v>
      </c>
      <c r="AC72" s="1">
        <f t="shared" si="82"/>
        <v>16</v>
      </c>
      <c r="AD72" s="1">
        <f t="shared" si="83"/>
        <v>18</v>
      </c>
      <c r="AE72" s="1">
        <f t="shared" si="104"/>
        <v>16</v>
      </c>
      <c r="AF72" s="1">
        <f t="shared" si="105"/>
        <v>18</v>
      </c>
      <c r="AG72" s="1">
        <f t="shared" si="84"/>
        <v>16</v>
      </c>
      <c r="AH72" s="1">
        <f t="shared" si="85"/>
        <v>18</v>
      </c>
      <c r="AI72" s="1" t="str">
        <f t="shared" si="86"/>
        <v/>
      </c>
      <c r="AJ72" s="1" t="str">
        <f t="shared" si="87"/>
        <v/>
      </c>
      <c r="AK72" s="1" t="str">
        <f t="shared" si="88"/>
        <v/>
      </c>
      <c r="AL72" s="1" t="str">
        <f t="shared" si="89"/>
        <v>11am-10pm</v>
      </c>
      <c r="AM72" s="1" t="str">
        <f t="shared" si="90"/>
        <v>11am-10pm</v>
      </c>
      <c r="AN72" s="1" t="str">
        <f t="shared" si="91"/>
        <v>4pm-6pm</v>
      </c>
      <c r="AO72" s="1" t="str">
        <f t="shared" si="92"/>
        <v>4pm-6pm</v>
      </c>
      <c r="AP72" s="1" t="str">
        <f t="shared" si="93"/>
        <v>4pm-6pm</v>
      </c>
      <c r="AQ72" s="1" t="str">
        <f t="shared" si="94"/>
        <v/>
      </c>
      <c r="AR72" s="22" t="s">
        <v>315</v>
      </c>
      <c r="AV72" s="5" t="s">
        <v>32</v>
      </c>
      <c r="AW72" s="5" t="s">
        <v>32</v>
      </c>
      <c r="AX72" s="6" t="str">
        <f t="shared" si="95"/>
        <v>{
    'name': "Twisted Pine Brewing Co",
    'area': "campus",'hours': {
      'sunday-start':"", 'sunday-end':"", 'monday-start':"1100", 'monday-end':"2200", 'tuesday-start':"1100", 'tuesday-end':"2200", 'wednesday-start':"1600", 'wednesday-end':"1800", 'thursday-start':"1600", 'thursday-end':"1800", 'friday-start':"1600", 'friday-end':"1800", 'saturday-start':"", 'saturday-end':""},  'description': "$1 Off all full pour beers and $3 Off all pitchers.&lt;br&gt;$7 one-topping pizzas and other happy hour eats starting at $2.50.", 'link':"twistedpinebrewing.com", 'pricing':"",   'phone-number': "", 'address': "3201 Walnut St Ste A, Boulder, CO 80301", 'other-amenities': ['','',''], 'has-drink':true, 'has-food':true},</v>
      </c>
      <c r="AY72" s="1" t="str">
        <f t="shared" si="96"/>
        <v/>
      </c>
      <c r="AZ72" s="1" t="str">
        <f t="shared" si="97"/>
        <v/>
      </c>
      <c r="BA72" s="1" t="str">
        <f t="shared" si="98"/>
        <v/>
      </c>
      <c r="BB72" s="1" t="str">
        <f t="shared" si="99"/>
        <v>&lt;img src=@img/drinkicon.png@&gt;</v>
      </c>
      <c r="BC72" s="1" t="str">
        <f t="shared" si="100"/>
        <v>&lt;img src=@img/foodicon.png@&gt;</v>
      </c>
      <c r="BD72" s="1" t="str">
        <f t="shared" si="101"/>
        <v>&lt;img src=@img/drinkicon.png@&gt;&lt;img src=@img/foodicon.png@&gt;</v>
      </c>
      <c r="BE72" s="1" t="str">
        <f t="shared" si="102"/>
        <v>drink food   campus</v>
      </c>
      <c r="BF72" s="1" t="str">
        <f t="shared" si="107"/>
        <v>Near Campus</v>
      </c>
      <c r="BG72" s="10">
        <v>40.020826</v>
      </c>
      <c r="BH72" s="10">
        <v>-105.251023</v>
      </c>
      <c r="BI72" s="1" t="str">
        <f t="shared" si="103"/>
        <v>[40.020826,-105.251023],</v>
      </c>
      <c r="BK72" s="1" t="str">
        <f t="shared" si="106"/>
        <v/>
      </c>
    </row>
    <row r="73" spans="2:64" ht="21" customHeight="1">
      <c r="B73" s="23" t="s">
        <v>317</v>
      </c>
      <c r="C73" s="1" t="s">
        <v>34</v>
      </c>
      <c r="G73" s="21" t="s">
        <v>318</v>
      </c>
      <c r="J73" s="1">
        <v>1500</v>
      </c>
      <c r="K73" s="1">
        <v>1830</v>
      </c>
      <c r="L73" s="1">
        <v>1500</v>
      </c>
      <c r="M73" s="1">
        <v>1830</v>
      </c>
      <c r="N73" s="1">
        <v>1500</v>
      </c>
      <c r="O73" s="1">
        <v>1830</v>
      </c>
      <c r="P73" s="1">
        <v>1500</v>
      </c>
      <c r="Q73" s="1">
        <v>1830</v>
      </c>
      <c r="R73" s="1">
        <v>1500</v>
      </c>
      <c r="S73" s="1">
        <v>1830</v>
      </c>
      <c r="T73" s="1">
        <v>1500</v>
      </c>
      <c r="U73" s="1">
        <v>1830</v>
      </c>
      <c r="V73" s="1" t="s">
        <v>319</v>
      </c>
      <c r="W73" s="1" t="str">
        <f t="shared" si="76"/>
        <v/>
      </c>
      <c r="X73" s="1" t="str">
        <f t="shared" si="77"/>
        <v/>
      </c>
      <c r="Y73" s="1">
        <f t="shared" si="78"/>
        <v>15</v>
      </c>
      <c r="Z73" s="1">
        <f t="shared" si="79"/>
        <v>18.3</v>
      </c>
      <c r="AA73" s="1">
        <f t="shared" si="80"/>
        <v>15</v>
      </c>
      <c r="AB73" s="1">
        <f t="shared" si="81"/>
        <v>18.3</v>
      </c>
      <c r="AC73" s="1">
        <f t="shared" si="82"/>
        <v>15</v>
      </c>
      <c r="AD73" s="1">
        <f t="shared" si="83"/>
        <v>18.3</v>
      </c>
      <c r="AE73" s="1">
        <f t="shared" si="104"/>
        <v>15</v>
      </c>
      <c r="AF73" s="1">
        <f t="shared" si="105"/>
        <v>18.3</v>
      </c>
      <c r="AG73" s="1">
        <f t="shared" si="84"/>
        <v>15</v>
      </c>
      <c r="AH73" s="1">
        <f t="shared" si="85"/>
        <v>18.3</v>
      </c>
      <c r="AI73" s="1">
        <f t="shared" si="86"/>
        <v>15</v>
      </c>
      <c r="AJ73" s="1">
        <f t="shared" si="87"/>
        <v>18.3</v>
      </c>
      <c r="AK73" s="1" t="str">
        <f t="shared" si="88"/>
        <v/>
      </c>
      <c r="AL73" s="1" t="str">
        <f t="shared" si="89"/>
        <v>3pm-6.3pm</v>
      </c>
      <c r="AM73" s="1" t="str">
        <f t="shared" si="90"/>
        <v>3pm-6.3pm</v>
      </c>
      <c r="AN73" s="1" t="str">
        <f t="shared" si="91"/>
        <v>3pm-6.3pm</v>
      </c>
      <c r="AO73" s="1" t="str">
        <f t="shared" si="92"/>
        <v>3pm-6.3pm</v>
      </c>
      <c r="AP73" s="1" t="str">
        <f t="shared" si="93"/>
        <v>3pm-6.3pm</v>
      </c>
      <c r="AQ73" s="1" t="str">
        <f t="shared" si="94"/>
        <v>3pm-6.3pm</v>
      </c>
      <c r="AR73" s="4"/>
      <c r="AT73" s="1" t="s">
        <v>464</v>
      </c>
      <c r="AV73" s="5" t="s">
        <v>32</v>
      </c>
      <c r="AW73" s="5" t="s">
        <v>32</v>
      </c>
      <c r="AX73" s="6" t="str">
        <f t="shared" si="95"/>
        <v>{
    'name': "Boulder Beer Company",
    'area': "campus",'hours': {
      'sunday-start':"", 'sunday-end':"",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"$4 Pints and $15 Pitchers.&lt;br&gt;Daily Specials:&lt;br&gt;Mon:&lt;br&gt;Kids eat free from kids’ menu after 5pm.&lt;br&gt;Industry night: $3 pints after 6pm. Open Mic night from 6-9pm.&lt;br&gt;First pint of beer only $1.25 with lunch purchase from 11am – 2pm.&lt;br&gt;Tue:Wing Night: 25 cent wings 6pm-Close.&lt;br&gt;First pint of beer only $1.25 with lunch purchase from 11am – 2pm.&lt;br&gt;Wed:&lt;br&gt;Bags Tournament starting at 6 for various prizes. Registration starts at 5.&lt;br&gt;Thur:&lt;br&gt;Live Music 5-9pm.&lt;br&gt;Fri:&lt;br&gt;Reverse Happy Hour $4 Pints and $15 Pitchers from 8-10pm.&lt;br&gt;Sat:&lt;br&gt;Go Buffs! $15 pitchers of Buffalo Gold all day.&lt;br&gt;Live Music 5-9pm.", 'link':"", 'pricing':"",   'phone-number': "", 'address': "5401, 2880 Wilderness Pl, Boulder, CO 80301", 'other-amenities': ['','pet',''], 'has-drink':true, 'has-food':true},</v>
      </c>
      <c r="AY73" s="1" t="str">
        <f t="shared" si="96"/>
        <v/>
      </c>
      <c r="AZ73" s="1" t="str">
        <f t="shared" si="97"/>
        <v>&lt;img src=@img/pets.png@&gt;</v>
      </c>
      <c r="BA73" s="1" t="str">
        <f t="shared" si="98"/>
        <v/>
      </c>
      <c r="BB73" s="1" t="str">
        <f t="shared" si="99"/>
        <v>&lt;img src=@img/drinkicon.png@&gt;</v>
      </c>
      <c r="BC73" s="1" t="str">
        <f t="shared" si="100"/>
        <v>&lt;img src=@img/foodicon.png@&gt;</v>
      </c>
      <c r="BD73" s="1" t="str">
        <f t="shared" si="101"/>
        <v>&lt;img src=@img/pets.png@&gt;&lt;img src=@img/drinkicon.png@&gt;&lt;img src=@img/foodicon.png@&gt;&lt;img src=@img/kidicon.png@&gt;</v>
      </c>
      <c r="BE73" s="1" t="str">
        <f t="shared" si="102"/>
        <v>pet drink food   campus kid</v>
      </c>
      <c r="BF73" s="1" t="str">
        <f t="shared" si="107"/>
        <v>Near Campus</v>
      </c>
      <c r="BG73" s="10">
        <v>40.026584</v>
      </c>
      <c r="BH73" s="10">
        <v>-105.248143</v>
      </c>
      <c r="BI73" s="1" t="str">
        <f t="shared" si="103"/>
        <v>[40.026584,-105.248143],</v>
      </c>
      <c r="BJ73" s="1" t="b">
        <v>1</v>
      </c>
      <c r="BK73" s="1" t="str">
        <f t="shared" si="106"/>
        <v>&lt;img src=@img/kidicon.png@&gt;</v>
      </c>
      <c r="BL73" s="1" t="s">
        <v>468</v>
      </c>
    </row>
    <row r="74" spans="2:64" ht="21" customHeight="1">
      <c r="B74" s="23" t="s">
        <v>320</v>
      </c>
      <c r="C74" s="1" t="s">
        <v>34</v>
      </c>
      <c r="G74" s="21" t="s">
        <v>323</v>
      </c>
      <c r="J74" s="1">
        <v>1500</v>
      </c>
      <c r="K74" s="1">
        <v>1800</v>
      </c>
      <c r="L74" s="1">
        <v>1500</v>
      </c>
      <c r="M74" s="1">
        <v>1800</v>
      </c>
      <c r="N74" s="1">
        <v>1500</v>
      </c>
      <c r="O74" s="1">
        <v>1800</v>
      </c>
      <c r="P74" s="1">
        <v>1500</v>
      </c>
      <c r="Q74" s="1">
        <v>1800</v>
      </c>
      <c r="R74" s="1">
        <v>1500</v>
      </c>
      <c r="S74" s="1">
        <v>1800</v>
      </c>
      <c r="T74" s="1">
        <v>1500</v>
      </c>
      <c r="U74" s="1">
        <v>1800</v>
      </c>
      <c r="V74" s="6" t="s">
        <v>322</v>
      </c>
      <c r="W74" s="1" t="str">
        <f t="shared" si="76"/>
        <v/>
      </c>
      <c r="X74" s="1" t="str">
        <f t="shared" si="77"/>
        <v/>
      </c>
      <c r="Y74" s="1">
        <f t="shared" si="78"/>
        <v>15</v>
      </c>
      <c r="Z74" s="1">
        <f t="shared" si="79"/>
        <v>18</v>
      </c>
      <c r="AA74" s="1">
        <f t="shared" si="80"/>
        <v>15</v>
      </c>
      <c r="AB74" s="1">
        <f t="shared" si="81"/>
        <v>18</v>
      </c>
      <c r="AC74" s="1">
        <f t="shared" si="82"/>
        <v>15</v>
      </c>
      <c r="AD74" s="1">
        <f t="shared" si="83"/>
        <v>18</v>
      </c>
      <c r="AE74" s="1">
        <f t="shared" si="104"/>
        <v>15</v>
      </c>
      <c r="AF74" s="1">
        <f t="shared" si="105"/>
        <v>18</v>
      </c>
      <c r="AG74" s="1">
        <f t="shared" si="84"/>
        <v>15</v>
      </c>
      <c r="AH74" s="1">
        <f t="shared" si="85"/>
        <v>18</v>
      </c>
      <c r="AI74" s="1">
        <f t="shared" si="86"/>
        <v>15</v>
      </c>
      <c r="AJ74" s="1">
        <f t="shared" si="87"/>
        <v>18</v>
      </c>
      <c r="AK74" s="1" t="str">
        <f t="shared" si="88"/>
        <v/>
      </c>
      <c r="AL74" s="1" t="str">
        <f t="shared" si="89"/>
        <v>3pm-6pm</v>
      </c>
      <c r="AM74" s="1" t="str">
        <f t="shared" si="90"/>
        <v>3pm-6pm</v>
      </c>
      <c r="AN74" s="1" t="str">
        <f t="shared" si="91"/>
        <v>3pm-6pm</v>
      </c>
      <c r="AO74" s="1" t="str">
        <f t="shared" si="92"/>
        <v>3pm-6pm</v>
      </c>
      <c r="AP74" s="1" t="str">
        <f t="shared" si="93"/>
        <v>3pm-6pm</v>
      </c>
      <c r="AQ74" s="1" t="str">
        <f t="shared" si="94"/>
        <v>3pm-6pm</v>
      </c>
      <c r="AR74" s="1" t="s">
        <v>321</v>
      </c>
      <c r="AS74" s="1" t="s">
        <v>28</v>
      </c>
      <c r="AV74" s="5" t="s">
        <v>32</v>
      </c>
      <c r="AW74" s="5" t="s">
        <v>32</v>
      </c>
      <c r="AX74" s="6" t="str">
        <f t="shared" si="95"/>
        <v>{
    'name': "Zolo Southwestern Grill",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Zolorita and Coin Margaritas&lt;br&gt; $3 The Post Brewing Co Howdy Beer Cans&lt;br&gt; $8 Shot and a Beer&lt;br&gt; $4 The Post Brewing Co. Drafts&lt;br&gt; $4 House Wines&lt;br&gt; $5 Sangria (red or white).&lt;br&gt;$5 Pork Belly Confit Sliders&lt;br&gt; $5 Guacamole&lt;br&gt; $2 Jalapeno Relleno and other select food specials.", 'link':"http://www.boulderhappyhours.com/zolo-grill/", 'pricing':"",   'phone-number': "", 'address': "2525 Arapahoe Ave, Boulder, CO 80302", 'other-amenities': ['outdoor','',''], 'has-drink':true, 'has-food':true},</v>
      </c>
      <c r="AY74" s="1" t="str">
        <f t="shared" si="96"/>
        <v>&lt;img src=@img/outdoor.png@&gt;</v>
      </c>
      <c r="AZ74" s="1" t="str">
        <f t="shared" si="97"/>
        <v/>
      </c>
      <c r="BA74" s="1" t="str">
        <f t="shared" si="98"/>
        <v/>
      </c>
      <c r="BB74" s="1" t="str">
        <f t="shared" si="99"/>
        <v>&lt;img src=@img/drinkicon.png@&gt;</v>
      </c>
      <c r="BC74" s="1" t="str">
        <f t="shared" si="100"/>
        <v>&lt;img src=@img/foodicon.png@&gt;</v>
      </c>
      <c r="BD74" s="1" t="str">
        <f t="shared" si="101"/>
        <v>&lt;img src=@img/outdoor.png@&gt;&lt;img src=@img/drinkicon.png@&gt;&lt;img src=@img/foodicon.png@&gt;</v>
      </c>
      <c r="BE74" s="1" t="str">
        <f t="shared" si="102"/>
        <v>outdoor drink food   campus</v>
      </c>
      <c r="BF74" s="1" t="str">
        <f t="shared" si="107"/>
        <v>Near Campus</v>
      </c>
      <c r="BG74" s="10">
        <v>40.015734000000002</v>
      </c>
      <c r="BH74" s="10">
        <v>-105.261343</v>
      </c>
      <c r="BI74" s="1" t="str">
        <f t="shared" si="103"/>
        <v>[40.015734,-105.261343],</v>
      </c>
      <c r="BK74" s="1" t="str">
        <f t="shared" si="106"/>
        <v/>
      </c>
    </row>
    <row r="75" spans="2:64" ht="21" customHeight="1">
      <c r="B75" s="10" t="s">
        <v>345</v>
      </c>
      <c r="C75" s="1" t="s">
        <v>417</v>
      </c>
      <c r="G75" s="6" t="s">
        <v>346</v>
      </c>
      <c r="W75" s="1" t="str">
        <f t="shared" si="76"/>
        <v/>
      </c>
      <c r="X75" s="1" t="str">
        <f t="shared" si="77"/>
        <v/>
      </c>
      <c r="Y75" s="1" t="str">
        <f t="shared" si="78"/>
        <v/>
      </c>
      <c r="Z75" s="1" t="str">
        <f t="shared" si="79"/>
        <v/>
      </c>
      <c r="AA75" s="1" t="str">
        <f t="shared" si="80"/>
        <v/>
      </c>
      <c r="AB75" s="1" t="str">
        <f t="shared" si="81"/>
        <v/>
      </c>
      <c r="AC75" s="1" t="str">
        <f t="shared" si="82"/>
        <v/>
      </c>
      <c r="AD75" s="1" t="str">
        <f t="shared" si="83"/>
        <v/>
      </c>
      <c r="AE75" s="1" t="str">
        <f t="shared" si="104"/>
        <v/>
      </c>
      <c r="AF75" s="1" t="str">
        <f t="shared" si="105"/>
        <v/>
      </c>
      <c r="AG75" s="1" t="str">
        <f t="shared" si="84"/>
        <v/>
      </c>
      <c r="AH75" s="1" t="str">
        <f t="shared" si="85"/>
        <v/>
      </c>
      <c r="AI75" s="1" t="str">
        <f t="shared" si="86"/>
        <v/>
      </c>
      <c r="AJ75" s="1" t="str">
        <f t="shared" si="87"/>
        <v/>
      </c>
      <c r="AK75" s="1" t="str">
        <f t="shared" si="88"/>
        <v/>
      </c>
      <c r="AL75" s="1" t="str">
        <f t="shared" si="89"/>
        <v/>
      </c>
      <c r="AM75" s="1" t="str">
        <f t="shared" si="90"/>
        <v/>
      </c>
      <c r="AN75" s="1" t="str">
        <f t="shared" si="91"/>
        <v/>
      </c>
      <c r="AO75" s="1" t="str">
        <f t="shared" si="92"/>
        <v/>
      </c>
      <c r="AP75" s="1" t="str">
        <f t="shared" si="93"/>
        <v/>
      </c>
      <c r="AQ75" s="1" t="str">
        <f t="shared" si="94"/>
        <v/>
      </c>
      <c r="AR75" s="4" t="s">
        <v>508</v>
      </c>
      <c r="AS75" s="1" t="s">
        <v>28</v>
      </c>
      <c r="AT75" s="1" t="s">
        <v>464</v>
      </c>
      <c r="AV75" s="5" t="s">
        <v>33</v>
      </c>
      <c r="AW75" s="5" t="s">
        <v>33</v>
      </c>
      <c r="AX75" s="6" t="str">
        <f t="shared" si="95"/>
        <v>{
    'name': "Rincon Argentino",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'link':"https://www.rinconargentinoboulder.com/", 'pricing':"",   'phone-number': "", 'address': "2525 Arapahoe Ave The Village - A05 Boulder CO", 'other-amenities': ['outdoor','pet',''], 'has-drink':false, 'has-food':false},</v>
      </c>
      <c r="AY75" s="1" t="str">
        <f t="shared" si="96"/>
        <v>&lt;img src=@img/outdoor.png@&gt;</v>
      </c>
      <c r="AZ75" s="1" t="str">
        <f t="shared" si="97"/>
        <v>&lt;img src=@img/pets.png@&gt;</v>
      </c>
      <c r="BA75" s="1" t="str">
        <f t="shared" si="98"/>
        <v/>
      </c>
      <c r="BB75" s="1" t="str">
        <f t="shared" si="99"/>
        <v/>
      </c>
      <c r="BC75" s="1" t="str">
        <f t="shared" si="100"/>
        <v/>
      </c>
      <c r="BD75" s="1" t="str">
        <f t="shared" si="101"/>
        <v>&lt;img src=@img/outdoor.png@&gt;&lt;img src=@img/pets.png@&gt;</v>
      </c>
      <c r="BE75" s="1" t="str">
        <f t="shared" si="102"/>
        <v>outdoor pet   east</v>
      </c>
      <c r="BF75" s="1" t="str">
        <f t="shared" si="107"/>
        <v>East Boulder</v>
      </c>
      <c r="BG75" s="10">
        <v>40.015762000000002</v>
      </c>
      <c r="BH75" s="10">
        <v>-105.26135499999999</v>
      </c>
      <c r="BI75" s="1" t="str">
        <f t="shared" si="103"/>
        <v>[40.015762,-105.261355],</v>
      </c>
      <c r="BK75" s="1" t="str">
        <f t="shared" si="106"/>
        <v/>
      </c>
    </row>
    <row r="76" spans="2:64" ht="21" customHeight="1">
      <c r="B76" s="10" t="s">
        <v>344</v>
      </c>
      <c r="C76" s="1" t="s">
        <v>417</v>
      </c>
      <c r="G76" s="1" t="s">
        <v>347</v>
      </c>
      <c r="W76" s="1" t="str">
        <f t="shared" si="76"/>
        <v/>
      </c>
      <c r="X76" s="1" t="str">
        <f t="shared" si="77"/>
        <v/>
      </c>
      <c r="Y76" s="1" t="str">
        <f t="shared" si="78"/>
        <v/>
      </c>
      <c r="Z76" s="1" t="str">
        <f t="shared" si="79"/>
        <v/>
      </c>
      <c r="AA76" s="1" t="str">
        <f t="shared" si="80"/>
        <v/>
      </c>
      <c r="AB76" s="1" t="str">
        <f t="shared" si="81"/>
        <v/>
      </c>
      <c r="AC76" s="1" t="str">
        <f t="shared" si="82"/>
        <v/>
      </c>
      <c r="AD76" s="1" t="str">
        <f t="shared" si="83"/>
        <v/>
      </c>
      <c r="AE76" s="1" t="str">
        <f t="shared" si="104"/>
        <v/>
      </c>
      <c r="AF76" s="1" t="str">
        <f t="shared" si="105"/>
        <v/>
      </c>
      <c r="AG76" s="1" t="str">
        <f t="shared" si="84"/>
        <v/>
      </c>
      <c r="AH76" s="1" t="str">
        <f t="shared" si="85"/>
        <v/>
      </c>
      <c r="AI76" s="1" t="str">
        <f t="shared" si="86"/>
        <v/>
      </c>
      <c r="AJ76" s="1" t="str">
        <f t="shared" si="87"/>
        <v/>
      </c>
      <c r="AK76" s="1" t="str">
        <f t="shared" si="88"/>
        <v/>
      </c>
      <c r="AL76" s="1" t="str">
        <f t="shared" si="89"/>
        <v/>
      </c>
      <c r="AM76" s="1" t="str">
        <f t="shared" si="90"/>
        <v/>
      </c>
      <c r="AN76" s="1" t="str">
        <f t="shared" si="91"/>
        <v/>
      </c>
      <c r="AO76" s="1" t="str">
        <f t="shared" si="92"/>
        <v/>
      </c>
      <c r="AP76" s="1" t="str">
        <f t="shared" si="93"/>
        <v/>
      </c>
      <c r="AQ76" s="1" t="str">
        <f t="shared" si="94"/>
        <v/>
      </c>
      <c r="AR76" s="4" t="s">
        <v>507</v>
      </c>
      <c r="AS76" s="1" t="s">
        <v>28</v>
      </c>
      <c r="AV76" s="5" t="s">
        <v>33</v>
      </c>
      <c r="AW76" s="5" t="s">
        <v>33</v>
      </c>
      <c r="AX76" s="6" t="str">
        <f t="shared" si="95"/>
        <v>{
    'name': "Buff Restaurant",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'link':"https://www.buffrestaurant.com/", 'pricing':"",   'phone-number': "", 'address': "2600 Canyon Blvd Boulder CO", 'other-amenities': ['outdoor','',''], 'has-drink':false, 'has-food':false},</v>
      </c>
      <c r="AY76" s="1" t="str">
        <f t="shared" si="96"/>
        <v>&lt;img src=@img/outdoor.png@&gt;</v>
      </c>
      <c r="AZ76" s="1" t="str">
        <f t="shared" si="97"/>
        <v/>
      </c>
      <c r="BA76" s="1" t="str">
        <f t="shared" si="98"/>
        <v/>
      </c>
      <c r="BB76" s="1" t="str">
        <f t="shared" si="99"/>
        <v/>
      </c>
      <c r="BC76" s="1" t="str">
        <f t="shared" si="100"/>
        <v/>
      </c>
      <c r="BD76" s="1" t="str">
        <f t="shared" si="101"/>
        <v>&lt;img src=@img/outdoor.png@&gt;</v>
      </c>
      <c r="BE76" s="1" t="str">
        <f t="shared" si="102"/>
        <v>outdoor   east</v>
      </c>
      <c r="BF76" s="1" t="str">
        <f t="shared" si="107"/>
        <v>East Boulder</v>
      </c>
      <c r="BG76" s="10">
        <v>40.017128</v>
      </c>
      <c r="BH76" s="10">
        <v>-105.26021299999999</v>
      </c>
      <c r="BI76" s="1" t="str">
        <f t="shared" si="103"/>
        <v>[40.017128,-105.260213],</v>
      </c>
      <c r="BK76" s="1" t="str">
        <f t="shared" si="106"/>
        <v/>
      </c>
    </row>
    <row r="77" spans="2:64" ht="21" customHeight="1">
      <c r="B77" s="10" t="s">
        <v>343</v>
      </c>
      <c r="C77" s="1" t="s">
        <v>417</v>
      </c>
      <c r="G77" s="3" t="s">
        <v>348</v>
      </c>
      <c r="W77" s="1" t="str">
        <f t="shared" si="76"/>
        <v/>
      </c>
      <c r="X77" s="1" t="str">
        <f t="shared" si="77"/>
        <v/>
      </c>
      <c r="Y77" s="1" t="str">
        <f t="shared" si="78"/>
        <v/>
      </c>
      <c r="Z77" s="1" t="str">
        <f t="shared" si="79"/>
        <v/>
      </c>
      <c r="AA77" s="1" t="str">
        <f t="shared" si="80"/>
        <v/>
      </c>
      <c r="AB77" s="1" t="str">
        <f t="shared" si="81"/>
        <v/>
      </c>
      <c r="AC77" s="1" t="str">
        <f t="shared" si="82"/>
        <v/>
      </c>
      <c r="AD77" s="1" t="str">
        <f t="shared" si="83"/>
        <v/>
      </c>
      <c r="AE77" s="1" t="str">
        <f t="shared" si="104"/>
        <v/>
      </c>
      <c r="AF77" s="1" t="str">
        <f t="shared" si="105"/>
        <v/>
      </c>
      <c r="AG77" s="1" t="str">
        <f t="shared" si="84"/>
        <v/>
      </c>
      <c r="AH77" s="1" t="str">
        <f t="shared" si="85"/>
        <v/>
      </c>
      <c r="AI77" s="1" t="str">
        <f t="shared" si="86"/>
        <v/>
      </c>
      <c r="AJ77" s="1" t="str">
        <f t="shared" si="87"/>
        <v/>
      </c>
      <c r="AK77" s="1" t="str">
        <f t="shared" si="88"/>
        <v/>
      </c>
      <c r="AL77" s="1" t="str">
        <f t="shared" si="89"/>
        <v/>
      </c>
      <c r="AM77" s="1" t="str">
        <f t="shared" si="90"/>
        <v/>
      </c>
      <c r="AN77" s="1" t="str">
        <f t="shared" si="91"/>
        <v/>
      </c>
      <c r="AO77" s="1" t="str">
        <f t="shared" si="92"/>
        <v/>
      </c>
      <c r="AP77" s="1" t="str">
        <f t="shared" si="93"/>
        <v/>
      </c>
      <c r="AQ77" s="1" t="str">
        <f t="shared" si="94"/>
        <v/>
      </c>
      <c r="AR77" s="1" t="s">
        <v>509</v>
      </c>
      <c r="AT77" s="1" t="s">
        <v>464</v>
      </c>
      <c r="AV77" s="5" t="s">
        <v>33</v>
      </c>
      <c r="AW77" s="5" t="s">
        <v>33</v>
      </c>
      <c r="AX77" s="6" t="str">
        <f t="shared" si="95"/>
        <v>{
    'name': "Dougs Day Diner",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'link':"https://boulder.dougsdaydiner.com/", 'pricing':"",   'phone-number': "", 'address': "2400 Arapahoe Ave Arapahoe and Folsom Ave Boulder CO", 'other-amenities': ['','pet',''], 'has-drink':false, 'has-food':false},</v>
      </c>
      <c r="AY77" s="1" t="str">
        <f t="shared" si="96"/>
        <v/>
      </c>
      <c r="AZ77" s="1" t="str">
        <f t="shared" si="97"/>
        <v>&lt;img src=@img/pets.png@&gt;</v>
      </c>
      <c r="BA77" s="1" t="str">
        <f t="shared" si="98"/>
        <v/>
      </c>
      <c r="BB77" s="1" t="str">
        <f t="shared" si="99"/>
        <v/>
      </c>
      <c r="BC77" s="1" t="str">
        <f t="shared" si="100"/>
        <v/>
      </c>
      <c r="BD77" s="1" t="str">
        <f t="shared" si="101"/>
        <v>&lt;img src=@img/pets.png@&gt;</v>
      </c>
      <c r="BE77" s="1" t="str">
        <f t="shared" si="102"/>
        <v>pet   east</v>
      </c>
      <c r="BF77" s="1" t="str">
        <f t="shared" si="107"/>
        <v>East Boulder</v>
      </c>
      <c r="BG77" s="10">
        <v>40.014316000000001</v>
      </c>
      <c r="BH77" s="10">
        <v>-105.26266</v>
      </c>
      <c r="BI77" s="1" t="str">
        <f t="shared" si="103"/>
        <v>[40.014316,-105.26266],</v>
      </c>
      <c r="BK77" s="1" t="str">
        <f t="shared" si="106"/>
        <v/>
      </c>
    </row>
    <row r="78" spans="2:64" ht="21" customHeight="1">
      <c r="B78" s="10" t="s">
        <v>342</v>
      </c>
      <c r="C78" s="1" t="s">
        <v>417</v>
      </c>
      <c r="G78" s="1" t="s">
        <v>349</v>
      </c>
      <c r="W78" s="1" t="str">
        <f t="shared" si="76"/>
        <v/>
      </c>
      <c r="X78" s="1" t="str">
        <f t="shared" si="77"/>
        <v/>
      </c>
      <c r="Y78" s="1" t="str">
        <f t="shared" si="78"/>
        <v/>
      </c>
      <c r="Z78" s="1" t="str">
        <f t="shared" si="79"/>
        <v/>
      </c>
      <c r="AA78" s="1" t="str">
        <f t="shared" si="80"/>
        <v/>
      </c>
      <c r="AB78" s="1" t="str">
        <f t="shared" si="81"/>
        <v/>
      </c>
      <c r="AC78" s="1" t="str">
        <f t="shared" si="82"/>
        <v/>
      </c>
      <c r="AD78" s="1" t="str">
        <f t="shared" si="83"/>
        <v/>
      </c>
      <c r="AE78" s="1" t="str">
        <f t="shared" si="104"/>
        <v/>
      </c>
      <c r="AF78" s="1" t="str">
        <f t="shared" si="105"/>
        <v/>
      </c>
      <c r="AG78" s="1" t="str">
        <f t="shared" si="84"/>
        <v/>
      </c>
      <c r="AH78" s="1" t="str">
        <f t="shared" si="85"/>
        <v/>
      </c>
      <c r="AI78" s="1" t="str">
        <f t="shared" si="86"/>
        <v/>
      </c>
      <c r="AJ78" s="1" t="str">
        <f t="shared" si="87"/>
        <v/>
      </c>
      <c r="AK78" s="1" t="str">
        <f t="shared" si="88"/>
        <v/>
      </c>
      <c r="AL78" s="1" t="str">
        <f t="shared" si="89"/>
        <v/>
      </c>
      <c r="AM78" s="1" t="str">
        <f t="shared" si="90"/>
        <v/>
      </c>
      <c r="AN78" s="1" t="str">
        <f t="shared" si="91"/>
        <v/>
      </c>
      <c r="AO78" s="1" t="str">
        <f t="shared" si="92"/>
        <v/>
      </c>
      <c r="AP78" s="1" t="str">
        <f t="shared" si="93"/>
        <v/>
      </c>
      <c r="AQ78" s="1" t="str">
        <f t="shared" si="94"/>
        <v/>
      </c>
      <c r="AR78" s="4" t="s">
        <v>510</v>
      </c>
      <c r="AV78" s="5" t="s">
        <v>33</v>
      </c>
      <c r="AW78" s="5" t="s">
        <v>33</v>
      </c>
      <c r="AX78" s="6" t="str">
        <f t="shared" si="95"/>
        <v>{
    'name': "Village Coffee Shop",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'link':"http://villagecoffeeshopboulder.com", 'pricing':"",   'phone-number': "", 'address': "1605 Folsom St Boulder CO", 'other-amenities': ['','',''], 'has-drink':false, 'has-food':false},</v>
      </c>
      <c r="AY78" s="1" t="str">
        <f t="shared" si="96"/>
        <v/>
      </c>
      <c r="AZ78" s="1" t="str">
        <f t="shared" si="97"/>
        <v/>
      </c>
      <c r="BA78" s="1" t="str">
        <f t="shared" si="98"/>
        <v/>
      </c>
      <c r="BB78" s="1" t="str">
        <f t="shared" si="99"/>
        <v/>
      </c>
      <c r="BC78" s="1" t="str">
        <f t="shared" si="100"/>
        <v/>
      </c>
      <c r="BD78" s="1" t="str">
        <f t="shared" si="101"/>
        <v/>
      </c>
      <c r="BE78" s="1" t="str">
        <f t="shared" si="102"/>
        <v xml:space="preserve">  east</v>
      </c>
      <c r="BF78" s="1" t="str">
        <f t="shared" si="107"/>
        <v>East Boulder</v>
      </c>
      <c r="BG78" s="10">
        <v>40.015588000000001</v>
      </c>
      <c r="BH78" s="10">
        <v>-105.263474</v>
      </c>
      <c r="BI78" s="1" t="str">
        <f t="shared" si="103"/>
        <v>[40.015588,-105.263474],</v>
      </c>
      <c r="BK78" s="1" t="str">
        <f t="shared" si="106"/>
        <v/>
      </c>
    </row>
    <row r="79" spans="2:64" ht="21" customHeight="1">
      <c r="B79" s="10" t="s">
        <v>246</v>
      </c>
      <c r="C79" s="1" t="s">
        <v>34</v>
      </c>
      <c r="G79" s="1" t="s">
        <v>270</v>
      </c>
      <c r="W79" s="1" t="str">
        <f t="shared" si="76"/>
        <v/>
      </c>
      <c r="X79" s="1" t="str">
        <f t="shared" si="77"/>
        <v/>
      </c>
      <c r="Y79" s="1" t="str">
        <f t="shared" si="78"/>
        <v/>
      </c>
      <c r="Z79" s="1" t="str">
        <f t="shared" si="79"/>
        <v/>
      </c>
      <c r="AA79" s="1" t="str">
        <f t="shared" si="80"/>
        <v/>
      </c>
      <c r="AB79" s="1" t="str">
        <f t="shared" si="81"/>
        <v/>
      </c>
      <c r="AC79" s="1" t="str">
        <f t="shared" si="82"/>
        <v/>
      </c>
      <c r="AD79" s="1" t="str">
        <f t="shared" si="83"/>
        <v/>
      </c>
      <c r="AE79" s="1" t="str">
        <f t="shared" si="104"/>
        <v/>
      </c>
      <c r="AF79" s="1" t="str">
        <f t="shared" si="105"/>
        <v/>
      </c>
      <c r="AG79" s="1" t="str">
        <f t="shared" si="84"/>
        <v/>
      </c>
      <c r="AH79" s="1" t="str">
        <f t="shared" si="85"/>
        <v/>
      </c>
      <c r="AI79" s="1" t="str">
        <f t="shared" si="86"/>
        <v/>
      </c>
      <c r="AJ79" s="1" t="str">
        <f t="shared" si="87"/>
        <v/>
      </c>
      <c r="AK79" s="1" t="str">
        <f t="shared" si="88"/>
        <v/>
      </c>
      <c r="AL79" s="1" t="str">
        <f t="shared" si="89"/>
        <v/>
      </c>
      <c r="AM79" s="1" t="str">
        <f t="shared" si="90"/>
        <v/>
      </c>
      <c r="AN79" s="1" t="str">
        <f t="shared" si="91"/>
        <v/>
      </c>
      <c r="AO79" s="1" t="str">
        <f t="shared" si="92"/>
        <v/>
      </c>
      <c r="AP79" s="1" t="str">
        <f t="shared" si="93"/>
        <v/>
      </c>
      <c r="AQ79" s="1" t="str">
        <f t="shared" si="94"/>
        <v/>
      </c>
      <c r="AR79" s="1" t="s">
        <v>511</v>
      </c>
      <c r="AV79" s="5" t="s">
        <v>33</v>
      </c>
      <c r="AW79" s="5" t="s">
        <v>33</v>
      </c>
      <c r="AX79" s="6" t="str">
        <f t="shared" si="95"/>
        <v>{
    'name': "Frasca Food &amp; Wine",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'link':"http://frascafoodandwine.com", 'pricing':"",   'phone-number': "", 'address': "1738 Pearl St Boulder CO", 'other-amenities': ['','',''], 'has-drink':false, 'has-food':false},</v>
      </c>
      <c r="AY79" s="1" t="str">
        <f t="shared" si="96"/>
        <v/>
      </c>
      <c r="AZ79" s="1" t="str">
        <f t="shared" si="97"/>
        <v/>
      </c>
      <c r="BA79" s="1" t="str">
        <f t="shared" si="98"/>
        <v/>
      </c>
      <c r="BB79" s="1" t="str">
        <f t="shared" si="99"/>
        <v/>
      </c>
      <c r="BC79" s="1" t="str">
        <f t="shared" si="100"/>
        <v/>
      </c>
      <c r="BD79" s="1" t="str">
        <f t="shared" si="101"/>
        <v/>
      </c>
      <c r="BE79" s="1" t="str">
        <f t="shared" si="102"/>
        <v xml:space="preserve">  campus</v>
      </c>
      <c r="BF79" s="1" t="str">
        <f t="shared" si="107"/>
        <v>Near Campus</v>
      </c>
      <c r="BG79" s="10">
        <v>40.019004000000002</v>
      </c>
      <c r="BH79" s="10">
        <v>-105.272789</v>
      </c>
      <c r="BI79" s="1" t="str">
        <f t="shared" si="103"/>
        <v>[40.019004,-105.272789],</v>
      </c>
      <c r="BK79" s="1" t="str">
        <f t="shared" si="106"/>
        <v/>
      </c>
    </row>
    <row r="80" spans="2:64" ht="21" customHeight="1">
      <c r="B80" s="10" t="s">
        <v>341</v>
      </c>
      <c r="C80" s="1" t="s">
        <v>34</v>
      </c>
      <c r="G80" s="1" t="s">
        <v>350</v>
      </c>
      <c r="W80" s="1" t="str">
        <f t="shared" si="76"/>
        <v/>
      </c>
      <c r="X80" s="1" t="str">
        <f t="shared" si="77"/>
        <v/>
      </c>
      <c r="Y80" s="1" t="str">
        <f t="shared" si="78"/>
        <v/>
      </c>
      <c r="Z80" s="1" t="str">
        <f t="shared" si="79"/>
        <v/>
      </c>
      <c r="AA80" s="1" t="str">
        <f t="shared" si="80"/>
        <v/>
      </c>
      <c r="AB80" s="1" t="str">
        <f t="shared" si="81"/>
        <v/>
      </c>
      <c r="AC80" s="1" t="str">
        <f t="shared" si="82"/>
        <v/>
      </c>
      <c r="AD80" s="1" t="str">
        <f t="shared" si="83"/>
        <v/>
      </c>
      <c r="AE80" s="1" t="str">
        <f t="shared" si="104"/>
        <v/>
      </c>
      <c r="AF80" s="1" t="str">
        <f t="shared" si="105"/>
        <v/>
      </c>
      <c r="AG80" s="1" t="str">
        <f t="shared" si="84"/>
        <v/>
      </c>
      <c r="AH80" s="1" t="str">
        <f t="shared" si="85"/>
        <v/>
      </c>
      <c r="AI80" s="1" t="str">
        <f t="shared" si="86"/>
        <v/>
      </c>
      <c r="AJ80" s="1" t="str">
        <f t="shared" si="87"/>
        <v/>
      </c>
      <c r="AK80" s="1" t="str">
        <f t="shared" si="88"/>
        <v/>
      </c>
      <c r="AL80" s="1" t="str">
        <f t="shared" si="89"/>
        <v/>
      </c>
      <c r="AM80" s="1" t="str">
        <f t="shared" si="90"/>
        <v/>
      </c>
      <c r="AN80" s="1" t="str">
        <f t="shared" si="91"/>
        <v/>
      </c>
      <c r="AO80" s="1" t="str">
        <f t="shared" si="92"/>
        <v/>
      </c>
      <c r="AP80" s="1" t="str">
        <f t="shared" si="93"/>
        <v/>
      </c>
      <c r="AQ80" s="1" t="str">
        <f t="shared" si="94"/>
        <v/>
      </c>
      <c r="AR80" s="4" t="s">
        <v>512</v>
      </c>
      <c r="AV80" s="5" t="s">
        <v>33</v>
      </c>
      <c r="AW80" s="5" t="s">
        <v>33</v>
      </c>
      <c r="AX80" s="6" t="str">
        <f t="shared" si="95"/>
        <v>{
    'name': "Larkburger",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'link':"http://larkburger.com", 'pricing':"",   'phone-number': "", 'address': "2525 Arapahoe Road Boulder CO", 'other-amenities': ['','',''], 'has-drink':false, 'has-food':false},</v>
      </c>
      <c r="AY80" s="1" t="str">
        <f t="shared" si="96"/>
        <v/>
      </c>
      <c r="AZ80" s="1" t="str">
        <f t="shared" si="97"/>
        <v/>
      </c>
      <c r="BA80" s="1" t="str">
        <f t="shared" si="98"/>
        <v/>
      </c>
      <c r="BB80" s="1" t="str">
        <f t="shared" si="99"/>
        <v/>
      </c>
      <c r="BC80" s="1" t="str">
        <f t="shared" si="100"/>
        <v/>
      </c>
      <c r="BD80" s="1" t="str">
        <f t="shared" si="101"/>
        <v>&lt;img src=@img/kidicon.png@&gt;</v>
      </c>
      <c r="BE80" s="1" t="str">
        <f t="shared" si="102"/>
        <v xml:space="preserve">  campus kid</v>
      </c>
      <c r="BF80" s="1" t="str">
        <f t="shared" si="107"/>
        <v>Near Campus</v>
      </c>
      <c r="BG80" s="10">
        <v>40.014994000000002</v>
      </c>
      <c r="BH80" s="10">
        <v>-105.259686</v>
      </c>
      <c r="BI80" s="1" t="str">
        <f t="shared" si="103"/>
        <v>[40.014994,-105.259686],</v>
      </c>
      <c r="BJ80" s="1" t="b">
        <v>1</v>
      </c>
      <c r="BK80" s="1" t="str">
        <f t="shared" si="106"/>
        <v>&lt;img src=@img/kidicon.png@&gt;</v>
      </c>
      <c r="BL80" s="28" t="s">
        <v>467</v>
      </c>
    </row>
    <row r="81" spans="2:63" ht="21" customHeight="1">
      <c r="B81" s="10" t="s">
        <v>340</v>
      </c>
      <c r="C81" s="1" t="s">
        <v>34</v>
      </c>
      <c r="G81" s="3" t="s">
        <v>351</v>
      </c>
      <c r="H81" s="1">
        <v>1500</v>
      </c>
      <c r="I81" s="1">
        <v>1900</v>
      </c>
      <c r="J81" s="1">
        <v>1500</v>
      </c>
      <c r="K81" s="1">
        <v>1900</v>
      </c>
      <c r="L81" s="1">
        <v>1500</v>
      </c>
      <c r="M81" s="1">
        <v>1900</v>
      </c>
      <c r="N81" s="1">
        <v>1500</v>
      </c>
      <c r="O81" s="1">
        <v>1900</v>
      </c>
      <c r="P81" s="1">
        <v>1500</v>
      </c>
      <c r="Q81" s="1">
        <v>1900</v>
      </c>
      <c r="R81" s="1">
        <v>1500</v>
      </c>
      <c r="S81" s="1">
        <v>1900</v>
      </c>
      <c r="T81" s="1">
        <v>1500</v>
      </c>
      <c r="U81" s="1">
        <v>1900</v>
      </c>
      <c r="V81" s="1" t="s">
        <v>454</v>
      </c>
      <c r="W81" s="1">
        <f t="shared" si="76"/>
        <v>15</v>
      </c>
      <c r="X81" s="1">
        <f t="shared" si="77"/>
        <v>19</v>
      </c>
      <c r="Y81" s="1">
        <f t="shared" si="78"/>
        <v>15</v>
      </c>
      <c r="Z81" s="1">
        <f t="shared" si="79"/>
        <v>19</v>
      </c>
      <c r="AA81" s="1">
        <f t="shared" si="80"/>
        <v>15</v>
      </c>
      <c r="AB81" s="1">
        <f t="shared" si="81"/>
        <v>19</v>
      </c>
      <c r="AC81" s="1">
        <f t="shared" si="82"/>
        <v>15</v>
      </c>
      <c r="AD81" s="1">
        <f t="shared" si="83"/>
        <v>19</v>
      </c>
      <c r="AE81" s="1">
        <f t="shared" si="104"/>
        <v>15</v>
      </c>
      <c r="AF81" s="1">
        <f t="shared" si="105"/>
        <v>19</v>
      </c>
      <c r="AG81" s="1">
        <f t="shared" si="84"/>
        <v>15</v>
      </c>
      <c r="AH81" s="1">
        <f t="shared" si="85"/>
        <v>19</v>
      </c>
      <c r="AI81" s="1">
        <f t="shared" si="86"/>
        <v>15</v>
      </c>
      <c r="AJ81" s="1">
        <f t="shared" si="87"/>
        <v>19</v>
      </c>
      <c r="AK81" s="1" t="str">
        <f t="shared" si="88"/>
        <v>3pm-7pm</v>
      </c>
      <c r="AL81" s="1" t="str">
        <f t="shared" si="89"/>
        <v>3pm-7pm</v>
      </c>
      <c r="AM81" s="1" t="str">
        <f t="shared" si="90"/>
        <v>3pm-7pm</v>
      </c>
      <c r="AN81" s="1" t="str">
        <f t="shared" si="91"/>
        <v>3pm-7pm</v>
      </c>
      <c r="AO81" s="1" t="str">
        <f t="shared" si="92"/>
        <v>3pm-7pm</v>
      </c>
      <c r="AP81" s="1" t="str">
        <f t="shared" si="93"/>
        <v>3pm-7pm</v>
      </c>
      <c r="AQ81" s="1" t="str">
        <f t="shared" si="94"/>
        <v>3pm-7pm</v>
      </c>
      <c r="AR81" s="4" t="s">
        <v>513</v>
      </c>
      <c r="AT81" s="1" t="s">
        <v>464</v>
      </c>
      <c r="AV81" s="5" t="s">
        <v>32</v>
      </c>
      <c r="AW81" s="5" t="s">
        <v>32</v>
      </c>
      <c r="AX81" s="6" t="str">
        <f t="shared" si="95"/>
        <v>{
    'name': "Half Fast Subs",
    'area': "campus",'hours':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"ALL 7" SUBS ONLY $5.39 &amp; GREAT BEER SPECIALS", 'link':"http://halffastsubs.com", 'pricing':"",   'phone-number': "", 'address': "1215 13th St Ste A Boulder CO", 'other-amenities': ['','pet',''], 'has-drink':true, 'has-food':true},</v>
      </c>
      <c r="AY81" s="1" t="str">
        <f t="shared" si="96"/>
        <v/>
      </c>
      <c r="AZ81" s="1" t="str">
        <f t="shared" si="97"/>
        <v>&lt;img src=@img/pets.png@&gt;</v>
      </c>
      <c r="BA81" s="1" t="str">
        <f t="shared" si="98"/>
        <v/>
      </c>
      <c r="BB81" s="1" t="str">
        <f t="shared" si="99"/>
        <v>&lt;img src=@img/drinkicon.png@&gt;</v>
      </c>
      <c r="BC81" s="1" t="str">
        <f t="shared" si="100"/>
        <v>&lt;img src=@img/foodicon.png@&gt;</v>
      </c>
      <c r="BD81" s="1" t="str">
        <f t="shared" si="101"/>
        <v>&lt;img src=@img/pets.png@&gt;&lt;img src=@img/drinkicon.png@&gt;&lt;img src=@img/foodicon.png@&gt;</v>
      </c>
      <c r="BE81" s="1" t="str">
        <f t="shared" si="102"/>
        <v>pet drink food   campus</v>
      </c>
      <c r="BF81" s="1" t="str">
        <f t="shared" si="107"/>
        <v>Near Campus</v>
      </c>
      <c r="BG81" s="10">
        <v>40.009036000000002</v>
      </c>
      <c r="BH81" s="10">
        <v>-105.276414</v>
      </c>
      <c r="BI81" s="1" t="str">
        <f t="shared" si="103"/>
        <v>[40.009036,-105.276414],</v>
      </c>
      <c r="BK81" s="1" t="str">
        <f t="shared" si="106"/>
        <v/>
      </c>
    </row>
    <row r="82" spans="2:63" ht="21" customHeight="1">
      <c r="B82" s="10" t="s">
        <v>339</v>
      </c>
      <c r="C82" s="1" t="s">
        <v>34</v>
      </c>
      <c r="G82" s="1" t="s">
        <v>352</v>
      </c>
      <c r="W82" s="1" t="str">
        <f t="shared" si="76"/>
        <v/>
      </c>
      <c r="X82" s="1" t="str">
        <f t="shared" si="77"/>
        <v/>
      </c>
      <c r="Y82" s="1" t="str">
        <f t="shared" si="78"/>
        <v/>
      </c>
      <c r="Z82" s="1" t="str">
        <f t="shared" si="79"/>
        <v/>
      </c>
      <c r="AA82" s="1" t="str">
        <f t="shared" si="80"/>
        <v/>
      </c>
      <c r="AB82" s="1" t="str">
        <f t="shared" si="81"/>
        <v/>
      </c>
      <c r="AC82" s="1" t="str">
        <f t="shared" si="82"/>
        <v/>
      </c>
      <c r="AD82" s="1" t="str">
        <f t="shared" si="83"/>
        <v/>
      </c>
      <c r="AE82" s="1" t="str">
        <f t="shared" si="104"/>
        <v/>
      </c>
      <c r="AF82" s="1" t="str">
        <f t="shared" si="105"/>
        <v/>
      </c>
      <c r="AG82" s="1" t="str">
        <f t="shared" si="84"/>
        <v/>
      </c>
      <c r="AH82" s="1" t="str">
        <f t="shared" si="85"/>
        <v/>
      </c>
      <c r="AI82" s="1" t="str">
        <f t="shared" si="86"/>
        <v/>
      </c>
      <c r="AJ82" s="1" t="str">
        <f t="shared" si="87"/>
        <v/>
      </c>
      <c r="AK82" s="1" t="str">
        <f t="shared" si="88"/>
        <v/>
      </c>
      <c r="AL82" s="1" t="str">
        <f t="shared" si="89"/>
        <v/>
      </c>
      <c r="AM82" s="1" t="str">
        <f t="shared" si="90"/>
        <v/>
      </c>
      <c r="AN82" s="1" t="str">
        <f t="shared" si="91"/>
        <v/>
      </c>
      <c r="AO82" s="1" t="str">
        <f t="shared" si="92"/>
        <v/>
      </c>
      <c r="AP82" s="1" t="str">
        <f t="shared" si="93"/>
        <v/>
      </c>
      <c r="AQ82" s="1" t="str">
        <f t="shared" si="94"/>
        <v/>
      </c>
      <c r="AR82" s="1" t="s">
        <v>514</v>
      </c>
      <c r="AV82" s="5" t="s">
        <v>33</v>
      </c>
      <c r="AW82" s="5" t="s">
        <v>33</v>
      </c>
      <c r="AX82" s="6" t="str">
        <f t="shared" si="95"/>
        <v>{
    'name': "Kalita Grill Greek Cafe",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'link':"http://kalitagrill.com", 'pricing':"",   'phone-number': "", 'address': "2426 Arapahoe Ave 2426 Arapahoe Ave, Boulder, 80302, Boulder, Colorado Boulder CO", 'other-amenities': ['','',''], 'has-drink':false, 'has-food':false},</v>
      </c>
      <c r="AY82" s="1" t="str">
        <f t="shared" si="96"/>
        <v/>
      </c>
      <c r="AZ82" s="1" t="str">
        <f t="shared" si="97"/>
        <v/>
      </c>
      <c r="BA82" s="1" t="str">
        <f t="shared" si="98"/>
        <v/>
      </c>
      <c r="BB82" s="1" t="str">
        <f t="shared" si="99"/>
        <v/>
      </c>
      <c r="BC82" s="1" t="str">
        <f t="shared" si="100"/>
        <v/>
      </c>
      <c r="BD82" s="1" t="str">
        <f t="shared" si="101"/>
        <v/>
      </c>
      <c r="BE82" s="1" t="str">
        <f t="shared" si="102"/>
        <v xml:space="preserve">  campus</v>
      </c>
      <c r="BF82" s="1" t="str">
        <f t="shared" si="107"/>
        <v>Near Campus</v>
      </c>
      <c r="BG82" s="10">
        <v>40.013807</v>
      </c>
      <c r="BH82" s="10">
        <v>-105.26269000000001</v>
      </c>
      <c r="BI82" s="1" t="str">
        <f t="shared" si="103"/>
        <v>[40.013807,-105.26269],</v>
      </c>
      <c r="BK82" s="1" t="str">
        <f t="shared" si="106"/>
        <v/>
      </c>
    </row>
    <row r="83" spans="2:63" ht="21" customHeight="1">
      <c r="B83" s="10" t="s">
        <v>338</v>
      </c>
      <c r="C83" s="1" t="s">
        <v>34</v>
      </c>
      <c r="G83" s="8" t="s">
        <v>353</v>
      </c>
      <c r="H83" s="1">
        <v>1400</v>
      </c>
      <c r="I83" s="1">
        <v>1800</v>
      </c>
      <c r="J83" s="1">
        <v>1400</v>
      </c>
      <c r="K83" s="1">
        <v>1800</v>
      </c>
      <c r="L83" s="1">
        <v>1400</v>
      </c>
      <c r="M83" s="1">
        <v>1800</v>
      </c>
      <c r="N83" s="1">
        <v>1400</v>
      </c>
      <c r="O83" s="1">
        <v>1800</v>
      </c>
      <c r="P83" s="1">
        <v>1400</v>
      </c>
      <c r="Q83" s="1">
        <v>1800</v>
      </c>
      <c r="R83" s="1">
        <v>1400</v>
      </c>
      <c r="S83" s="1">
        <v>1800</v>
      </c>
      <c r="T83" s="1">
        <v>1400</v>
      </c>
      <c r="U83" s="1">
        <v>1800</v>
      </c>
      <c r="V83" s="1" t="s">
        <v>455</v>
      </c>
      <c r="W83" s="1">
        <f t="shared" si="76"/>
        <v>14</v>
      </c>
      <c r="X83" s="1">
        <f t="shared" si="77"/>
        <v>18</v>
      </c>
      <c r="Y83" s="1">
        <f t="shared" si="78"/>
        <v>14</v>
      </c>
      <c r="Z83" s="1">
        <f t="shared" si="79"/>
        <v>18</v>
      </c>
      <c r="AA83" s="1">
        <f t="shared" si="80"/>
        <v>14</v>
      </c>
      <c r="AB83" s="1">
        <f t="shared" si="81"/>
        <v>18</v>
      </c>
      <c r="AC83" s="1">
        <f t="shared" si="82"/>
        <v>14</v>
      </c>
      <c r="AD83" s="1">
        <f t="shared" si="83"/>
        <v>18</v>
      </c>
      <c r="AE83" s="1">
        <f t="shared" si="104"/>
        <v>14</v>
      </c>
      <c r="AF83" s="1">
        <f t="shared" si="105"/>
        <v>18</v>
      </c>
      <c r="AG83" s="1">
        <f t="shared" si="84"/>
        <v>14</v>
      </c>
      <c r="AH83" s="1">
        <f t="shared" si="85"/>
        <v>18</v>
      </c>
      <c r="AI83" s="1">
        <f t="shared" si="86"/>
        <v>14</v>
      </c>
      <c r="AJ83" s="1">
        <f t="shared" si="87"/>
        <v>18</v>
      </c>
      <c r="AK83" s="1" t="str">
        <f t="shared" si="88"/>
        <v>2pm-6pm</v>
      </c>
      <c r="AL83" s="1" t="str">
        <f t="shared" si="89"/>
        <v>2pm-6pm</v>
      </c>
      <c r="AM83" s="1" t="str">
        <f t="shared" si="90"/>
        <v>2pm-6pm</v>
      </c>
      <c r="AN83" s="1" t="str">
        <f t="shared" si="91"/>
        <v>2pm-6pm</v>
      </c>
      <c r="AO83" s="1" t="str">
        <f t="shared" si="92"/>
        <v>2pm-6pm</v>
      </c>
      <c r="AP83" s="1" t="str">
        <f t="shared" si="93"/>
        <v>2pm-6pm</v>
      </c>
      <c r="AQ83" s="1" t="str">
        <f t="shared" si="94"/>
        <v>2pm-6pm</v>
      </c>
      <c r="AR83" s="1" t="s">
        <v>515</v>
      </c>
      <c r="AV83" s="5" t="s">
        <v>32</v>
      </c>
      <c r="AW83" s="5" t="s">
        <v>32</v>
      </c>
      <c r="AX83" s="6" t="str">
        <f t="shared" si="95"/>
        <v>{
    'name': "Rincon Del Sol",
    'area': "campus",'hours':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"House Margaritas 2-for-1:$6.50&lt;br&gt;Long Island Margarita:$6.50&lt;br&gt;Cadillac Margarita:$6.95&lt;br&gt;Pina Colada:$4.95&lt;br&gt;Sunrise Margarita:$5.95&lt;br&gt;All Draft Beers:$2.95&lt;br&gt;Rum &amp; Coke/Well Drinks:$3.50&lt;br&gt;&lt;br&gt;Tacos:$1.95&lt;br&gt;Cheese Quesadillas:$5&lt;br&gt;Nachos:$5&lt;br&gt;Tamales:$2.95&lt;br&gt;Enchiladas:$2.95", 'link':"http://rinconboulder.com", 'pricing':"",   'phone-number': "", 'address': "2350 Arapahoe Ave Boulder CO", 'other-amenities': ['','',''], 'has-drink':true, 'has-food':true},</v>
      </c>
      <c r="AY83" s="1" t="str">
        <f t="shared" si="96"/>
        <v/>
      </c>
      <c r="AZ83" s="1" t="str">
        <f t="shared" si="97"/>
        <v/>
      </c>
      <c r="BA83" s="1" t="str">
        <f t="shared" si="98"/>
        <v/>
      </c>
      <c r="BB83" s="1" t="str">
        <f t="shared" si="99"/>
        <v>&lt;img src=@img/drinkicon.png@&gt;</v>
      </c>
      <c r="BC83" s="1" t="str">
        <f t="shared" si="100"/>
        <v>&lt;img src=@img/foodicon.png@&gt;</v>
      </c>
      <c r="BD83" s="1" t="str">
        <f t="shared" si="101"/>
        <v>&lt;img src=@img/drinkicon.png@&gt;&lt;img src=@img/foodicon.png@&gt;</v>
      </c>
      <c r="BE83" s="1" t="str">
        <f t="shared" si="102"/>
        <v>drink food   campus</v>
      </c>
      <c r="BF83" s="1" t="str">
        <f t="shared" si="107"/>
        <v>Near Campus</v>
      </c>
      <c r="BG83" s="10">
        <v>40.014384999999997</v>
      </c>
      <c r="BH83" s="10">
        <v>-105.263576</v>
      </c>
      <c r="BI83" s="1" t="str">
        <f t="shared" si="103"/>
        <v>[40.014385,-105.263576],</v>
      </c>
      <c r="BK83" s="1" t="str">
        <f t="shared" si="106"/>
        <v/>
      </c>
    </row>
    <row r="84" spans="2:63" ht="21" customHeight="1">
      <c r="B84" s="10" t="s">
        <v>337</v>
      </c>
      <c r="C84" s="1" t="s">
        <v>34</v>
      </c>
      <c r="G84" s="3" t="s">
        <v>354</v>
      </c>
      <c r="W84" s="1" t="str">
        <f t="shared" si="76"/>
        <v/>
      </c>
      <c r="X84" s="1" t="str">
        <f t="shared" si="77"/>
        <v/>
      </c>
      <c r="Y84" s="1" t="str">
        <f t="shared" si="78"/>
        <v/>
      </c>
      <c r="Z84" s="1" t="str">
        <f t="shared" si="79"/>
        <v/>
      </c>
      <c r="AA84" s="1" t="str">
        <f t="shared" si="80"/>
        <v/>
      </c>
      <c r="AB84" s="1" t="str">
        <f t="shared" si="81"/>
        <v/>
      </c>
      <c r="AC84" s="1" t="str">
        <f t="shared" si="82"/>
        <v/>
      </c>
      <c r="AD84" s="1" t="str">
        <f t="shared" si="83"/>
        <v/>
      </c>
      <c r="AE84" s="1" t="str">
        <f t="shared" si="104"/>
        <v/>
      </c>
      <c r="AF84" s="1" t="str">
        <f t="shared" si="105"/>
        <v/>
      </c>
      <c r="AG84" s="1" t="str">
        <f t="shared" si="84"/>
        <v/>
      </c>
      <c r="AH84" s="1" t="str">
        <f t="shared" si="85"/>
        <v/>
      </c>
      <c r="AI84" s="1" t="str">
        <f t="shared" si="86"/>
        <v/>
      </c>
      <c r="AJ84" s="1" t="str">
        <f t="shared" si="87"/>
        <v/>
      </c>
      <c r="AK84" s="1" t="str">
        <f t="shared" si="88"/>
        <v/>
      </c>
      <c r="AL84" s="1" t="str">
        <f t="shared" si="89"/>
        <v/>
      </c>
      <c r="AM84" s="1" t="str">
        <f t="shared" si="90"/>
        <v/>
      </c>
      <c r="AN84" s="1" t="str">
        <f t="shared" si="91"/>
        <v/>
      </c>
      <c r="AO84" s="1" t="str">
        <f t="shared" si="92"/>
        <v/>
      </c>
      <c r="AP84" s="1" t="str">
        <f t="shared" si="93"/>
        <v/>
      </c>
      <c r="AQ84" s="1" t="str">
        <f t="shared" si="94"/>
        <v/>
      </c>
      <c r="AR84" s="7" t="s">
        <v>516</v>
      </c>
      <c r="AV84" s="5" t="s">
        <v>33</v>
      </c>
      <c r="AW84" s="5" t="s">
        <v>33</v>
      </c>
      <c r="AX84" s="6" t="str">
        <f t="shared" si="95"/>
        <v>{
    'name': "Ado's Kitchen &amp; Bar",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'link':"http://adoskitchens.com", 'pricing':"",   'phone-number': "", 'address': "1143 13th St On the Hill Boulder CO", 'other-amenities': ['','',''], 'has-drink':false, 'has-food':false},</v>
      </c>
      <c r="AY84" s="1" t="str">
        <f t="shared" si="96"/>
        <v/>
      </c>
      <c r="AZ84" s="1" t="str">
        <f t="shared" si="97"/>
        <v/>
      </c>
      <c r="BA84" s="1" t="str">
        <f t="shared" si="98"/>
        <v/>
      </c>
      <c r="BB84" s="1" t="str">
        <f t="shared" si="99"/>
        <v/>
      </c>
      <c r="BC84" s="1" t="str">
        <f t="shared" si="100"/>
        <v/>
      </c>
      <c r="BD84" s="1" t="str">
        <f t="shared" si="101"/>
        <v/>
      </c>
      <c r="BE84" s="1" t="str">
        <f t="shared" si="102"/>
        <v xml:space="preserve">  campus</v>
      </c>
      <c r="BF84" s="1" t="str">
        <f t="shared" si="107"/>
        <v>Near Campus</v>
      </c>
      <c r="BG84" s="10">
        <v>40.008167999999998</v>
      </c>
      <c r="BH84" s="10">
        <v>-105.276599</v>
      </c>
      <c r="BI84" s="1" t="str">
        <f t="shared" si="103"/>
        <v>[40.008168,-105.276599],</v>
      </c>
      <c r="BK84" s="1" t="str">
        <f t="shared" si="106"/>
        <v/>
      </c>
    </row>
    <row r="85" spans="2:63" ht="21" customHeight="1">
      <c r="B85" s="10" t="s">
        <v>336</v>
      </c>
      <c r="C85" s="1" t="s">
        <v>34</v>
      </c>
      <c r="G85" s="3" t="s">
        <v>355</v>
      </c>
      <c r="W85" s="1" t="str">
        <f t="shared" si="76"/>
        <v/>
      </c>
      <c r="X85" s="1" t="str">
        <f t="shared" si="77"/>
        <v/>
      </c>
      <c r="Y85" s="1" t="str">
        <f t="shared" si="78"/>
        <v/>
      </c>
      <c r="Z85" s="1" t="str">
        <f t="shared" si="79"/>
        <v/>
      </c>
      <c r="AA85" s="1" t="str">
        <f t="shared" si="80"/>
        <v/>
      </c>
      <c r="AB85" s="1" t="str">
        <f t="shared" si="81"/>
        <v/>
      </c>
      <c r="AC85" s="1" t="str">
        <f t="shared" si="82"/>
        <v/>
      </c>
      <c r="AD85" s="1" t="str">
        <f t="shared" si="83"/>
        <v/>
      </c>
      <c r="AE85" s="1" t="str">
        <f t="shared" si="104"/>
        <v/>
      </c>
      <c r="AF85" s="1" t="str">
        <f t="shared" si="105"/>
        <v/>
      </c>
      <c r="AG85" s="1" t="str">
        <f t="shared" si="84"/>
        <v/>
      </c>
      <c r="AH85" s="1" t="str">
        <f t="shared" si="85"/>
        <v/>
      </c>
      <c r="AI85" s="1" t="str">
        <f t="shared" si="86"/>
        <v/>
      </c>
      <c r="AJ85" s="1" t="str">
        <f t="shared" si="87"/>
        <v/>
      </c>
      <c r="AK85" s="1" t="str">
        <f t="shared" si="88"/>
        <v/>
      </c>
      <c r="AL85" s="1" t="str">
        <f t="shared" si="89"/>
        <v/>
      </c>
      <c r="AM85" s="1" t="str">
        <f t="shared" si="90"/>
        <v/>
      </c>
      <c r="AN85" s="1" t="str">
        <f t="shared" si="91"/>
        <v/>
      </c>
      <c r="AO85" s="1" t="str">
        <f t="shared" si="92"/>
        <v/>
      </c>
      <c r="AP85" s="1" t="str">
        <f t="shared" si="93"/>
        <v/>
      </c>
      <c r="AQ85" s="1" t="str">
        <f t="shared" si="94"/>
        <v/>
      </c>
      <c r="AR85" s="1" t="s">
        <v>517</v>
      </c>
      <c r="AV85" s="5" t="s">
        <v>33</v>
      </c>
      <c r="AW85" s="5" t="s">
        <v>33</v>
      </c>
      <c r="AX85" s="6" t="str">
        <f t="shared" si="95"/>
        <v>{
    'name': "Tiffins India Cafe",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'link':"http://tiffinsindiacafe.com", 'pricing':"",   'phone-number': "", 'address': "2416 Arapahoe Ave Boulder CO", 'other-amenities': ['','',''], 'has-drink':false, 'has-food':false},</v>
      </c>
      <c r="AY85" s="1" t="str">
        <f t="shared" si="96"/>
        <v/>
      </c>
      <c r="AZ85" s="1" t="str">
        <f t="shared" si="97"/>
        <v/>
      </c>
      <c r="BA85" s="1" t="str">
        <f t="shared" si="98"/>
        <v/>
      </c>
      <c r="BB85" s="1" t="str">
        <f t="shared" si="99"/>
        <v/>
      </c>
      <c r="BC85" s="1" t="str">
        <f t="shared" si="100"/>
        <v/>
      </c>
      <c r="BD85" s="1" t="str">
        <f t="shared" si="101"/>
        <v/>
      </c>
      <c r="BE85" s="1" t="str">
        <f t="shared" si="102"/>
        <v xml:space="preserve">  campus</v>
      </c>
      <c r="BF85" s="1" t="str">
        <f t="shared" si="107"/>
        <v>Near Campus</v>
      </c>
      <c r="BG85" s="10">
        <v>40.014054000000002</v>
      </c>
      <c r="BH85" s="10">
        <v>-105.262699</v>
      </c>
      <c r="BI85" s="1" t="str">
        <f t="shared" si="103"/>
        <v>[40.014054,-105.262699],</v>
      </c>
      <c r="BK85" s="1" t="str">
        <f t="shared" si="106"/>
        <v/>
      </c>
    </row>
    <row r="86" spans="2:63" ht="21" customHeight="1">
      <c r="B86" s="10" t="s">
        <v>335</v>
      </c>
      <c r="C86" s="1" t="s">
        <v>34</v>
      </c>
      <c r="G86" s="3" t="s">
        <v>356</v>
      </c>
      <c r="W86" s="1" t="str">
        <f t="shared" si="76"/>
        <v/>
      </c>
      <c r="X86" s="1" t="str">
        <f t="shared" si="77"/>
        <v/>
      </c>
      <c r="Y86" s="1" t="str">
        <f t="shared" si="78"/>
        <v/>
      </c>
      <c r="Z86" s="1" t="str">
        <f t="shared" si="79"/>
        <v/>
      </c>
      <c r="AA86" s="1" t="str">
        <f t="shared" si="80"/>
        <v/>
      </c>
      <c r="AB86" s="1" t="str">
        <f t="shared" si="81"/>
        <v/>
      </c>
      <c r="AC86" s="1" t="str">
        <f t="shared" si="82"/>
        <v/>
      </c>
      <c r="AD86" s="1" t="str">
        <f t="shared" si="83"/>
        <v/>
      </c>
      <c r="AE86" s="1" t="str">
        <f t="shared" si="104"/>
        <v/>
      </c>
      <c r="AF86" s="1" t="str">
        <f t="shared" si="105"/>
        <v/>
      </c>
      <c r="AG86" s="1" t="str">
        <f t="shared" si="84"/>
        <v/>
      </c>
      <c r="AH86" s="1" t="str">
        <f t="shared" si="85"/>
        <v/>
      </c>
      <c r="AI86" s="1" t="str">
        <f t="shared" si="86"/>
        <v/>
      </c>
      <c r="AJ86" s="1" t="str">
        <f t="shared" si="87"/>
        <v/>
      </c>
      <c r="AK86" s="1" t="str">
        <f t="shared" si="88"/>
        <v/>
      </c>
      <c r="AL86" s="1" t="str">
        <f t="shared" si="89"/>
        <v/>
      </c>
      <c r="AM86" s="1" t="str">
        <f t="shared" si="90"/>
        <v/>
      </c>
      <c r="AN86" s="1" t="str">
        <f t="shared" si="91"/>
        <v/>
      </c>
      <c r="AO86" s="1" t="str">
        <f t="shared" si="92"/>
        <v/>
      </c>
      <c r="AP86" s="1" t="str">
        <f t="shared" si="93"/>
        <v/>
      </c>
      <c r="AQ86" s="1" t="str">
        <f t="shared" si="94"/>
        <v/>
      </c>
      <c r="AR86" s="4" t="s">
        <v>518</v>
      </c>
      <c r="AV86" s="5" t="s">
        <v>33</v>
      </c>
      <c r="AW86" s="5" t="s">
        <v>33</v>
      </c>
      <c r="AX86" s="6" t="str">
        <f t="shared" si="95"/>
        <v>{
    'name': "Snarfburger",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'link':"http://snarfburger.com", 'pricing':"",   'phone-number': "", 'address': "2000 Arapahoe Ave Boulder CO", 'other-amenities': ['','',''], 'has-drink':false, 'has-food':false},</v>
      </c>
      <c r="AY86" s="1" t="str">
        <f t="shared" si="96"/>
        <v/>
      </c>
      <c r="AZ86" s="1" t="str">
        <f t="shared" si="97"/>
        <v/>
      </c>
      <c r="BA86" s="1" t="str">
        <f t="shared" si="98"/>
        <v/>
      </c>
      <c r="BB86" s="1" t="str">
        <f t="shared" si="99"/>
        <v/>
      </c>
      <c r="BC86" s="1" t="str">
        <f t="shared" si="100"/>
        <v/>
      </c>
      <c r="BD86" s="1" t="str">
        <f t="shared" si="101"/>
        <v/>
      </c>
      <c r="BE86" s="1" t="str">
        <f t="shared" si="102"/>
        <v xml:space="preserve">  campus</v>
      </c>
      <c r="BF86" s="1" t="str">
        <f t="shared" si="107"/>
        <v>Near Campus</v>
      </c>
      <c r="BG86" s="10">
        <v>40.014482999999998</v>
      </c>
      <c r="BH86" s="10">
        <v>-105.268871</v>
      </c>
      <c r="BI86" s="1" t="str">
        <f t="shared" si="103"/>
        <v>[40.014483,-105.268871],</v>
      </c>
      <c r="BK86" s="1" t="str">
        <f t="shared" si="106"/>
        <v/>
      </c>
    </row>
    <row r="87" spans="2:63" ht="21" customHeight="1">
      <c r="B87" s="10" t="s">
        <v>334</v>
      </c>
      <c r="C87" s="1" t="s">
        <v>417</v>
      </c>
      <c r="G87" s="17" t="s">
        <v>357</v>
      </c>
      <c r="AR87" s="4" t="s">
        <v>519</v>
      </c>
      <c r="AS87" s="1" t="s">
        <v>28</v>
      </c>
      <c r="AV87" s="5" t="s">
        <v>33</v>
      </c>
      <c r="AW87" s="5" t="s">
        <v>33</v>
      </c>
      <c r="AX87" s="6" t="str">
        <f t="shared" si="95"/>
        <v>{
    'name': "Native Foods Cafe",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'link':"http://nativefoods.com", 'pricing':"",   'phone-number': "", 'address': "1675 29th St Unit 1272 Boulder CO", 'other-amenities': ['outdoor','',''], 'has-drink':false, 'has-food':false},</v>
      </c>
      <c r="AY87" s="1" t="str">
        <f t="shared" si="96"/>
        <v>&lt;img src=@img/outdoor.png@&gt;</v>
      </c>
      <c r="AZ87" s="1" t="str">
        <f t="shared" si="97"/>
        <v/>
      </c>
      <c r="BA87" s="1" t="str">
        <f t="shared" si="98"/>
        <v/>
      </c>
      <c r="BB87" s="1" t="str">
        <f t="shared" si="99"/>
        <v/>
      </c>
      <c r="BC87" s="1" t="str">
        <f t="shared" si="100"/>
        <v/>
      </c>
      <c r="BD87" s="1" t="str">
        <f t="shared" si="101"/>
        <v>&lt;img src=@img/outdoor.png@&gt;</v>
      </c>
      <c r="BE87" s="1" t="str">
        <f t="shared" si="102"/>
        <v>outdoor   east</v>
      </c>
      <c r="BF87" s="1" t="str">
        <f t="shared" si="107"/>
        <v>East Boulder</v>
      </c>
      <c r="BG87" s="10">
        <v>40.016492</v>
      </c>
      <c r="BH87" s="10">
        <v>-105.25650899999999</v>
      </c>
      <c r="BI87" s="1" t="str">
        <f t="shared" si="103"/>
        <v>[40.016492,-105.256509],</v>
      </c>
      <c r="BK87" s="1" t="str">
        <f t="shared" si="106"/>
        <v/>
      </c>
    </row>
    <row r="88" spans="2:63" ht="21" customHeight="1">
      <c r="B88" s="10" t="s">
        <v>333</v>
      </c>
      <c r="C88" s="1" t="s">
        <v>34</v>
      </c>
      <c r="G88" s="3" t="s">
        <v>358</v>
      </c>
      <c r="H88" s="1">
        <v>1400</v>
      </c>
      <c r="I88" s="1">
        <v>1700</v>
      </c>
      <c r="J88" s="1">
        <v>1400</v>
      </c>
      <c r="K88" s="1">
        <v>1700</v>
      </c>
      <c r="L88" s="1">
        <v>1400</v>
      </c>
      <c r="M88" s="1">
        <v>1700</v>
      </c>
      <c r="N88" s="1">
        <v>1400</v>
      </c>
      <c r="O88" s="1">
        <v>1700</v>
      </c>
      <c r="P88" s="1">
        <v>1400</v>
      </c>
      <c r="Q88" s="1">
        <v>1700</v>
      </c>
      <c r="R88" s="1">
        <v>1400</v>
      </c>
      <c r="S88" s="1">
        <v>1700</v>
      </c>
      <c r="T88" s="1">
        <v>1400</v>
      </c>
      <c r="U88" s="1">
        <v>1700</v>
      </c>
      <c r="V88" s="1" t="s">
        <v>456</v>
      </c>
      <c r="W88" s="1">
        <f t="shared" ref="W88:W115" si="108">IF(H88&gt;0,H88/100,"")</f>
        <v>14</v>
      </c>
      <c r="X88" s="1">
        <f t="shared" ref="X88:X115" si="109">IF(I88&gt;0,I88/100,"")</f>
        <v>17</v>
      </c>
      <c r="Y88" s="1">
        <f t="shared" ref="Y88:Y115" si="110">IF(J88&gt;0,J88/100,"")</f>
        <v>14</v>
      </c>
      <c r="Z88" s="1">
        <f t="shared" ref="Z88:Z115" si="111">IF(K88&gt;0,K88/100,"")</f>
        <v>17</v>
      </c>
      <c r="AA88" s="1">
        <f t="shared" ref="AA88:AA115" si="112">IF(L88&gt;0,L88/100,"")</f>
        <v>14</v>
      </c>
      <c r="AB88" s="1">
        <f t="shared" ref="AB88:AB115" si="113">IF(M88&gt;0,M88/100,"")</f>
        <v>17</v>
      </c>
      <c r="AC88" s="1">
        <f t="shared" ref="AC88:AC115" si="114">IF(N88&gt;0,N88/100,"")</f>
        <v>14</v>
      </c>
      <c r="AD88" s="1">
        <f t="shared" ref="AD88:AD115" si="115">IF(O88&gt;0,O88/100,"")</f>
        <v>17</v>
      </c>
      <c r="AE88" s="1">
        <f t="shared" ref="AE88:AE115" si="116">IF(P88&gt;0,P88/100,"")</f>
        <v>14</v>
      </c>
      <c r="AF88" s="1">
        <f t="shared" ref="AF88:AF115" si="117">IF(Q88&gt;0,Q88/100,"")</f>
        <v>17</v>
      </c>
      <c r="AG88" s="1">
        <f t="shared" ref="AG88:AG115" si="118">IF(R88&gt;0,R88/100,"")</f>
        <v>14</v>
      </c>
      <c r="AH88" s="1">
        <f t="shared" ref="AH88:AH115" si="119">IF(S88&gt;0,S88/100,"")</f>
        <v>17</v>
      </c>
      <c r="AI88" s="1">
        <f t="shared" ref="AI88:AI115" si="120">IF(T88&gt;0,T88/100,"")</f>
        <v>14</v>
      </c>
      <c r="AJ88" s="1">
        <f t="shared" ref="AJ88:AJ115" si="121">IF(U88&gt;0,U88/100,"")</f>
        <v>17</v>
      </c>
      <c r="AK88" s="1" t="str">
        <f t="shared" ref="AK88:AK117" si="122">IF(H88&gt;0,CONCATENATE(IF(W88&lt;=12,W88,W88-12),IF(OR(W88&lt;12,W88=24),"am","pm"),"-",IF(X88&lt;=12,X88,X88-12),IF(OR(X88&lt;12,X88=24),"am","pm")),"")</f>
        <v>2pm-5pm</v>
      </c>
      <c r="AL88" s="1" t="str">
        <f t="shared" ref="AL88:AL117" si="123">IF(J88&gt;0,CONCATENATE(IF(Y88&lt;=12,Y88,Y88-12),IF(OR(Y88&lt;12,Y88=24),"am","pm"),"-",IF(Z88&lt;=12,Z88,Z88-12),IF(OR(Z88&lt;12,Z88=24),"am","pm")),"")</f>
        <v>2pm-5pm</v>
      </c>
      <c r="AM88" s="1" t="str">
        <f t="shared" ref="AM88:AM117" si="124">IF(L88&gt;0,CONCATENATE(IF(AA88&lt;=12,AA88,AA88-12),IF(OR(AA88&lt;12,AA88=24),"am","pm"),"-",IF(AB88&lt;=12,AB88,AB88-12),IF(OR(AB88&lt;12,AB88=24),"am","pm")),"")</f>
        <v>2pm-5pm</v>
      </c>
      <c r="AN88" s="1" t="str">
        <f t="shared" ref="AN88:AN117" si="125">IF(N88&gt;0,CONCATENATE(IF(AC88&lt;=12,AC88,AC88-12),IF(OR(AC88&lt;12,AC88=24),"am","pm"),"-",IF(AD88&lt;=12,AD88,AD88-12),IF(OR(AD88&lt;12,AD88=24),"am","pm")),"")</f>
        <v>2pm-5pm</v>
      </c>
      <c r="AO88" s="1" t="str">
        <f t="shared" ref="AO88:AO117" si="126">IF(O88&gt;0,CONCATENATE(IF(AE88&lt;=12,AE88,AE88-12),IF(OR(AE88&lt;12,AE88=24),"am","pm"),"-",IF(AF88&lt;=12,AF88,AF88-12),IF(OR(AF88&lt;12,AF88=24),"am","pm")),"")</f>
        <v>2pm-5pm</v>
      </c>
      <c r="AP88" s="1" t="str">
        <f t="shared" ref="AP88:AP117" si="127">IF(R88&gt;0,CONCATENATE(IF(AG88&lt;=12,AG88,AG88-12),IF(OR(AG88&lt;12,AG88=24),"am","pm"),"-",IF(AH88&lt;=12,AH88,AH88-12),IF(OR(AH88&lt;12,AH88=24),"am","pm")),"")</f>
        <v>2pm-5pm</v>
      </c>
      <c r="AQ88" s="1" t="str">
        <f t="shared" ref="AQ88:AQ117" si="128">IF(T88&gt;0,CONCATENATE(IF(AI88&lt;=12,AI88,AI88-12),IF(OR(AI88&lt;12,AI88=24),"am","pm"),"-",IF(AJ88&lt;=12,AJ88,AJ88-12),IF(OR(AJ88&lt;12,AJ88=24),"am","pm")),"")</f>
        <v>2pm-5pm</v>
      </c>
      <c r="AR88" s="4" t="s">
        <v>520</v>
      </c>
      <c r="AV88" s="5" t="s">
        <v>32</v>
      </c>
      <c r="AW88" s="5" t="s">
        <v>32</v>
      </c>
      <c r="AX88" s="6" t="str">
        <f t="shared" si="95"/>
        <v>{
    'name': "Backcountry Pizza &amp; Tap House",
    'area': "campus",'hours':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draft beer, wells, wine&lt;br&gt;Half price appetizers", 'link':"http://backcountrypizzaandtaphouse.info", 'pricing':"",   'phone-number': "", 'address': "2319 Arapahoe Avenue Boulder CO", 'other-amenities': ['','',''], 'has-drink':true, 'has-food':true},</v>
      </c>
      <c r="AY88" s="1" t="str">
        <f t="shared" si="96"/>
        <v/>
      </c>
      <c r="AZ88" s="1" t="str">
        <f t="shared" si="97"/>
        <v/>
      </c>
      <c r="BA88" s="1" t="str">
        <f t="shared" si="98"/>
        <v/>
      </c>
      <c r="BB88" s="1" t="str">
        <f t="shared" si="99"/>
        <v>&lt;img src=@img/drinkicon.png@&gt;</v>
      </c>
      <c r="BC88" s="1" t="str">
        <f t="shared" si="100"/>
        <v>&lt;img src=@img/foodicon.png@&gt;</v>
      </c>
      <c r="BD88" s="1" t="str">
        <f t="shared" si="101"/>
        <v>&lt;img src=@img/drinkicon.png@&gt;&lt;img src=@img/foodicon.png@&gt;</v>
      </c>
      <c r="BE88" s="1" t="str">
        <f t="shared" si="102"/>
        <v>drink food   campus</v>
      </c>
      <c r="BF88" s="1" t="str">
        <f t="shared" si="107"/>
        <v>Near Campus</v>
      </c>
      <c r="BG88" s="10">
        <v>40.014954000000003</v>
      </c>
      <c r="BH88" s="10">
        <v>-105.264145</v>
      </c>
      <c r="BI88" s="1" t="str">
        <f t="shared" si="103"/>
        <v>[40.014954,-105.264145],</v>
      </c>
      <c r="BK88" s="1" t="str">
        <f t="shared" si="106"/>
        <v/>
      </c>
    </row>
    <row r="89" spans="2:63" ht="21" customHeight="1">
      <c r="B89" s="10" t="s">
        <v>332</v>
      </c>
      <c r="C89" s="1" t="s">
        <v>34</v>
      </c>
      <c r="G89" s="3" t="s">
        <v>359</v>
      </c>
      <c r="H89" s="1">
        <v>1700</v>
      </c>
      <c r="I89" s="1">
        <v>1900</v>
      </c>
      <c r="J89" s="1">
        <v>1700</v>
      </c>
      <c r="K89" s="1">
        <v>1900</v>
      </c>
      <c r="L89" s="1">
        <v>1700</v>
      </c>
      <c r="M89" s="1">
        <v>1900</v>
      </c>
      <c r="N89" s="1">
        <v>1700</v>
      </c>
      <c r="O89" s="1">
        <v>1900</v>
      </c>
      <c r="P89" s="1">
        <v>1700</v>
      </c>
      <c r="Q89" s="1">
        <v>1900</v>
      </c>
      <c r="R89" s="1">
        <v>1700</v>
      </c>
      <c r="S89" s="1">
        <v>1900</v>
      </c>
      <c r="T89" s="1">
        <v>1700</v>
      </c>
      <c r="U89" s="1">
        <v>1900</v>
      </c>
      <c r="W89" s="1">
        <f t="shared" si="108"/>
        <v>17</v>
      </c>
      <c r="X89" s="1">
        <f t="shared" si="109"/>
        <v>19</v>
      </c>
      <c r="Y89" s="1">
        <f t="shared" si="110"/>
        <v>17</v>
      </c>
      <c r="Z89" s="1">
        <f t="shared" si="111"/>
        <v>19</v>
      </c>
      <c r="AA89" s="1">
        <f t="shared" si="112"/>
        <v>17</v>
      </c>
      <c r="AB89" s="1">
        <f t="shared" si="113"/>
        <v>19</v>
      </c>
      <c r="AC89" s="1">
        <f t="shared" si="114"/>
        <v>17</v>
      </c>
      <c r="AD89" s="1">
        <f t="shared" si="115"/>
        <v>19</v>
      </c>
      <c r="AE89" s="1">
        <f t="shared" si="116"/>
        <v>17</v>
      </c>
      <c r="AF89" s="1">
        <f t="shared" si="117"/>
        <v>19</v>
      </c>
      <c r="AG89" s="1">
        <f t="shared" si="118"/>
        <v>17</v>
      </c>
      <c r="AH89" s="1">
        <f t="shared" si="119"/>
        <v>19</v>
      </c>
      <c r="AI89" s="1">
        <f t="shared" si="120"/>
        <v>17</v>
      </c>
      <c r="AJ89" s="1">
        <f t="shared" si="121"/>
        <v>19</v>
      </c>
      <c r="AK89" s="1" t="str">
        <f t="shared" si="122"/>
        <v>5pm-7pm</v>
      </c>
      <c r="AL89" s="1" t="str">
        <f t="shared" si="123"/>
        <v>5pm-7pm</v>
      </c>
      <c r="AM89" s="1" t="str">
        <f t="shared" si="124"/>
        <v>5pm-7pm</v>
      </c>
      <c r="AN89" s="1" t="str">
        <f t="shared" si="125"/>
        <v>5pm-7pm</v>
      </c>
      <c r="AO89" s="1" t="str">
        <f t="shared" si="126"/>
        <v>5pm-7pm</v>
      </c>
      <c r="AP89" s="1" t="str">
        <f t="shared" si="127"/>
        <v>5pm-7pm</v>
      </c>
      <c r="AQ89" s="1" t="str">
        <f t="shared" si="128"/>
        <v>5pm-7pm</v>
      </c>
      <c r="AR89" s="4" t="s">
        <v>521</v>
      </c>
      <c r="AV89" s="5" t="s">
        <v>33</v>
      </c>
      <c r="AW89" s="5" t="s">
        <v>33</v>
      </c>
      <c r="AX89" s="6" t="str">
        <f t="shared" si="95"/>
        <v>{
    'name': "Thyme On The Creek",
    'area': "campus",'hours':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"", 'link':"http://millenniumhotels.com", 'pricing':"",   'phone-number': "", 'address': "1345 28th St Millennium Harvest House Boulder CO", 'other-amenities': ['','',''], 'has-drink':false, 'has-food':false},</v>
      </c>
      <c r="AY89" s="1" t="str">
        <f t="shared" si="96"/>
        <v/>
      </c>
      <c r="AZ89" s="1" t="str">
        <f t="shared" si="97"/>
        <v/>
      </c>
      <c r="BA89" s="1" t="str">
        <f t="shared" si="98"/>
        <v/>
      </c>
      <c r="BB89" s="1" t="str">
        <f t="shared" si="99"/>
        <v/>
      </c>
      <c r="BC89" s="1" t="str">
        <f t="shared" si="100"/>
        <v/>
      </c>
      <c r="BD89" s="1" t="str">
        <f t="shared" si="101"/>
        <v/>
      </c>
      <c r="BE89" s="1" t="str">
        <f t="shared" si="102"/>
        <v xml:space="preserve">  campus</v>
      </c>
      <c r="BF89" s="1" t="str">
        <f t="shared" si="107"/>
        <v>Near Campus</v>
      </c>
      <c r="BG89" s="10">
        <v>40.012053999999999</v>
      </c>
      <c r="BH89" s="10">
        <v>-105.260694</v>
      </c>
      <c r="BI89" s="1" t="str">
        <f t="shared" si="103"/>
        <v>[40.012054,-105.260694],</v>
      </c>
      <c r="BK89" s="1" t="str">
        <f t="shared" si="106"/>
        <v/>
      </c>
    </row>
    <row r="90" spans="2:63" ht="21" customHeight="1">
      <c r="B90" s="10" t="s">
        <v>331</v>
      </c>
      <c r="C90" s="1" t="s">
        <v>34</v>
      </c>
      <c r="G90" s="3" t="s">
        <v>360</v>
      </c>
      <c r="W90" s="1" t="str">
        <f t="shared" si="108"/>
        <v/>
      </c>
      <c r="X90" s="1" t="str">
        <f t="shared" si="109"/>
        <v/>
      </c>
      <c r="Y90" s="1" t="str">
        <f t="shared" si="110"/>
        <v/>
      </c>
      <c r="Z90" s="1" t="str">
        <f t="shared" si="111"/>
        <v/>
      </c>
      <c r="AA90" s="1" t="str">
        <f t="shared" si="112"/>
        <v/>
      </c>
      <c r="AB90" s="1" t="str">
        <f t="shared" si="113"/>
        <v/>
      </c>
      <c r="AC90" s="1" t="str">
        <f t="shared" si="114"/>
        <v/>
      </c>
      <c r="AD90" s="1" t="str">
        <f t="shared" si="115"/>
        <v/>
      </c>
      <c r="AE90" s="1" t="str">
        <f t="shared" si="116"/>
        <v/>
      </c>
      <c r="AF90" s="1" t="str">
        <f t="shared" si="117"/>
        <v/>
      </c>
      <c r="AG90" s="1" t="str">
        <f t="shared" si="118"/>
        <v/>
      </c>
      <c r="AH90" s="1" t="str">
        <f t="shared" si="119"/>
        <v/>
      </c>
      <c r="AI90" s="1" t="str">
        <f t="shared" si="120"/>
        <v/>
      </c>
      <c r="AJ90" s="1" t="str">
        <f t="shared" si="121"/>
        <v/>
      </c>
      <c r="AK90" s="1" t="str">
        <f t="shared" si="122"/>
        <v/>
      </c>
      <c r="AL90" s="1" t="str">
        <f t="shared" si="123"/>
        <v/>
      </c>
      <c r="AM90" s="1" t="str">
        <f t="shared" si="124"/>
        <v/>
      </c>
      <c r="AN90" s="1" t="str">
        <f t="shared" si="125"/>
        <v/>
      </c>
      <c r="AO90" s="1" t="str">
        <f t="shared" si="126"/>
        <v/>
      </c>
      <c r="AP90" s="1" t="str">
        <f t="shared" si="127"/>
        <v/>
      </c>
      <c r="AQ90" s="1" t="str">
        <f t="shared" si="128"/>
        <v/>
      </c>
      <c r="AR90" s="4" t="s">
        <v>522</v>
      </c>
      <c r="AV90" s="5" t="s">
        <v>33</v>
      </c>
      <c r="AW90" s="5" t="s">
        <v>33</v>
      </c>
      <c r="AX90" s="6" t="str">
        <f t="shared" si="95"/>
        <v>{
    'name': "Le Peep",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'link':"http://lepeep.com", 'pricing':"",   'phone-number': "", 'address': "2525 Arapahoe Ave Unit E50 Boulder CO", 'other-amenities': ['','',''], 'has-drink':false, 'has-food':false},</v>
      </c>
      <c r="AY90" s="1" t="str">
        <f t="shared" si="96"/>
        <v/>
      </c>
      <c r="AZ90" s="1" t="str">
        <f t="shared" si="97"/>
        <v/>
      </c>
      <c r="BA90" s="1" t="str">
        <f t="shared" si="98"/>
        <v/>
      </c>
      <c r="BB90" s="1" t="str">
        <f t="shared" si="99"/>
        <v/>
      </c>
      <c r="BC90" s="1" t="str">
        <f t="shared" si="100"/>
        <v/>
      </c>
      <c r="BD90" s="1" t="str">
        <f t="shared" si="101"/>
        <v/>
      </c>
      <c r="BE90" s="1" t="str">
        <f t="shared" si="102"/>
        <v xml:space="preserve">  campus</v>
      </c>
      <c r="BF90" s="1" t="str">
        <f t="shared" si="107"/>
        <v>Near Campus</v>
      </c>
      <c r="BG90" s="10">
        <v>40.015734000000002</v>
      </c>
      <c r="BH90" s="10">
        <v>-105.261343</v>
      </c>
      <c r="BI90" s="1" t="str">
        <f t="shared" si="103"/>
        <v>[40.015734,-105.261343],</v>
      </c>
      <c r="BK90" s="1" t="str">
        <f t="shared" si="106"/>
        <v/>
      </c>
    </row>
    <row r="91" spans="2:63" ht="21" customHeight="1">
      <c r="B91" s="10" t="s">
        <v>330</v>
      </c>
      <c r="C91" s="1" t="s">
        <v>34</v>
      </c>
      <c r="G91" s="8" t="s">
        <v>361</v>
      </c>
      <c r="W91" s="1" t="str">
        <f t="shared" si="108"/>
        <v/>
      </c>
      <c r="X91" s="1" t="str">
        <f t="shared" si="109"/>
        <v/>
      </c>
      <c r="Y91" s="1" t="str">
        <f t="shared" si="110"/>
        <v/>
      </c>
      <c r="Z91" s="1" t="str">
        <f t="shared" si="111"/>
        <v/>
      </c>
      <c r="AA91" s="1" t="str">
        <f t="shared" si="112"/>
        <v/>
      </c>
      <c r="AB91" s="1" t="str">
        <f t="shared" si="113"/>
        <v/>
      </c>
      <c r="AC91" s="1" t="str">
        <f t="shared" si="114"/>
        <v/>
      </c>
      <c r="AD91" s="1" t="str">
        <f t="shared" si="115"/>
        <v/>
      </c>
      <c r="AE91" s="1" t="str">
        <f t="shared" si="116"/>
        <v/>
      </c>
      <c r="AF91" s="1" t="str">
        <f t="shared" si="117"/>
        <v/>
      </c>
      <c r="AG91" s="1" t="str">
        <f t="shared" si="118"/>
        <v/>
      </c>
      <c r="AH91" s="1" t="str">
        <f t="shared" si="119"/>
        <v/>
      </c>
      <c r="AI91" s="1" t="str">
        <f t="shared" si="120"/>
        <v/>
      </c>
      <c r="AJ91" s="1" t="str">
        <f t="shared" si="121"/>
        <v/>
      </c>
      <c r="AK91" s="1" t="str">
        <f t="shared" si="122"/>
        <v/>
      </c>
      <c r="AL91" s="1" t="str">
        <f t="shared" si="123"/>
        <v/>
      </c>
      <c r="AM91" s="1" t="str">
        <f t="shared" si="124"/>
        <v/>
      </c>
      <c r="AN91" s="1" t="str">
        <f t="shared" si="125"/>
        <v/>
      </c>
      <c r="AO91" s="1" t="str">
        <f t="shared" si="126"/>
        <v/>
      </c>
      <c r="AP91" s="1" t="str">
        <f t="shared" si="127"/>
        <v/>
      </c>
      <c r="AQ91" s="1" t="str">
        <f t="shared" si="128"/>
        <v/>
      </c>
      <c r="AR91" s="14" t="s">
        <v>523</v>
      </c>
      <c r="AV91" s="5" t="s">
        <v>33</v>
      </c>
      <c r="AW91" s="5" t="s">
        <v>33</v>
      </c>
      <c r="AX91" s="6" t="str">
        <f t="shared" si="95"/>
        <v>{
    'name': "Sip",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'link':"http://sipboulder.com", 'pricing':"",   'phone-number': "", 'address': "2810 E College Ave Ste 3 Boulder CO", 'other-amenities': ['','',''], 'has-drink':false, 'has-food':false},</v>
      </c>
      <c r="AY91" s="1" t="str">
        <f t="shared" si="96"/>
        <v/>
      </c>
      <c r="AZ91" s="1" t="str">
        <f t="shared" si="97"/>
        <v/>
      </c>
      <c r="BA91" s="1" t="str">
        <f t="shared" si="98"/>
        <v/>
      </c>
      <c r="BB91" s="1" t="str">
        <f t="shared" si="99"/>
        <v/>
      </c>
      <c r="BC91" s="1" t="str">
        <f t="shared" si="100"/>
        <v/>
      </c>
      <c r="BD91" s="1" t="str">
        <f t="shared" si="101"/>
        <v/>
      </c>
      <c r="BE91" s="1" t="str">
        <f t="shared" si="102"/>
        <v xml:space="preserve">  campus</v>
      </c>
      <c r="BF91" s="1" t="str">
        <f t="shared" si="107"/>
        <v>Near Campus</v>
      </c>
      <c r="BG91" s="10">
        <v>40.006940999999998</v>
      </c>
      <c r="BH91" s="10">
        <v>-105.258019</v>
      </c>
      <c r="BI91" s="1" t="str">
        <f t="shared" si="103"/>
        <v>[40.006941,-105.258019],</v>
      </c>
      <c r="BK91" s="1" t="str">
        <f t="shared" si="106"/>
        <v/>
      </c>
    </row>
    <row r="92" spans="2:63" ht="21" customHeight="1">
      <c r="B92" s="10" t="s">
        <v>329</v>
      </c>
      <c r="C92" s="1" t="s">
        <v>34</v>
      </c>
      <c r="G92" s="8" t="s">
        <v>362</v>
      </c>
      <c r="W92" s="1" t="str">
        <f t="shared" si="108"/>
        <v/>
      </c>
      <c r="X92" s="1" t="str">
        <f t="shared" si="109"/>
        <v/>
      </c>
      <c r="Y92" s="1" t="str">
        <f t="shared" si="110"/>
        <v/>
      </c>
      <c r="Z92" s="1" t="str">
        <f t="shared" si="111"/>
        <v/>
      </c>
      <c r="AA92" s="1" t="str">
        <f t="shared" si="112"/>
        <v/>
      </c>
      <c r="AB92" s="1" t="str">
        <f t="shared" si="113"/>
        <v/>
      </c>
      <c r="AC92" s="1" t="str">
        <f t="shared" si="114"/>
        <v/>
      </c>
      <c r="AD92" s="1" t="str">
        <f t="shared" si="115"/>
        <v/>
      </c>
      <c r="AE92" s="1" t="str">
        <f t="shared" si="116"/>
        <v/>
      </c>
      <c r="AF92" s="1" t="str">
        <f t="shared" si="117"/>
        <v/>
      </c>
      <c r="AG92" s="1" t="str">
        <f t="shared" si="118"/>
        <v/>
      </c>
      <c r="AH92" s="1" t="str">
        <f t="shared" si="119"/>
        <v/>
      </c>
      <c r="AI92" s="1" t="str">
        <f t="shared" si="120"/>
        <v/>
      </c>
      <c r="AJ92" s="1" t="str">
        <f t="shared" si="121"/>
        <v/>
      </c>
      <c r="AK92" s="1" t="str">
        <f t="shared" si="122"/>
        <v/>
      </c>
      <c r="AL92" s="1" t="str">
        <f t="shared" si="123"/>
        <v/>
      </c>
      <c r="AM92" s="1" t="str">
        <f t="shared" si="124"/>
        <v/>
      </c>
      <c r="AN92" s="1" t="str">
        <f t="shared" si="125"/>
        <v/>
      </c>
      <c r="AO92" s="1" t="str">
        <f t="shared" si="126"/>
        <v/>
      </c>
      <c r="AP92" s="1" t="str">
        <f t="shared" si="127"/>
        <v/>
      </c>
      <c r="AQ92" s="1" t="str">
        <f t="shared" si="128"/>
        <v/>
      </c>
      <c r="AR92" s="1" t="s">
        <v>524</v>
      </c>
      <c r="AV92" s="5" t="s">
        <v>33</v>
      </c>
      <c r="AW92" s="5" t="s">
        <v>33</v>
      </c>
      <c r="AX92" s="6" t="str">
        <f t="shared" si="95"/>
        <v>{
    'name': "Woodgrain Bagels",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'link':"http://woodgrainbagels.com", 'pricing':"",   'phone-number': "", 'address': "2525A Arapahoe Ave Boulder CO", 'other-amenities': ['','',''], 'has-drink':false, 'has-food':false},</v>
      </c>
      <c r="AY92" s="1" t="str">
        <f t="shared" si="96"/>
        <v/>
      </c>
      <c r="AZ92" s="1" t="str">
        <f t="shared" si="97"/>
        <v/>
      </c>
      <c r="BA92" s="1" t="str">
        <f t="shared" si="98"/>
        <v/>
      </c>
      <c r="BB92" s="1" t="str">
        <f t="shared" si="99"/>
        <v/>
      </c>
      <c r="BC92" s="1" t="str">
        <f t="shared" si="100"/>
        <v/>
      </c>
      <c r="BD92" s="1" t="str">
        <f t="shared" si="101"/>
        <v/>
      </c>
      <c r="BE92" s="1" t="str">
        <f t="shared" si="102"/>
        <v xml:space="preserve">  campus</v>
      </c>
      <c r="BF92" s="1" t="str">
        <f t="shared" si="107"/>
        <v>Near Campus</v>
      </c>
      <c r="BG92" s="10">
        <v>40.014812999999997</v>
      </c>
      <c r="BH92" s="10">
        <v>-105.262709</v>
      </c>
      <c r="BI92" s="1" t="str">
        <f t="shared" si="103"/>
        <v>[40.014813,-105.262709],</v>
      </c>
      <c r="BK92" s="1" t="str">
        <f t="shared" si="106"/>
        <v/>
      </c>
    </row>
    <row r="93" spans="2:63" ht="21" customHeight="1">
      <c r="B93" s="10" t="s">
        <v>328</v>
      </c>
      <c r="C93" s="1" t="s">
        <v>34</v>
      </c>
      <c r="G93" s="3" t="s">
        <v>363</v>
      </c>
      <c r="H93" s="1">
        <v>1600</v>
      </c>
      <c r="I93" s="1">
        <v>1800</v>
      </c>
      <c r="J93" s="1">
        <v>1600</v>
      </c>
      <c r="K93" s="1">
        <v>1800</v>
      </c>
      <c r="L93" s="1">
        <v>1600</v>
      </c>
      <c r="M93" s="1">
        <v>1800</v>
      </c>
      <c r="N93" s="1">
        <v>1600</v>
      </c>
      <c r="O93" s="1">
        <v>1800</v>
      </c>
      <c r="P93" s="1">
        <v>1600</v>
      </c>
      <c r="Q93" s="1">
        <v>1800</v>
      </c>
      <c r="R93" s="1">
        <v>1600</v>
      </c>
      <c r="S93" s="1">
        <v>1800</v>
      </c>
      <c r="T93" s="1">
        <v>1600</v>
      </c>
      <c r="U93" s="1">
        <v>1800</v>
      </c>
      <c r="V93" s="2"/>
      <c r="W93" s="1">
        <f t="shared" si="108"/>
        <v>16</v>
      </c>
      <c r="X93" s="1">
        <f t="shared" si="109"/>
        <v>18</v>
      </c>
      <c r="Y93" s="1">
        <f t="shared" si="110"/>
        <v>16</v>
      </c>
      <c r="Z93" s="1">
        <f t="shared" si="111"/>
        <v>18</v>
      </c>
      <c r="AA93" s="1">
        <f t="shared" si="112"/>
        <v>16</v>
      </c>
      <c r="AB93" s="1">
        <f t="shared" si="113"/>
        <v>18</v>
      </c>
      <c r="AC93" s="1">
        <f t="shared" si="114"/>
        <v>16</v>
      </c>
      <c r="AD93" s="1">
        <f t="shared" si="115"/>
        <v>18</v>
      </c>
      <c r="AE93" s="1">
        <f t="shared" si="116"/>
        <v>16</v>
      </c>
      <c r="AF93" s="1">
        <f t="shared" si="117"/>
        <v>18</v>
      </c>
      <c r="AG93" s="1">
        <f t="shared" si="118"/>
        <v>16</v>
      </c>
      <c r="AH93" s="1">
        <f t="shared" si="119"/>
        <v>18</v>
      </c>
      <c r="AI93" s="1">
        <f t="shared" si="120"/>
        <v>16</v>
      </c>
      <c r="AJ93" s="1">
        <f t="shared" si="121"/>
        <v>18</v>
      </c>
      <c r="AK93" s="1" t="str">
        <f t="shared" si="122"/>
        <v>4pm-6pm</v>
      </c>
      <c r="AL93" s="1" t="str">
        <f t="shared" si="123"/>
        <v>4pm-6pm</v>
      </c>
      <c r="AM93" s="1" t="str">
        <f t="shared" si="124"/>
        <v>4pm-6pm</v>
      </c>
      <c r="AN93" s="1" t="str">
        <f t="shared" si="125"/>
        <v>4pm-6pm</v>
      </c>
      <c r="AO93" s="1" t="str">
        <f t="shared" si="126"/>
        <v>4pm-6pm</v>
      </c>
      <c r="AP93" s="1" t="str">
        <f t="shared" si="127"/>
        <v>4pm-6pm</v>
      </c>
      <c r="AQ93" s="1" t="str">
        <f t="shared" si="128"/>
        <v>4pm-6pm</v>
      </c>
      <c r="AR93" s="4" t="s">
        <v>525</v>
      </c>
      <c r="AV93" s="5" t="s">
        <v>32</v>
      </c>
      <c r="AW93" s="5" t="s">
        <v>32</v>
      </c>
      <c r="AX93" s="6" t="str">
        <f t="shared" si="95"/>
        <v>{
    'name': "Cedars Lounge",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'link':"http://thecedarlounge.ie", 'pricing':"",   'phone-number': "", 'address': "1345 28th St Boulder CO", 'other-amenities': ['','',''], 'has-drink':true, 'has-food':true},</v>
      </c>
      <c r="AY93" s="1" t="str">
        <f t="shared" si="96"/>
        <v/>
      </c>
      <c r="AZ93" s="1" t="str">
        <f t="shared" si="97"/>
        <v/>
      </c>
      <c r="BA93" s="1" t="str">
        <f t="shared" si="98"/>
        <v/>
      </c>
      <c r="BB93" s="1" t="str">
        <f t="shared" si="99"/>
        <v>&lt;img src=@img/drinkicon.png@&gt;</v>
      </c>
      <c r="BC93" s="1" t="str">
        <f t="shared" si="100"/>
        <v>&lt;img src=@img/foodicon.png@&gt;</v>
      </c>
      <c r="BD93" s="1" t="str">
        <f t="shared" si="101"/>
        <v>&lt;img src=@img/drinkicon.png@&gt;&lt;img src=@img/foodicon.png@&gt;</v>
      </c>
      <c r="BE93" s="1" t="str">
        <f t="shared" si="102"/>
        <v>drink food   campus</v>
      </c>
      <c r="BF93" s="1" t="str">
        <f t="shared" si="107"/>
        <v>Near Campus</v>
      </c>
      <c r="BG93" s="10">
        <v>40.012053999999999</v>
      </c>
      <c r="BH93" s="10">
        <v>-105.260694</v>
      </c>
      <c r="BI93" s="1" t="str">
        <f t="shared" si="103"/>
        <v>[40.012054,-105.260694],</v>
      </c>
      <c r="BK93" s="1" t="str">
        <f t="shared" si="106"/>
        <v/>
      </c>
    </row>
    <row r="94" spans="2:63" ht="21" customHeight="1">
      <c r="B94" s="10" t="s">
        <v>327</v>
      </c>
      <c r="C94" s="1" t="s">
        <v>417</v>
      </c>
      <c r="G94" s="8" t="s">
        <v>364</v>
      </c>
      <c r="J94" s="1">
        <v>1500</v>
      </c>
      <c r="K94" s="1">
        <v>1700</v>
      </c>
      <c r="L94" s="1">
        <v>1500</v>
      </c>
      <c r="M94" s="1">
        <v>1700</v>
      </c>
      <c r="N94" s="1">
        <v>1500</v>
      </c>
      <c r="O94" s="1">
        <v>1700</v>
      </c>
      <c r="P94" s="1">
        <v>1500</v>
      </c>
      <c r="Q94" s="1">
        <v>1700</v>
      </c>
      <c r="R94" s="1">
        <v>1500</v>
      </c>
      <c r="S94" s="1">
        <v>1700</v>
      </c>
      <c r="W94" s="1" t="str">
        <f t="shared" si="108"/>
        <v/>
      </c>
      <c r="X94" s="1" t="str">
        <f t="shared" si="109"/>
        <v/>
      </c>
      <c r="Y94" s="1">
        <f t="shared" si="110"/>
        <v>15</v>
      </c>
      <c r="Z94" s="1">
        <f t="shared" si="111"/>
        <v>17</v>
      </c>
      <c r="AA94" s="1">
        <f t="shared" si="112"/>
        <v>15</v>
      </c>
      <c r="AB94" s="1">
        <f t="shared" si="113"/>
        <v>17</v>
      </c>
      <c r="AC94" s="1">
        <f t="shared" si="114"/>
        <v>15</v>
      </c>
      <c r="AD94" s="1">
        <f t="shared" si="115"/>
        <v>17</v>
      </c>
      <c r="AE94" s="1">
        <f t="shared" si="116"/>
        <v>15</v>
      </c>
      <c r="AF94" s="1">
        <f t="shared" si="117"/>
        <v>17</v>
      </c>
      <c r="AG94" s="1">
        <f t="shared" si="118"/>
        <v>15</v>
      </c>
      <c r="AH94" s="1">
        <f t="shared" si="119"/>
        <v>17</v>
      </c>
      <c r="AI94" s="1" t="str">
        <f t="shared" si="120"/>
        <v/>
      </c>
      <c r="AJ94" s="1" t="str">
        <f t="shared" si="121"/>
        <v/>
      </c>
      <c r="AK94" s="1" t="str">
        <f t="shared" si="122"/>
        <v/>
      </c>
      <c r="AL94" s="1" t="str">
        <f t="shared" si="123"/>
        <v>3pm-5pm</v>
      </c>
      <c r="AM94" s="1" t="str">
        <f t="shared" si="124"/>
        <v>3pm-5pm</v>
      </c>
      <c r="AN94" s="1" t="str">
        <f t="shared" si="125"/>
        <v>3pm-5pm</v>
      </c>
      <c r="AO94" s="1" t="str">
        <f t="shared" si="126"/>
        <v>3pm-5pm</v>
      </c>
      <c r="AP94" s="1" t="str">
        <f t="shared" si="127"/>
        <v>3pm-5pm</v>
      </c>
      <c r="AQ94" s="1" t="str">
        <f t="shared" si="128"/>
        <v/>
      </c>
      <c r="AR94" s="14" t="s">
        <v>526</v>
      </c>
      <c r="AV94" s="5" t="s">
        <v>32</v>
      </c>
      <c r="AW94" s="5" t="s">
        <v>32</v>
      </c>
      <c r="AX94" s="6" t="str">
        <f t="shared" si="95"/>
        <v>{
    'name': "Aloy Thai",
    'area': "east",'hours': {
      'sunday-start':"", 'sunday-end':"", 'monday-start':"1500", 'monday-end':"1700", 'tuesday-start':"1500", 'tuesday-end':"1700", 'wednesday-start':"1500", 'wednesday-end':"1700", 'thursday-start':"1500", 'thursday-end':"1700", 'friday-start':"1500", 'friday-end':"1700", 'saturday-start':"", 'saturday-end':""},  'description': "", 'link':"http://aloythai.com", 'pricing':"",   'phone-number': "", 'address': "2720 Canyon Blvd Boulder CO", 'other-amenities': ['','',''], 'has-drink':true, 'has-food':true},</v>
      </c>
      <c r="AY94" s="1" t="str">
        <f t="shared" si="96"/>
        <v/>
      </c>
      <c r="AZ94" s="1" t="str">
        <f t="shared" si="97"/>
        <v/>
      </c>
      <c r="BA94" s="1" t="str">
        <f t="shared" si="98"/>
        <v/>
      </c>
      <c r="BB94" s="1" t="str">
        <f t="shared" si="99"/>
        <v>&lt;img src=@img/drinkicon.png@&gt;</v>
      </c>
      <c r="BC94" s="1" t="str">
        <f t="shared" si="100"/>
        <v>&lt;img src=@img/foodicon.png@&gt;</v>
      </c>
      <c r="BD94" s="1" t="str">
        <f t="shared" si="101"/>
        <v>&lt;img src=@img/drinkicon.png@&gt;&lt;img src=@img/foodicon.png@&gt;</v>
      </c>
      <c r="BE94" s="1" t="str">
        <f t="shared" si="102"/>
        <v>drink food   east</v>
      </c>
      <c r="BF94" s="1" t="str">
        <f t="shared" si="107"/>
        <v>East Boulder</v>
      </c>
      <c r="BG94" s="10">
        <v>40.016956</v>
      </c>
      <c r="BH94" s="10">
        <v>-105.259219</v>
      </c>
      <c r="BI94" s="1" t="str">
        <f t="shared" si="103"/>
        <v>[40.016956,-105.259219],</v>
      </c>
      <c r="BK94" s="1" t="str">
        <f t="shared" si="106"/>
        <v/>
      </c>
    </row>
    <row r="95" spans="2:63" ht="21" customHeight="1">
      <c r="B95" s="10" t="s">
        <v>326</v>
      </c>
      <c r="C95" s="1" t="s">
        <v>34</v>
      </c>
      <c r="G95" s="8" t="s">
        <v>365</v>
      </c>
      <c r="W95" s="1" t="str">
        <f t="shared" si="108"/>
        <v/>
      </c>
      <c r="X95" s="1" t="str">
        <f t="shared" si="109"/>
        <v/>
      </c>
      <c r="Y95" s="1" t="str">
        <f t="shared" si="110"/>
        <v/>
      </c>
      <c r="Z95" s="1" t="str">
        <f t="shared" si="111"/>
        <v/>
      </c>
      <c r="AA95" s="1" t="str">
        <f t="shared" si="112"/>
        <v/>
      </c>
      <c r="AB95" s="1" t="str">
        <f t="shared" si="113"/>
        <v/>
      </c>
      <c r="AC95" s="1" t="str">
        <f t="shared" si="114"/>
        <v/>
      </c>
      <c r="AD95" s="1" t="str">
        <f t="shared" si="115"/>
        <v/>
      </c>
      <c r="AE95" s="1" t="str">
        <f t="shared" si="116"/>
        <v/>
      </c>
      <c r="AF95" s="1" t="str">
        <f t="shared" si="117"/>
        <v/>
      </c>
      <c r="AG95" s="1" t="str">
        <f t="shared" si="118"/>
        <v/>
      </c>
      <c r="AH95" s="1" t="str">
        <f t="shared" si="119"/>
        <v/>
      </c>
      <c r="AI95" s="1" t="str">
        <f t="shared" si="120"/>
        <v/>
      </c>
      <c r="AJ95" s="1" t="str">
        <f t="shared" si="121"/>
        <v/>
      </c>
      <c r="AK95" s="1" t="str">
        <f t="shared" si="122"/>
        <v/>
      </c>
      <c r="AL95" s="1" t="str">
        <f t="shared" si="123"/>
        <v/>
      </c>
      <c r="AM95" s="1" t="str">
        <f t="shared" si="124"/>
        <v/>
      </c>
      <c r="AN95" s="1" t="str">
        <f t="shared" si="125"/>
        <v/>
      </c>
      <c r="AO95" s="1" t="str">
        <f t="shared" si="126"/>
        <v/>
      </c>
      <c r="AP95" s="1" t="str">
        <f t="shared" si="127"/>
        <v/>
      </c>
      <c r="AQ95" s="1" t="str">
        <f t="shared" si="128"/>
        <v/>
      </c>
      <c r="AR95" s="4" t="s">
        <v>527</v>
      </c>
      <c r="AT95" s="1" t="s">
        <v>464</v>
      </c>
      <c r="AV95" s="5" t="s">
        <v>33</v>
      </c>
      <c r="AW95" s="5" t="s">
        <v>33</v>
      </c>
      <c r="AX95" s="6" t="str">
        <f t="shared" si="95"/>
        <v>{
    'name': "Tibet Kitchen",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'link':"http://tibetkitchen.com", 'pricing':"",   'phone-number': "", 'address': "2359 Arapahoe Ave Boulder CO", 'other-amenities': ['','pet',''], 'has-drink':false, 'has-food':false},</v>
      </c>
      <c r="AY95" s="1" t="str">
        <f t="shared" ref="AY95:AY122" si="129">IF(AS95&gt;0,"&lt;img src=@img/outdoor.png@&gt;","")</f>
        <v/>
      </c>
      <c r="AZ95" s="1" t="str">
        <f t="shared" ref="AZ95:AZ122" si="130">IF(AT95&gt;0,"&lt;img src=@img/pets.png@&gt;","")</f>
        <v>&lt;img src=@img/pets.png@&gt;</v>
      </c>
      <c r="BA95" s="1" t="str">
        <f t="shared" ref="BA95:BA122" si="131">IF(AU95="hard","&lt;img src=@img/hard.png@&gt;",IF(AU95="medium","&lt;img src=@img/medium.png@&gt;",IF(AU95="easy","&lt;img src=@img/easy.png@&gt;","")))</f>
        <v/>
      </c>
      <c r="BB95" s="1" t="str">
        <f t="shared" ref="BB95:BB122" si="132">IF(AV95="true","&lt;img src=@img/drinkicon.png@&gt;","")</f>
        <v/>
      </c>
      <c r="BC95" s="1" t="str">
        <f t="shared" ref="BC95:BC122" si="133">IF(AW95="true","&lt;img src=@img/foodicon.png@&gt;","")</f>
        <v/>
      </c>
      <c r="BD95" s="1" t="str">
        <f t="shared" ref="BD95:BD122" si="134">CONCATENATE(AY95,AZ95,BA95,BB95,BC95,BK95)</f>
        <v>&lt;img src=@img/pets.png@&gt;</v>
      </c>
      <c r="BE95" s="1" t="str">
        <f t="shared" ref="BE95:BE122" si="135">CONCATENATE(IF(AS95&gt;0,"outdoor ",""),IF(AT95&gt;0,"pet ",""),IF(AV95="true","drink ",""),IF(AW95="true","food ",""),AU95," ",E95," ",C95,IF(BJ95=TRUE," kid",""))</f>
        <v>pet   campus</v>
      </c>
      <c r="BF95" s="1" t="str">
        <f t="shared" si="107"/>
        <v>Near Campus</v>
      </c>
      <c r="BG95" s="10">
        <v>40.014879999999998</v>
      </c>
      <c r="BH95" s="10">
        <v>-105.263391</v>
      </c>
      <c r="BI95" s="1" t="str">
        <f t="shared" ref="BI95:BI122" si="136">CONCATENATE("[",BG95,",",BH95,"],")</f>
        <v>[40.01488,-105.263391],</v>
      </c>
      <c r="BK95" s="1" t="str">
        <f t="shared" si="106"/>
        <v/>
      </c>
    </row>
    <row r="96" spans="2:63" ht="21" customHeight="1">
      <c r="B96" s="10" t="s">
        <v>325</v>
      </c>
      <c r="C96" s="1" t="s">
        <v>34</v>
      </c>
      <c r="G96" s="8" t="s">
        <v>366</v>
      </c>
      <c r="W96" s="1" t="str">
        <f t="shared" si="108"/>
        <v/>
      </c>
      <c r="X96" s="1" t="str">
        <f t="shared" si="109"/>
        <v/>
      </c>
      <c r="Y96" s="1" t="str">
        <f t="shared" si="110"/>
        <v/>
      </c>
      <c r="Z96" s="1" t="str">
        <f t="shared" si="111"/>
        <v/>
      </c>
      <c r="AA96" s="1" t="str">
        <f t="shared" si="112"/>
        <v/>
      </c>
      <c r="AB96" s="1" t="str">
        <f t="shared" si="113"/>
        <v/>
      </c>
      <c r="AC96" s="1" t="str">
        <f t="shared" si="114"/>
        <v/>
      </c>
      <c r="AD96" s="1" t="str">
        <f t="shared" si="115"/>
        <v/>
      </c>
      <c r="AE96" s="1" t="str">
        <f t="shared" si="116"/>
        <v/>
      </c>
      <c r="AF96" s="1" t="str">
        <f t="shared" si="117"/>
        <v/>
      </c>
      <c r="AG96" s="1" t="str">
        <f t="shared" si="118"/>
        <v/>
      </c>
      <c r="AH96" s="1" t="str">
        <f t="shared" si="119"/>
        <v/>
      </c>
      <c r="AI96" s="1" t="str">
        <f t="shared" si="120"/>
        <v/>
      </c>
      <c r="AJ96" s="1" t="str">
        <f t="shared" si="121"/>
        <v/>
      </c>
      <c r="AK96" s="1" t="str">
        <f t="shared" si="122"/>
        <v/>
      </c>
      <c r="AL96" s="1" t="str">
        <f t="shared" si="123"/>
        <v/>
      </c>
      <c r="AM96" s="1" t="str">
        <f t="shared" si="124"/>
        <v/>
      </c>
      <c r="AN96" s="1" t="str">
        <f t="shared" si="125"/>
        <v/>
      </c>
      <c r="AO96" s="1" t="str">
        <f t="shared" si="126"/>
        <v/>
      </c>
      <c r="AP96" s="1" t="str">
        <f t="shared" si="127"/>
        <v/>
      </c>
      <c r="AQ96" s="1" t="str">
        <f t="shared" si="128"/>
        <v/>
      </c>
      <c r="AR96" s="14" t="s">
        <v>528</v>
      </c>
      <c r="AV96" s="5" t="s">
        <v>33</v>
      </c>
      <c r="AW96" s="5" t="s">
        <v>33</v>
      </c>
      <c r="AX96" s="6" t="str">
        <f t="shared" si="95"/>
        <v>{
    'name': "Silver Mine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'link':"http://silverminesubs.com", 'pricing':"",   'phone-number': "", 'address': "1100 28th St Boulder CO", 'other-amenities': ['','',''], 'has-drink':false, 'has-food':false},</v>
      </c>
      <c r="AY96" s="1" t="str">
        <f t="shared" si="129"/>
        <v/>
      </c>
      <c r="AZ96" s="1" t="str">
        <f t="shared" si="130"/>
        <v/>
      </c>
      <c r="BA96" s="1" t="str">
        <f t="shared" si="131"/>
        <v/>
      </c>
      <c r="BB96" s="1" t="str">
        <f t="shared" si="132"/>
        <v/>
      </c>
      <c r="BC96" s="1" t="str">
        <f t="shared" si="133"/>
        <v/>
      </c>
      <c r="BD96" s="1" t="str">
        <f t="shared" si="134"/>
        <v/>
      </c>
      <c r="BE96" s="1" t="str">
        <f t="shared" si="135"/>
        <v xml:space="preserve">  campus</v>
      </c>
      <c r="BF96" s="1" t="str">
        <f t="shared" si="107"/>
        <v>Near Campus</v>
      </c>
      <c r="BG96" s="10">
        <v>40.007584999999999</v>
      </c>
      <c r="BH96" s="10">
        <v>-105.258122</v>
      </c>
      <c r="BI96" s="1" t="str">
        <f t="shared" si="136"/>
        <v>[40.007585,-105.258122],</v>
      </c>
      <c r="BK96" s="1" t="str">
        <f t="shared" si="106"/>
        <v/>
      </c>
    </row>
    <row r="97" spans="2:63" ht="21" customHeight="1">
      <c r="B97" s="10" t="s">
        <v>324</v>
      </c>
      <c r="C97" s="1" t="s">
        <v>417</v>
      </c>
      <c r="G97" s="8" t="s">
        <v>367</v>
      </c>
      <c r="W97" s="1" t="str">
        <f t="shared" si="108"/>
        <v/>
      </c>
      <c r="X97" s="1" t="str">
        <f t="shared" si="109"/>
        <v/>
      </c>
      <c r="Y97" s="1" t="str">
        <f t="shared" si="110"/>
        <v/>
      </c>
      <c r="Z97" s="1" t="str">
        <f t="shared" si="111"/>
        <v/>
      </c>
      <c r="AA97" s="1" t="str">
        <f t="shared" si="112"/>
        <v/>
      </c>
      <c r="AB97" s="1" t="str">
        <f t="shared" si="113"/>
        <v/>
      </c>
      <c r="AC97" s="1" t="str">
        <f t="shared" si="114"/>
        <v/>
      </c>
      <c r="AD97" s="1" t="str">
        <f t="shared" si="115"/>
        <v/>
      </c>
      <c r="AE97" s="1" t="str">
        <f t="shared" si="116"/>
        <v/>
      </c>
      <c r="AF97" s="1" t="str">
        <f t="shared" si="117"/>
        <v/>
      </c>
      <c r="AG97" s="1" t="str">
        <f t="shared" si="118"/>
        <v/>
      </c>
      <c r="AH97" s="1" t="str">
        <f t="shared" si="119"/>
        <v/>
      </c>
      <c r="AI97" s="1" t="str">
        <f t="shared" si="120"/>
        <v/>
      </c>
      <c r="AJ97" s="1" t="str">
        <f t="shared" si="121"/>
        <v/>
      </c>
      <c r="AK97" s="1" t="str">
        <f t="shared" si="122"/>
        <v/>
      </c>
      <c r="AL97" s="1" t="str">
        <f t="shared" si="123"/>
        <v/>
      </c>
      <c r="AM97" s="1" t="str">
        <f t="shared" si="124"/>
        <v/>
      </c>
      <c r="AN97" s="1" t="str">
        <f t="shared" si="125"/>
        <v/>
      </c>
      <c r="AO97" s="1" t="str">
        <f t="shared" si="126"/>
        <v/>
      </c>
      <c r="AP97" s="1" t="str">
        <f t="shared" si="127"/>
        <v/>
      </c>
      <c r="AQ97" s="1" t="str">
        <f t="shared" si="128"/>
        <v/>
      </c>
      <c r="AR97" s="1" t="s">
        <v>529</v>
      </c>
      <c r="AV97" s="5" t="s">
        <v>33</v>
      </c>
      <c r="AW97" s="5" t="s">
        <v>33</v>
      </c>
      <c r="AX97" s="6" t="str">
        <f t="shared" si="95"/>
        <v>{
    'name': "Flower Child",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'link':"http://iamaflowerchild.com", 'pricing':"",   'phone-number': "", 'address': "2580 Arapahoe Ave # 110 Boulder CO", 'other-amenities': ['','',''], 'has-drink':false, 'has-food':false},</v>
      </c>
      <c r="AY97" s="1" t="str">
        <f t="shared" si="129"/>
        <v/>
      </c>
      <c r="AZ97" s="1" t="str">
        <f t="shared" si="130"/>
        <v/>
      </c>
      <c r="BA97" s="1" t="str">
        <f t="shared" si="131"/>
        <v/>
      </c>
      <c r="BB97" s="1" t="str">
        <f t="shared" si="132"/>
        <v/>
      </c>
      <c r="BC97" s="1" t="str">
        <f t="shared" si="133"/>
        <v/>
      </c>
      <c r="BD97" s="1" t="str">
        <f t="shared" si="134"/>
        <v/>
      </c>
      <c r="BE97" s="1" t="str">
        <f t="shared" si="135"/>
        <v xml:space="preserve">  east</v>
      </c>
      <c r="BF97" s="1" t="str">
        <f t="shared" si="107"/>
        <v>East Boulder</v>
      </c>
      <c r="BG97" s="10">
        <v>40.013458</v>
      </c>
      <c r="BH97" s="10">
        <v>-105.260385</v>
      </c>
      <c r="BI97" s="1" t="str">
        <f t="shared" si="136"/>
        <v>[40.013458,-105.260385],</v>
      </c>
      <c r="BK97" s="1" t="str">
        <f t="shared" si="106"/>
        <v/>
      </c>
    </row>
    <row r="98" spans="2:63" ht="21" customHeight="1">
      <c r="B98" s="10" t="s">
        <v>389</v>
      </c>
      <c r="C98" s="1" t="s">
        <v>309</v>
      </c>
      <c r="G98" s="8" t="s">
        <v>368</v>
      </c>
      <c r="W98" s="1" t="str">
        <f t="shared" si="108"/>
        <v/>
      </c>
      <c r="X98" s="1" t="str">
        <f t="shared" si="109"/>
        <v/>
      </c>
      <c r="Y98" s="1" t="str">
        <f t="shared" si="110"/>
        <v/>
      </c>
      <c r="Z98" s="1" t="str">
        <f t="shared" si="111"/>
        <v/>
      </c>
      <c r="AA98" s="1" t="str">
        <f t="shared" si="112"/>
        <v/>
      </c>
      <c r="AB98" s="1" t="str">
        <f t="shared" si="113"/>
        <v/>
      </c>
      <c r="AC98" s="1" t="str">
        <f t="shared" si="114"/>
        <v/>
      </c>
      <c r="AD98" s="1" t="str">
        <f t="shared" si="115"/>
        <v/>
      </c>
      <c r="AE98" s="1" t="str">
        <f t="shared" si="116"/>
        <v/>
      </c>
      <c r="AF98" s="1" t="str">
        <f t="shared" si="117"/>
        <v/>
      </c>
      <c r="AG98" s="1" t="str">
        <f t="shared" si="118"/>
        <v/>
      </c>
      <c r="AH98" s="1" t="str">
        <f t="shared" si="119"/>
        <v/>
      </c>
      <c r="AI98" s="1" t="str">
        <f t="shared" si="120"/>
        <v/>
      </c>
      <c r="AJ98" s="1" t="str">
        <f t="shared" si="121"/>
        <v/>
      </c>
      <c r="AK98" s="1" t="str">
        <f t="shared" si="122"/>
        <v/>
      </c>
      <c r="AL98" s="1" t="str">
        <f t="shared" si="123"/>
        <v/>
      </c>
      <c r="AM98" s="1" t="str">
        <f t="shared" si="124"/>
        <v/>
      </c>
      <c r="AN98" s="1" t="str">
        <f t="shared" si="125"/>
        <v/>
      </c>
      <c r="AO98" s="1" t="str">
        <f t="shared" si="126"/>
        <v/>
      </c>
      <c r="AP98" s="1" t="str">
        <f t="shared" si="127"/>
        <v/>
      </c>
      <c r="AQ98" s="1" t="str">
        <f t="shared" si="128"/>
        <v/>
      </c>
      <c r="AR98" s="1" t="s">
        <v>530</v>
      </c>
      <c r="AV98" s="5" t="s">
        <v>33</v>
      </c>
      <c r="AW98" s="5" t="s">
        <v>33</v>
      </c>
      <c r="AX98" s="6" t="str">
        <f t="shared" ref="AX98:AX122" si="137">CONCATENATE("{
    'name': """,B98,""",
    'area': ","""",C98,""",",
"'hours': {
      'sunday-start':","""",H98,"""",", 'sunday-end':","""",I98,"""",", 'monday-start':","""",J98,"""",", 'monday-end':","""",K98,"""",", 'tuesday-start':","""",L98,"""",", 'tuesday-end':","""",M98,""", 'wednesday-start':","""",N98,""", 'wednesday-end':","""",O98,""", 'thursday-start':","""",P98,""", 'thursday-end':","""",Q98,""", 'friday-start':","""",R98,""", 'friday-end':","""",S98,""", 'saturday-start':","""",T98,""", 'saturday-end':","""",U98,"""","},","  'description': ","""",V98,"""",", 'link':","""",AR98,"""",", 'pricing':","""",E98,"""",",   'phone-number': ","""",F98,"""",", 'address': ","""",G98,"""",", 'other-amenities': [","'",AS98,"','",AT98,"','",AU98,"'","]",", 'has-drink':",AV98,", 'has-food':",AW98,"},")</f>
        <v>{
    'name': "Rush Bowls",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'link':"http://rushbowls.com", 'pricing':"",   'phone-number': "", 'address': "1207 13th St Boulder CO", 'other-amenities': ['','',''], 'has-drink':false, 'has-food':false},</v>
      </c>
      <c r="AY98" s="1" t="str">
        <f t="shared" si="129"/>
        <v/>
      </c>
      <c r="AZ98" s="1" t="str">
        <f t="shared" si="130"/>
        <v/>
      </c>
      <c r="BA98" s="1" t="str">
        <f t="shared" si="131"/>
        <v/>
      </c>
      <c r="BB98" s="1" t="str">
        <f t="shared" si="132"/>
        <v/>
      </c>
      <c r="BC98" s="1" t="str">
        <f t="shared" si="133"/>
        <v/>
      </c>
      <c r="BD98" s="1" t="str">
        <f t="shared" si="134"/>
        <v/>
      </c>
      <c r="BE98" s="1" t="str">
        <f t="shared" si="135"/>
        <v xml:space="preserve">  hill</v>
      </c>
      <c r="BF98" s="1" t="str">
        <f t="shared" si="107"/>
        <v>The Hill</v>
      </c>
      <c r="BG98" s="10">
        <v>40.008825999999999</v>
      </c>
      <c r="BH98" s="10">
        <v>-105.276465</v>
      </c>
      <c r="BI98" s="1" t="str">
        <f t="shared" si="136"/>
        <v>[40.008826,-105.276465],</v>
      </c>
      <c r="BK98" s="1" t="str">
        <f t="shared" si="106"/>
        <v/>
      </c>
    </row>
    <row r="99" spans="2:63" ht="21" customHeight="1">
      <c r="B99" s="10" t="s">
        <v>390</v>
      </c>
      <c r="C99" s="1" t="s">
        <v>309</v>
      </c>
      <c r="G99" s="1" t="s">
        <v>369</v>
      </c>
      <c r="H99" s="1">
        <v>1500</v>
      </c>
      <c r="I99" s="1">
        <v>1800</v>
      </c>
      <c r="J99" s="1">
        <v>1500</v>
      </c>
      <c r="K99" s="1">
        <v>1800</v>
      </c>
      <c r="L99" s="1">
        <v>1500</v>
      </c>
      <c r="M99" s="1">
        <v>1800</v>
      </c>
      <c r="N99" s="1">
        <v>1500</v>
      </c>
      <c r="O99" s="1">
        <v>1800</v>
      </c>
      <c r="P99" s="1">
        <v>1500</v>
      </c>
      <c r="Q99" s="1">
        <v>1800</v>
      </c>
      <c r="R99" s="1">
        <v>1500</v>
      </c>
      <c r="S99" s="1">
        <v>1800</v>
      </c>
      <c r="T99" s="1">
        <v>1500</v>
      </c>
      <c r="U99" s="1">
        <v>1800</v>
      </c>
      <c r="W99" s="1">
        <f t="shared" si="108"/>
        <v>15</v>
      </c>
      <c r="X99" s="1">
        <f t="shared" si="109"/>
        <v>18</v>
      </c>
      <c r="Y99" s="1">
        <f t="shared" si="110"/>
        <v>15</v>
      </c>
      <c r="Z99" s="1">
        <f t="shared" si="111"/>
        <v>18</v>
      </c>
      <c r="AA99" s="1">
        <f t="shared" si="112"/>
        <v>15</v>
      </c>
      <c r="AB99" s="1">
        <f t="shared" si="113"/>
        <v>18</v>
      </c>
      <c r="AC99" s="1">
        <f t="shared" si="114"/>
        <v>15</v>
      </c>
      <c r="AD99" s="1">
        <f t="shared" si="115"/>
        <v>18</v>
      </c>
      <c r="AE99" s="1">
        <f t="shared" si="116"/>
        <v>15</v>
      </c>
      <c r="AF99" s="1">
        <f t="shared" si="117"/>
        <v>18</v>
      </c>
      <c r="AG99" s="1">
        <f t="shared" si="118"/>
        <v>15</v>
      </c>
      <c r="AH99" s="1">
        <f t="shared" si="119"/>
        <v>18</v>
      </c>
      <c r="AI99" s="1">
        <f t="shared" si="120"/>
        <v>15</v>
      </c>
      <c r="AJ99" s="1">
        <f t="shared" si="121"/>
        <v>18</v>
      </c>
      <c r="AK99" s="1" t="str">
        <f t="shared" si="122"/>
        <v>3pm-6pm</v>
      </c>
      <c r="AL99" s="1" t="str">
        <f t="shared" si="123"/>
        <v>3pm-6pm</v>
      </c>
      <c r="AM99" s="1" t="str">
        <f t="shared" si="124"/>
        <v>3pm-6pm</v>
      </c>
      <c r="AN99" s="1" t="str">
        <f t="shared" si="125"/>
        <v>3pm-6pm</v>
      </c>
      <c r="AO99" s="1" t="str">
        <f t="shared" si="126"/>
        <v>3pm-6pm</v>
      </c>
      <c r="AP99" s="1" t="str">
        <f t="shared" si="127"/>
        <v>3pm-6pm</v>
      </c>
      <c r="AQ99" s="1" t="str">
        <f t="shared" si="128"/>
        <v>3pm-6pm</v>
      </c>
      <c r="AR99" s="1" t="s">
        <v>531</v>
      </c>
      <c r="AV99" s="5" t="s">
        <v>32</v>
      </c>
      <c r="AW99" s="5" t="s">
        <v>32</v>
      </c>
      <c r="AX99" s="6" t="str">
        <f t="shared" si="137"/>
        <v>{
    'name': "Cafe Aion",
    'area': "hill",'hours':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"", 'link':"http://cafeaion.com", 'pricing':"",   'phone-number': "", 'address': "1235 Pennsylvania Ave Boulder CO", 'other-amenities': ['','',''], 'has-drink':true, 'has-food':true},</v>
      </c>
      <c r="AY99" s="1" t="str">
        <f t="shared" si="129"/>
        <v/>
      </c>
      <c r="AZ99" s="1" t="str">
        <f t="shared" si="130"/>
        <v/>
      </c>
      <c r="BA99" s="1" t="str">
        <f t="shared" si="131"/>
        <v/>
      </c>
      <c r="BB99" s="1" t="str">
        <f t="shared" si="132"/>
        <v>&lt;img src=@img/drinkicon.png@&gt;</v>
      </c>
      <c r="BC99" s="1" t="str">
        <f t="shared" si="133"/>
        <v>&lt;img src=@img/foodicon.png@&gt;</v>
      </c>
      <c r="BD99" s="1" t="str">
        <f t="shared" si="134"/>
        <v>&lt;img src=@img/drinkicon.png@&gt;&lt;img src=@img/foodicon.png@&gt;</v>
      </c>
      <c r="BE99" s="1" t="str">
        <f t="shared" si="135"/>
        <v>drink food   hill</v>
      </c>
      <c r="BF99" s="1" t="str">
        <f t="shared" si="107"/>
        <v>The Hill</v>
      </c>
      <c r="BG99" s="10">
        <v>40.008789</v>
      </c>
      <c r="BH99" s="10">
        <v>-105.27650300000001</v>
      </c>
      <c r="BI99" s="1" t="str">
        <f t="shared" si="136"/>
        <v>[40.008789,-105.276503],</v>
      </c>
      <c r="BK99" s="1" t="str">
        <f t="shared" si="106"/>
        <v/>
      </c>
    </row>
    <row r="100" spans="2:63" ht="21" customHeight="1">
      <c r="B100" s="10" t="s">
        <v>391</v>
      </c>
      <c r="C100" s="1" t="s">
        <v>309</v>
      </c>
      <c r="G100" s="1" t="s">
        <v>370</v>
      </c>
      <c r="W100" s="1" t="str">
        <f t="shared" si="108"/>
        <v/>
      </c>
      <c r="X100" s="1" t="str">
        <f t="shared" si="109"/>
        <v/>
      </c>
      <c r="Y100" s="1" t="str">
        <f t="shared" si="110"/>
        <v/>
      </c>
      <c r="Z100" s="1" t="str">
        <f t="shared" si="111"/>
        <v/>
      </c>
      <c r="AA100" s="1" t="str">
        <f t="shared" si="112"/>
        <v/>
      </c>
      <c r="AB100" s="1" t="str">
        <f t="shared" si="113"/>
        <v/>
      </c>
      <c r="AC100" s="1" t="str">
        <f t="shared" si="114"/>
        <v/>
      </c>
      <c r="AD100" s="1" t="str">
        <f t="shared" si="115"/>
        <v/>
      </c>
      <c r="AE100" s="1" t="str">
        <f t="shared" si="116"/>
        <v/>
      </c>
      <c r="AF100" s="1" t="str">
        <f t="shared" si="117"/>
        <v/>
      </c>
      <c r="AG100" s="1" t="str">
        <f t="shared" si="118"/>
        <v/>
      </c>
      <c r="AH100" s="1" t="str">
        <f t="shared" si="119"/>
        <v/>
      </c>
      <c r="AI100" s="1" t="str">
        <f t="shared" si="120"/>
        <v/>
      </c>
      <c r="AJ100" s="1" t="str">
        <f t="shared" si="121"/>
        <v/>
      </c>
      <c r="AK100" s="1" t="str">
        <f t="shared" si="122"/>
        <v/>
      </c>
      <c r="AL100" s="1" t="str">
        <f t="shared" si="123"/>
        <v/>
      </c>
      <c r="AM100" s="1" t="str">
        <f t="shared" si="124"/>
        <v/>
      </c>
      <c r="AN100" s="1" t="str">
        <f t="shared" si="125"/>
        <v/>
      </c>
      <c r="AO100" s="1" t="str">
        <f t="shared" si="126"/>
        <v/>
      </c>
      <c r="AP100" s="1" t="str">
        <f t="shared" si="127"/>
        <v/>
      </c>
      <c r="AQ100" s="1" t="str">
        <f t="shared" si="128"/>
        <v/>
      </c>
      <c r="AR100" s="4" t="s">
        <v>532</v>
      </c>
      <c r="AV100" s="5" t="s">
        <v>33</v>
      </c>
      <c r="AW100" s="5" t="s">
        <v>33</v>
      </c>
      <c r="AX100" s="6" t="str">
        <f t="shared" si="137"/>
        <v>{
    'name': "Innisfree Poetry Bookstore &amp;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'link':"http://innisfreepoetry.com", 'pricing':"",   'phone-number': "", 'address': "1203 13th St Boulder CO", 'other-amenities': ['','',''], 'has-drink':false, 'has-food':false},</v>
      </c>
      <c r="AY100" s="1" t="str">
        <f t="shared" si="129"/>
        <v/>
      </c>
      <c r="AZ100" s="1" t="str">
        <f t="shared" si="130"/>
        <v/>
      </c>
      <c r="BA100" s="1" t="str">
        <f t="shared" si="131"/>
        <v/>
      </c>
      <c r="BB100" s="1" t="str">
        <f t="shared" si="132"/>
        <v/>
      </c>
      <c r="BC100" s="1" t="str">
        <f t="shared" si="133"/>
        <v/>
      </c>
      <c r="BD100" s="1" t="str">
        <f t="shared" si="134"/>
        <v/>
      </c>
      <c r="BE100" s="1" t="str">
        <f t="shared" si="135"/>
        <v xml:space="preserve">  hill</v>
      </c>
      <c r="BF100" s="1" t="str">
        <f t="shared" si="107"/>
        <v>The Hill</v>
      </c>
      <c r="BG100" s="10">
        <v>40.008822000000002</v>
      </c>
      <c r="BH100" s="10">
        <v>-105.27642299999999</v>
      </c>
      <c r="BI100" s="1" t="str">
        <f t="shared" si="136"/>
        <v>[40.008822,-105.276423],</v>
      </c>
      <c r="BK100" s="1" t="str">
        <f t="shared" si="106"/>
        <v/>
      </c>
    </row>
    <row r="101" spans="2:63" ht="21" customHeight="1">
      <c r="B101" s="10" t="s">
        <v>392</v>
      </c>
      <c r="C101" s="1" t="s">
        <v>309</v>
      </c>
      <c r="G101" s="8" t="s">
        <v>371</v>
      </c>
      <c r="W101" s="1" t="str">
        <f t="shared" si="108"/>
        <v/>
      </c>
      <c r="X101" s="1" t="str">
        <f t="shared" si="109"/>
        <v/>
      </c>
      <c r="Y101" s="1" t="str">
        <f t="shared" si="110"/>
        <v/>
      </c>
      <c r="Z101" s="1" t="str">
        <f t="shared" si="111"/>
        <v/>
      </c>
      <c r="AA101" s="1" t="str">
        <f t="shared" si="112"/>
        <v/>
      </c>
      <c r="AB101" s="1" t="str">
        <f t="shared" si="113"/>
        <v/>
      </c>
      <c r="AC101" s="1" t="str">
        <f t="shared" si="114"/>
        <v/>
      </c>
      <c r="AD101" s="1" t="str">
        <f t="shared" si="115"/>
        <v/>
      </c>
      <c r="AE101" s="1" t="str">
        <f t="shared" si="116"/>
        <v/>
      </c>
      <c r="AF101" s="1" t="str">
        <f t="shared" si="117"/>
        <v/>
      </c>
      <c r="AG101" s="1" t="str">
        <f t="shared" si="118"/>
        <v/>
      </c>
      <c r="AH101" s="1" t="str">
        <f t="shared" si="119"/>
        <v/>
      </c>
      <c r="AI101" s="1" t="str">
        <f t="shared" si="120"/>
        <v/>
      </c>
      <c r="AJ101" s="1" t="str">
        <f t="shared" si="121"/>
        <v/>
      </c>
      <c r="AK101" s="1" t="str">
        <f t="shared" si="122"/>
        <v/>
      </c>
      <c r="AL101" s="1" t="str">
        <f t="shared" si="123"/>
        <v/>
      </c>
      <c r="AM101" s="1" t="str">
        <f t="shared" si="124"/>
        <v/>
      </c>
      <c r="AN101" s="1" t="str">
        <f t="shared" si="125"/>
        <v/>
      </c>
      <c r="AO101" s="1" t="str">
        <f t="shared" si="126"/>
        <v/>
      </c>
      <c r="AP101" s="1" t="str">
        <f t="shared" si="127"/>
        <v/>
      </c>
      <c r="AQ101" s="1" t="str">
        <f t="shared" si="128"/>
        <v/>
      </c>
      <c r="AR101" s="12" t="s">
        <v>533</v>
      </c>
      <c r="AV101" s="5" t="s">
        <v>33</v>
      </c>
      <c r="AW101" s="5" t="s">
        <v>33</v>
      </c>
      <c r="AX101" s="6" t="str">
        <f t="shared" si="137"/>
        <v>{
    'name': "Insomnia Cookies",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'link':"http://insomniacookies.com", 'pricing':"",   'phone-number': "", 'address': "1203 13th St #2 Boulder CO", 'other-amenities': ['','',''], 'has-drink':false, 'has-food':false},</v>
      </c>
      <c r="AY101" s="1" t="str">
        <f t="shared" si="129"/>
        <v/>
      </c>
      <c r="AZ101" s="1" t="str">
        <f t="shared" si="130"/>
        <v/>
      </c>
      <c r="BA101" s="1" t="str">
        <f t="shared" si="131"/>
        <v/>
      </c>
      <c r="BB101" s="1" t="str">
        <f t="shared" si="132"/>
        <v/>
      </c>
      <c r="BC101" s="1" t="str">
        <f t="shared" si="133"/>
        <v/>
      </c>
      <c r="BD101" s="1" t="str">
        <f t="shared" si="134"/>
        <v/>
      </c>
      <c r="BE101" s="1" t="str">
        <f t="shared" si="135"/>
        <v xml:space="preserve">  hill</v>
      </c>
      <c r="BF101" s="1" t="str">
        <f t="shared" si="107"/>
        <v>The Hill</v>
      </c>
      <c r="BG101" s="10">
        <v>40.008822000000002</v>
      </c>
      <c r="BH101" s="10">
        <v>-105.27642299999999</v>
      </c>
      <c r="BI101" s="1" t="str">
        <f t="shared" si="136"/>
        <v>[40.008822,-105.276423],</v>
      </c>
      <c r="BK101" s="1" t="str">
        <f t="shared" si="106"/>
        <v/>
      </c>
    </row>
    <row r="102" spans="2:63" ht="21" customHeight="1">
      <c r="B102" s="10" t="s">
        <v>393</v>
      </c>
      <c r="C102" s="1" t="s">
        <v>309</v>
      </c>
      <c r="G102" s="8" t="s">
        <v>372</v>
      </c>
      <c r="H102" s="1">
        <v>1600</v>
      </c>
      <c r="I102" s="1">
        <v>1730</v>
      </c>
      <c r="J102" s="1">
        <v>1100</v>
      </c>
      <c r="K102" s="1">
        <v>1730</v>
      </c>
      <c r="L102" s="1">
        <v>1100</v>
      </c>
      <c r="M102" s="1">
        <v>1730</v>
      </c>
      <c r="N102" s="1">
        <v>1100</v>
      </c>
      <c r="O102" s="1">
        <v>1730</v>
      </c>
      <c r="P102" s="1">
        <v>1100</v>
      </c>
      <c r="Q102" s="1">
        <v>1730</v>
      </c>
      <c r="R102" s="1">
        <v>1100</v>
      </c>
      <c r="S102" s="1">
        <v>1730</v>
      </c>
      <c r="T102" s="1">
        <v>1100</v>
      </c>
      <c r="U102" s="1">
        <v>1730</v>
      </c>
      <c r="V102" s="1" t="s">
        <v>457</v>
      </c>
      <c r="W102" s="1">
        <f t="shared" si="108"/>
        <v>16</v>
      </c>
      <c r="X102" s="1">
        <f t="shared" si="109"/>
        <v>17.3</v>
      </c>
      <c r="Y102" s="1">
        <f t="shared" si="110"/>
        <v>11</v>
      </c>
      <c r="Z102" s="1">
        <f t="shared" si="111"/>
        <v>17.3</v>
      </c>
      <c r="AA102" s="1">
        <f t="shared" si="112"/>
        <v>11</v>
      </c>
      <c r="AB102" s="1">
        <f t="shared" si="113"/>
        <v>17.3</v>
      </c>
      <c r="AC102" s="1">
        <f t="shared" si="114"/>
        <v>11</v>
      </c>
      <c r="AD102" s="1">
        <f t="shared" si="115"/>
        <v>17.3</v>
      </c>
      <c r="AE102" s="1">
        <f t="shared" si="116"/>
        <v>11</v>
      </c>
      <c r="AF102" s="1">
        <f t="shared" si="117"/>
        <v>17.3</v>
      </c>
      <c r="AG102" s="1">
        <f t="shared" si="118"/>
        <v>11</v>
      </c>
      <c r="AH102" s="1">
        <f t="shared" si="119"/>
        <v>17.3</v>
      </c>
      <c r="AI102" s="1">
        <f t="shared" si="120"/>
        <v>11</v>
      </c>
      <c r="AJ102" s="1">
        <f t="shared" si="121"/>
        <v>17.3</v>
      </c>
      <c r="AK102" s="1" t="str">
        <f t="shared" si="122"/>
        <v>4pm-5.3pm</v>
      </c>
      <c r="AL102" s="1" t="str">
        <f t="shared" si="123"/>
        <v>11am-5.3pm</v>
      </c>
      <c r="AM102" s="1" t="str">
        <f t="shared" si="124"/>
        <v>11am-5.3pm</v>
      </c>
      <c r="AN102" s="1" t="str">
        <f t="shared" si="125"/>
        <v>11am-5.3pm</v>
      </c>
      <c r="AO102" s="1" t="str">
        <f t="shared" si="126"/>
        <v>11am-5.3pm</v>
      </c>
      <c r="AP102" s="1" t="str">
        <f t="shared" si="127"/>
        <v>11am-5.3pm</v>
      </c>
      <c r="AQ102" s="1" t="str">
        <f t="shared" si="128"/>
        <v>11am-5.3pm</v>
      </c>
      <c r="AR102" s="4" t="s">
        <v>534</v>
      </c>
      <c r="AV102" s="5" t="s">
        <v>32</v>
      </c>
      <c r="AW102" s="5" t="s">
        <v>32</v>
      </c>
      <c r="AX102" s="6" t="str">
        <f t="shared" si="137"/>
        <v>{
    'name': "Sushi Hana",
    'area': "hill",'hours': {
      'sunday-start':"1600", 'sunday-end':"1730", 'monday-start':"1100", 'monday-end':"1730", 'tuesday-start':"1100", 'tuesday-end':"1730", 'wednesday-start':"1100", 'wednesday-end':"1730", 'thursday-start':"1100", 'thursday-end':"1730", 'friday-start':"1100", 'friday-end':"1730", 'saturday-start':"1100", 'saturday-end':"1730"},  'description': "2 Rolls for $7&lt;br&gt;$3 Samurai Ale&lt;br&gt;$3 Wine&lt;br&gt;$4.50 Cocktails&lt;br&gt;", 'link':"http://sushihanatulsa.com", 'pricing':"",   'phone-number': "", 'address': "1220 Pennsylvania Ave Boulder CO", 'other-amenities': ['','',''], 'has-drink':true, 'has-food':true},</v>
      </c>
      <c r="AY102" s="1" t="str">
        <f t="shared" si="129"/>
        <v/>
      </c>
      <c r="AZ102" s="1" t="str">
        <f t="shared" si="130"/>
        <v/>
      </c>
      <c r="BA102" s="1" t="str">
        <f t="shared" si="131"/>
        <v/>
      </c>
      <c r="BB102" s="1" t="str">
        <f t="shared" si="132"/>
        <v>&lt;img src=@img/drinkicon.png@&gt;</v>
      </c>
      <c r="BC102" s="1" t="str">
        <f t="shared" si="133"/>
        <v>&lt;img src=@img/foodicon.png@&gt;</v>
      </c>
      <c r="BD102" s="1" t="str">
        <f t="shared" si="134"/>
        <v>&lt;img src=@img/drinkicon.png@&gt;&lt;img src=@img/foodicon.png@&gt;</v>
      </c>
      <c r="BE102" s="1" t="str">
        <f t="shared" si="135"/>
        <v>drink food   hill</v>
      </c>
      <c r="BF102" s="1" t="str">
        <f t="shared" si="107"/>
        <v>The Hill</v>
      </c>
      <c r="BG102" s="10">
        <v>40.00853</v>
      </c>
      <c r="BH102" s="10">
        <v>-105.27667700000001</v>
      </c>
      <c r="BI102" s="1" t="str">
        <f t="shared" si="136"/>
        <v>[40.00853,-105.276677],</v>
      </c>
      <c r="BK102" s="1" t="str">
        <f t="shared" si="106"/>
        <v/>
      </c>
    </row>
    <row r="103" spans="2:63" ht="21" customHeight="1">
      <c r="B103" s="10" t="s">
        <v>337</v>
      </c>
      <c r="C103" s="1" t="s">
        <v>309</v>
      </c>
      <c r="G103" s="1" t="s">
        <v>354</v>
      </c>
      <c r="W103" s="1" t="str">
        <f t="shared" si="108"/>
        <v/>
      </c>
      <c r="X103" s="1" t="str">
        <f t="shared" si="109"/>
        <v/>
      </c>
      <c r="Y103" s="1" t="str">
        <f t="shared" si="110"/>
        <v/>
      </c>
      <c r="Z103" s="1" t="str">
        <f t="shared" si="111"/>
        <v/>
      </c>
      <c r="AA103" s="1" t="str">
        <f t="shared" si="112"/>
        <v/>
      </c>
      <c r="AB103" s="1" t="str">
        <f t="shared" si="113"/>
        <v/>
      </c>
      <c r="AC103" s="1" t="str">
        <f t="shared" si="114"/>
        <v/>
      </c>
      <c r="AD103" s="1" t="str">
        <f t="shared" si="115"/>
        <v/>
      </c>
      <c r="AE103" s="1" t="str">
        <f t="shared" si="116"/>
        <v/>
      </c>
      <c r="AF103" s="1" t="str">
        <f t="shared" si="117"/>
        <v/>
      </c>
      <c r="AG103" s="1" t="str">
        <f t="shared" si="118"/>
        <v/>
      </c>
      <c r="AH103" s="1" t="str">
        <f t="shared" si="119"/>
        <v/>
      </c>
      <c r="AI103" s="1" t="str">
        <f t="shared" si="120"/>
        <v/>
      </c>
      <c r="AJ103" s="1" t="str">
        <f t="shared" si="121"/>
        <v/>
      </c>
      <c r="AK103" s="1" t="str">
        <f t="shared" si="122"/>
        <v/>
      </c>
      <c r="AL103" s="1" t="str">
        <f t="shared" si="123"/>
        <v/>
      </c>
      <c r="AM103" s="1" t="str">
        <f t="shared" si="124"/>
        <v/>
      </c>
      <c r="AN103" s="1" t="str">
        <f t="shared" si="125"/>
        <v/>
      </c>
      <c r="AO103" s="1" t="str">
        <f t="shared" si="126"/>
        <v/>
      </c>
      <c r="AP103" s="1" t="str">
        <f t="shared" si="127"/>
        <v/>
      </c>
      <c r="AQ103" s="1" t="str">
        <f t="shared" si="128"/>
        <v/>
      </c>
      <c r="AR103" s="4" t="s">
        <v>516</v>
      </c>
      <c r="AV103" s="5" t="s">
        <v>33</v>
      </c>
      <c r="AW103" s="5" t="s">
        <v>33</v>
      </c>
      <c r="AX103" s="6" t="str">
        <f t="shared" si="137"/>
        <v>{
    'name': "Ado's Kitchen &amp; Bar",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'link':"http://adoskitchens.com", 'pricing':"",   'phone-number': "", 'address': "1143 13th St On the Hill Boulder CO", 'other-amenities': ['','',''], 'has-drink':false, 'has-food':false},</v>
      </c>
      <c r="AY103" s="1" t="str">
        <f t="shared" si="129"/>
        <v/>
      </c>
      <c r="AZ103" s="1" t="str">
        <f t="shared" si="130"/>
        <v/>
      </c>
      <c r="BA103" s="1" t="str">
        <f t="shared" si="131"/>
        <v/>
      </c>
      <c r="BB103" s="1" t="str">
        <f t="shared" si="132"/>
        <v/>
      </c>
      <c r="BC103" s="1" t="str">
        <f t="shared" si="133"/>
        <v/>
      </c>
      <c r="BD103" s="1" t="str">
        <f t="shared" si="134"/>
        <v/>
      </c>
      <c r="BE103" s="1" t="str">
        <f t="shared" si="135"/>
        <v xml:space="preserve">  hill</v>
      </c>
      <c r="BF103" s="1" t="str">
        <f t="shared" si="107"/>
        <v>The Hill</v>
      </c>
      <c r="BG103" s="10">
        <v>40.008167999999998</v>
      </c>
      <c r="BH103" s="10">
        <v>-105.276599</v>
      </c>
      <c r="BI103" s="1" t="str">
        <f t="shared" si="136"/>
        <v>[40.008168,-105.276599],</v>
      </c>
      <c r="BK103" s="1" t="str">
        <f t="shared" si="106"/>
        <v/>
      </c>
    </row>
    <row r="104" spans="2:63" ht="21" customHeight="1">
      <c r="B104" s="10" t="s">
        <v>394</v>
      </c>
      <c r="C104" s="1" t="s">
        <v>309</v>
      </c>
      <c r="G104" s="15" t="s">
        <v>373</v>
      </c>
      <c r="W104" s="1" t="str">
        <f t="shared" si="108"/>
        <v/>
      </c>
      <c r="X104" s="1" t="str">
        <f t="shared" si="109"/>
        <v/>
      </c>
      <c r="Y104" s="1" t="str">
        <f t="shared" si="110"/>
        <v/>
      </c>
      <c r="Z104" s="1" t="str">
        <f t="shared" si="111"/>
        <v/>
      </c>
      <c r="AA104" s="1" t="str">
        <f t="shared" si="112"/>
        <v/>
      </c>
      <c r="AB104" s="1" t="str">
        <f t="shared" si="113"/>
        <v/>
      </c>
      <c r="AC104" s="1" t="str">
        <f t="shared" si="114"/>
        <v/>
      </c>
      <c r="AD104" s="1" t="str">
        <f t="shared" si="115"/>
        <v/>
      </c>
      <c r="AE104" s="1" t="str">
        <f t="shared" si="116"/>
        <v/>
      </c>
      <c r="AF104" s="1" t="str">
        <f t="shared" si="117"/>
        <v/>
      </c>
      <c r="AG104" s="1" t="str">
        <f t="shared" si="118"/>
        <v/>
      </c>
      <c r="AH104" s="1" t="str">
        <f t="shared" si="119"/>
        <v/>
      </c>
      <c r="AI104" s="1" t="str">
        <f t="shared" si="120"/>
        <v/>
      </c>
      <c r="AJ104" s="1" t="str">
        <f t="shared" si="121"/>
        <v/>
      </c>
      <c r="AK104" s="1" t="str">
        <f t="shared" si="122"/>
        <v/>
      </c>
      <c r="AL104" s="1" t="str">
        <f t="shared" si="123"/>
        <v/>
      </c>
      <c r="AM104" s="1" t="str">
        <f t="shared" si="124"/>
        <v/>
      </c>
      <c r="AN104" s="1" t="str">
        <f t="shared" si="125"/>
        <v/>
      </c>
      <c r="AO104" s="1" t="str">
        <f t="shared" si="126"/>
        <v/>
      </c>
      <c r="AP104" s="1" t="str">
        <f t="shared" si="127"/>
        <v/>
      </c>
      <c r="AQ104" s="1" t="str">
        <f t="shared" si="128"/>
        <v/>
      </c>
      <c r="AR104" s="1" t="s">
        <v>535</v>
      </c>
      <c r="AV104" s="5" t="s">
        <v>33</v>
      </c>
      <c r="AW104" s="5" t="s">
        <v>33</v>
      </c>
      <c r="AX104" s="6" t="str">
        <f t="shared" si="137"/>
        <v>{
    'name': "Project Pie",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'link':"http://projectpie.com", 'pricing':"",   'phone-number': "", 'address': "1155 13th St Boulder CO", 'other-amenities': ['','',''], 'has-drink':false, 'has-food':false},</v>
      </c>
      <c r="AY104" s="1" t="str">
        <f t="shared" si="129"/>
        <v/>
      </c>
      <c r="AZ104" s="1" t="str">
        <f t="shared" si="130"/>
        <v/>
      </c>
      <c r="BA104" s="1" t="str">
        <f t="shared" si="131"/>
        <v/>
      </c>
      <c r="BB104" s="1" t="str">
        <f t="shared" si="132"/>
        <v/>
      </c>
      <c r="BC104" s="1" t="str">
        <f t="shared" si="133"/>
        <v/>
      </c>
      <c r="BD104" s="1" t="str">
        <f t="shared" si="134"/>
        <v/>
      </c>
      <c r="BE104" s="1" t="str">
        <f t="shared" si="135"/>
        <v xml:space="preserve">  hill</v>
      </c>
      <c r="BF104" s="1" t="str">
        <f t="shared" si="107"/>
        <v>The Hill</v>
      </c>
      <c r="BG104" s="10">
        <v>40.008347999999998</v>
      </c>
      <c r="BH104" s="10">
        <v>-105.27657600000001</v>
      </c>
      <c r="BI104" s="1" t="str">
        <f t="shared" si="136"/>
        <v>[40.008348,-105.276576],</v>
      </c>
      <c r="BK104" s="1" t="str">
        <f t="shared" si="106"/>
        <v/>
      </c>
    </row>
    <row r="105" spans="2:63" ht="21" customHeight="1">
      <c r="B105" s="10" t="s">
        <v>395</v>
      </c>
      <c r="C105" s="1" t="s">
        <v>309</v>
      </c>
      <c r="G105" s="1" t="s">
        <v>374</v>
      </c>
      <c r="V105" s="6"/>
      <c r="W105" s="1" t="str">
        <f t="shared" si="108"/>
        <v/>
      </c>
      <c r="X105" s="1" t="str">
        <f t="shared" si="109"/>
        <v/>
      </c>
      <c r="Y105" s="1" t="str">
        <f t="shared" si="110"/>
        <v/>
      </c>
      <c r="Z105" s="1" t="str">
        <f t="shared" si="111"/>
        <v/>
      </c>
      <c r="AA105" s="1" t="str">
        <f t="shared" si="112"/>
        <v/>
      </c>
      <c r="AB105" s="1" t="str">
        <f t="shared" si="113"/>
        <v/>
      </c>
      <c r="AC105" s="1" t="str">
        <f t="shared" si="114"/>
        <v/>
      </c>
      <c r="AD105" s="1" t="str">
        <f t="shared" si="115"/>
        <v/>
      </c>
      <c r="AE105" s="1" t="str">
        <f t="shared" si="116"/>
        <v/>
      </c>
      <c r="AF105" s="1" t="str">
        <f t="shared" si="117"/>
        <v/>
      </c>
      <c r="AG105" s="1" t="str">
        <f t="shared" si="118"/>
        <v/>
      </c>
      <c r="AH105" s="1" t="str">
        <f t="shared" si="119"/>
        <v/>
      </c>
      <c r="AI105" s="1" t="str">
        <f t="shared" si="120"/>
        <v/>
      </c>
      <c r="AJ105" s="1" t="str">
        <f t="shared" si="121"/>
        <v/>
      </c>
      <c r="AK105" s="1" t="str">
        <f t="shared" si="122"/>
        <v/>
      </c>
      <c r="AL105" s="1" t="str">
        <f t="shared" si="123"/>
        <v/>
      </c>
      <c r="AM105" s="1" t="str">
        <f t="shared" si="124"/>
        <v/>
      </c>
      <c r="AN105" s="1" t="str">
        <f t="shared" si="125"/>
        <v/>
      </c>
      <c r="AO105" s="1" t="str">
        <f t="shared" si="126"/>
        <v/>
      </c>
      <c r="AP105" s="1" t="str">
        <f t="shared" si="127"/>
        <v/>
      </c>
      <c r="AQ105" s="1" t="str">
        <f t="shared" si="128"/>
        <v/>
      </c>
      <c r="AR105" s="1" t="s">
        <v>536</v>
      </c>
      <c r="AV105" s="5" t="s">
        <v>33</v>
      </c>
      <c r="AW105" s="5" t="s">
        <v>33</v>
      </c>
      <c r="AX105" s="6" t="str">
        <f t="shared" si="137"/>
        <v>{
    'name': "Five Guys",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'link':"http://fiveguys.com", 'pricing':"",   'phone-number': "", 'address': "1143 13th St Boulder CO", 'other-amenities': ['','',''], 'has-drink':false, 'has-food':false},</v>
      </c>
      <c r="AY105" s="1" t="str">
        <f t="shared" si="129"/>
        <v/>
      </c>
      <c r="AZ105" s="1" t="str">
        <f t="shared" si="130"/>
        <v/>
      </c>
      <c r="BA105" s="1" t="str">
        <f t="shared" si="131"/>
        <v/>
      </c>
      <c r="BB105" s="1" t="str">
        <f t="shared" si="132"/>
        <v/>
      </c>
      <c r="BC105" s="1" t="str">
        <f t="shared" si="133"/>
        <v/>
      </c>
      <c r="BD105" s="1" t="str">
        <f t="shared" si="134"/>
        <v/>
      </c>
      <c r="BE105" s="1" t="str">
        <f t="shared" si="135"/>
        <v xml:space="preserve">  hill</v>
      </c>
      <c r="BF105" s="1" t="str">
        <f t="shared" si="107"/>
        <v>The Hill</v>
      </c>
      <c r="BG105" s="10">
        <v>40.008167999999998</v>
      </c>
      <c r="BH105" s="10">
        <v>-105.276599</v>
      </c>
      <c r="BI105" s="1" t="str">
        <f t="shared" si="136"/>
        <v>[40.008168,-105.276599],</v>
      </c>
      <c r="BK105" s="1" t="str">
        <f t="shared" si="106"/>
        <v/>
      </c>
    </row>
    <row r="106" spans="2:63" ht="21" customHeight="1">
      <c r="B106" s="10" t="s">
        <v>26</v>
      </c>
      <c r="C106" s="1" t="s">
        <v>309</v>
      </c>
      <c r="G106" s="3" t="s">
        <v>375</v>
      </c>
      <c r="H106" s="1">
        <v>1500</v>
      </c>
      <c r="I106" s="1">
        <v>2000</v>
      </c>
      <c r="J106" s="1">
        <v>1500</v>
      </c>
      <c r="K106" s="1">
        <v>2000</v>
      </c>
      <c r="L106" s="1">
        <v>1500</v>
      </c>
      <c r="M106" s="1">
        <v>2000</v>
      </c>
      <c r="N106" s="1">
        <v>1500</v>
      </c>
      <c r="O106" s="1">
        <v>2000</v>
      </c>
      <c r="P106" s="1">
        <v>1500</v>
      </c>
      <c r="Q106" s="1">
        <v>2000</v>
      </c>
      <c r="R106" s="1">
        <v>1500</v>
      </c>
      <c r="S106" s="1">
        <v>2000</v>
      </c>
      <c r="T106" s="1">
        <v>1500</v>
      </c>
      <c r="U106" s="1">
        <v>2000</v>
      </c>
      <c r="V106" s="1" t="s">
        <v>458</v>
      </c>
      <c r="W106" s="1">
        <f t="shared" si="108"/>
        <v>15</v>
      </c>
      <c r="X106" s="1">
        <f t="shared" si="109"/>
        <v>20</v>
      </c>
      <c r="Y106" s="1">
        <f t="shared" si="110"/>
        <v>15</v>
      </c>
      <c r="Z106" s="1">
        <f t="shared" si="111"/>
        <v>20</v>
      </c>
      <c r="AA106" s="1">
        <f t="shared" si="112"/>
        <v>15</v>
      </c>
      <c r="AB106" s="1">
        <f t="shared" si="113"/>
        <v>20</v>
      </c>
      <c r="AC106" s="1">
        <f t="shared" si="114"/>
        <v>15</v>
      </c>
      <c r="AD106" s="1">
        <f t="shared" si="115"/>
        <v>20</v>
      </c>
      <c r="AE106" s="1">
        <f t="shared" si="116"/>
        <v>15</v>
      </c>
      <c r="AF106" s="1">
        <f t="shared" si="117"/>
        <v>20</v>
      </c>
      <c r="AG106" s="1">
        <f t="shared" si="118"/>
        <v>15</v>
      </c>
      <c r="AH106" s="1">
        <f t="shared" si="119"/>
        <v>20</v>
      </c>
      <c r="AI106" s="1">
        <f t="shared" si="120"/>
        <v>15</v>
      </c>
      <c r="AJ106" s="1">
        <f t="shared" si="121"/>
        <v>20</v>
      </c>
      <c r="AK106" s="1" t="str">
        <f t="shared" si="122"/>
        <v>3pm-8pm</v>
      </c>
      <c r="AL106" s="1" t="str">
        <f t="shared" si="123"/>
        <v>3pm-8pm</v>
      </c>
      <c r="AM106" s="1" t="str">
        <f t="shared" si="124"/>
        <v>3pm-8pm</v>
      </c>
      <c r="AN106" s="1" t="str">
        <f t="shared" si="125"/>
        <v>3pm-8pm</v>
      </c>
      <c r="AO106" s="1" t="str">
        <f t="shared" si="126"/>
        <v>3pm-8pm</v>
      </c>
      <c r="AP106" s="1" t="str">
        <f t="shared" si="127"/>
        <v>3pm-8pm</v>
      </c>
      <c r="AQ106" s="1" t="str">
        <f t="shared" si="128"/>
        <v>3pm-8pm</v>
      </c>
      <c r="AR106" s="4"/>
      <c r="AV106" s="5" t="s">
        <v>32</v>
      </c>
      <c r="AW106" s="5" t="s">
        <v>32</v>
      </c>
      <c r="AX106" s="6" t="str">
        <f t="shared" si="137"/>
        <v>{
    'name': "Illegal Pete's",
    'area': "hill",'hours':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"Chips and Drink Specials", 'link':"", 'pricing':"",   'phone-number': "", 'address': "1124 13th Street Boulder CO", 'other-amenities': ['','',''], 'has-drink':true, 'has-food':true},</v>
      </c>
      <c r="AY106" s="1" t="str">
        <f t="shared" si="129"/>
        <v/>
      </c>
      <c r="AZ106" s="1" t="str">
        <f t="shared" si="130"/>
        <v/>
      </c>
      <c r="BA106" s="1" t="str">
        <f t="shared" si="131"/>
        <v/>
      </c>
      <c r="BB106" s="1" t="str">
        <f t="shared" si="132"/>
        <v>&lt;img src=@img/drinkicon.png@&gt;</v>
      </c>
      <c r="BC106" s="1" t="str">
        <f t="shared" si="133"/>
        <v>&lt;img src=@img/foodicon.png@&gt;</v>
      </c>
      <c r="BD106" s="1" t="str">
        <f t="shared" si="134"/>
        <v>&lt;img src=@img/drinkicon.png@&gt;&lt;img src=@img/foodicon.png@&gt;</v>
      </c>
      <c r="BE106" s="1" t="str">
        <f t="shared" si="135"/>
        <v>drink food   hill</v>
      </c>
      <c r="BF106" s="1" t="str">
        <f t="shared" si="107"/>
        <v>The Hill</v>
      </c>
      <c r="BG106" s="10">
        <v>40.007823999999999</v>
      </c>
      <c r="BH106" s="10">
        <v>-105.275959</v>
      </c>
      <c r="BI106" s="1" t="str">
        <f t="shared" si="136"/>
        <v>[40.007824,-105.275959],</v>
      </c>
      <c r="BK106" s="1" t="str">
        <f t="shared" si="106"/>
        <v/>
      </c>
    </row>
    <row r="107" spans="2:63" ht="21" customHeight="1">
      <c r="B107" s="10" t="s">
        <v>396</v>
      </c>
      <c r="C107" s="1" t="s">
        <v>309</v>
      </c>
      <c r="G107" s="1" t="s">
        <v>376</v>
      </c>
      <c r="H107" s="1">
        <v>1500</v>
      </c>
      <c r="I107" s="1">
        <v>1800</v>
      </c>
      <c r="J107" s="1">
        <v>1500</v>
      </c>
      <c r="K107" s="1">
        <v>1800</v>
      </c>
      <c r="L107" s="1">
        <v>1500</v>
      </c>
      <c r="M107" s="1">
        <v>1800</v>
      </c>
      <c r="N107" s="1">
        <v>1500</v>
      </c>
      <c r="O107" s="1">
        <v>1800</v>
      </c>
      <c r="P107" s="1">
        <v>1500</v>
      </c>
      <c r="Q107" s="1">
        <v>1800</v>
      </c>
      <c r="R107" s="1">
        <v>1500</v>
      </c>
      <c r="S107" s="1">
        <v>1800</v>
      </c>
      <c r="T107" s="1">
        <v>1500</v>
      </c>
      <c r="U107" s="1">
        <v>1800</v>
      </c>
      <c r="V107" s="27" t="s">
        <v>459</v>
      </c>
      <c r="W107" s="1">
        <f t="shared" si="108"/>
        <v>15</v>
      </c>
      <c r="X107" s="1">
        <f t="shared" si="109"/>
        <v>18</v>
      </c>
      <c r="Y107" s="1">
        <f t="shared" si="110"/>
        <v>15</v>
      </c>
      <c r="Z107" s="1">
        <f t="shared" si="111"/>
        <v>18</v>
      </c>
      <c r="AA107" s="1">
        <f t="shared" si="112"/>
        <v>15</v>
      </c>
      <c r="AB107" s="1">
        <f t="shared" si="113"/>
        <v>18</v>
      </c>
      <c r="AC107" s="1">
        <f t="shared" si="114"/>
        <v>15</v>
      </c>
      <c r="AD107" s="1">
        <f t="shared" si="115"/>
        <v>18</v>
      </c>
      <c r="AE107" s="1">
        <f t="shared" si="116"/>
        <v>15</v>
      </c>
      <c r="AF107" s="1">
        <f t="shared" si="117"/>
        <v>18</v>
      </c>
      <c r="AG107" s="1">
        <f t="shared" si="118"/>
        <v>15</v>
      </c>
      <c r="AH107" s="1">
        <f t="shared" si="119"/>
        <v>18</v>
      </c>
      <c r="AI107" s="1">
        <f t="shared" si="120"/>
        <v>15</v>
      </c>
      <c r="AJ107" s="1">
        <f t="shared" si="121"/>
        <v>18</v>
      </c>
      <c r="AK107" s="1" t="str">
        <f t="shared" si="122"/>
        <v>3pm-6pm</v>
      </c>
      <c r="AL107" s="1" t="str">
        <f t="shared" si="123"/>
        <v>3pm-6pm</v>
      </c>
      <c r="AM107" s="1" t="str">
        <f t="shared" si="124"/>
        <v>3pm-6pm</v>
      </c>
      <c r="AN107" s="1" t="str">
        <f t="shared" si="125"/>
        <v>3pm-6pm</v>
      </c>
      <c r="AO107" s="1" t="str">
        <f t="shared" si="126"/>
        <v>3pm-6pm</v>
      </c>
      <c r="AP107" s="1" t="str">
        <f t="shared" si="127"/>
        <v>3pm-6pm</v>
      </c>
      <c r="AQ107" s="1" t="str">
        <f t="shared" si="128"/>
        <v>3pm-6pm</v>
      </c>
      <c r="AR107" s="4" t="s">
        <v>537</v>
      </c>
      <c r="AV107" s="5" t="s">
        <v>32</v>
      </c>
      <c r="AW107" s="5" t="s">
        <v>32</v>
      </c>
      <c r="AX107" s="6" t="str">
        <f t="shared" si="137"/>
        <v>{
    'name': "The Corner",
    'area': "hill",'hours':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Buffalo Gold Ale&lt;br&gt;$4 Draft Beer&lt;br&gt;$5 Well Drinks&lt;br&gt;$7 Specialty Cocktails&lt;br&gt;Appetizer Specials.", 'link':"http://thecornerboulder.com", 'pricing':"",   'phone-number': "", 'address': "1100 13th St Boulder CO", 'other-amenities': ['','',''], 'has-drink':true, 'has-food':true},</v>
      </c>
      <c r="AY107" s="1" t="str">
        <f t="shared" si="129"/>
        <v/>
      </c>
      <c r="AZ107" s="1" t="str">
        <f t="shared" si="130"/>
        <v/>
      </c>
      <c r="BA107" s="1" t="str">
        <f t="shared" si="131"/>
        <v/>
      </c>
      <c r="BB107" s="1" t="str">
        <f t="shared" si="132"/>
        <v>&lt;img src=@img/drinkicon.png@&gt;</v>
      </c>
      <c r="BC107" s="1" t="str">
        <f t="shared" si="133"/>
        <v>&lt;img src=@img/foodicon.png@&gt;</v>
      </c>
      <c r="BD107" s="1" t="str">
        <f t="shared" si="134"/>
        <v>&lt;img src=@img/drinkicon.png@&gt;&lt;img src=@img/foodicon.png@&gt;</v>
      </c>
      <c r="BE107" s="1" t="str">
        <f t="shared" si="135"/>
        <v>drink food   hill</v>
      </c>
      <c r="BF107" s="1" t="str">
        <f t="shared" si="107"/>
        <v>The Hill</v>
      </c>
      <c r="BG107" s="10">
        <v>40.007427</v>
      </c>
      <c r="BH107" s="10">
        <v>-105.27603999999999</v>
      </c>
      <c r="BI107" s="1" t="str">
        <f t="shared" si="136"/>
        <v>[40.007427,-105.27604],</v>
      </c>
      <c r="BK107" s="1" t="str">
        <f t="shared" si="106"/>
        <v/>
      </c>
    </row>
    <row r="108" spans="2:63" ht="21" customHeight="1">
      <c r="B108" s="10" t="s">
        <v>397</v>
      </c>
      <c r="C108" s="1" t="s">
        <v>309</v>
      </c>
      <c r="G108" s="1" t="s">
        <v>377</v>
      </c>
      <c r="W108" s="1" t="str">
        <f t="shared" si="108"/>
        <v/>
      </c>
      <c r="X108" s="1" t="str">
        <f t="shared" si="109"/>
        <v/>
      </c>
      <c r="Y108" s="1" t="str">
        <f t="shared" si="110"/>
        <v/>
      </c>
      <c r="Z108" s="1" t="str">
        <f t="shared" si="111"/>
        <v/>
      </c>
      <c r="AA108" s="1" t="str">
        <f t="shared" si="112"/>
        <v/>
      </c>
      <c r="AB108" s="1" t="str">
        <f t="shared" si="113"/>
        <v/>
      </c>
      <c r="AC108" s="1" t="str">
        <f t="shared" si="114"/>
        <v/>
      </c>
      <c r="AD108" s="1" t="str">
        <f t="shared" si="115"/>
        <v/>
      </c>
      <c r="AE108" s="1" t="str">
        <f t="shared" si="116"/>
        <v/>
      </c>
      <c r="AF108" s="1" t="str">
        <f t="shared" si="117"/>
        <v/>
      </c>
      <c r="AG108" s="1" t="str">
        <f t="shared" si="118"/>
        <v/>
      </c>
      <c r="AH108" s="1" t="str">
        <f t="shared" si="119"/>
        <v/>
      </c>
      <c r="AI108" s="1" t="str">
        <f t="shared" si="120"/>
        <v/>
      </c>
      <c r="AJ108" s="1" t="str">
        <f t="shared" si="121"/>
        <v/>
      </c>
      <c r="AK108" s="1" t="str">
        <f t="shared" si="122"/>
        <v/>
      </c>
      <c r="AL108" s="1" t="str">
        <f t="shared" si="123"/>
        <v/>
      </c>
      <c r="AM108" s="1" t="str">
        <f t="shared" si="124"/>
        <v/>
      </c>
      <c r="AN108" s="1" t="str">
        <f t="shared" si="125"/>
        <v/>
      </c>
      <c r="AO108" s="1" t="str">
        <f t="shared" si="126"/>
        <v/>
      </c>
      <c r="AP108" s="1" t="str">
        <f t="shared" si="127"/>
        <v/>
      </c>
      <c r="AQ108" s="1" t="str">
        <f t="shared" si="128"/>
        <v/>
      </c>
      <c r="AR108" s="4" t="s">
        <v>538</v>
      </c>
      <c r="AV108" s="5" t="s">
        <v>33</v>
      </c>
      <c r="AW108" s="5" t="s">
        <v>33</v>
      </c>
      <c r="AX108" s="6" t="str">
        <f t="shared" si="137"/>
        <v>{
    'name': "Roxie's Tacos",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'link':"http://roxiestacos.com", 'pricing':"",   'phone-number': "", 'address': "1135 Broadway #102 Boulder CO", 'other-amenities': ['','',''], 'has-drink':false, 'has-food':false},</v>
      </c>
      <c r="AY108" s="1" t="str">
        <f t="shared" si="129"/>
        <v/>
      </c>
      <c r="AZ108" s="1" t="str">
        <f t="shared" si="130"/>
        <v/>
      </c>
      <c r="BA108" s="1" t="str">
        <f t="shared" si="131"/>
        <v/>
      </c>
      <c r="BB108" s="1" t="str">
        <f t="shared" si="132"/>
        <v/>
      </c>
      <c r="BC108" s="1" t="str">
        <f t="shared" si="133"/>
        <v/>
      </c>
      <c r="BD108" s="1" t="str">
        <f t="shared" si="134"/>
        <v/>
      </c>
      <c r="BE108" s="1" t="str">
        <f t="shared" si="135"/>
        <v xml:space="preserve">  hill</v>
      </c>
      <c r="BF108" s="1" t="str">
        <f t="shared" si="107"/>
        <v>The Hill</v>
      </c>
      <c r="BG108" s="10">
        <v>40.008111999999997</v>
      </c>
      <c r="BH108" s="10">
        <v>-105.275705</v>
      </c>
      <c r="BI108" s="1" t="str">
        <f t="shared" si="136"/>
        <v>[40.008112,-105.275705],</v>
      </c>
      <c r="BK108" s="1" t="str">
        <f t="shared" si="106"/>
        <v/>
      </c>
    </row>
    <row r="109" spans="2:63" ht="21" customHeight="1">
      <c r="B109" s="10" t="s">
        <v>398</v>
      </c>
      <c r="C109" s="1" t="s">
        <v>309</v>
      </c>
      <c r="G109" s="1" t="s">
        <v>378</v>
      </c>
      <c r="W109" s="1" t="str">
        <f t="shared" si="108"/>
        <v/>
      </c>
      <c r="X109" s="1" t="str">
        <f t="shared" si="109"/>
        <v/>
      </c>
      <c r="Y109" s="1" t="str">
        <f t="shared" si="110"/>
        <v/>
      </c>
      <c r="Z109" s="1" t="str">
        <f t="shared" si="111"/>
        <v/>
      </c>
      <c r="AA109" s="1" t="str">
        <f t="shared" si="112"/>
        <v/>
      </c>
      <c r="AB109" s="1" t="str">
        <f t="shared" si="113"/>
        <v/>
      </c>
      <c r="AC109" s="1" t="str">
        <f t="shared" si="114"/>
        <v/>
      </c>
      <c r="AD109" s="1" t="str">
        <f t="shared" si="115"/>
        <v/>
      </c>
      <c r="AE109" s="1" t="str">
        <f t="shared" si="116"/>
        <v/>
      </c>
      <c r="AF109" s="1" t="str">
        <f t="shared" si="117"/>
        <v/>
      </c>
      <c r="AG109" s="1" t="str">
        <f t="shared" si="118"/>
        <v/>
      </c>
      <c r="AH109" s="1" t="str">
        <f t="shared" si="119"/>
        <v/>
      </c>
      <c r="AI109" s="1" t="str">
        <f t="shared" si="120"/>
        <v/>
      </c>
      <c r="AJ109" s="1" t="str">
        <f t="shared" si="121"/>
        <v/>
      </c>
      <c r="AK109" s="1" t="str">
        <f t="shared" si="122"/>
        <v/>
      </c>
      <c r="AL109" s="1" t="str">
        <f t="shared" si="123"/>
        <v/>
      </c>
      <c r="AM109" s="1" t="str">
        <f t="shared" si="124"/>
        <v/>
      </c>
      <c r="AN109" s="1" t="str">
        <f t="shared" si="125"/>
        <v/>
      </c>
      <c r="AO109" s="1" t="str">
        <f t="shared" si="126"/>
        <v/>
      </c>
      <c r="AP109" s="1" t="str">
        <f t="shared" si="127"/>
        <v/>
      </c>
      <c r="AQ109" s="1" t="str">
        <f t="shared" si="128"/>
        <v/>
      </c>
      <c r="AR109" s="4" t="s">
        <v>539</v>
      </c>
      <c r="AV109" s="5" t="s">
        <v>33</v>
      </c>
      <c r="AW109" s="5" t="s">
        <v>33</v>
      </c>
      <c r="AX109" s="6" t="str">
        <f t="shared" si="137"/>
        <v>{
    'name': "The Point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'link':"http://pointcafeny.com", 'pricing':"",   'phone-number': "", 'address': "1101 13th St Boulder CO", 'other-amenities': ['','',''], 'has-drink':false, 'has-food':false},</v>
      </c>
      <c r="AY109" s="1" t="str">
        <f t="shared" si="129"/>
        <v/>
      </c>
      <c r="AZ109" s="1" t="str">
        <f t="shared" si="130"/>
        <v/>
      </c>
      <c r="BA109" s="1" t="str">
        <f t="shared" si="131"/>
        <v/>
      </c>
      <c r="BB109" s="1" t="str">
        <f t="shared" si="132"/>
        <v/>
      </c>
      <c r="BC109" s="1" t="str">
        <f t="shared" si="133"/>
        <v/>
      </c>
      <c r="BD109" s="1" t="str">
        <f t="shared" si="134"/>
        <v/>
      </c>
      <c r="BE109" s="1" t="str">
        <f t="shared" si="135"/>
        <v xml:space="preserve">  hill</v>
      </c>
      <c r="BF109" s="1" t="str">
        <f t="shared" si="107"/>
        <v>The Hill</v>
      </c>
      <c r="BG109" s="10">
        <v>40.007489</v>
      </c>
      <c r="BH109" s="10">
        <v>-105.276421</v>
      </c>
      <c r="BI109" s="1" t="str">
        <f t="shared" si="136"/>
        <v>[40.007489,-105.276421],</v>
      </c>
      <c r="BK109" s="1" t="str">
        <f t="shared" si="106"/>
        <v/>
      </c>
    </row>
    <row r="110" spans="2:63" ht="21" customHeight="1">
      <c r="B110" s="10" t="s">
        <v>399</v>
      </c>
      <c r="C110" s="1" t="s">
        <v>309</v>
      </c>
      <c r="G110" s="1" t="s">
        <v>379</v>
      </c>
      <c r="W110" s="1" t="str">
        <f t="shared" si="108"/>
        <v/>
      </c>
      <c r="X110" s="1" t="str">
        <f t="shared" si="109"/>
        <v/>
      </c>
      <c r="Y110" s="1" t="str">
        <f t="shared" si="110"/>
        <v/>
      </c>
      <c r="Z110" s="1" t="str">
        <f t="shared" si="111"/>
        <v/>
      </c>
      <c r="AA110" s="1" t="str">
        <f t="shared" si="112"/>
        <v/>
      </c>
      <c r="AB110" s="1" t="str">
        <f t="shared" si="113"/>
        <v/>
      </c>
      <c r="AC110" s="1" t="str">
        <f t="shared" si="114"/>
        <v/>
      </c>
      <c r="AD110" s="1" t="str">
        <f t="shared" si="115"/>
        <v/>
      </c>
      <c r="AE110" s="1" t="str">
        <f t="shared" si="116"/>
        <v/>
      </c>
      <c r="AF110" s="1" t="str">
        <f t="shared" si="117"/>
        <v/>
      </c>
      <c r="AG110" s="1" t="str">
        <f t="shared" si="118"/>
        <v/>
      </c>
      <c r="AH110" s="1" t="str">
        <f t="shared" si="119"/>
        <v/>
      </c>
      <c r="AI110" s="1" t="str">
        <f t="shared" si="120"/>
        <v/>
      </c>
      <c r="AJ110" s="1" t="str">
        <f t="shared" si="121"/>
        <v/>
      </c>
      <c r="AK110" s="1" t="str">
        <f t="shared" si="122"/>
        <v/>
      </c>
      <c r="AL110" s="1" t="str">
        <f t="shared" si="123"/>
        <v/>
      </c>
      <c r="AM110" s="1" t="str">
        <f t="shared" si="124"/>
        <v/>
      </c>
      <c r="AN110" s="1" t="str">
        <f t="shared" si="125"/>
        <v/>
      </c>
      <c r="AO110" s="1" t="str">
        <f t="shared" si="126"/>
        <v/>
      </c>
      <c r="AP110" s="1" t="str">
        <f t="shared" si="127"/>
        <v/>
      </c>
      <c r="AQ110" s="1" t="str">
        <f t="shared" si="128"/>
        <v/>
      </c>
      <c r="AR110" s="1" t="s">
        <v>540</v>
      </c>
      <c r="AV110" s="5" t="s">
        <v>33</v>
      </c>
      <c r="AW110" s="5" t="s">
        <v>33</v>
      </c>
      <c r="AX110" s="6" t="str">
        <f t="shared" si="137"/>
        <v>{
    'name': "Boss Lady Pizza",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'link':"http://bossladypizza.com", 'pricing':"",   'phone-number': "", 'address': "1129 13th St Boulder CO", 'other-amenities': ['','',''], 'has-drink':false, 'has-food':false},</v>
      </c>
      <c r="AY110" s="1" t="str">
        <f t="shared" si="129"/>
        <v/>
      </c>
      <c r="AZ110" s="1" t="str">
        <f t="shared" si="130"/>
        <v/>
      </c>
      <c r="BA110" s="1" t="str">
        <f t="shared" si="131"/>
        <v/>
      </c>
      <c r="BB110" s="1" t="str">
        <f t="shared" si="132"/>
        <v/>
      </c>
      <c r="BC110" s="1" t="str">
        <f t="shared" si="133"/>
        <v/>
      </c>
      <c r="BD110" s="1" t="str">
        <f t="shared" si="134"/>
        <v/>
      </c>
      <c r="BE110" s="1" t="str">
        <f t="shared" si="135"/>
        <v xml:space="preserve">  hill</v>
      </c>
      <c r="BF110" s="1" t="str">
        <f t="shared" si="107"/>
        <v>The Hill</v>
      </c>
      <c r="BG110" s="10">
        <v>40.007883</v>
      </c>
      <c r="BH110" s="10">
        <v>-105.27657499999999</v>
      </c>
      <c r="BI110" s="1" t="str">
        <f t="shared" si="136"/>
        <v>[40.007883,-105.276575],</v>
      </c>
      <c r="BK110" s="1" t="str">
        <f t="shared" si="106"/>
        <v/>
      </c>
    </row>
    <row r="111" spans="2:63" ht="21" customHeight="1">
      <c r="B111" s="10" t="s">
        <v>400</v>
      </c>
      <c r="C111" s="1" t="s">
        <v>309</v>
      </c>
      <c r="G111" s="3" t="s">
        <v>380</v>
      </c>
      <c r="W111" s="1" t="str">
        <f t="shared" si="108"/>
        <v/>
      </c>
      <c r="X111" s="1" t="str">
        <f t="shared" si="109"/>
        <v/>
      </c>
      <c r="Y111" s="1" t="str">
        <f t="shared" si="110"/>
        <v/>
      </c>
      <c r="Z111" s="1" t="str">
        <f t="shared" si="111"/>
        <v/>
      </c>
      <c r="AA111" s="1" t="str">
        <f t="shared" si="112"/>
        <v/>
      </c>
      <c r="AB111" s="1" t="str">
        <f t="shared" si="113"/>
        <v/>
      </c>
      <c r="AC111" s="1" t="str">
        <f t="shared" si="114"/>
        <v/>
      </c>
      <c r="AD111" s="1" t="str">
        <f t="shared" si="115"/>
        <v/>
      </c>
      <c r="AE111" s="1" t="str">
        <f t="shared" si="116"/>
        <v/>
      </c>
      <c r="AF111" s="1" t="str">
        <f t="shared" si="117"/>
        <v/>
      </c>
      <c r="AG111" s="1" t="str">
        <f t="shared" si="118"/>
        <v/>
      </c>
      <c r="AH111" s="1" t="str">
        <f t="shared" si="119"/>
        <v/>
      </c>
      <c r="AI111" s="1" t="str">
        <f t="shared" si="120"/>
        <v/>
      </c>
      <c r="AJ111" s="1" t="str">
        <f t="shared" si="121"/>
        <v/>
      </c>
      <c r="AK111" s="1" t="str">
        <f t="shared" si="122"/>
        <v/>
      </c>
      <c r="AL111" s="1" t="str">
        <f t="shared" si="123"/>
        <v/>
      </c>
      <c r="AM111" s="1" t="str">
        <f t="shared" si="124"/>
        <v/>
      </c>
      <c r="AN111" s="1" t="str">
        <f t="shared" si="125"/>
        <v/>
      </c>
      <c r="AO111" s="1" t="str">
        <f t="shared" si="126"/>
        <v/>
      </c>
      <c r="AP111" s="1" t="str">
        <f t="shared" si="127"/>
        <v/>
      </c>
      <c r="AQ111" s="1" t="str">
        <f t="shared" si="128"/>
        <v/>
      </c>
      <c r="AR111" s="7" t="s">
        <v>541</v>
      </c>
      <c r="AV111" s="5" t="s">
        <v>33</v>
      </c>
      <c r="AW111" s="5" t="s">
        <v>33</v>
      </c>
      <c r="AX111" s="6" t="str">
        <f t="shared" si="137"/>
        <v>{
    'name': "Terra Thai",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'link':"http://terrathaiusa.com", 'pricing':"",   'phone-number': "", 'address': "1121 Broadway Ste 103 Boulder CO", 'other-amenities': ['','',''], 'has-drink':false, 'has-food':false},</v>
      </c>
      <c r="AY111" s="1" t="str">
        <f t="shared" si="129"/>
        <v/>
      </c>
      <c r="AZ111" s="1" t="str">
        <f t="shared" si="130"/>
        <v/>
      </c>
      <c r="BA111" s="1" t="str">
        <f t="shared" si="131"/>
        <v/>
      </c>
      <c r="BB111" s="1" t="str">
        <f t="shared" si="132"/>
        <v/>
      </c>
      <c r="BC111" s="1" t="str">
        <f t="shared" si="133"/>
        <v/>
      </c>
      <c r="BD111" s="1" t="str">
        <f t="shared" si="134"/>
        <v/>
      </c>
      <c r="BE111" s="1" t="str">
        <f t="shared" si="135"/>
        <v xml:space="preserve">  hill</v>
      </c>
      <c r="BF111" s="1" t="str">
        <f t="shared" si="107"/>
        <v>The Hill</v>
      </c>
      <c r="BG111" s="10">
        <v>40.007741000000003</v>
      </c>
      <c r="BH111" s="10">
        <v>-105.275408</v>
      </c>
      <c r="BI111" s="1" t="str">
        <f t="shared" si="136"/>
        <v>[40.007741,-105.275408],</v>
      </c>
      <c r="BK111" s="1" t="str">
        <f t="shared" si="106"/>
        <v/>
      </c>
    </row>
    <row r="112" spans="2:63" ht="21" customHeight="1">
      <c r="B112" s="10" t="s">
        <v>25</v>
      </c>
      <c r="C112" s="1" t="s">
        <v>309</v>
      </c>
      <c r="G112" s="1" t="s">
        <v>381</v>
      </c>
      <c r="W112" s="1" t="str">
        <f t="shared" si="108"/>
        <v/>
      </c>
      <c r="X112" s="1" t="str">
        <f t="shared" si="109"/>
        <v/>
      </c>
      <c r="Y112" s="1" t="str">
        <f t="shared" si="110"/>
        <v/>
      </c>
      <c r="Z112" s="1" t="str">
        <f t="shared" si="111"/>
        <v/>
      </c>
      <c r="AA112" s="1" t="str">
        <f t="shared" si="112"/>
        <v/>
      </c>
      <c r="AB112" s="1" t="str">
        <f t="shared" si="113"/>
        <v/>
      </c>
      <c r="AC112" s="1" t="str">
        <f t="shared" si="114"/>
        <v/>
      </c>
      <c r="AD112" s="1" t="str">
        <f t="shared" si="115"/>
        <v/>
      </c>
      <c r="AE112" s="1" t="str">
        <f t="shared" si="116"/>
        <v/>
      </c>
      <c r="AF112" s="1" t="str">
        <f t="shared" si="117"/>
        <v/>
      </c>
      <c r="AG112" s="1" t="str">
        <f t="shared" si="118"/>
        <v/>
      </c>
      <c r="AH112" s="1" t="str">
        <f t="shared" si="119"/>
        <v/>
      </c>
      <c r="AI112" s="1" t="str">
        <f t="shared" si="120"/>
        <v/>
      </c>
      <c r="AJ112" s="1" t="str">
        <f t="shared" si="121"/>
        <v/>
      </c>
      <c r="AK112" s="1" t="str">
        <f t="shared" si="122"/>
        <v/>
      </c>
      <c r="AL112" s="1" t="str">
        <f t="shared" si="123"/>
        <v/>
      </c>
      <c r="AM112" s="1" t="str">
        <f t="shared" si="124"/>
        <v/>
      </c>
      <c r="AN112" s="1" t="str">
        <f t="shared" si="125"/>
        <v/>
      </c>
      <c r="AO112" s="1" t="str">
        <f t="shared" si="126"/>
        <v/>
      </c>
      <c r="AP112" s="1" t="str">
        <f t="shared" si="127"/>
        <v/>
      </c>
      <c r="AQ112" s="1" t="str">
        <f t="shared" si="128"/>
        <v/>
      </c>
      <c r="AR112" s="1" t="s">
        <v>542</v>
      </c>
      <c r="AV112" s="5" t="s">
        <v>33</v>
      </c>
      <c r="AW112" s="5" t="s">
        <v>33</v>
      </c>
      <c r="AX112" s="6" t="str">
        <f t="shared" si="137"/>
        <v>{
    'name': "Cheba Hut Toasted Subs",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'link':"http://chebahut.com", 'pricing':"",   'phone-number': "", 'address': "1313 College Ave Boulder CO", 'other-amenities': ['','',''], 'has-drink':false, 'has-food':false},</v>
      </c>
      <c r="AY112" s="1" t="str">
        <f t="shared" si="129"/>
        <v/>
      </c>
      <c r="AZ112" s="1" t="str">
        <f t="shared" si="130"/>
        <v/>
      </c>
      <c r="BA112" s="1" t="str">
        <f t="shared" si="131"/>
        <v/>
      </c>
      <c r="BB112" s="1" t="str">
        <f t="shared" si="132"/>
        <v/>
      </c>
      <c r="BC112" s="1" t="str">
        <f t="shared" si="133"/>
        <v/>
      </c>
      <c r="BD112" s="1" t="str">
        <f t="shared" si="134"/>
        <v/>
      </c>
      <c r="BE112" s="1" t="str">
        <f t="shared" si="135"/>
        <v xml:space="preserve">  hill</v>
      </c>
      <c r="BF112" s="1" t="str">
        <f t="shared" si="107"/>
        <v>The Hill</v>
      </c>
      <c r="BG112" s="10">
        <v>40.007475999999997</v>
      </c>
      <c r="BH112" s="10">
        <v>-105.275868</v>
      </c>
      <c r="BI112" s="1" t="str">
        <f t="shared" si="136"/>
        <v>[40.007476,-105.275868],</v>
      </c>
      <c r="BK112" s="1" t="str">
        <f t="shared" si="106"/>
        <v/>
      </c>
    </row>
    <row r="113" spans="2:64" ht="21" customHeight="1">
      <c r="B113" s="10" t="s">
        <v>401</v>
      </c>
      <c r="C113" s="1" t="s">
        <v>309</v>
      </c>
      <c r="G113" s="1" t="s">
        <v>382</v>
      </c>
      <c r="W113" s="1" t="str">
        <f t="shared" si="108"/>
        <v/>
      </c>
      <c r="X113" s="1" t="str">
        <f t="shared" si="109"/>
        <v/>
      </c>
      <c r="Y113" s="1" t="str">
        <f t="shared" si="110"/>
        <v/>
      </c>
      <c r="Z113" s="1" t="str">
        <f t="shared" si="111"/>
        <v/>
      </c>
      <c r="AA113" s="1" t="str">
        <f t="shared" si="112"/>
        <v/>
      </c>
      <c r="AB113" s="1" t="str">
        <f t="shared" si="113"/>
        <v/>
      </c>
      <c r="AC113" s="1" t="str">
        <f t="shared" si="114"/>
        <v/>
      </c>
      <c r="AD113" s="1" t="str">
        <f t="shared" si="115"/>
        <v/>
      </c>
      <c r="AE113" s="1" t="str">
        <f t="shared" si="116"/>
        <v/>
      </c>
      <c r="AF113" s="1" t="str">
        <f t="shared" si="117"/>
        <v/>
      </c>
      <c r="AG113" s="1" t="str">
        <f t="shared" si="118"/>
        <v/>
      </c>
      <c r="AH113" s="1" t="str">
        <f t="shared" si="119"/>
        <v/>
      </c>
      <c r="AI113" s="1" t="str">
        <f t="shared" si="120"/>
        <v/>
      </c>
      <c r="AJ113" s="1" t="str">
        <f t="shared" si="121"/>
        <v/>
      </c>
      <c r="AK113" s="1" t="str">
        <f t="shared" si="122"/>
        <v/>
      </c>
      <c r="AL113" s="1" t="str">
        <f t="shared" si="123"/>
        <v/>
      </c>
      <c r="AM113" s="1" t="str">
        <f t="shared" si="124"/>
        <v/>
      </c>
      <c r="AN113" s="1" t="str">
        <f t="shared" si="125"/>
        <v/>
      </c>
      <c r="AO113" s="1" t="str">
        <f t="shared" si="126"/>
        <v/>
      </c>
      <c r="AP113" s="1" t="str">
        <f t="shared" si="127"/>
        <v/>
      </c>
      <c r="AQ113" s="1" t="str">
        <f t="shared" si="128"/>
        <v/>
      </c>
      <c r="AR113" s="7" t="s">
        <v>543</v>
      </c>
      <c r="AV113" s="5" t="s">
        <v>33</v>
      </c>
      <c r="AW113" s="5" t="s">
        <v>33</v>
      </c>
      <c r="AX113" s="6" t="str">
        <f t="shared" si="137"/>
        <v>{
    'name': "Lollicup Boulder",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'link':"http://lollicupfresh.com", 'pricing':"",   'phone-number': "", 'address': "1142 13th St Boulder CO", 'other-amenities': ['','',''], 'has-drink':false, 'has-food':false},</v>
      </c>
      <c r="AY113" s="1" t="str">
        <f t="shared" si="129"/>
        <v/>
      </c>
      <c r="AZ113" s="1" t="str">
        <f t="shared" si="130"/>
        <v/>
      </c>
      <c r="BA113" s="1" t="str">
        <f t="shared" si="131"/>
        <v/>
      </c>
      <c r="BB113" s="1" t="str">
        <f t="shared" si="132"/>
        <v/>
      </c>
      <c r="BC113" s="1" t="str">
        <f t="shared" si="133"/>
        <v/>
      </c>
      <c r="BD113" s="1" t="str">
        <f t="shared" si="134"/>
        <v/>
      </c>
      <c r="BE113" s="1" t="str">
        <f t="shared" si="135"/>
        <v xml:space="preserve">  hill</v>
      </c>
      <c r="BF113" s="1" t="str">
        <f t="shared" si="107"/>
        <v>The Hill</v>
      </c>
      <c r="BG113" s="10">
        <v>40.008251999999999</v>
      </c>
      <c r="BH113" s="10">
        <v>-105.276056</v>
      </c>
      <c r="BI113" s="1" t="str">
        <f t="shared" si="136"/>
        <v>[40.008252,-105.276056],</v>
      </c>
      <c r="BK113" s="1" t="str">
        <f t="shared" si="106"/>
        <v/>
      </c>
    </row>
    <row r="114" spans="2:64" ht="21" customHeight="1">
      <c r="B114" s="10" t="s">
        <v>402</v>
      </c>
      <c r="C114" s="1" t="s">
        <v>309</v>
      </c>
      <c r="G114" s="3" t="s">
        <v>383</v>
      </c>
      <c r="W114" s="1" t="str">
        <f t="shared" si="108"/>
        <v/>
      </c>
      <c r="X114" s="1" t="str">
        <f t="shared" si="109"/>
        <v/>
      </c>
      <c r="Y114" s="1" t="str">
        <f t="shared" si="110"/>
        <v/>
      </c>
      <c r="Z114" s="1" t="str">
        <f t="shared" si="111"/>
        <v/>
      </c>
      <c r="AA114" s="1" t="str">
        <f t="shared" si="112"/>
        <v/>
      </c>
      <c r="AB114" s="1" t="str">
        <f t="shared" si="113"/>
        <v/>
      </c>
      <c r="AC114" s="1" t="str">
        <f t="shared" si="114"/>
        <v/>
      </c>
      <c r="AD114" s="1" t="str">
        <f t="shared" si="115"/>
        <v/>
      </c>
      <c r="AE114" s="1" t="str">
        <f t="shared" si="116"/>
        <v/>
      </c>
      <c r="AF114" s="1" t="str">
        <f t="shared" si="117"/>
        <v/>
      </c>
      <c r="AG114" s="1" t="str">
        <f t="shared" si="118"/>
        <v/>
      </c>
      <c r="AH114" s="1" t="str">
        <f t="shared" si="119"/>
        <v/>
      </c>
      <c r="AI114" s="1" t="str">
        <f t="shared" si="120"/>
        <v/>
      </c>
      <c r="AJ114" s="1" t="str">
        <f t="shared" si="121"/>
        <v/>
      </c>
      <c r="AK114" s="1" t="str">
        <f t="shared" si="122"/>
        <v/>
      </c>
      <c r="AL114" s="1" t="str">
        <f t="shared" si="123"/>
        <v/>
      </c>
      <c r="AM114" s="1" t="str">
        <f t="shared" si="124"/>
        <v/>
      </c>
      <c r="AN114" s="1" t="str">
        <f t="shared" si="125"/>
        <v/>
      </c>
      <c r="AO114" s="1" t="str">
        <f t="shared" si="126"/>
        <v/>
      </c>
      <c r="AP114" s="1" t="str">
        <f t="shared" si="127"/>
        <v/>
      </c>
      <c r="AQ114" s="1" t="str">
        <f t="shared" si="128"/>
        <v/>
      </c>
      <c r="AR114" s="7" t="s">
        <v>544</v>
      </c>
      <c r="AV114" s="5" t="s">
        <v>33</v>
      </c>
      <c r="AW114" s="5" t="s">
        <v>33</v>
      </c>
      <c r="AX114" s="6" t="str">
        <f t="shared" si="137"/>
        <v>{
    'name': "You &amp; Mee Noodle House",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'link':"http://youandmeenoodlehouse.com", 'pricing':"",   'phone-number': "", 'address': "1311 Broadway Boulder CO", 'other-amenities': ['','',''], 'has-drink':false, 'has-food':false},</v>
      </c>
      <c r="AY114" s="1" t="str">
        <f t="shared" si="129"/>
        <v/>
      </c>
      <c r="AZ114" s="1" t="str">
        <f t="shared" si="130"/>
        <v/>
      </c>
      <c r="BA114" s="1" t="str">
        <f t="shared" si="131"/>
        <v/>
      </c>
      <c r="BB114" s="1" t="str">
        <f t="shared" si="132"/>
        <v/>
      </c>
      <c r="BC114" s="1" t="str">
        <f t="shared" si="133"/>
        <v/>
      </c>
      <c r="BD114" s="1" t="str">
        <f t="shared" si="134"/>
        <v/>
      </c>
      <c r="BE114" s="1" t="str">
        <f t="shared" si="135"/>
        <v xml:space="preserve">  hill</v>
      </c>
      <c r="BF114" s="1" t="str">
        <f t="shared" si="107"/>
        <v>The Hill</v>
      </c>
      <c r="BG114" s="10">
        <v>40.009763</v>
      </c>
      <c r="BH114" s="10">
        <v>-105.276668</v>
      </c>
      <c r="BI114" s="1" t="str">
        <f t="shared" si="136"/>
        <v>[40.009763,-105.276668],</v>
      </c>
      <c r="BK114" s="1" t="str">
        <f t="shared" si="106"/>
        <v/>
      </c>
    </row>
    <row r="115" spans="2:64" ht="21" customHeight="1">
      <c r="B115" s="10" t="s">
        <v>403</v>
      </c>
      <c r="C115" s="1" t="s">
        <v>309</v>
      </c>
      <c r="G115" s="1" t="s">
        <v>384</v>
      </c>
      <c r="W115" s="1" t="str">
        <f t="shared" si="108"/>
        <v/>
      </c>
      <c r="X115" s="1" t="str">
        <f t="shared" si="109"/>
        <v/>
      </c>
      <c r="Y115" s="1" t="str">
        <f t="shared" si="110"/>
        <v/>
      </c>
      <c r="Z115" s="1" t="str">
        <f t="shared" si="111"/>
        <v/>
      </c>
      <c r="AA115" s="1" t="str">
        <f t="shared" si="112"/>
        <v/>
      </c>
      <c r="AB115" s="1" t="str">
        <f t="shared" si="113"/>
        <v/>
      </c>
      <c r="AC115" s="1" t="str">
        <f t="shared" si="114"/>
        <v/>
      </c>
      <c r="AD115" s="1" t="str">
        <f t="shared" si="115"/>
        <v/>
      </c>
      <c r="AE115" s="1" t="str">
        <f t="shared" si="116"/>
        <v/>
      </c>
      <c r="AF115" s="1" t="str">
        <f t="shared" si="117"/>
        <v/>
      </c>
      <c r="AG115" s="1" t="str">
        <f t="shared" si="118"/>
        <v/>
      </c>
      <c r="AH115" s="1" t="str">
        <f t="shared" si="119"/>
        <v/>
      </c>
      <c r="AI115" s="1" t="str">
        <f t="shared" si="120"/>
        <v/>
      </c>
      <c r="AJ115" s="1" t="str">
        <f t="shared" si="121"/>
        <v/>
      </c>
      <c r="AK115" s="1" t="str">
        <f t="shared" si="122"/>
        <v/>
      </c>
      <c r="AL115" s="1" t="str">
        <f t="shared" si="123"/>
        <v/>
      </c>
      <c r="AM115" s="1" t="str">
        <f t="shared" si="124"/>
        <v/>
      </c>
      <c r="AN115" s="1" t="str">
        <f t="shared" si="125"/>
        <v/>
      </c>
      <c r="AO115" s="1" t="str">
        <f t="shared" si="126"/>
        <v/>
      </c>
      <c r="AP115" s="1" t="str">
        <f t="shared" si="127"/>
        <v/>
      </c>
      <c r="AQ115" s="1" t="str">
        <f t="shared" si="128"/>
        <v/>
      </c>
      <c r="AR115" s="1" t="s">
        <v>545</v>
      </c>
      <c r="AV115" s="5" t="s">
        <v>33</v>
      </c>
      <c r="AW115" s="5" t="s">
        <v>33</v>
      </c>
      <c r="AX115" s="6" t="str">
        <f t="shared" si="137"/>
        <v>{
    'name': "Fat Shack Boulder",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'link':"http://fatshack.com", 'pricing':"",   'phone-number': "", 'address': "1110 13th St Boulder CO", 'other-amenities': ['','',''], 'has-drink':false, 'has-food':false},</v>
      </c>
      <c r="AY115" s="1" t="str">
        <f t="shared" si="129"/>
        <v/>
      </c>
      <c r="AZ115" s="1" t="str">
        <f t="shared" si="130"/>
        <v/>
      </c>
      <c r="BA115" s="1" t="str">
        <f t="shared" si="131"/>
        <v/>
      </c>
      <c r="BB115" s="1" t="str">
        <f t="shared" si="132"/>
        <v/>
      </c>
      <c r="BC115" s="1" t="str">
        <f t="shared" si="133"/>
        <v/>
      </c>
      <c r="BD115" s="1" t="str">
        <f t="shared" si="134"/>
        <v/>
      </c>
      <c r="BE115" s="1" t="str">
        <f t="shared" si="135"/>
        <v xml:space="preserve">  hill</v>
      </c>
      <c r="BF115" s="1" t="str">
        <f t="shared" si="107"/>
        <v>The Hill</v>
      </c>
      <c r="BG115" s="10">
        <v>40.007595999999999</v>
      </c>
      <c r="BH115" s="10">
        <v>-105.275918</v>
      </c>
      <c r="BI115" s="1" t="str">
        <f t="shared" si="136"/>
        <v>[40.007596,-105.275918],</v>
      </c>
      <c r="BK115" s="1" t="str">
        <f t="shared" si="106"/>
        <v/>
      </c>
    </row>
    <row r="116" spans="2:64" ht="21" customHeight="1">
      <c r="B116" s="10" t="s">
        <v>404</v>
      </c>
      <c r="C116" s="1" t="s">
        <v>309</v>
      </c>
      <c r="G116" s="17" t="s">
        <v>384</v>
      </c>
      <c r="W116" s="1" t="str">
        <f t="shared" ref="W116:W142" si="138">IF(H116&gt;0,H116/100,"")</f>
        <v/>
      </c>
      <c r="X116" s="1" t="str">
        <f t="shared" ref="X116:X142" si="139">IF(I116&gt;0,I116/100,"")</f>
        <v/>
      </c>
      <c r="Y116" s="1" t="str">
        <f t="shared" ref="Y116:Y142" si="140">IF(J116&gt;0,J116/100,"")</f>
        <v/>
      </c>
      <c r="Z116" s="1" t="str">
        <f t="shared" ref="Z116:Z142" si="141">IF(K116&gt;0,K116/100,"")</f>
        <v/>
      </c>
      <c r="AA116" s="1" t="str">
        <f t="shared" ref="AA116:AA142" si="142">IF(L116&gt;0,L116/100,"")</f>
        <v/>
      </c>
      <c r="AB116" s="1" t="str">
        <f t="shared" ref="AB116:AB142" si="143">IF(M116&gt;0,M116/100,"")</f>
        <v/>
      </c>
      <c r="AC116" s="1" t="str">
        <f t="shared" ref="AC116:AC142" si="144">IF(N116&gt;0,N116/100,"")</f>
        <v/>
      </c>
      <c r="AD116" s="1" t="str">
        <f t="shared" ref="AD116:AD142" si="145">IF(O116&gt;0,O116/100,"")</f>
        <v/>
      </c>
      <c r="AG116" s="1" t="str">
        <f t="shared" ref="AG116:AG142" si="146">IF(R116&gt;0,R116/100,"")</f>
        <v/>
      </c>
      <c r="AH116" s="1" t="str">
        <f t="shared" ref="AH116:AH142" si="147">IF(S116&gt;0,S116/100,"")</f>
        <v/>
      </c>
      <c r="AI116" s="1" t="str">
        <f t="shared" ref="AI116:AI142" si="148">IF(T116&gt;0,T116/100,"")</f>
        <v/>
      </c>
      <c r="AJ116" s="1" t="str">
        <f t="shared" ref="AJ116:AJ142" si="149">IF(U116&gt;0,U116/100,"")</f>
        <v/>
      </c>
      <c r="AK116" s="1" t="str">
        <f t="shared" si="122"/>
        <v/>
      </c>
      <c r="AL116" s="1" t="str">
        <f t="shared" si="123"/>
        <v/>
      </c>
      <c r="AM116" s="1" t="str">
        <f t="shared" si="124"/>
        <v/>
      </c>
      <c r="AN116" s="1" t="str">
        <f t="shared" si="125"/>
        <v/>
      </c>
      <c r="AO116" s="1" t="str">
        <f t="shared" si="126"/>
        <v/>
      </c>
      <c r="AP116" s="1" t="str">
        <f t="shared" si="127"/>
        <v/>
      </c>
      <c r="AQ116" s="1" t="str">
        <f t="shared" si="128"/>
        <v/>
      </c>
      <c r="AR116" s="1" t="s">
        <v>546</v>
      </c>
      <c r="AT116" s="1" t="s">
        <v>464</v>
      </c>
      <c r="AV116" s="5" t="s">
        <v>33</v>
      </c>
      <c r="AW116" s="5" t="s">
        <v>33</v>
      </c>
      <c r="AX116" s="6" t="str">
        <f t="shared" si="137"/>
        <v>{
    'name': "Abo's Pizza On The Hill",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'link':"http://abospizza.com", 'pricing':"",   'phone-number': "", 'address': "1110 13th St Boulder CO", 'other-amenities': ['','pet',''], 'has-drink':false, 'has-food':false},</v>
      </c>
      <c r="AY116" s="1" t="str">
        <f t="shared" si="129"/>
        <v/>
      </c>
      <c r="AZ116" s="1" t="str">
        <f t="shared" si="130"/>
        <v>&lt;img src=@img/pets.png@&gt;</v>
      </c>
      <c r="BA116" s="1" t="str">
        <f t="shared" si="131"/>
        <v/>
      </c>
      <c r="BB116" s="1" t="str">
        <f t="shared" si="132"/>
        <v/>
      </c>
      <c r="BC116" s="1" t="str">
        <f t="shared" si="133"/>
        <v/>
      </c>
      <c r="BD116" s="1" t="str">
        <f t="shared" si="134"/>
        <v>&lt;img src=@img/pets.png@&gt;</v>
      </c>
      <c r="BE116" s="1" t="str">
        <f t="shared" si="135"/>
        <v>pet   hill</v>
      </c>
      <c r="BF116" s="1" t="str">
        <f t="shared" si="107"/>
        <v>The Hill</v>
      </c>
      <c r="BG116" s="10">
        <v>40.007595999999999</v>
      </c>
      <c r="BH116" s="10">
        <v>-105.275918</v>
      </c>
      <c r="BI116" s="1" t="str">
        <f t="shared" si="136"/>
        <v>[40.007596,-105.275918],</v>
      </c>
      <c r="BK116" s="1" t="str">
        <f t="shared" si="106"/>
        <v/>
      </c>
    </row>
    <row r="117" spans="2:64" ht="21" customHeight="1">
      <c r="B117" s="10" t="s">
        <v>405</v>
      </c>
      <c r="C117" s="1" t="s">
        <v>309</v>
      </c>
      <c r="G117" s="8" t="s">
        <v>385</v>
      </c>
      <c r="W117" s="1" t="str">
        <f t="shared" si="138"/>
        <v/>
      </c>
      <c r="X117" s="1" t="str">
        <f t="shared" si="139"/>
        <v/>
      </c>
      <c r="Y117" s="1" t="str">
        <f t="shared" si="140"/>
        <v/>
      </c>
      <c r="Z117" s="1" t="str">
        <f t="shared" si="141"/>
        <v/>
      </c>
      <c r="AA117" s="1" t="str">
        <f t="shared" si="142"/>
        <v/>
      </c>
      <c r="AB117" s="1" t="str">
        <f t="shared" si="143"/>
        <v/>
      </c>
      <c r="AC117" s="1" t="str">
        <f t="shared" si="144"/>
        <v/>
      </c>
      <c r="AD117" s="1" t="str">
        <f t="shared" si="145"/>
        <v/>
      </c>
      <c r="AE117" s="1" t="str">
        <f t="shared" ref="AE117:AE134" si="150">IF(P117&gt;0,P117/100,"")</f>
        <v/>
      </c>
      <c r="AF117" s="1" t="str">
        <f t="shared" ref="AF117:AF134" si="151">IF(Q117&gt;0,Q117/100,"")</f>
        <v/>
      </c>
      <c r="AG117" s="1" t="str">
        <f t="shared" si="146"/>
        <v/>
      </c>
      <c r="AH117" s="1" t="str">
        <f t="shared" si="147"/>
        <v/>
      </c>
      <c r="AI117" s="1" t="str">
        <f t="shared" si="148"/>
        <v/>
      </c>
      <c r="AJ117" s="1" t="str">
        <f t="shared" si="149"/>
        <v/>
      </c>
      <c r="AK117" s="1" t="str">
        <f t="shared" si="122"/>
        <v/>
      </c>
      <c r="AL117" s="1" t="str">
        <f t="shared" si="123"/>
        <v/>
      </c>
      <c r="AM117" s="1" t="str">
        <f t="shared" si="124"/>
        <v/>
      </c>
      <c r="AN117" s="1" t="str">
        <f t="shared" si="125"/>
        <v/>
      </c>
      <c r="AO117" s="1" t="str">
        <f t="shared" si="126"/>
        <v/>
      </c>
      <c r="AP117" s="1" t="str">
        <f t="shared" si="127"/>
        <v/>
      </c>
      <c r="AQ117" s="1" t="str">
        <f t="shared" si="128"/>
        <v/>
      </c>
      <c r="AR117" s="14" t="s">
        <v>547</v>
      </c>
      <c r="AV117" s="5" t="s">
        <v>33</v>
      </c>
      <c r="AW117" s="5" t="s">
        <v>33</v>
      </c>
      <c r="AX117" s="6" t="str">
        <f t="shared" si="137"/>
        <v>{
    'name': "Salvaggio's Deli",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'link':"http://salvaggiosdeli.us", 'pricing':"",   'phone-number': "", 'address': "1107 13th St Boulder CO", 'other-amenities': ['','',''], 'has-drink':false, 'has-food':false},</v>
      </c>
      <c r="AY117" s="1" t="str">
        <f t="shared" si="129"/>
        <v/>
      </c>
      <c r="AZ117" s="1" t="str">
        <f t="shared" si="130"/>
        <v/>
      </c>
      <c r="BA117" s="1" t="str">
        <f t="shared" si="131"/>
        <v/>
      </c>
      <c r="BB117" s="1" t="str">
        <f t="shared" si="132"/>
        <v/>
      </c>
      <c r="BC117" s="1" t="str">
        <f t="shared" si="133"/>
        <v/>
      </c>
      <c r="BD117" s="1" t="str">
        <f t="shared" si="134"/>
        <v/>
      </c>
      <c r="BE117" s="1" t="str">
        <f t="shared" si="135"/>
        <v xml:space="preserve">  hill</v>
      </c>
      <c r="BF117" s="1" t="str">
        <f t="shared" si="107"/>
        <v>The Hill</v>
      </c>
      <c r="BG117" s="10">
        <v>40.007510000000003</v>
      </c>
      <c r="BH117" s="10">
        <v>-105.276414</v>
      </c>
      <c r="BI117" s="1" t="str">
        <f t="shared" si="136"/>
        <v>[40.00751,-105.276414],</v>
      </c>
      <c r="BK117" s="1" t="str">
        <f t="shared" si="106"/>
        <v/>
      </c>
    </row>
    <row r="118" spans="2:64" ht="21" customHeight="1">
      <c r="B118" s="10" t="s">
        <v>406</v>
      </c>
      <c r="C118" s="1" t="s">
        <v>309</v>
      </c>
      <c r="G118" s="8" t="s">
        <v>386</v>
      </c>
      <c r="W118" s="1" t="str">
        <f t="shared" si="138"/>
        <v/>
      </c>
      <c r="X118" s="1" t="str">
        <f t="shared" si="139"/>
        <v/>
      </c>
      <c r="Y118" s="1" t="str">
        <f t="shared" si="140"/>
        <v/>
      </c>
      <c r="Z118" s="1" t="str">
        <f t="shared" si="141"/>
        <v/>
      </c>
      <c r="AA118" s="1" t="str">
        <f t="shared" si="142"/>
        <v/>
      </c>
      <c r="AB118" s="1" t="str">
        <f t="shared" si="143"/>
        <v/>
      </c>
      <c r="AC118" s="1" t="str">
        <f t="shared" si="144"/>
        <v/>
      </c>
      <c r="AD118" s="1" t="str">
        <f t="shared" si="145"/>
        <v/>
      </c>
      <c r="AE118" s="1" t="str">
        <f t="shared" si="150"/>
        <v/>
      </c>
      <c r="AF118" s="1" t="str">
        <f t="shared" si="151"/>
        <v/>
      </c>
      <c r="AG118" s="1" t="str">
        <f t="shared" si="146"/>
        <v/>
      </c>
      <c r="AH118" s="1" t="str">
        <f t="shared" si="147"/>
        <v/>
      </c>
      <c r="AI118" s="1" t="str">
        <f t="shared" si="148"/>
        <v/>
      </c>
      <c r="AJ118" s="1" t="str">
        <f t="shared" si="149"/>
        <v/>
      </c>
      <c r="AK118" s="1" t="str">
        <f t="shared" ref="AK118:AK144" si="152">IF(H118&gt;0,CONCATENATE(IF(W118&lt;=12,W118,W118-12),IF(OR(W118&lt;12,W118=24),"am","pm"),"-",IF(X118&lt;=12,X118,X118-12),IF(OR(X118&lt;12,X118=24),"am","pm")),"")</f>
        <v/>
      </c>
      <c r="AL118" s="1" t="str">
        <f t="shared" ref="AL118:AL144" si="153">IF(J118&gt;0,CONCATENATE(IF(Y118&lt;=12,Y118,Y118-12),IF(OR(Y118&lt;12,Y118=24),"am","pm"),"-",IF(Z118&lt;=12,Z118,Z118-12),IF(OR(Z118&lt;12,Z118=24),"am","pm")),"")</f>
        <v/>
      </c>
      <c r="AM118" s="1" t="str">
        <f t="shared" ref="AM118:AM144" si="154">IF(L118&gt;0,CONCATENATE(IF(AA118&lt;=12,AA118,AA118-12),IF(OR(AA118&lt;12,AA118=24),"am","pm"),"-",IF(AB118&lt;=12,AB118,AB118-12),IF(OR(AB118&lt;12,AB118=24),"am","pm")),"")</f>
        <v/>
      </c>
      <c r="AN118" s="1" t="str">
        <f t="shared" ref="AN118:AN144" si="155">IF(N118&gt;0,CONCATENATE(IF(AC118&lt;=12,AC118,AC118-12),IF(OR(AC118&lt;12,AC118=24),"am","pm"),"-",IF(AD118&lt;=12,AD118,AD118-12),IF(OR(AD118&lt;12,AD118=24),"am","pm")),"")</f>
        <v/>
      </c>
      <c r="AO118" s="1" t="str">
        <f t="shared" ref="AO118:AO144" si="156">IF(O118&gt;0,CONCATENATE(IF(AE118&lt;=12,AE118,AE118-12),IF(OR(AE118&lt;12,AE118=24),"am","pm"),"-",IF(AF118&lt;=12,AF118,AF118-12),IF(OR(AF118&lt;12,AF118=24),"am","pm")),"")</f>
        <v/>
      </c>
      <c r="AP118" s="1" t="str">
        <f t="shared" ref="AP118:AP144" si="157">IF(R118&gt;0,CONCATENATE(IF(AG118&lt;=12,AG118,AG118-12),IF(OR(AG118&lt;12,AG118=24),"am","pm"),"-",IF(AH118&lt;=12,AH118,AH118-12),IF(OR(AH118&lt;12,AH118=24),"am","pm")),"")</f>
        <v/>
      </c>
      <c r="AQ118" s="1" t="str">
        <f t="shared" ref="AQ118:AQ144" si="158">IF(T118&gt;0,CONCATENATE(IF(AI118&lt;=12,AI118,AI118-12),IF(OR(AI118&lt;12,AI118=24),"am","pm"),"-",IF(AJ118&lt;=12,AJ118,AJ118-12),IF(OR(AJ118&lt;12,AJ118=24),"am","pm")),"")</f>
        <v/>
      </c>
      <c r="AR118" s="14" t="s">
        <v>548</v>
      </c>
      <c r="AV118" s="5" t="s">
        <v>33</v>
      </c>
      <c r="AW118" s="5" t="s">
        <v>33</v>
      </c>
      <c r="AX118" s="6" t="str">
        <f t="shared" si="137"/>
        <v>{
    'name': "Yeye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'link':"http://yeyecafe.com.tr", 'pricing':"",   'phone-number': "", 'address': "13th St &amp; College Boulder CO", 'other-amenities': ['','',''], 'has-drink':false, 'has-food':false},</v>
      </c>
      <c r="AY118" s="1" t="str">
        <f t="shared" si="129"/>
        <v/>
      </c>
      <c r="AZ118" s="1" t="str">
        <f t="shared" si="130"/>
        <v/>
      </c>
      <c r="BA118" s="1" t="str">
        <f t="shared" si="131"/>
        <v/>
      </c>
      <c r="BB118" s="1" t="str">
        <f t="shared" si="132"/>
        <v/>
      </c>
      <c r="BC118" s="1" t="str">
        <f t="shared" si="133"/>
        <v/>
      </c>
      <c r="BD118" s="1" t="str">
        <f t="shared" si="134"/>
        <v/>
      </c>
      <c r="BE118" s="1" t="str">
        <f t="shared" si="135"/>
        <v xml:space="preserve">  hill</v>
      </c>
      <c r="BF118" s="1" t="str">
        <f t="shared" si="107"/>
        <v>The Hill</v>
      </c>
      <c r="BG118" s="10">
        <v>40.007581000000002</v>
      </c>
      <c r="BH118" s="10">
        <v>-105.265942</v>
      </c>
      <c r="BI118" s="1" t="str">
        <f t="shared" si="136"/>
        <v>[40.007581,-105.265942],</v>
      </c>
      <c r="BK118" s="1" t="str">
        <f t="shared" si="106"/>
        <v/>
      </c>
    </row>
    <row r="119" spans="2:64" ht="21" customHeight="1">
      <c r="B119" s="10" t="s">
        <v>407</v>
      </c>
      <c r="C119" s="1" t="s">
        <v>309</v>
      </c>
      <c r="G119" s="3" t="s">
        <v>387</v>
      </c>
      <c r="W119" s="1" t="str">
        <f t="shared" si="138"/>
        <v/>
      </c>
      <c r="X119" s="1" t="str">
        <f t="shared" si="139"/>
        <v/>
      </c>
      <c r="Y119" s="1" t="str">
        <f t="shared" si="140"/>
        <v/>
      </c>
      <c r="Z119" s="1" t="str">
        <f t="shared" si="141"/>
        <v/>
      </c>
      <c r="AA119" s="1" t="str">
        <f t="shared" si="142"/>
        <v/>
      </c>
      <c r="AB119" s="1" t="str">
        <f t="shared" si="143"/>
        <v/>
      </c>
      <c r="AC119" s="1" t="str">
        <f t="shared" si="144"/>
        <v/>
      </c>
      <c r="AD119" s="1" t="str">
        <f t="shared" si="145"/>
        <v/>
      </c>
      <c r="AE119" s="1" t="str">
        <f t="shared" si="150"/>
        <v/>
      </c>
      <c r="AF119" s="1" t="str">
        <f t="shared" si="151"/>
        <v/>
      </c>
      <c r="AG119" s="1" t="str">
        <f t="shared" si="146"/>
        <v/>
      </c>
      <c r="AH119" s="1" t="str">
        <f t="shared" si="147"/>
        <v/>
      </c>
      <c r="AI119" s="1" t="str">
        <f t="shared" si="148"/>
        <v/>
      </c>
      <c r="AJ119" s="1" t="str">
        <f t="shared" si="149"/>
        <v/>
      </c>
      <c r="AK119" s="1" t="str">
        <f t="shared" si="152"/>
        <v/>
      </c>
      <c r="AL119" s="1" t="str">
        <f t="shared" si="153"/>
        <v/>
      </c>
      <c r="AM119" s="1" t="str">
        <f t="shared" si="154"/>
        <v/>
      </c>
      <c r="AN119" s="1" t="str">
        <f t="shared" si="155"/>
        <v/>
      </c>
      <c r="AO119" s="1" t="str">
        <f t="shared" si="156"/>
        <v/>
      </c>
      <c r="AP119" s="1" t="str">
        <f t="shared" si="157"/>
        <v/>
      </c>
      <c r="AQ119" s="1" t="str">
        <f t="shared" si="158"/>
        <v/>
      </c>
      <c r="AR119" s="4" t="s">
        <v>549</v>
      </c>
      <c r="AV119" s="5" t="s">
        <v>33</v>
      </c>
      <c r="AW119" s="5" t="s">
        <v>33</v>
      </c>
      <c r="AX119" s="6" t="str">
        <f t="shared" si="137"/>
        <v>{
    'name': "Tra-Ling's Oriental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'link':"http://tralingsoriental.com", 'pricing':"",   'phone-number': "", 'address': "1305 Broadway Boulder CO", 'other-amenities': ['','',''], 'has-drink':false, 'has-food':false},</v>
      </c>
      <c r="AY119" s="1" t="str">
        <f t="shared" si="129"/>
        <v/>
      </c>
      <c r="AZ119" s="1" t="str">
        <f t="shared" si="130"/>
        <v/>
      </c>
      <c r="BA119" s="1" t="str">
        <f t="shared" si="131"/>
        <v/>
      </c>
      <c r="BB119" s="1" t="str">
        <f t="shared" si="132"/>
        <v/>
      </c>
      <c r="BC119" s="1" t="str">
        <f t="shared" si="133"/>
        <v/>
      </c>
      <c r="BD119" s="1" t="str">
        <f t="shared" si="134"/>
        <v/>
      </c>
      <c r="BE119" s="1" t="str">
        <f t="shared" si="135"/>
        <v xml:space="preserve">  hill</v>
      </c>
      <c r="BF119" s="1" t="str">
        <f t="shared" si="107"/>
        <v>The Hill</v>
      </c>
      <c r="BG119" s="10">
        <v>40.009735999999997</v>
      </c>
      <c r="BH119" s="10">
        <v>-105.27682799999999</v>
      </c>
      <c r="BI119" s="1" t="str">
        <f t="shared" si="136"/>
        <v>[40.009736,-105.276828],</v>
      </c>
      <c r="BK119" s="1" t="str">
        <f t="shared" si="106"/>
        <v/>
      </c>
    </row>
    <row r="120" spans="2:64" ht="21" customHeight="1">
      <c r="B120" s="10" t="s">
        <v>408</v>
      </c>
      <c r="C120" s="1" t="s">
        <v>309</v>
      </c>
      <c r="G120" s="1" t="s">
        <v>388</v>
      </c>
      <c r="V120" s="2"/>
      <c r="W120" s="1" t="str">
        <f t="shared" si="138"/>
        <v/>
      </c>
      <c r="X120" s="1" t="str">
        <f t="shared" si="139"/>
        <v/>
      </c>
      <c r="Y120" s="1" t="str">
        <f t="shared" si="140"/>
        <v/>
      </c>
      <c r="Z120" s="1" t="str">
        <f t="shared" si="141"/>
        <v/>
      </c>
      <c r="AA120" s="1" t="str">
        <f t="shared" si="142"/>
        <v/>
      </c>
      <c r="AB120" s="1" t="str">
        <f t="shared" si="143"/>
        <v/>
      </c>
      <c r="AC120" s="1" t="str">
        <f t="shared" si="144"/>
        <v/>
      </c>
      <c r="AD120" s="1" t="str">
        <f t="shared" si="145"/>
        <v/>
      </c>
      <c r="AE120" s="1" t="str">
        <f t="shared" si="150"/>
        <v/>
      </c>
      <c r="AF120" s="1" t="str">
        <f t="shared" si="151"/>
        <v/>
      </c>
      <c r="AG120" s="1" t="str">
        <f t="shared" si="146"/>
        <v/>
      </c>
      <c r="AH120" s="1" t="str">
        <f t="shared" si="147"/>
        <v/>
      </c>
      <c r="AI120" s="1" t="str">
        <f t="shared" si="148"/>
        <v/>
      </c>
      <c r="AJ120" s="1" t="str">
        <f t="shared" si="149"/>
        <v/>
      </c>
      <c r="AK120" s="1" t="str">
        <f t="shared" si="152"/>
        <v/>
      </c>
      <c r="AL120" s="1" t="str">
        <f t="shared" si="153"/>
        <v/>
      </c>
      <c r="AM120" s="1" t="str">
        <f t="shared" si="154"/>
        <v/>
      </c>
      <c r="AN120" s="1" t="str">
        <f t="shared" si="155"/>
        <v/>
      </c>
      <c r="AO120" s="1" t="str">
        <f t="shared" si="156"/>
        <v/>
      </c>
      <c r="AP120" s="1" t="str">
        <f t="shared" si="157"/>
        <v/>
      </c>
      <c r="AQ120" s="1" t="str">
        <f t="shared" si="158"/>
        <v/>
      </c>
      <c r="AR120" s="4"/>
      <c r="AV120" s="5" t="s">
        <v>33</v>
      </c>
      <c r="AW120" s="5" t="s">
        <v>33</v>
      </c>
      <c r="AX120" s="6" t="str">
        <f t="shared" si="137"/>
        <v>{
    'name': "Bova's Pantry",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"1325 Broadway Boulder CO", 'other-amenities': ['','',''], 'has-drink':false, 'has-food':false},</v>
      </c>
      <c r="AY120" s="1" t="str">
        <f t="shared" si="129"/>
        <v/>
      </c>
      <c r="AZ120" s="1" t="str">
        <f t="shared" si="130"/>
        <v/>
      </c>
      <c r="BA120" s="1" t="str">
        <f t="shared" si="131"/>
        <v/>
      </c>
      <c r="BB120" s="1" t="str">
        <f t="shared" si="132"/>
        <v/>
      </c>
      <c r="BC120" s="1" t="str">
        <f t="shared" si="133"/>
        <v/>
      </c>
      <c r="BD120" s="1" t="str">
        <f t="shared" si="134"/>
        <v/>
      </c>
      <c r="BE120" s="1" t="str">
        <f t="shared" si="135"/>
        <v xml:space="preserve">  hill</v>
      </c>
      <c r="BF120" s="1" t="str">
        <f t="shared" si="107"/>
        <v>The Hill</v>
      </c>
      <c r="BG120" s="10">
        <v>40.009864</v>
      </c>
      <c r="BH120" s="10">
        <v>-105.276946</v>
      </c>
      <c r="BI120" s="1" t="str">
        <f t="shared" si="136"/>
        <v>[40.009864,-105.276946],</v>
      </c>
      <c r="BK120" s="1" t="str">
        <f t="shared" si="106"/>
        <v/>
      </c>
    </row>
    <row r="121" spans="2:64" ht="21" customHeight="1">
      <c r="B121" s="10" t="s">
        <v>409</v>
      </c>
      <c r="C121" s="1" t="s">
        <v>309</v>
      </c>
      <c r="G121" s="1" t="s">
        <v>388</v>
      </c>
      <c r="W121" s="1" t="str">
        <f t="shared" si="138"/>
        <v/>
      </c>
      <c r="X121" s="1" t="str">
        <f t="shared" si="139"/>
        <v/>
      </c>
      <c r="Y121" s="1" t="str">
        <f t="shared" si="140"/>
        <v/>
      </c>
      <c r="Z121" s="1" t="str">
        <f t="shared" si="141"/>
        <v/>
      </c>
      <c r="AA121" s="1" t="str">
        <f t="shared" si="142"/>
        <v/>
      </c>
      <c r="AB121" s="1" t="str">
        <f t="shared" si="143"/>
        <v/>
      </c>
      <c r="AC121" s="1" t="str">
        <f t="shared" si="144"/>
        <v/>
      </c>
      <c r="AD121" s="1" t="str">
        <f t="shared" si="145"/>
        <v/>
      </c>
      <c r="AE121" s="1" t="str">
        <f t="shared" si="150"/>
        <v/>
      </c>
      <c r="AF121" s="1" t="str">
        <f t="shared" si="151"/>
        <v/>
      </c>
      <c r="AG121" s="1" t="str">
        <f t="shared" si="146"/>
        <v/>
      </c>
      <c r="AH121" s="1" t="str">
        <f t="shared" si="147"/>
        <v/>
      </c>
      <c r="AI121" s="1" t="str">
        <f t="shared" si="148"/>
        <v/>
      </c>
      <c r="AJ121" s="1" t="str">
        <f t="shared" si="149"/>
        <v/>
      </c>
      <c r="AK121" s="1" t="str">
        <f t="shared" si="152"/>
        <v/>
      </c>
      <c r="AL121" s="1" t="str">
        <f t="shared" si="153"/>
        <v/>
      </c>
      <c r="AM121" s="1" t="str">
        <f t="shared" si="154"/>
        <v/>
      </c>
      <c r="AN121" s="1" t="str">
        <f t="shared" si="155"/>
        <v/>
      </c>
      <c r="AO121" s="1" t="str">
        <f t="shared" si="156"/>
        <v/>
      </c>
      <c r="AP121" s="1" t="str">
        <f t="shared" si="157"/>
        <v/>
      </c>
      <c r="AQ121" s="1" t="str">
        <f t="shared" si="158"/>
        <v/>
      </c>
      <c r="AR121" s="9" t="s">
        <v>550</v>
      </c>
      <c r="AV121" s="5" t="s">
        <v>33</v>
      </c>
      <c r="AW121" s="5" t="s">
        <v>33</v>
      </c>
      <c r="AX121" s="6" t="str">
        <f t="shared" si="137"/>
        <v>{
    'name': "Bento-Ria",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'link':"http://bentoria.com", 'pricing':"",   'phone-number': "", 'address': "1325 Broadway Boulder CO", 'other-amenities': ['','',''], 'has-drink':false, 'has-food':false},</v>
      </c>
      <c r="AY121" s="1" t="str">
        <f t="shared" si="129"/>
        <v/>
      </c>
      <c r="AZ121" s="1" t="str">
        <f t="shared" si="130"/>
        <v/>
      </c>
      <c r="BA121" s="1" t="str">
        <f t="shared" si="131"/>
        <v/>
      </c>
      <c r="BB121" s="1" t="str">
        <f t="shared" si="132"/>
        <v/>
      </c>
      <c r="BC121" s="1" t="str">
        <f t="shared" si="133"/>
        <v/>
      </c>
      <c r="BD121" s="1" t="str">
        <f t="shared" si="134"/>
        <v/>
      </c>
      <c r="BE121" s="1" t="str">
        <f t="shared" si="135"/>
        <v xml:space="preserve">  hill</v>
      </c>
      <c r="BF121" s="1" t="str">
        <f t="shared" si="107"/>
        <v>The Hill</v>
      </c>
      <c r="BG121" s="10">
        <v>40.009864</v>
      </c>
      <c r="BH121" s="10">
        <v>-105.276946</v>
      </c>
      <c r="BI121" s="1" t="str">
        <f t="shared" si="136"/>
        <v>[40.009864,-105.276946],</v>
      </c>
      <c r="BK121" s="1" t="str">
        <f t="shared" si="106"/>
        <v/>
      </c>
    </row>
    <row r="122" spans="2:64" ht="21" customHeight="1">
      <c r="B122" s="1" t="s">
        <v>410</v>
      </c>
      <c r="C122" s="1" t="s">
        <v>416</v>
      </c>
      <c r="G122" s="24" t="s">
        <v>424</v>
      </c>
      <c r="W122" s="1" t="str">
        <f t="shared" si="138"/>
        <v/>
      </c>
      <c r="X122" s="1" t="str">
        <f t="shared" si="139"/>
        <v/>
      </c>
      <c r="Y122" s="1" t="str">
        <f t="shared" si="140"/>
        <v/>
      </c>
      <c r="Z122" s="1" t="str">
        <f t="shared" si="141"/>
        <v/>
      </c>
      <c r="AA122" s="1" t="str">
        <f t="shared" si="142"/>
        <v/>
      </c>
      <c r="AB122" s="1" t="str">
        <f t="shared" si="143"/>
        <v/>
      </c>
      <c r="AC122" s="1" t="str">
        <f t="shared" si="144"/>
        <v/>
      </c>
      <c r="AD122" s="1" t="str">
        <f t="shared" si="145"/>
        <v/>
      </c>
      <c r="AE122" s="1" t="str">
        <f t="shared" si="150"/>
        <v/>
      </c>
      <c r="AF122" s="1" t="str">
        <f t="shared" si="151"/>
        <v/>
      </c>
      <c r="AG122" s="1" t="str">
        <f t="shared" si="146"/>
        <v/>
      </c>
      <c r="AH122" s="1" t="str">
        <f t="shared" si="147"/>
        <v/>
      </c>
      <c r="AI122" s="1" t="str">
        <f t="shared" si="148"/>
        <v/>
      </c>
      <c r="AJ122" s="1" t="str">
        <f t="shared" si="149"/>
        <v/>
      </c>
      <c r="AK122" s="1" t="str">
        <f t="shared" si="152"/>
        <v/>
      </c>
      <c r="AL122" s="1" t="str">
        <f t="shared" si="153"/>
        <v/>
      </c>
      <c r="AM122" s="1" t="str">
        <f t="shared" si="154"/>
        <v/>
      </c>
      <c r="AN122" s="1" t="str">
        <f t="shared" si="155"/>
        <v/>
      </c>
      <c r="AO122" s="1" t="str">
        <f t="shared" si="156"/>
        <v/>
      </c>
      <c r="AP122" s="1" t="str">
        <f t="shared" si="157"/>
        <v/>
      </c>
      <c r="AQ122" s="1" t="str">
        <f t="shared" si="158"/>
        <v/>
      </c>
      <c r="AR122" s="1" t="s">
        <v>551</v>
      </c>
      <c r="AS122" s="1" t="s">
        <v>28</v>
      </c>
      <c r="AT122" s="1" t="s">
        <v>464</v>
      </c>
      <c r="AV122" s="5" t="s">
        <v>33</v>
      </c>
      <c r="AW122" s="5" t="s">
        <v>33</v>
      </c>
      <c r="AX122" s="6" t="str">
        <f t="shared" si="137"/>
        <v>{
    'name': "Avery Brewing Company",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'link':"http://averybrewing.com", 'pricing':"",   'phone-number': "", 'address': "4910 Nautilus Ct N, Boulder, CO 80301", 'other-amenities': ['outdoor','pet',''], 'has-drink':false, 'has-food':false},</v>
      </c>
      <c r="AY122" s="1" t="str">
        <f t="shared" si="129"/>
        <v>&lt;img src=@img/outdoor.png@&gt;</v>
      </c>
      <c r="AZ122" s="1" t="str">
        <f t="shared" si="130"/>
        <v>&lt;img src=@img/pets.png@&gt;</v>
      </c>
      <c r="BA122" s="1" t="str">
        <f t="shared" si="131"/>
        <v/>
      </c>
      <c r="BB122" s="1" t="str">
        <f t="shared" si="132"/>
        <v/>
      </c>
      <c r="BC122" s="1" t="str">
        <f t="shared" si="133"/>
        <v/>
      </c>
      <c r="BD122" s="1" t="str">
        <f t="shared" si="134"/>
        <v>&lt;img src=@img/outdoor.png@&gt;&lt;img src=@img/pets.png@&gt;</v>
      </c>
      <c r="BE122" s="1" t="str">
        <f t="shared" si="135"/>
        <v>outdoor pet   north</v>
      </c>
      <c r="BF122" s="1" t="str">
        <f t="shared" si="107"/>
        <v>North Boulder</v>
      </c>
      <c r="BG122" s="10">
        <v>40.062589000000003</v>
      </c>
      <c r="BH122" s="10">
        <v>-105.204763</v>
      </c>
      <c r="BI122" s="1" t="str">
        <f t="shared" si="136"/>
        <v>[40.062589,-105.204763],</v>
      </c>
      <c r="BK122" s="1" t="str">
        <f t="shared" si="106"/>
        <v/>
      </c>
    </row>
    <row r="123" spans="2:64" ht="21" customHeight="1">
      <c r="B123" s="1" t="s">
        <v>411</v>
      </c>
      <c r="C123" s="1" t="s">
        <v>417</v>
      </c>
      <c r="G123" s="1" t="s">
        <v>425</v>
      </c>
      <c r="H123" s="1">
        <v>1600</v>
      </c>
      <c r="I123" s="1">
        <v>1800</v>
      </c>
      <c r="J123" s="1">
        <v>1600</v>
      </c>
      <c r="K123" s="1">
        <v>1800</v>
      </c>
      <c r="L123" s="1">
        <v>1600</v>
      </c>
      <c r="M123" s="1">
        <v>1800</v>
      </c>
      <c r="N123" s="1">
        <v>1600</v>
      </c>
      <c r="O123" s="1">
        <v>1800</v>
      </c>
      <c r="P123" s="1">
        <v>1600</v>
      </c>
      <c r="Q123" s="1">
        <v>1800</v>
      </c>
      <c r="R123" s="1">
        <v>1600</v>
      </c>
      <c r="S123" s="1">
        <v>1800</v>
      </c>
      <c r="T123" s="1">
        <v>1600</v>
      </c>
      <c r="U123" s="1">
        <v>1800</v>
      </c>
      <c r="V123" s="6" t="s">
        <v>460</v>
      </c>
      <c r="W123" s="1">
        <f t="shared" si="138"/>
        <v>16</v>
      </c>
      <c r="X123" s="1">
        <f t="shared" si="139"/>
        <v>18</v>
      </c>
      <c r="Y123" s="1">
        <f t="shared" si="140"/>
        <v>16</v>
      </c>
      <c r="Z123" s="1">
        <f t="shared" si="141"/>
        <v>18</v>
      </c>
      <c r="AA123" s="1">
        <f t="shared" si="142"/>
        <v>16</v>
      </c>
      <c r="AB123" s="1">
        <f t="shared" si="143"/>
        <v>18</v>
      </c>
      <c r="AC123" s="1">
        <f t="shared" si="144"/>
        <v>16</v>
      </c>
      <c r="AD123" s="1">
        <f t="shared" si="145"/>
        <v>18</v>
      </c>
      <c r="AE123" s="1">
        <f t="shared" si="150"/>
        <v>16</v>
      </c>
      <c r="AF123" s="1">
        <f t="shared" si="151"/>
        <v>18</v>
      </c>
      <c r="AG123" s="1">
        <f t="shared" si="146"/>
        <v>16</v>
      </c>
      <c r="AH123" s="1">
        <f t="shared" si="147"/>
        <v>18</v>
      </c>
      <c r="AI123" s="1">
        <f t="shared" si="148"/>
        <v>16</v>
      </c>
      <c r="AJ123" s="1">
        <f t="shared" si="149"/>
        <v>18</v>
      </c>
      <c r="AK123" s="1" t="str">
        <f t="shared" si="152"/>
        <v>4pm-6pm</v>
      </c>
      <c r="AL123" s="1" t="str">
        <f t="shared" si="153"/>
        <v>4pm-6pm</v>
      </c>
      <c r="AM123" s="1" t="str">
        <f t="shared" si="154"/>
        <v>4pm-6pm</v>
      </c>
      <c r="AN123" s="1" t="str">
        <f t="shared" si="155"/>
        <v>4pm-6pm</v>
      </c>
      <c r="AO123" s="1" t="str">
        <f t="shared" si="156"/>
        <v>4pm-6pm</v>
      </c>
      <c r="AP123" s="1" t="str">
        <f t="shared" si="157"/>
        <v>4pm-6pm</v>
      </c>
      <c r="AQ123" s="1" t="str">
        <f t="shared" si="158"/>
        <v>4pm-6pm</v>
      </c>
      <c r="AR123" s="1" t="s">
        <v>552</v>
      </c>
      <c r="AS123" s="1" t="s">
        <v>28</v>
      </c>
      <c r="AV123" s="5" t="s">
        <v>32</v>
      </c>
      <c r="AW123" s="5" t="s">
        <v>32</v>
      </c>
      <c r="AX123" s="6" t="str">
        <f t="shared" ref="AX123:AX146" si="159">CONCATENATE("{
    'name': """,B123,""",
    'area': ","""",C123,""",",
"'hours': {
      'sunday-start':","""",H123,"""",", 'sunday-end':","""",I123,"""",", 'monday-start':","""",J123,"""",", 'monday-end':","""",K123,"""",", 'tuesday-start':","""",L123,"""",", 'tuesday-end':","""",M123,""", 'wednesday-start':","""",N123,""", 'wednesday-end':","""",O123,""", 'thursday-start':","""",P123,""", 'thursday-end':","""",Q123,""", 'friday-start':","""",R123,""", 'friday-end':","""",S123,""", 'saturday-start':","""",T123,""", 'saturday-end':","""",U123,"""","},","  'description': ","""",V123,"""",", 'link':","""",AR123,"""",", 'pricing':","""",E123,"""",",   'phone-number': ","""",F123,"""",", 'address': ","""",G123,"""",", 'other-amenities': [","'",AS123,"','",AT123,"','",AU123,"'","]",", 'has-drink':",AV123,", 'has-food':",AW123,"},")</f>
        <v>{
    'name': "Blackbelly Market",
    'area': "east",'hours':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"&lt;b&gt;Oysters $2 ea&lt;/b&gt;&lt;br&gt;&lt;b&gt;Bites $3&lt;/b&gt;&lt;br&gt;chicharones w/ house hot sauce and pig salt&lt;br&gt;marinated olives&lt;br&gt;sambal peanut caramel corn&lt;br&gt;crispy brussels leaves with togarashi&lt;br&gt;&lt;b&gt;Daily charcuterie $5&lt;/b&gt;&lt;br&gt;chefs choice of one meat and one cheese&lt;br&gt;pulled chicken slider - bbq, pickles&lt;br&gt;shaved lamb slider - spiced yogurt, charmoula&lt;br&gt;house corn dog - mustard&lt;br&gt;salmon mousse - cucumber, pea shoot, aleppo&lt;br&gt;&lt;b&gt;Draft $5&lt;/b&gt;&lt;br&gt;Victory brewing - prima pils&lt;br&gt;Shot and a beer $8&lt;br&gt;prima pils &amp; a shot of old forrester bourbon&lt;br&gt;&lt;b&gt;Wine $6&lt;/b&gt;&lt;br&gt;white - sauvignon blanc - 'les jarriers,'chais saint-laurent, fr&lt;br&gt;red- malbec - zuccardi, mendoza, ar&lt;br&gt;rose - jolie folle - mediterranee, fr&lt;br&gt;&lt;b&gt;Cockail $6&lt;/b&gt;&lt;br&gt;Seasonal collins&lt;br&gt;
", 'link':"http://blackbelly.com", 'pricing':"",   'phone-number': "", 'address': "1606 Conestoga St #3, Boulder, CO 80301", 'other-amenities': ['outdoor','',''], 'has-drink':true, 'has-food':true},</v>
      </c>
      <c r="AY123" s="1" t="str">
        <f t="shared" ref="AY123:AY146" si="160">IF(AS123&gt;0,"&lt;img src=@img/outdoor.png@&gt;","")</f>
        <v>&lt;img src=@img/outdoor.png@&gt;</v>
      </c>
      <c r="AZ123" s="1" t="str">
        <f t="shared" ref="AZ123:AZ146" si="161">IF(AT123&gt;0,"&lt;img src=@img/pets.png@&gt;","")</f>
        <v/>
      </c>
      <c r="BA123" s="1" t="str">
        <f t="shared" ref="BA123:BA146" si="162">IF(AU123="hard","&lt;img src=@img/hard.png@&gt;",IF(AU123="medium","&lt;img src=@img/medium.png@&gt;",IF(AU123="easy","&lt;img src=@img/easy.png@&gt;","")))</f>
        <v/>
      </c>
      <c r="BB123" s="1" t="str">
        <f t="shared" ref="BB123:BB146" si="163">IF(AV123="true","&lt;img src=@img/drinkicon.png@&gt;","")</f>
        <v>&lt;img src=@img/drinkicon.png@&gt;</v>
      </c>
      <c r="BC123" s="1" t="str">
        <f t="shared" ref="BC123:BC146" si="164">IF(AW123="true","&lt;img src=@img/foodicon.png@&gt;","")</f>
        <v>&lt;img src=@img/foodicon.png@&gt;</v>
      </c>
      <c r="BD123" s="1" t="str">
        <f t="shared" ref="BD123:BD146" si="165">CONCATENATE(AY123,AZ123,BA123,BB123,BC123,BK123)</f>
        <v>&lt;img src=@img/outdoor.png@&gt;&lt;img src=@img/drinkicon.png@&gt;&lt;img src=@img/foodicon.png@&gt;</v>
      </c>
      <c r="BE123" s="1" t="str">
        <f t="shared" ref="BE123:BE146" si="166">CONCATENATE(IF(AS123&gt;0,"outdoor ",""),IF(AT123&gt;0,"pet ",""),IF(AV123="true","drink ",""),IF(AW123="true","food ",""),AU123," ",E123," ",C123,IF(BJ123=TRUE," kid",""))</f>
        <v>outdoor drink food   east</v>
      </c>
      <c r="BF123" s="1" t="str">
        <f t="shared" si="107"/>
        <v>East Boulder</v>
      </c>
      <c r="BG123" s="10">
        <v>40.015051</v>
      </c>
      <c r="BH123" s="10">
        <v>-105.227396</v>
      </c>
      <c r="BI123" s="1" t="str">
        <f t="shared" ref="BI123:BI150" si="167">CONCATENATE("[",BG123,",",BH123,"],")</f>
        <v>[40.015051,-105.227396],</v>
      </c>
      <c r="BK123" s="1" t="str">
        <f t="shared" si="106"/>
        <v/>
      </c>
    </row>
    <row r="124" spans="2:64" ht="21" customHeight="1">
      <c r="B124" s="1" t="s">
        <v>412</v>
      </c>
      <c r="C124" s="1" t="s">
        <v>190</v>
      </c>
      <c r="G124" s="1" t="s">
        <v>426</v>
      </c>
      <c r="H124" s="1">
        <v>1500</v>
      </c>
      <c r="I124" s="1">
        <v>1830</v>
      </c>
      <c r="J124" s="1">
        <v>1500</v>
      </c>
      <c r="K124" s="1">
        <v>1830</v>
      </c>
      <c r="L124" s="1">
        <v>1500</v>
      </c>
      <c r="M124" s="1">
        <v>1830</v>
      </c>
      <c r="N124" s="1">
        <v>1500</v>
      </c>
      <c r="O124" s="1">
        <v>1830</v>
      </c>
      <c r="P124" s="1">
        <v>1500</v>
      </c>
      <c r="Q124" s="1">
        <v>1830</v>
      </c>
      <c r="R124" s="1">
        <v>1500</v>
      </c>
      <c r="S124" s="1">
        <v>1830</v>
      </c>
      <c r="T124" s="1">
        <v>1500</v>
      </c>
      <c r="U124" s="1">
        <v>1830</v>
      </c>
      <c r="V124" s="1" t="s">
        <v>461</v>
      </c>
      <c r="W124" s="1">
        <f t="shared" si="138"/>
        <v>15</v>
      </c>
      <c r="X124" s="1">
        <f t="shared" si="139"/>
        <v>18.3</v>
      </c>
      <c r="Y124" s="1">
        <f t="shared" si="140"/>
        <v>15</v>
      </c>
      <c r="Z124" s="1">
        <f t="shared" si="141"/>
        <v>18.3</v>
      </c>
      <c r="AA124" s="1">
        <f t="shared" si="142"/>
        <v>15</v>
      </c>
      <c r="AB124" s="1">
        <f t="shared" si="143"/>
        <v>18.3</v>
      </c>
      <c r="AC124" s="1">
        <f t="shared" si="144"/>
        <v>15</v>
      </c>
      <c r="AD124" s="1">
        <f t="shared" si="145"/>
        <v>18.3</v>
      </c>
      <c r="AE124" s="1">
        <f t="shared" si="150"/>
        <v>15</v>
      </c>
      <c r="AF124" s="1">
        <f t="shared" si="151"/>
        <v>18.3</v>
      </c>
      <c r="AG124" s="1">
        <f t="shared" si="146"/>
        <v>15</v>
      </c>
      <c r="AH124" s="1">
        <f t="shared" si="147"/>
        <v>18.3</v>
      </c>
      <c r="AI124" s="1">
        <f t="shared" si="148"/>
        <v>15</v>
      </c>
      <c r="AJ124" s="1">
        <f t="shared" si="149"/>
        <v>18.3</v>
      </c>
      <c r="AK124" s="1" t="str">
        <f t="shared" si="152"/>
        <v>3pm-6.3pm</v>
      </c>
      <c r="AL124" s="1" t="str">
        <f t="shared" si="153"/>
        <v>3pm-6.3pm</v>
      </c>
      <c r="AM124" s="1" t="str">
        <f t="shared" si="154"/>
        <v>3pm-6.3pm</v>
      </c>
      <c r="AN124" s="1" t="str">
        <f t="shared" si="155"/>
        <v>3pm-6.3pm</v>
      </c>
      <c r="AO124" s="1" t="str">
        <f t="shared" si="156"/>
        <v>3pm-6.3pm</v>
      </c>
      <c r="AP124" s="1" t="str">
        <f t="shared" si="157"/>
        <v>3pm-6.3pm</v>
      </c>
      <c r="AQ124" s="1" t="str">
        <f t="shared" si="158"/>
        <v>3pm-6.3pm</v>
      </c>
      <c r="AR124" s="7" t="s">
        <v>553</v>
      </c>
      <c r="AV124" s="5" t="s">
        <v>32</v>
      </c>
      <c r="AW124" s="5" t="s">
        <v>32</v>
      </c>
      <c r="AX124" s="6" t="str">
        <f t="shared" si="159"/>
        <v>{
    'name': "Via Perla",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"Drinks and small plate specials", 'link':"http://viaperla.com", 'pricing':"",   'phone-number': "", 'address': "901 Pearl St, Boulder, CO 80302", 'other-amenities': ['','',''], 'has-drink':true, 'has-food':true},</v>
      </c>
      <c r="AY124" s="1" t="str">
        <f t="shared" si="160"/>
        <v/>
      </c>
      <c r="AZ124" s="1" t="str">
        <f t="shared" si="161"/>
        <v/>
      </c>
      <c r="BA124" s="1" t="str">
        <f t="shared" si="162"/>
        <v/>
      </c>
      <c r="BB124" s="1" t="str">
        <f t="shared" si="163"/>
        <v>&lt;img src=@img/drinkicon.png@&gt;</v>
      </c>
      <c r="BC124" s="1" t="str">
        <f t="shared" si="164"/>
        <v>&lt;img src=@img/foodicon.png@&gt;</v>
      </c>
      <c r="BD124" s="1" t="str">
        <f t="shared" si="165"/>
        <v>&lt;img src=@img/drinkicon.png@&gt;&lt;img src=@img/foodicon.png@&gt;</v>
      </c>
      <c r="BE124" s="1" t="str">
        <f t="shared" si="166"/>
        <v>drink food   pearl</v>
      </c>
      <c r="BF124" s="1" t="str">
        <f t="shared" si="107"/>
        <v>Pearl Street</v>
      </c>
      <c r="BG124" s="10">
        <v>40.017355999999999</v>
      </c>
      <c r="BH124" s="10">
        <v>-105.28354899999999</v>
      </c>
      <c r="BI124" s="1" t="str">
        <f t="shared" si="167"/>
        <v>[40.017356,-105.283549],</v>
      </c>
      <c r="BK124" s="1" t="str">
        <f t="shared" si="106"/>
        <v/>
      </c>
    </row>
    <row r="125" spans="2:64" ht="21" customHeight="1">
      <c r="B125" s="1" t="s">
        <v>413</v>
      </c>
      <c r="C125" s="1" t="s">
        <v>190</v>
      </c>
      <c r="G125" s="1" t="s">
        <v>427</v>
      </c>
      <c r="H125" s="1">
        <v>1600</v>
      </c>
      <c r="I125" s="1">
        <v>1800</v>
      </c>
      <c r="J125" s="1">
        <v>1600</v>
      </c>
      <c r="K125" s="1">
        <v>1800</v>
      </c>
      <c r="L125" s="1">
        <v>1600</v>
      </c>
      <c r="M125" s="1">
        <v>1800</v>
      </c>
      <c r="N125" s="1">
        <v>1600</v>
      </c>
      <c r="O125" s="1">
        <v>1800</v>
      </c>
      <c r="P125" s="1">
        <v>1600</v>
      </c>
      <c r="Q125" s="1">
        <v>1800</v>
      </c>
      <c r="R125" s="1">
        <v>1600</v>
      </c>
      <c r="S125" s="1">
        <v>1800</v>
      </c>
      <c r="T125" s="1">
        <v>1600</v>
      </c>
      <c r="U125" s="1">
        <v>1800</v>
      </c>
      <c r="V125" s="1" t="s">
        <v>461</v>
      </c>
      <c r="W125" s="1">
        <f t="shared" si="138"/>
        <v>16</v>
      </c>
      <c r="X125" s="1">
        <f t="shared" si="139"/>
        <v>18</v>
      </c>
      <c r="Y125" s="1">
        <f t="shared" si="140"/>
        <v>16</v>
      </c>
      <c r="Z125" s="1">
        <f t="shared" si="141"/>
        <v>18</v>
      </c>
      <c r="AA125" s="1">
        <f t="shared" si="142"/>
        <v>16</v>
      </c>
      <c r="AB125" s="1">
        <f t="shared" si="143"/>
        <v>18</v>
      </c>
      <c r="AC125" s="1">
        <f t="shared" si="144"/>
        <v>16</v>
      </c>
      <c r="AD125" s="1">
        <f t="shared" si="145"/>
        <v>18</v>
      </c>
      <c r="AE125" s="1">
        <f t="shared" si="150"/>
        <v>16</v>
      </c>
      <c r="AF125" s="1">
        <f t="shared" si="151"/>
        <v>18</v>
      </c>
      <c r="AG125" s="1">
        <f t="shared" si="146"/>
        <v>16</v>
      </c>
      <c r="AH125" s="1">
        <f t="shared" si="147"/>
        <v>18</v>
      </c>
      <c r="AI125" s="1">
        <f t="shared" si="148"/>
        <v>16</v>
      </c>
      <c r="AJ125" s="1">
        <f t="shared" si="149"/>
        <v>18</v>
      </c>
      <c r="AK125" s="1" t="str">
        <f t="shared" si="152"/>
        <v>4pm-6pm</v>
      </c>
      <c r="AL125" s="1" t="str">
        <f t="shared" si="153"/>
        <v>4pm-6pm</v>
      </c>
      <c r="AM125" s="1" t="str">
        <f t="shared" si="154"/>
        <v>4pm-6pm</v>
      </c>
      <c r="AN125" s="1" t="str">
        <f t="shared" si="155"/>
        <v>4pm-6pm</v>
      </c>
      <c r="AO125" s="1" t="str">
        <f t="shared" si="156"/>
        <v>4pm-6pm</v>
      </c>
      <c r="AP125" s="1" t="str">
        <f t="shared" si="157"/>
        <v>4pm-6pm</v>
      </c>
      <c r="AQ125" s="1" t="str">
        <f t="shared" si="158"/>
        <v>4pm-6pm</v>
      </c>
      <c r="AR125" s="1" t="s">
        <v>554</v>
      </c>
      <c r="AS125" s="1" t="s">
        <v>28</v>
      </c>
      <c r="AV125" s="5" t="s">
        <v>32</v>
      </c>
      <c r="AW125" s="5" t="s">
        <v>32</v>
      </c>
      <c r="AX125" s="6" t="str">
        <f t="shared" si="159"/>
        <v>{
    'name': "Southern Sun Pub and Brewery",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"Drinks and small plate specials", 'link':"http://mountainsunpub.com", 'pricing':"",   'phone-number': "", 'address': "627 S Broadway E, Boulder, CO 80305", 'other-amenities': ['outdoor','',''], 'has-drink':true, 'has-food':true},</v>
      </c>
      <c r="AY125" s="1" t="str">
        <f t="shared" si="160"/>
        <v>&lt;img src=@img/outdoor.png@&gt;</v>
      </c>
      <c r="AZ125" s="1" t="str">
        <f t="shared" si="161"/>
        <v/>
      </c>
      <c r="BA125" s="1" t="str">
        <f t="shared" si="162"/>
        <v/>
      </c>
      <c r="BB125" s="1" t="str">
        <f t="shared" si="163"/>
        <v>&lt;img src=@img/drinkicon.png@&gt;</v>
      </c>
      <c r="BC125" s="1" t="str">
        <f t="shared" si="164"/>
        <v>&lt;img src=@img/foodicon.png@&gt;</v>
      </c>
      <c r="BD125" s="1" t="str">
        <f t="shared" si="165"/>
        <v>&lt;img src=@img/outdoor.png@&gt;&lt;img src=@img/drinkicon.png@&gt;&lt;img src=@img/foodicon.png@&gt;</v>
      </c>
      <c r="BE125" s="1" t="str">
        <f t="shared" si="166"/>
        <v>outdoor drink food   pearl</v>
      </c>
      <c r="BF125" s="1" t="str">
        <f t="shared" si="107"/>
        <v>Pearl Street</v>
      </c>
      <c r="BG125" s="10">
        <v>39.984318000000002</v>
      </c>
      <c r="BH125" s="10">
        <v>-105.249369</v>
      </c>
      <c r="BI125" s="1" t="str">
        <f t="shared" si="167"/>
        <v>[39.984318,-105.249369],</v>
      </c>
      <c r="BK125" s="1" t="str">
        <f t="shared" si="106"/>
        <v/>
      </c>
    </row>
    <row r="126" spans="2:64" ht="21" customHeight="1">
      <c r="B126" s="1" t="s">
        <v>414</v>
      </c>
      <c r="C126" s="1" t="s">
        <v>417</v>
      </c>
      <c r="G126" s="1" t="s">
        <v>428</v>
      </c>
      <c r="J126" s="1">
        <v>1500</v>
      </c>
      <c r="K126" s="1">
        <v>1800</v>
      </c>
      <c r="L126" s="1">
        <v>1500</v>
      </c>
      <c r="M126" s="1">
        <v>1800</v>
      </c>
      <c r="N126" s="1">
        <v>1500</v>
      </c>
      <c r="O126" s="1">
        <v>1800</v>
      </c>
      <c r="P126" s="1">
        <v>1500</v>
      </c>
      <c r="Q126" s="1">
        <v>1800</v>
      </c>
      <c r="R126" s="1">
        <v>1500</v>
      </c>
      <c r="S126" s="1">
        <v>1800</v>
      </c>
      <c r="V126" s="1" t="s">
        <v>461</v>
      </c>
      <c r="W126" s="1" t="str">
        <f t="shared" si="138"/>
        <v/>
      </c>
      <c r="X126" s="1" t="str">
        <f t="shared" si="139"/>
        <v/>
      </c>
      <c r="Y126" s="1">
        <f t="shared" si="140"/>
        <v>15</v>
      </c>
      <c r="Z126" s="1">
        <f t="shared" si="141"/>
        <v>18</v>
      </c>
      <c r="AA126" s="1">
        <f t="shared" si="142"/>
        <v>15</v>
      </c>
      <c r="AB126" s="1">
        <f t="shared" si="143"/>
        <v>18</v>
      </c>
      <c r="AC126" s="1">
        <f t="shared" si="144"/>
        <v>15</v>
      </c>
      <c r="AD126" s="1">
        <f t="shared" si="145"/>
        <v>18</v>
      </c>
      <c r="AE126" s="1">
        <f t="shared" si="150"/>
        <v>15</v>
      </c>
      <c r="AF126" s="1">
        <f t="shared" si="151"/>
        <v>18</v>
      </c>
      <c r="AG126" s="1">
        <f t="shared" si="146"/>
        <v>15</v>
      </c>
      <c r="AH126" s="1">
        <f t="shared" si="147"/>
        <v>18</v>
      </c>
      <c r="AI126" s="1" t="str">
        <f t="shared" si="148"/>
        <v/>
      </c>
      <c r="AJ126" s="1" t="str">
        <f t="shared" si="149"/>
        <v/>
      </c>
      <c r="AK126" s="1" t="str">
        <f t="shared" si="152"/>
        <v/>
      </c>
      <c r="AL126" s="1" t="str">
        <f t="shared" si="153"/>
        <v>3pm-6pm</v>
      </c>
      <c r="AM126" s="1" t="str">
        <f t="shared" si="154"/>
        <v>3pm-6pm</v>
      </c>
      <c r="AN126" s="1" t="str">
        <f t="shared" si="155"/>
        <v>3pm-6pm</v>
      </c>
      <c r="AO126" s="1" t="str">
        <f t="shared" si="156"/>
        <v>3pm-6pm</v>
      </c>
      <c r="AP126" s="1" t="str">
        <f t="shared" si="157"/>
        <v>3pm-6pm</v>
      </c>
      <c r="AQ126" s="1" t="str">
        <f t="shared" si="158"/>
        <v/>
      </c>
      <c r="AR126" s="1" t="s">
        <v>555</v>
      </c>
      <c r="AS126" s="1" t="s">
        <v>28</v>
      </c>
      <c r="AV126" s="5" t="s">
        <v>32</v>
      </c>
      <c r="AW126" s="5" t="s">
        <v>32</v>
      </c>
      <c r="AX126" s="6" t="str">
        <f t="shared" si="159"/>
        <v>{
    'name': "FATE Brewing Company",
    'area': "east",'hours':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and small plate specials", 'link':"http://fatebrewingcompany.com", 'pricing':"",   'phone-number': "", 'address': "1600 38th St, Boulder, CO 80301", 'other-amenities': ['outdoor','',''], 'has-drink':true, 'has-food':true},</v>
      </c>
      <c r="AY126" s="1" t="str">
        <f t="shared" si="160"/>
        <v>&lt;img src=@img/outdoor.png@&gt;</v>
      </c>
      <c r="AZ126" s="1" t="str">
        <f t="shared" si="161"/>
        <v/>
      </c>
      <c r="BA126" s="1" t="str">
        <f t="shared" si="162"/>
        <v/>
      </c>
      <c r="BB126" s="1" t="str">
        <f t="shared" si="163"/>
        <v>&lt;img src=@img/drinkicon.png@&gt;</v>
      </c>
      <c r="BC126" s="1" t="str">
        <f t="shared" si="164"/>
        <v>&lt;img src=@img/foodicon.png@&gt;</v>
      </c>
      <c r="BD126" s="1" t="str">
        <f t="shared" si="165"/>
        <v>&lt;img src=@img/outdoor.png@&gt;&lt;img src=@img/drinkicon.png@&gt;&lt;img src=@img/foodicon.png@&gt;&lt;img src=@img/kidicon.png@&gt;</v>
      </c>
      <c r="BE126" s="1" t="str">
        <f t="shared" si="166"/>
        <v>outdoor drink food   east</v>
      </c>
      <c r="BF126" s="1" t="str">
        <f t="shared" si="107"/>
        <v>East Boulder</v>
      </c>
      <c r="BG126" s="10">
        <v>40.014986</v>
      </c>
      <c r="BH126" s="10">
        <v>-105.245548</v>
      </c>
      <c r="BI126" s="1" t="str">
        <f t="shared" si="167"/>
        <v>[40.014986,-105.245548],</v>
      </c>
      <c r="BJ126" s="5" t="s">
        <v>32</v>
      </c>
      <c r="BK126" s="1" t="str">
        <f t="shared" si="106"/>
        <v>&lt;img src=@img/kidicon.png@&gt;</v>
      </c>
      <c r="BL126" s="1" t="s">
        <v>480</v>
      </c>
    </row>
    <row r="127" spans="2:64" ht="21" customHeight="1">
      <c r="B127" s="1" t="s">
        <v>415</v>
      </c>
      <c r="C127" s="1" t="s">
        <v>417</v>
      </c>
      <c r="G127" s="4" t="s">
        <v>429</v>
      </c>
      <c r="H127" s="1">
        <v>1500</v>
      </c>
      <c r="I127" s="1">
        <v>1800</v>
      </c>
      <c r="J127" s="1">
        <v>1500</v>
      </c>
      <c r="K127" s="1">
        <v>1800</v>
      </c>
      <c r="L127" s="1">
        <v>1500</v>
      </c>
      <c r="M127" s="1">
        <v>1800</v>
      </c>
      <c r="N127" s="1">
        <v>1500</v>
      </c>
      <c r="O127" s="1">
        <v>1800</v>
      </c>
      <c r="P127" s="1">
        <v>1500</v>
      </c>
      <c r="Q127" s="1">
        <v>1800</v>
      </c>
      <c r="R127" s="1">
        <v>1500</v>
      </c>
      <c r="S127" s="1">
        <v>1800</v>
      </c>
      <c r="T127" s="1">
        <v>1500</v>
      </c>
      <c r="U127" s="1">
        <v>1800</v>
      </c>
      <c r="V127" s="1" t="s">
        <v>462</v>
      </c>
      <c r="W127" s="1">
        <f t="shared" si="138"/>
        <v>15</v>
      </c>
      <c r="X127" s="1">
        <f t="shared" si="139"/>
        <v>18</v>
      </c>
      <c r="Y127" s="1">
        <f t="shared" si="140"/>
        <v>15</v>
      </c>
      <c r="Z127" s="1">
        <f t="shared" si="141"/>
        <v>18</v>
      </c>
      <c r="AA127" s="1">
        <f t="shared" si="142"/>
        <v>15</v>
      </c>
      <c r="AB127" s="1">
        <f t="shared" si="143"/>
        <v>18</v>
      </c>
      <c r="AC127" s="1">
        <f t="shared" si="144"/>
        <v>15</v>
      </c>
      <c r="AD127" s="1">
        <f t="shared" si="145"/>
        <v>18</v>
      </c>
      <c r="AE127" s="1">
        <f t="shared" si="150"/>
        <v>15</v>
      </c>
      <c r="AF127" s="1">
        <f t="shared" si="151"/>
        <v>18</v>
      </c>
      <c r="AG127" s="1">
        <f t="shared" si="146"/>
        <v>15</v>
      </c>
      <c r="AH127" s="1">
        <f t="shared" si="147"/>
        <v>18</v>
      </c>
      <c r="AI127" s="1">
        <f t="shared" si="148"/>
        <v>15</v>
      </c>
      <c r="AJ127" s="1">
        <f t="shared" si="149"/>
        <v>18</v>
      </c>
      <c r="AK127" s="1" t="str">
        <f t="shared" si="152"/>
        <v>3pm-6pm</v>
      </c>
      <c r="AL127" s="1" t="str">
        <f t="shared" si="153"/>
        <v>3pm-6pm</v>
      </c>
      <c r="AM127" s="1" t="str">
        <f t="shared" si="154"/>
        <v>3pm-6pm</v>
      </c>
      <c r="AN127" s="1" t="str">
        <f t="shared" si="155"/>
        <v>3pm-6pm</v>
      </c>
      <c r="AO127" s="1" t="str">
        <f t="shared" si="156"/>
        <v>3pm-6pm</v>
      </c>
      <c r="AP127" s="1" t="str">
        <f t="shared" si="157"/>
        <v>3pm-6pm</v>
      </c>
      <c r="AQ127" s="1" t="str">
        <f t="shared" si="158"/>
        <v>3pm-6pm</v>
      </c>
      <c r="AR127" s="4" t="s">
        <v>556</v>
      </c>
      <c r="AS127" s="1" t="s">
        <v>28</v>
      </c>
      <c r="AT127" s="1" t="s">
        <v>464</v>
      </c>
      <c r="AV127" s="5" t="s">
        <v>32</v>
      </c>
      <c r="AW127" s="5" t="s">
        <v>32</v>
      </c>
      <c r="AX127" s="6" t="str">
        <f t="shared" si="159"/>
        <v>{
    'name': "Roadhouse Boulder Depot",
    'area': "east",'hours':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"Draft beer specials&lt;br&gt; Craft Mules $8&lt;br&gt; Well Drinks $3.75&lt;br&gt;House Wines $4-6&lt;br&gt;Snacks and Appetizers $2-8&lt;br&gt;Flatbread Pizza $8-10", 'link':"http://roadhouseboulderdepot.com", 'pricing':"",   'phone-number': "", 'address': "2366 Junction Pl, Boulder, CO 80301", 'other-amenities': ['outdoor','pet',''], 'has-drink':true, 'has-food':true},</v>
      </c>
      <c r="AY127" s="1" t="str">
        <f t="shared" si="160"/>
        <v>&lt;img src=@img/outdoor.png@&gt;</v>
      </c>
      <c r="AZ127" s="1" t="str">
        <f t="shared" si="161"/>
        <v>&lt;img src=@img/pets.png@&gt;</v>
      </c>
      <c r="BA127" s="1" t="str">
        <f t="shared" si="162"/>
        <v/>
      </c>
      <c r="BB127" s="1" t="str">
        <f t="shared" si="163"/>
        <v>&lt;img src=@img/drinkicon.png@&gt;</v>
      </c>
      <c r="BC127" s="1" t="str">
        <f t="shared" si="164"/>
        <v>&lt;img src=@img/foodicon.png@&gt;</v>
      </c>
      <c r="BD127" s="1" t="str">
        <f t="shared" si="165"/>
        <v>&lt;img src=@img/outdoor.png@&gt;&lt;img src=@img/pets.png@&gt;&lt;img src=@img/drinkicon.png@&gt;&lt;img src=@img/foodicon.png@&gt;</v>
      </c>
      <c r="BE127" s="1" t="str">
        <f t="shared" si="166"/>
        <v>outdoor pet drink food   east</v>
      </c>
      <c r="BF127" s="1" t="str">
        <f t="shared" si="107"/>
        <v>East Boulder</v>
      </c>
      <c r="BG127" s="10">
        <v>40.024921999999997</v>
      </c>
      <c r="BH127" s="10">
        <v>-105.251046</v>
      </c>
      <c r="BI127" s="1" t="str">
        <f t="shared" si="167"/>
        <v>[40.024922,-105.251046],</v>
      </c>
      <c r="BK127" s="1" t="str">
        <f t="shared" si="106"/>
        <v/>
      </c>
    </row>
    <row r="128" spans="2:64" ht="21" customHeight="1">
      <c r="B128" s="1" t="s">
        <v>418</v>
      </c>
      <c r="C128" s="1" t="s">
        <v>417</v>
      </c>
      <c r="G128" s="1" t="s">
        <v>430</v>
      </c>
      <c r="W128" s="1" t="str">
        <f t="shared" si="138"/>
        <v/>
      </c>
      <c r="X128" s="1" t="str">
        <f t="shared" si="139"/>
        <v/>
      </c>
      <c r="Y128" s="1" t="str">
        <f t="shared" si="140"/>
        <v/>
      </c>
      <c r="Z128" s="1" t="str">
        <f t="shared" si="141"/>
        <v/>
      </c>
      <c r="AA128" s="1" t="str">
        <f t="shared" si="142"/>
        <v/>
      </c>
      <c r="AB128" s="1" t="str">
        <f t="shared" si="143"/>
        <v/>
      </c>
      <c r="AC128" s="1" t="str">
        <f t="shared" si="144"/>
        <v/>
      </c>
      <c r="AD128" s="1" t="str">
        <f t="shared" si="145"/>
        <v/>
      </c>
      <c r="AE128" s="1" t="str">
        <f t="shared" si="150"/>
        <v/>
      </c>
      <c r="AF128" s="1" t="str">
        <f t="shared" si="151"/>
        <v/>
      </c>
      <c r="AG128" s="1" t="str">
        <f t="shared" si="146"/>
        <v/>
      </c>
      <c r="AH128" s="1" t="str">
        <f t="shared" si="147"/>
        <v/>
      </c>
      <c r="AI128" s="1" t="str">
        <f t="shared" si="148"/>
        <v/>
      </c>
      <c r="AJ128" s="1" t="str">
        <f t="shared" si="149"/>
        <v/>
      </c>
      <c r="AK128" s="1" t="str">
        <f t="shared" si="152"/>
        <v/>
      </c>
      <c r="AL128" s="1" t="str">
        <f t="shared" si="153"/>
        <v/>
      </c>
      <c r="AM128" s="1" t="str">
        <f t="shared" si="154"/>
        <v/>
      </c>
      <c r="AN128" s="1" t="str">
        <f t="shared" si="155"/>
        <v/>
      </c>
      <c r="AO128" s="1" t="str">
        <f t="shared" si="156"/>
        <v/>
      </c>
      <c r="AP128" s="1" t="str">
        <f t="shared" si="157"/>
        <v/>
      </c>
      <c r="AQ128" s="1" t="str">
        <f t="shared" si="158"/>
        <v/>
      </c>
      <c r="AR128" s="4"/>
      <c r="AV128" s="5" t="s">
        <v>33</v>
      </c>
      <c r="AW128" s="5" t="s">
        <v>33</v>
      </c>
      <c r="AX128" s="6" t="str">
        <f t="shared" si="159"/>
        <v>{
    'name': "Vina Pho and Grill",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"1630 30th St, Boulder, CO 80303", 'other-amenities': ['','',''], 'has-drink':false, 'has-food':false},</v>
      </c>
      <c r="AY128" s="1" t="str">
        <f t="shared" si="160"/>
        <v/>
      </c>
      <c r="AZ128" s="1" t="str">
        <f t="shared" si="161"/>
        <v/>
      </c>
      <c r="BA128" s="1" t="str">
        <f t="shared" si="162"/>
        <v/>
      </c>
      <c r="BB128" s="1" t="str">
        <f t="shared" si="163"/>
        <v/>
      </c>
      <c r="BC128" s="1" t="str">
        <f t="shared" si="164"/>
        <v/>
      </c>
      <c r="BD128" s="1" t="str">
        <f t="shared" si="165"/>
        <v/>
      </c>
      <c r="BE128" s="1" t="str">
        <f t="shared" si="166"/>
        <v xml:space="preserve">  east</v>
      </c>
      <c r="BF128" s="1" t="str">
        <f t="shared" si="107"/>
        <v>East Boulder</v>
      </c>
      <c r="BG128" s="10">
        <v>40.015236999999999</v>
      </c>
      <c r="BH128" s="10">
        <v>-105.25325100000001</v>
      </c>
      <c r="BI128" s="1" t="str">
        <f t="shared" si="167"/>
        <v>[40.015237,-105.253251],</v>
      </c>
      <c r="BK128" s="1" t="str">
        <f t="shared" si="106"/>
        <v/>
      </c>
    </row>
    <row r="129" spans="2:63" ht="21" customHeight="1">
      <c r="B129" s="1" t="s">
        <v>419</v>
      </c>
      <c r="C129" s="1" t="s">
        <v>417</v>
      </c>
      <c r="G129" s="3" t="s">
        <v>431</v>
      </c>
      <c r="W129" s="1" t="str">
        <f t="shared" si="138"/>
        <v/>
      </c>
      <c r="X129" s="1" t="str">
        <f t="shared" si="139"/>
        <v/>
      </c>
      <c r="Y129" s="1" t="str">
        <f t="shared" si="140"/>
        <v/>
      </c>
      <c r="Z129" s="1" t="str">
        <f t="shared" si="141"/>
        <v/>
      </c>
      <c r="AA129" s="1" t="str">
        <f t="shared" si="142"/>
        <v/>
      </c>
      <c r="AB129" s="1" t="str">
        <f t="shared" si="143"/>
        <v/>
      </c>
      <c r="AC129" s="1" t="str">
        <f t="shared" si="144"/>
        <v/>
      </c>
      <c r="AD129" s="1" t="str">
        <f t="shared" si="145"/>
        <v/>
      </c>
      <c r="AE129" s="1" t="str">
        <f t="shared" si="150"/>
        <v/>
      </c>
      <c r="AF129" s="1" t="str">
        <f t="shared" si="151"/>
        <v/>
      </c>
      <c r="AG129" s="1" t="str">
        <f t="shared" si="146"/>
        <v/>
      </c>
      <c r="AH129" s="1" t="str">
        <f t="shared" si="147"/>
        <v/>
      </c>
      <c r="AI129" s="1" t="str">
        <f t="shared" si="148"/>
        <v/>
      </c>
      <c r="AJ129" s="1" t="str">
        <f t="shared" si="149"/>
        <v/>
      </c>
      <c r="AK129" s="1" t="str">
        <f t="shared" si="152"/>
        <v/>
      </c>
      <c r="AL129" s="1" t="str">
        <f t="shared" si="153"/>
        <v/>
      </c>
      <c r="AM129" s="1" t="str">
        <f t="shared" si="154"/>
        <v/>
      </c>
      <c r="AN129" s="1" t="str">
        <f t="shared" si="155"/>
        <v/>
      </c>
      <c r="AO129" s="1" t="str">
        <f t="shared" si="156"/>
        <v/>
      </c>
      <c r="AP129" s="1" t="str">
        <f t="shared" si="157"/>
        <v/>
      </c>
      <c r="AQ129" s="1" t="str">
        <f t="shared" si="158"/>
        <v/>
      </c>
      <c r="AR129" s="7" t="s">
        <v>557</v>
      </c>
      <c r="AT129" s="1" t="s">
        <v>464</v>
      </c>
      <c r="AV129" s="5" t="s">
        <v>33</v>
      </c>
      <c r="AW129" s="5" t="s">
        <v>33</v>
      </c>
      <c r="AX129" s="6" t="str">
        <f t="shared" si="159"/>
        <v>{
    'name': "A Cup of Peace",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'link':"http://acupofpeace.com", 'pricing':"",   'phone-number': "", 'address': "3216 Arapahoe Ave # B, Boulder, CO 80303", 'other-amenities': ['','pet',''], 'has-drink':false, 'has-food':false},</v>
      </c>
      <c r="AY129" s="1" t="str">
        <f t="shared" si="160"/>
        <v/>
      </c>
      <c r="AZ129" s="1" t="str">
        <f t="shared" si="161"/>
        <v>&lt;img src=@img/pets.png@&gt;</v>
      </c>
      <c r="BA129" s="1" t="str">
        <f t="shared" si="162"/>
        <v/>
      </c>
      <c r="BB129" s="1" t="str">
        <f t="shared" si="163"/>
        <v/>
      </c>
      <c r="BC129" s="1" t="str">
        <f t="shared" si="164"/>
        <v/>
      </c>
      <c r="BD129" s="1" t="str">
        <f t="shared" si="165"/>
        <v>&lt;img src=@img/pets.png@&gt;</v>
      </c>
      <c r="BE129" s="1" t="str">
        <f t="shared" si="166"/>
        <v>pet   east</v>
      </c>
      <c r="BF129" s="1" t="str">
        <f t="shared" si="107"/>
        <v>East Boulder</v>
      </c>
      <c r="BG129" s="10">
        <v>40.014304000000003</v>
      </c>
      <c r="BH129" s="10">
        <v>-105.250337</v>
      </c>
      <c r="BI129" s="1" t="str">
        <f t="shared" si="167"/>
        <v>[40.014304,-105.250337],</v>
      </c>
      <c r="BK129" s="1" t="str">
        <f t="shared" si="106"/>
        <v/>
      </c>
    </row>
    <row r="130" spans="2:63" ht="21" customHeight="1">
      <c r="B130" s="1" t="s">
        <v>420</v>
      </c>
      <c r="C130" s="1" t="s">
        <v>417</v>
      </c>
      <c r="G130" s="1" t="s">
        <v>432</v>
      </c>
      <c r="W130" s="1" t="str">
        <f t="shared" si="138"/>
        <v/>
      </c>
      <c r="X130" s="1" t="str">
        <f t="shared" si="139"/>
        <v/>
      </c>
      <c r="Y130" s="1" t="str">
        <f t="shared" si="140"/>
        <v/>
      </c>
      <c r="Z130" s="1" t="str">
        <f t="shared" si="141"/>
        <v/>
      </c>
      <c r="AA130" s="1" t="str">
        <f t="shared" si="142"/>
        <v/>
      </c>
      <c r="AB130" s="1" t="str">
        <f t="shared" si="143"/>
        <v/>
      </c>
      <c r="AC130" s="1" t="str">
        <f t="shared" si="144"/>
        <v/>
      </c>
      <c r="AD130" s="1" t="str">
        <f t="shared" si="145"/>
        <v/>
      </c>
      <c r="AE130" s="1" t="str">
        <f t="shared" si="150"/>
        <v/>
      </c>
      <c r="AF130" s="1" t="str">
        <f t="shared" si="151"/>
        <v/>
      </c>
      <c r="AG130" s="1" t="str">
        <f t="shared" si="146"/>
        <v/>
      </c>
      <c r="AH130" s="1" t="str">
        <f t="shared" si="147"/>
        <v/>
      </c>
      <c r="AI130" s="1" t="str">
        <f t="shared" si="148"/>
        <v/>
      </c>
      <c r="AJ130" s="1" t="str">
        <f t="shared" si="149"/>
        <v/>
      </c>
      <c r="AK130" s="1" t="str">
        <f t="shared" si="152"/>
        <v/>
      </c>
      <c r="AL130" s="1" t="str">
        <f t="shared" si="153"/>
        <v/>
      </c>
      <c r="AM130" s="1" t="str">
        <f t="shared" si="154"/>
        <v/>
      </c>
      <c r="AN130" s="1" t="str">
        <f t="shared" si="155"/>
        <v/>
      </c>
      <c r="AO130" s="1" t="str">
        <f t="shared" si="156"/>
        <v/>
      </c>
      <c r="AP130" s="1" t="str">
        <f t="shared" si="157"/>
        <v/>
      </c>
      <c r="AQ130" s="1" t="str">
        <f t="shared" si="158"/>
        <v/>
      </c>
      <c r="AR130" s="1" t="s">
        <v>558</v>
      </c>
      <c r="AT130" s="1" t="s">
        <v>464</v>
      </c>
      <c r="AV130" s="5" t="s">
        <v>33</v>
      </c>
      <c r="AW130" s="5" t="s">
        <v>33</v>
      </c>
      <c r="AX130" s="6" t="str">
        <f t="shared" si="159"/>
        <v>{
    'name': "BRU Handbuilt Ales and Eats",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'link':"http://bruboulder.com", 'pricing':"",   'phone-number': "", 'address': "5290 Arapahoe Ave, Boulder, CO 80303", 'other-amenities': ['','pet',''], 'has-drink':false, 'has-food':false},</v>
      </c>
      <c r="AY130" s="1" t="str">
        <f t="shared" si="160"/>
        <v/>
      </c>
      <c r="AZ130" s="1" t="str">
        <f t="shared" si="161"/>
        <v>&lt;img src=@img/pets.png@&gt;</v>
      </c>
      <c r="BA130" s="1" t="str">
        <f t="shared" si="162"/>
        <v/>
      </c>
      <c r="BB130" s="1" t="str">
        <f t="shared" si="163"/>
        <v/>
      </c>
      <c r="BC130" s="1" t="str">
        <f t="shared" si="164"/>
        <v/>
      </c>
      <c r="BD130" s="1" t="str">
        <f t="shared" si="165"/>
        <v>&lt;img src=@img/pets.png@&gt;</v>
      </c>
      <c r="BE130" s="1" t="str">
        <f t="shared" si="166"/>
        <v>pet   east</v>
      </c>
      <c r="BF130" s="1" t="str">
        <f t="shared" si="107"/>
        <v>East Boulder</v>
      </c>
      <c r="BG130" s="10">
        <v>40.014118000000003</v>
      </c>
      <c r="BH130" s="10">
        <v>-105.229815</v>
      </c>
      <c r="BI130" s="1" t="str">
        <f t="shared" si="167"/>
        <v>[40.014118,-105.229815],</v>
      </c>
      <c r="BK130" s="1" t="str">
        <f t="shared" ref="BK130:BK146" si="168">IF(BJ130&gt;0,"&lt;img src=@img/kidicon.png@&gt;","")</f>
        <v/>
      </c>
    </row>
    <row r="131" spans="2:63" ht="21" customHeight="1">
      <c r="B131" s="1" t="s">
        <v>421</v>
      </c>
      <c r="C131" s="1" t="s">
        <v>417</v>
      </c>
      <c r="G131" s="1" t="s">
        <v>433</v>
      </c>
      <c r="W131" s="1" t="str">
        <f t="shared" si="138"/>
        <v/>
      </c>
      <c r="X131" s="1" t="str">
        <f t="shared" si="139"/>
        <v/>
      </c>
      <c r="Y131" s="1" t="str">
        <f t="shared" si="140"/>
        <v/>
      </c>
      <c r="Z131" s="1" t="str">
        <f t="shared" si="141"/>
        <v/>
      </c>
      <c r="AA131" s="1" t="str">
        <f t="shared" si="142"/>
        <v/>
      </c>
      <c r="AB131" s="1" t="str">
        <f t="shared" si="143"/>
        <v/>
      </c>
      <c r="AC131" s="1" t="str">
        <f t="shared" si="144"/>
        <v/>
      </c>
      <c r="AD131" s="1" t="str">
        <f t="shared" si="145"/>
        <v/>
      </c>
      <c r="AE131" s="1" t="str">
        <f t="shared" si="150"/>
        <v/>
      </c>
      <c r="AF131" s="1" t="str">
        <f t="shared" si="151"/>
        <v/>
      </c>
      <c r="AG131" s="1" t="str">
        <f t="shared" si="146"/>
        <v/>
      </c>
      <c r="AH131" s="1" t="str">
        <f t="shared" si="147"/>
        <v/>
      </c>
      <c r="AI131" s="1" t="str">
        <f t="shared" si="148"/>
        <v/>
      </c>
      <c r="AJ131" s="1" t="str">
        <f t="shared" si="149"/>
        <v/>
      </c>
      <c r="AK131" s="1" t="str">
        <f t="shared" si="152"/>
        <v/>
      </c>
      <c r="AL131" s="1" t="str">
        <f t="shared" si="153"/>
        <v/>
      </c>
      <c r="AM131" s="1" t="str">
        <f t="shared" si="154"/>
        <v/>
      </c>
      <c r="AN131" s="1" t="str">
        <f t="shared" si="155"/>
        <v/>
      </c>
      <c r="AO131" s="1" t="str">
        <f t="shared" si="156"/>
        <v/>
      </c>
      <c r="AP131" s="1" t="str">
        <f t="shared" si="157"/>
        <v/>
      </c>
      <c r="AQ131" s="1" t="str">
        <f t="shared" si="158"/>
        <v/>
      </c>
      <c r="AR131" s="1" t="s">
        <v>559</v>
      </c>
      <c r="AV131" s="5" t="s">
        <v>33</v>
      </c>
      <c r="AW131" s="5" t="s">
        <v>33</v>
      </c>
      <c r="AX131" s="6" t="str">
        <f t="shared" si="159"/>
        <v>{
    'name': "Pica's Mexican Taqueria",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'link':"http://picastaqueria.com", 'pricing':"",   'phone-number': "", 'address': "5360 Arapahoe Ave f, Boulder, CO 80303", 'other-amenities': ['','',''], 'has-drink':false, 'has-food':false},</v>
      </c>
      <c r="AY131" s="1" t="str">
        <f t="shared" si="160"/>
        <v/>
      </c>
      <c r="AZ131" s="1" t="str">
        <f t="shared" si="161"/>
        <v/>
      </c>
      <c r="BA131" s="1" t="str">
        <f t="shared" si="162"/>
        <v/>
      </c>
      <c r="BB131" s="1" t="str">
        <f t="shared" si="163"/>
        <v/>
      </c>
      <c r="BC131" s="1" t="str">
        <f t="shared" si="164"/>
        <v/>
      </c>
      <c r="BD131" s="1" t="str">
        <f t="shared" si="165"/>
        <v/>
      </c>
      <c r="BE131" s="1" t="str">
        <f t="shared" si="166"/>
        <v xml:space="preserve">  east</v>
      </c>
      <c r="BF131" s="1" t="str">
        <f t="shared" ref="BF131:BF150" si="169">IF(C131="pearl","Pearl Street",IF(C131="campus","Near Campus",IF(C131="downtown","Downtown",IF(C131="north","North Boulder",IF(C131="chautauqua","Chautauqua",IF(C131="east","East Boulder",IF(C131="efoco","East FoCo",IF(C131="hill","The Hill",""))))))))</f>
        <v>East Boulder</v>
      </c>
      <c r="BG131" s="10">
        <v>40.013829999999999</v>
      </c>
      <c r="BH131" s="10">
        <v>-105.227514</v>
      </c>
      <c r="BI131" s="1" t="str">
        <f t="shared" si="167"/>
        <v>[40.01383,-105.227514],</v>
      </c>
      <c r="BK131" s="1" t="str">
        <f t="shared" si="168"/>
        <v/>
      </c>
    </row>
    <row r="132" spans="2:63" ht="21" customHeight="1">
      <c r="B132" s="1" t="s">
        <v>422</v>
      </c>
      <c r="C132" s="1" t="s">
        <v>417</v>
      </c>
      <c r="G132" s="1" t="s">
        <v>434</v>
      </c>
      <c r="W132" s="1" t="str">
        <f t="shared" si="138"/>
        <v/>
      </c>
      <c r="X132" s="1" t="str">
        <f t="shared" si="139"/>
        <v/>
      </c>
      <c r="Y132" s="1" t="str">
        <f t="shared" si="140"/>
        <v/>
      </c>
      <c r="Z132" s="1" t="str">
        <f t="shared" si="141"/>
        <v/>
      </c>
      <c r="AA132" s="1" t="str">
        <f t="shared" si="142"/>
        <v/>
      </c>
      <c r="AB132" s="1" t="str">
        <f t="shared" si="143"/>
        <v/>
      </c>
      <c r="AC132" s="1" t="str">
        <f t="shared" si="144"/>
        <v/>
      </c>
      <c r="AD132" s="1" t="str">
        <f t="shared" si="145"/>
        <v/>
      </c>
      <c r="AE132" s="1" t="str">
        <f t="shared" si="150"/>
        <v/>
      </c>
      <c r="AF132" s="1" t="str">
        <f t="shared" si="151"/>
        <v/>
      </c>
      <c r="AG132" s="1" t="str">
        <f t="shared" si="146"/>
        <v/>
      </c>
      <c r="AH132" s="1" t="str">
        <f t="shared" si="147"/>
        <v/>
      </c>
      <c r="AI132" s="1" t="str">
        <f t="shared" si="148"/>
        <v/>
      </c>
      <c r="AJ132" s="1" t="str">
        <f t="shared" si="149"/>
        <v/>
      </c>
      <c r="AK132" s="1" t="str">
        <f t="shared" si="152"/>
        <v/>
      </c>
      <c r="AL132" s="1" t="str">
        <f t="shared" si="153"/>
        <v/>
      </c>
      <c r="AM132" s="1" t="str">
        <f t="shared" si="154"/>
        <v/>
      </c>
      <c r="AN132" s="1" t="str">
        <f t="shared" si="155"/>
        <v/>
      </c>
      <c r="AO132" s="1" t="str">
        <f t="shared" si="156"/>
        <v/>
      </c>
      <c r="AP132" s="1" t="str">
        <f t="shared" si="157"/>
        <v/>
      </c>
      <c r="AQ132" s="1" t="str">
        <f t="shared" si="158"/>
        <v/>
      </c>
      <c r="AR132" s="4" t="s">
        <v>560</v>
      </c>
      <c r="AV132" s="5" t="s">
        <v>33</v>
      </c>
      <c r="AW132" s="5" t="s">
        <v>33</v>
      </c>
      <c r="AX132" s="6" t="str">
        <f t="shared" si="159"/>
        <v>{
    'name': "Le Frigo Deli and Previsions",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'link':"http://lefrigoboulder.com", 'pricing':"",   'phone-number': "", 'address': "5360 Arapahoe Avenue Ste B2, Boulder, CO 80303", 'other-amenities': ['','',''], 'has-drink':false, 'has-food':false},</v>
      </c>
      <c r="AY132" s="1" t="str">
        <f t="shared" si="160"/>
        <v/>
      </c>
      <c r="AZ132" s="1" t="str">
        <f t="shared" si="161"/>
        <v/>
      </c>
      <c r="BA132" s="1" t="str">
        <f t="shared" si="162"/>
        <v/>
      </c>
      <c r="BB132" s="1" t="str">
        <f t="shared" si="163"/>
        <v/>
      </c>
      <c r="BC132" s="1" t="str">
        <f t="shared" si="164"/>
        <v/>
      </c>
      <c r="BD132" s="1" t="str">
        <f t="shared" si="165"/>
        <v/>
      </c>
      <c r="BE132" s="1" t="str">
        <f t="shared" si="166"/>
        <v xml:space="preserve">  east</v>
      </c>
      <c r="BF132" s="1" t="str">
        <f t="shared" si="169"/>
        <v>East Boulder</v>
      </c>
      <c r="BG132" s="10">
        <v>40.013807</v>
      </c>
      <c r="BH132" s="10">
        <v>-105.22776</v>
      </c>
      <c r="BI132" s="1" t="str">
        <f t="shared" si="167"/>
        <v>[40.013807,-105.22776],</v>
      </c>
      <c r="BK132" s="1" t="str">
        <f t="shared" si="168"/>
        <v/>
      </c>
    </row>
    <row r="133" spans="2:63" ht="21" customHeight="1">
      <c r="B133" s="1" t="s">
        <v>423</v>
      </c>
      <c r="C133" s="1" t="s">
        <v>417</v>
      </c>
      <c r="G133" s="1" t="s">
        <v>435</v>
      </c>
      <c r="W133" s="1" t="str">
        <f t="shared" si="138"/>
        <v/>
      </c>
      <c r="X133" s="1" t="str">
        <f t="shared" si="139"/>
        <v/>
      </c>
      <c r="Y133" s="1" t="str">
        <f t="shared" si="140"/>
        <v/>
      </c>
      <c r="Z133" s="1" t="str">
        <f t="shared" si="141"/>
        <v/>
      </c>
      <c r="AA133" s="1" t="str">
        <f t="shared" si="142"/>
        <v/>
      </c>
      <c r="AB133" s="1" t="str">
        <f t="shared" si="143"/>
        <v/>
      </c>
      <c r="AC133" s="1" t="str">
        <f t="shared" si="144"/>
        <v/>
      </c>
      <c r="AD133" s="1" t="str">
        <f t="shared" si="145"/>
        <v/>
      </c>
      <c r="AE133" s="1" t="str">
        <f t="shared" si="150"/>
        <v/>
      </c>
      <c r="AF133" s="1" t="str">
        <f t="shared" si="151"/>
        <v/>
      </c>
      <c r="AG133" s="1" t="str">
        <f t="shared" si="146"/>
        <v/>
      </c>
      <c r="AH133" s="1" t="str">
        <f t="shared" si="147"/>
        <v/>
      </c>
      <c r="AI133" s="1" t="str">
        <f t="shared" si="148"/>
        <v/>
      </c>
      <c r="AJ133" s="1" t="str">
        <f t="shared" si="149"/>
        <v/>
      </c>
      <c r="AK133" s="1" t="str">
        <f t="shared" si="152"/>
        <v/>
      </c>
      <c r="AL133" s="1" t="str">
        <f t="shared" si="153"/>
        <v/>
      </c>
      <c r="AM133" s="1" t="str">
        <f t="shared" si="154"/>
        <v/>
      </c>
      <c r="AN133" s="1" t="str">
        <f t="shared" si="155"/>
        <v/>
      </c>
      <c r="AO133" s="1" t="str">
        <f t="shared" si="156"/>
        <v/>
      </c>
      <c r="AP133" s="1" t="str">
        <f t="shared" si="157"/>
        <v/>
      </c>
      <c r="AQ133" s="1" t="str">
        <f t="shared" si="158"/>
        <v/>
      </c>
      <c r="AR133" s="1" t="s">
        <v>561</v>
      </c>
      <c r="AV133" s="5" t="s">
        <v>33</v>
      </c>
      <c r="AW133" s="5" t="s">
        <v>33</v>
      </c>
      <c r="AX133" s="6" t="str">
        <f t="shared" si="159"/>
        <v>{
    'name': "Gondolier Italian Eatery",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'link':"http://gondolierboulder.com", 'pricing':"",   'phone-number': "", 'address': "4800 Baseline Rd A104, Boulder, CO 80303", 'other-amenities': ['','',''], 'has-drink':false, 'has-food':false},</v>
      </c>
      <c r="AY133" s="1" t="str">
        <f t="shared" si="160"/>
        <v/>
      </c>
      <c r="AZ133" s="1" t="str">
        <f t="shared" si="161"/>
        <v/>
      </c>
      <c r="BA133" s="1" t="str">
        <f t="shared" si="162"/>
        <v/>
      </c>
      <c r="BB133" s="1" t="str">
        <f t="shared" si="163"/>
        <v/>
      </c>
      <c r="BC133" s="1" t="str">
        <f t="shared" si="164"/>
        <v/>
      </c>
      <c r="BD133" s="1" t="str">
        <f t="shared" si="165"/>
        <v/>
      </c>
      <c r="BE133" s="1" t="str">
        <f t="shared" si="166"/>
        <v xml:space="preserve">  east</v>
      </c>
      <c r="BF133" s="1" t="str">
        <f t="shared" si="169"/>
        <v>East Boulder</v>
      </c>
      <c r="BG133" s="10">
        <v>39.998787999999998</v>
      </c>
      <c r="BH133" s="10">
        <v>-105.234836</v>
      </c>
      <c r="BI133" s="1" t="str">
        <f t="shared" si="167"/>
        <v>[39.998788,-105.234836],</v>
      </c>
      <c r="BK133" s="1" t="str">
        <f t="shared" si="168"/>
        <v/>
      </c>
    </row>
    <row r="134" spans="2:63" ht="21" customHeight="1">
      <c r="B134" s="1" t="s">
        <v>463</v>
      </c>
      <c r="C134" s="1" t="s">
        <v>416</v>
      </c>
      <c r="G134" s="25" t="s">
        <v>436</v>
      </c>
      <c r="W134" s="1" t="str">
        <f t="shared" si="138"/>
        <v/>
      </c>
      <c r="X134" s="1" t="str">
        <f t="shared" si="139"/>
        <v/>
      </c>
      <c r="Y134" s="1" t="str">
        <f t="shared" si="140"/>
        <v/>
      </c>
      <c r="Z134" s="1" t="str">
        <f t="shared" si="141"/>
        <v/>
      </c>
      <c r="AA134" s="1" t="str">
        <f t="shared" si="142"/>
        <v/>
      </c>
      <c r="AB134" s="1" t="str">
        <f t="shared" si="143"/>
        <v/>
      </c>
      <c r="AC134" s="1" t="str">
        <f t="shared" si="144"/>
        <v/>
      </c>
      <c r="AD134" s="1" t="str">
        <f t="shared" si="145"/>
        <v/>
      </c>
      <c r="AE134" s="1" t="str">
        <f t="shared" si="150"/>
        <v/>
      </c>
      <c r="AF134" s="1" t="str">
        <f t="shared" si="151"/>
        <v/>
      </c>
      <c r="AG134" s="1" t="str">
        <f t="shared" si="146"/>
        <v/>
      </c>
      <c r="AH134" s="1" t="str">
        <f t="shared" si="147"/>
        <v/>
      </c>
      <c r="AI134" s="1" t="str">
        <f t="shared" si="148"/>
        <v/>
      </c>
      <c r="AJ134" s="1" t="str">
        <f t="shared" si="149"/>
        <v/>
      </c>
      <c r="AK134" s="1" t="str">
        <f t="shared" si="152"/>
        <v/>
      </c>
      <c r="AL134" s="1" t="str">
        <f t="shared" si="153"/>
        <v/>
      </c>
      <c r="AM134" s="1" t="str">
        <f t="shared" si="154"/>
        <v/>
      </c>
      <c r="AN134" s="1" t="str">
        <f t="shared" si="155"/>
        <v/>
      </c>
      <c r="AO134" s="1" t="str">
        <f t="shared" si="156"/>
        <v/>
      </c>
      <c r="AP134" s="1" t="str">
        <f t="shared" si="157"/>
        <v/>
      </c>
      <c r="AQ134" s="1" t="str">
        <f t="shared" si="158"/>
        <v/>
      </c>
      <c r="AR134" s="1" t="s">
        <v>562</v>
      </c>
      <c r="AV134" s="5" t="s">
        <v>33</v>
      </c>
      <c r="AW134" s="5" t="s">
        <v>33</v>
      </c>
      <c r="AX134" s="6" t="str">
        <f t="shared" si="159"/>
        <v>{
    'name': "Lucky's Cafe 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'link':"http://luckyscafe.com", 'pricing':"",   'phone-number': "", 'address': "3980 Broadway St Ste 107, Boulder, CO 80304-1164", 'other-amenities': ['','',''], 'has-drink':false, 'has-food':false},</v>
      </c>
      <c r="AY134" s="1" t="str">
        <f t="shared" si="160"/>
        <v/>
      </c>
      <c r="AZ134" s="1" t="str">
        <f t="shared" si="161"/>
        <v/>
      </c>
      <c r="BA134" s="1" t="str">
        <f t="shared" si="162"/>
        <v/>
      </c>
      <c r="BB134" s="1" t="str">
        <f t="shared" si="163"/>
        <v/>
      </c>
      <c r="BC134" s="1" t="str">
        <f t="shared" si="164"/>
        <v/>
      </c>
      <c r="BD134" s="1" t="str">
        <f t="shared" si="165"/>
        <v/>
      </c>
      <c r="BE134" s="1" t="str">
        <f t="shared" si="166"/>
        <v xml:space="preserve">  north</v>
      </c>
      <c r="BF134" s="1" t="str">
        <f t="shared" si="169"/>
        <v>North Boulder</v>
      </c>
      <c r="BG134" s="10">
        <v>40.047736</v>
      </c>
      <c r="BH134" s="10">
        <v>-105.28069499999999</v>
      </c>
      <c r="BI134" s="1" t="str">
        <f t="shared" si="167"/>
        <v>[40.047736,-105.280695],</v>
      </c>
      <c r="BK134" s="1" t="str">
        <f t="shared" si="168"/>
        <v/>
      </c>
    </row>
    <row r="135" spans="2:63" ht="21" customHeight="1">
      <c r="B135" s="1" t="s">
        <v>437</v>
      </c>
      <c r="C135" s="1" t="s">
        <v>416</v>
      </c>
      <c r="G135" s="25" t="s">
        <v>438</v>
      </c>
      <c r="W135" s="1" t="str">
        <f t="shared" si="138"/>
        <v/>
      </c>
      <c r="X135" s="1" t="str">
        <f t="shared" si="139"/>
        <v/>
      </c>
      <c r="Y135" s="1" t="str">
        <f t="shared" si="140"/>
        <v/>
      </c>
      <c r="Z135" s="1" t="str">
        <f t="shared" si="141"/>
        <v/>
      </c>
      <c r="AA135" s="1" t="str">
        <f t="shared" si="142"/>
        <v/>
      </c>
      <c r="AB135" s="1" t="str">
        <f t="shared" si="143"/>
        <v/>
      </c>
      <c r="AC135" s="1" t="str">
        <f t="shared" si="144"/>
        <v/>
      </c>
      <c r="AD135" s="1" t="str">
        <f t="shared" si="145"/>
        <v/>
      </c>
      <c r="AG135" s="1" t="str">
        <f t="shared" si="146"/>
        <v/>
      </c>
      <c r="AH135" s="1" t="str">
        <f t="shared" si="147"/>
        <v/>
      </c>
      <c r="AI135" s="1" t="str">
        <f t="shared" si="148"/>
        <v/>
      </c>
      <c r="AJ135" s="1" t="str">
        <f t="shared" si="149"/>
        <v/>
      </c>
      <c r="AK135" s="1" t="str">
        <f t="shared" si="152"/>
        <v/>
      </c>
      <c r="AL135" s="1" t="str">
        <f t="shared" si="153"/>
        <v/>
      </c>
      <c r="AM135" s="1" t="str">
        <f t="shared" si="154"/>
        <v/>
      </c>
      <c r="AN135" s="1" t="str">
        <f t="shared" si="155"/>
        <v/>
      </c>
      <c r="AO135" s="1" t="str">
        <f t="shared" si="156"/>
        <v/>
      </c>
      <c r="AP135" s="1" t="str">
        <f t="shared" si="157"/>
        <v/>
      </c>
      <c r="AQ135" s="1" t="str">
        <f t="shared" si="158"/>
        <v/>
      </c>
      <c r="AR135" s="1" t="s">
        <v>563</v>
      </c>
      <c r="AV135" s="5" t="s">
        <v>33</v>
      </c>
      <c r="AW135" s="5" t="s">
        <v>33</v>
      </c>
      <c r="AX135" s="6" t="str">
        <f t="shared" si="159"/>
        <v>{
    'name': "Dagabi",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'link':"http://dagabicucina.com", 'pricing':"",   'phone-number': "", 'address': "3970 Broadway St, Boulder, CO 80304-1135", 'other-amenities': ['','',''], 'has-drink':false, 'has-food':false},</v>
      </c>
      <c r="AY135" s="1" t="str">
        <f t="shared" si="160"/>
        <v/>
      </c>
      <c r="AZ135" s="1" t="str">
        <f t="shared" si="161"/>
        <v/>
      </c>
      <c r="BA135" s="1" t="str">
        <f t="shared" si="162"/>
        <v/>
      </c>
      <c r="BB135" s="1" t="str">
        <f t="shared" si="163"/>
        <v/>
      </c>
      <c r="BC135" s="1" t="str">
        <f t="shared" si="164"/>
        <v/>
      </c>
      <c r="BD135" s="1" t="str">
        <f t="shared" si="165"/>
        <v/>
      </c>
      <c r="BE135" s="1" t="str">
        <f t="shared" si="166"/>
        <v xml:space="preserve">  north</v>
      </c>
      <c r="BF135" s="1" t="str">
        <f t="shared" si="169"/>
        <v>North Boulder</v>
      </c>
      <c r="BG135" s="10">
        <v>40.047460000000001</v>
      </c>
      <c r="BH135" s="10">
        <v>-105.280421</v>
      </c>
      <c r="BI135" s="1" t="str">
        <f t="shared" si="167"/>
        <v>[40.04746,-105.280421],</v>
      </c>
      <c r="BK135" s="1" t="str">
        <f t="shared" si="168"/>
        <v/>
      </c>
    </row>
    <row r="136" spans="2:63" ht="21" customHeight="1">
      <c r="B136" s="1" t="s">
        <v>439</v>
      </c>
      <c r="C136" s="1" t="s">
        <v>416</v>
      </c>
      <c r="G136" s="26" t="s">
        <v>440</v>
      </c>
      <c r="W136" s="1" t="str">
        <f t="shared" si="138"/>
        <v/>
      </c>
      <c r="X136" s="1" t="str">
        <f t="shared" si="139"/>
        <v/>
      </c>
      <c r="Y136" s="1" t="str">
        <f t="shared" si="140"/>
        <v/>
      </c>
      <c r="Z136" s="1" t="str">
        <f t="shared" si="141"/>
        <v/>
      </c>
      <c r="AA136" s="1" t="str">
        <f t="shared" si="142"/>
        <v/>
      </c>
      <c r="AB136" s="1" t="str">
        <f t="shared" si="143"/>
        <v/>
      </c>
      <c r="AC136" s="1" t="str">
        <f t="shared" si="144"/>
        <v/>
      </c>
      <c r="AD136" s="1" t="str">
        <f t="shared" si="145"/>
        <v/>
      </c>
      <c r="AE136" s="1" t="str">
        <f t="shared" ref="AE136:AE146" si="170">IF(P136&gt;0,P136/100,"")</f>
        <v/>
      </c>
      <c r="AF136" s="1" t="str">
        <f t="shared" ref="AF136:AF146" si="171">IF(Q136&gt;0,Q136/100,"")</f>
        <v/>
      </c>
      <c r="AG136" s="1" t="str">
        <f t="shared" si="146"/>
        <v/>
      </c>
      <c r="AH136" s="1" t="str">
        <f t="shared" si="147"/>
        <v/>
      </c>
      <c r="AI136" s="1" t="str">
        <f t="shared" si="148"/>
        <v/>
      </c>
      <c r="AJ136" s="1" t="str">
        <f t="shared" si="149"/>
        <v/>
      </c>
      <c r="AK136" s="1" t="str">
        <f t="shared" si="152"/>
        <v/>
      </c>
      <c r="AL136" s="1" t="str">
        <f t="shared" si="153"/>
        <v/>
      </c>
      <c r="AM136" s="1" t="str">
        <f t="shared" si="154"/>
        <v/>
      </c>
      <c r="AN136" s="1" t="str">
        <f t="shared" si="155"/>
        <v/>
      </c>
      <c r="AO136" s="1" t="str">
        <f t="shared" si="156"/>
        <v/>
      </c>
      <c r="AP136" s="1" t="str">
        <f t="shared" si="157"/>
        <v/>
      </c>
      <c r="AQ136" s="1" t="str">
        <f t="shared" si="158"/>
        <v/>
      </c>
      <c r="AR136" s="1" t="s">
        <v>564</v>
      </c>
      <c r="AV136" s="5" t="s">
        <v>33</v>
      </c>
      <c r="AW136" s="5" t="s">
        <v>33</v>
      </c>
      <c r="AX136" s="6" t="str">
        <f t="shared" si="159"/>
        <v>{
    'name': "La Choza",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'link':"http://lachozaboulder.com", 'pricing':"",   'phone-number': "", 'address': "3365 Diagonal Hwy, 4457 Broadway St, Boulder, CO 80301-1883", 'other-amenities': ['','',''], 'has-drink':false, 'has-food':false},</v>
      </c>
      <c r="AY136" s="1" t="str">
        <f t="shared" si="160"/>
        <v/>
      </c>
      <c r="AZ136" s="1" t="str">
        <f t="shared" si="161"/>
        <v/>
      </c>
      <c r="BA136" s="1" t="str">
        <f t="shared" si="162"/>
        <v/>
      </c>
      <c r="BB136" s="1" t="str">
        <f t="shared" si="163"/>
        <v/>
      </c>
      <c r="BC136" s="1" t="str">
        <f t="shared" si="164"/>
        <v/>
      </c>
      <c r="BD136" s="1" t="str">
        <f t="shared" si="165"/>
        <v/>
      </c>
      <c r="BE136" s="1" t="str">
        <f t="shared" si="166"/>
        <v xml:space="preserve">  north</v>
      </c>
      <c r="BF136" s="1" t="str">
        <f t="shared" si="169"/>
        <v>North Boulder</v>
      </c>
      <c r="BG136" s="10">
        <v>40.039667000000001</v>
      </c>
      <c r="BH136" s="10">
        <v>-105.243377</v>
      </c>
      <c r="BI136" s="1" t="str">
        <f t="shared" si="167"/>
        <v>[40.039667,-105.243377],</v>
      </c>
      <c r="BK136" s="1" t="str">
        <f t="shared" si="168"/>
        <v/>
      </c>
    </row>
    <row r="137" spans="2:63" ht="21" customHeight="1">
      <c r="B137" s="22" t="s">
        <v>441</v>
      </c>
      <c r="C137" s="1" t="s">
        <v>416</v>
      </c>
      <c r="G137" s="26" t="s">
        <v>442</v>
      </c>
      <c r="W137" s="1" t="str">
        <f t="shared" si="138"/>
        <v/>
      </c>
      <c r="X137" s="1" t="str">
        <f t="shared" si="139"/>
        <v/>
      </c>
      <c r="Y137" s="1" t="str">
        <f t="shared" si="140"/>
        <v/>
      </c>
      <c r="Z137" s="1" t="str">
        <f t="shared" si="141"/>
        <v/>
      </c>
      <c r="AA137" s="1" t="str">
        <f t="shared" si="142"/>
        <v/>
      </c>
      <c r="AB137" s="1" t="str">
        <f t="shared" si="143"/>
        <v/>
      </c>
      <c r="AC137" s="1" t="str">
        <f t="shared" si="144"/>
        <v/>
      </c>
      <c r="AD137" s="1" t="str">
        <f t="shared" si="145"/>
        <v/>
      </c>
      <c r="AE137" s="1" t="str">
        <f t="shared" si="170"/>
        <v/>
      </c>
      <c r="AF137" s="1" t="str">
        <f t="shared" si="171"/>
        <v/>
      </c>
      <c r="AG137" s="1" t="str">
        <f t="shared" si="146"/>
        <v/>
      </c>
      <c r="AH137" s="1" t="str">
        <f t="shared" si="147"/>
        <v/>
      </c>
      <c r="AI137" s="1" t="str">
        <f t="shared" si="148"/>
        <v/>
      </c>
      <c r="AJ137" s="1" t="str">
        <f t="shared" si="149"/>
        <v/>
      </c>
      <c r="AK137" s="1" t="str">
        <f t="shared" si="152"/>
        <v/>
      </c>
      <c r="AL137" s="1" t="str">
        <f t="shared" si="153"/>
        <v/>
      </c>
      <c r="AM137" s="1" t="str">
        <f t="shared" si="154"/>
        <v/>
      </c>
      <c r="AN137" s="1" t="str">
        <f t="shared" si="155"/>
        <v/>
      </c>
      <c r="AO137" s="1" t="str">
        <f t="shared" si="156"/>
        <v/>
      </c>
      <c r="AP137" s="1" t="str">
        <f t="shared" si="157"/>
        <v/>
      </c>
      <c r="AQ137" s="1" t="str">
        <f t="shared" si="158"/>
        <v/>
      </c>
      <c r="AV137" s="5" t="s">
        <v>33</v>
      </c>
      <c r="AW137" s="5" t="s">
        <v>33</v>
      </c>
      <c r="AX137" s="6" t="str">
        <f t="shared" si="159"/>
        <v>{
    'name': "Pupusas Sabor Hispano",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"4457 Broadway St, Boulder, CO 80304-0505", 'other-amenities': ['','',''], 'has-drink':false, 'has-food':false},</v>
      </c>
      <c r="AY137" s="1" t="str">
        <f t="shared" si="160"/>
        <v/>
      </c>
      <c r="AZ137" s="1" t="str">
        <f t="shared" si="161"/>
        <v/>
      </c>
      <c r="BA137" s="1" t="str">
        <f t="shared" si="162"/>
        <v/>
      </c>
      <c r="BB137" s="1" t="str">
        <f t="shared" si="163"/>
        <v/>
      </c>
      <c r="BC137" s="1" t="str">
        <f t="shared" si="164"/>
        <v/>
      </c>
      <c r="BD137" s="1" t="str">
        <f t="shared" si="165"/>
        <v/>
      </c>
      <c r="BE137" s="1" t="str">
        <f t="shared" si="166"/>
        <v xml:space="preserve">  north</v>
      </c>
      <c r="BF137" s="1" t="str">
        <f t="shared" si="169"/>
        <v>North Boulder</v>
      </c>
      <c r="BG137" s="10">
        <v>40.055585999999998</v>
      </c>
      <c r="BH137" s="10">
        <v>-105.282726</v>
      </c>
      <c r="BI137" s="1" t="str">
        <f t="shared" si="167"/>
        <v>[40.055586,-105.282726],</v>
      </c>
      <c r="BK137" s="1" t="str">
        <f t="shared" si="168"/>
        <v/>
      </c>
    </row>
    <row r="138" spans="2:63" ht="21" customHeight="1">
      <c r="B138" s="22" t="s">
        <v>443</v>
      </c>
      <c r="C138" s="1" t="s">
        <v>416</v>
      </c>
      <c r="G138" s="25" t="s">
        <v>444</v>
      </c>
      <c r="V138" s="6"/>
      <c r="W138" s="1" t="str">
        <f t="shared" si="138"/>
        <v/>
      </c>
      <c r="X138" s="1" t="str">
        <f t="shared" si="139"/>
        <v/>
      </c>
      <c r="Y138" s="1" t="str">
        <f t="shared" si="140"/>
        <v/>
      </c>
      <c r="Z138" s="1" t="str">
        <f t="shared" si="141"/>
        <v/>
      </c>
      <c r="AA138" s="1" t="str">
        <f t="shared" si="142"/>
        <v/>
      </c>
      <c r="AB138" s="1" t="str">
        <f t="shared" si="143"/>
        <v/>
      </c>
      <c r="AC138" s="1" t="str">
        <f t="shared" si="144"/>
        <v/>
      </c>
      <c r="AD138" s="1" t="str">
        <f t="shared" si="145"/>
        <v/>
      </c>
      <c r="AE138" s="1" t="str">
        <f t="shared" si="170"/>
        <v/>
      </c>
      <c r="AF138" s="1" t="str">
        <f t="shared" si="171"/>
        <v/>
      </c>
      <c r="AG138" s="1" t="str">
        <f t="shared" si="146"/>
        <v/>
      </c>
      <c r="AH138" s="1" t="str">
        <f t="shared" si="147"/>
        <v/>
      </c>
      <c r="AI138" s="1" t="str">
        <f t="shared" si="148"/>
        <v/>
      </c>
      <c r="AJ138" s="1" t="str">
        <f t="shared" si="149"/>
        <v/>
      </c>
      <c r="AK138" s="1" t="str">
        <f t="shared" si="152"/>
        <v/>
      </c>
      <c r="AL138" s="1" t="str">
        <f t="shared" si="153"/>
        <v/>
      </c>
      <c r="AM138" s="1" t="str">
        <f t="shared" si="154"/>
        <v/>
      </c>
      <c r="AN138" s="1" t="str">
        <f t="shared" si="155"/>
        <v/>
      </c>
      <c r="AO138" s="1" t="str">
        <f t="shared" si="156"/>
        <v/>
      </c>
      <c r="AP138" s="1" t="str">
        <f t="shared" si="157"/>
        <v/>
      </c>
      <c r="AQ138" s="1" t="str">
        <f t="shared" si="158"/>
        <v/>
      </c>
      <c r="AR138" s="4" t="s">
        <v>565</v>
      </c>
      <c r="AV138" s="5" t="s">
        <v>33</v>
      </c>
      <c r="AW138" s="5" t="s">
        <v>33</v>
      </c>
      <c r="AX138" s="6" t="str">
        <f t="shared" si="159"/>
        <v>{
    'name': "Mandala Infusion",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'link':"http://mandalainfusion.com", 'pricing':"",   'phone-number': "", 'address': "4479 North Broadway, Boulder, CO 80304-0503", 'other-amenities': ['','',''], 'has-drink':false, 'has-food':false},</v>
      </c>
      <c r="AY138" s="1" t="str">
        <f t="shared" si="160"/>
        <v/>
      </c>
      <c r="AZ138" s="1" t="str">
        <f t="shared" si="161"/>
        <v/>
      </c>
      <c r="BA138" s="1" t="str">
        <f t="shared" si="162"/>
        <v/>
      </c>
      <c r="BB138" s="1" t="str">
        <f t="shared" si="163"/>
        <v/>
      </c>
      <c r="BC138" s="1" t="str">
        <f t="shared" si="164"/>
        <v/>
      </c>
      <c r="BD138" s="1" t="str">
        <f t="shared" si="165"/>
        <v/>
      </c>
      <c r="BE138" s="1" t="str">
        <f t="shared" si="166"/>
        <v xml:space="preserve">  north</v>
      </c>
      <c r="BF138" s="1" t="str">
        <f t="shared" si="169"/>
        <v>North Boulder</v>
      </c>
      <c r="BG138" s="10">
        <v>40.055765000000001</v>
      </c>
      <c r="BH138" s="10">
        <v>-105.282742</v>
      </c>
      <c r="BI138" s="1" t="str">
        <f t="shared" si="167"/>
        <v>[40.055765,-105.282742],</v>
      </c>
      <c r="BK138" s="1" t="str">
        <f t="shared" si="168"/>
        <v/>
      </c>
    </row>
    <row r="139" spans="2:63" ht="21" customHeight="1">
      <c r="B139" s="22" t="s">
        <v>476</v>
      </c>
      <c r="C139" s="1" t="s">
        <v>416</v>
      </c>
      <c r="G139" s="26" t="s">
        <v>445</v>
      </c>
      <c r="W139" s="1" t="str">
        <f t="shared" si="138"/>
        <v/>
      </c>
      <c r="X139" s="1" t="str">
        <f t="shared" si="139"/>
        <v/>
      </c>
      <c r="Y139" s="1" t="str">
        <f t="shared" si="140"/>
        <v/>
      </c>
      <c r="Z139" s="1" t="str">
        <f t="shared" si="141"/>
        <v/>
      </c>
      <c r="AA139" s="1" t="str">
        <f t="shared" si="142"/>
        <v/>
      </c>
      <c r="AB139" s="1" t="str">
        <f t="shared" si="143"/>
        <v/>
      </c>
      <c r="AC139" s="1" t="str">
        <f t="shared" si="144"/>
        <v/>
      </c>
      <c r="AD139" s="1" t="str">
        <f t="shared" si="145"/>
        <v/>
      </c>
      <c r="AE139" s="1" t="str">
        <f t="shared" si="170"/>
        <v/>
      </c>
      <c r="AF139" s="1" t="str">
        <f t="shared" si="171"/>
        <v/>
      </c>
      <c r="AG139" s="1" t="str">
        <f t="shared" si="146"/>
        <v/>
      </c>
      <c r="AH139" s="1" t="str">
        <f t="shared" si="147"/>
        <v/>
      </c>
      <c r="AI139" s="1" t="str">
        <f t="shared" si="148"/>
        <v/>
      </c>
      <c r="AJ139" s="1" t="str">
        <f t="shared" si="149"/>
        <v/>
      </c>
      <c r="AK139" s="1" t="str">
        <f t="shared" si="152"/>
        <v/>
      </c>
      <c r="AL139" s="1" t="str">
        <f t="shared" si="153"/>
        <v/>
      </c>
      <c r="AM139" s="1" t="str">
        <f t="shared" si="154"/>
        <v/>
      </c>
      <c r="AN139" s="1" t="str">
        <f t="shared" si="155"/>
        <v/>
      </c>
      <c r="AO139" s="1" t="str">
        <f t="shared" si="156"/>
        <v/>
      </c>
      <c r="AP139" s="1" t="str">
        <f t="shared" si="157"/>
        <v/>
      </c>
      <c r="AQ139" s="1" t="str">
        <f t="shared" si="158"/>
        <v/>
      </c>
      <c r="AR139" s="4"/>
      <c r="AT139" s="1" t="s">
        <v>464</v>
      </c>
      <c r="AV139" s="5" t="s">
        <v>33</v>
      </c>
      <c r="AW139" s="5" t="s">
        <v>33</v>
      </c>
      <c r="AX139" s="6" t="str">
        <f t="shared" si="159"/>
        <v>{
    'name': "The North End at 4580",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"4580 Broadway St, Boulder, CO 80304-4802", 'other-amenities': ['','pet',''], 'has-drink':false, 'has-food':false},</v>
      </c>
      <c r="AY139" s="1" t="str">
        <f t="shared" si="160"/>
        <v/>
      </c>
      <c r="AZ139" s="1" t="str">
        <f t="shared" si="161"/>
        <v>&lt;img src=@img/pets.png@&gt;</v>
      </c>
      <c r="BA139" s="1" t="str">
        <f t="shared" si="162"/>
        <v/>
      </c>
      <c r="BB139" s="1" t="str">
        <f t="shared" si="163"/>
        <v/>
      </c>
      <c r="BC139" s="1" t="str">
        <f t="shared" si="164"/>
        <v/>
      </c>
      <c r="BD139" s="1" t="str">
        <f t="shared" si="165"/>
        <v>&lt;img src=@img/pets.png@&gt;</v>
      </c>
      <c r="BE139" s="1" t="str">
        <f t="shared" si="166"/>
        <v>pet   north</v>
      </c>
      <c r="BF139" s="1" t="str">
        <f t="shared" si="169"/>
        <v>North Boulder</v>
      </c>
      <c r="BG139" s="10">
        <v>40.057577000000002</v>
      </c>
      <c r="BH139" s="10">
        <v>-105.281848</v>
      </c>
      <c r="BI139" s="1" t="str">
        <f t="shared" si="167"/>
        <v>[40.057577,-105.281848],</v>
      </c>
      <c r="BK139" s="1" t="str">
        <f t="shared" si="168"/>
        <v/>
      </c>
    </row>
    <row r="140" spans="2:63" ht="21" customHeight="1">
      <c r="B140" s="22" t="s">
        <v>446</v>
      </c>
      <c r="C140" s="1" t="s">
        <v>416</v>
      </c>
      <c r="G140" s="26" t="s">
        <v>447</v>
      </c>
      <c r="W140" s="1" t="str">
        <f t="shared" si="138"/>
        <v/>
      </c>
      <c r="X140" s="1" t="str">
        <f t="shared" si="139"/>
        <v/>
      </c>
      <c r="Y140" s="1" t="str">
        <f t="shared" si="140"/>
        <v/>
      </c>
      <c r="Z140" s="1" t="str">
        <f t="shared" si="141"/>
        <v/>
      </c>
      <c r="AA140" s="1" t="str">
        <f t="shared" si="142"/>
        <v/>
      </c>
      <c r="AB140" s="1" t="str">
        <f t="shared" si="143"/>
        <v/>
      </c>
      <c r="AC140" s="1" t="str">
        <f t="shared" si="144"/>
        <v/>
      </c>
      <c r="AD140" s="1" t="str">
        <f t="shared" si="145"/>
        <v/>
      </c>
      <c r="AE140" s="1" t="str">
        <f t="shared" si="170"/>
        <v/>
      </c>
      <c r="AF140" s="1" t="str">
        <f t="shared" si="171"/>
        <v/>
      </c>
      <c r="AG140" s="1" t="str">
        <f t="shared" si="146"/>
        <v/>
      </c>
      <c r="AH140" s="1" t="str">
        <f t="shared" si="147"/>
        <v/>
      </c>
      <c r="AI140" s="1" t="str">
        <f t="shared" si="148"/>
        <v/>
      </c>
      <c r="AJ140" s="1" t="str">
        <f t="shared" si="149"/>
        <v/>
      </c>
      <c r="AK140" s="1" t="str">
        <f t="shared" si="152"/>
        <v/>
      </c>
      <c r="AL140" s="1" t="str">
        <f t="shared" si="153"/>
        <v/>
      </c>
      <c r="AM140" s="1" t="str">
        <f t="shared" si="154"/>
        <v/>
      </c>
      <c r="AN140" s="1" t="str">
        <f t="shared" si="155"/>
        <v/>
      </c>
      <c r="AO140" s="1" t="str">
        <f t="shared" si="156"/>
        <v/>
      </c>
      <c r="AP140" s="1" t="str">
        <f t="shared" si="157"/>
        <v/>
      </c>
      <c r="AQ140" s="1" t="str">
        <f t="shared" si="158"/>
        <v/>
      </c>
      <c r="AR140" s="4" t="s">
        <v>566</v>
      </c>
      <c r="AV140" s="5" t="s">
        <v>33</v>
      </c>
      <c r="AW140" s="5" t="s">
        <v>33</v>
      </c>
      <c r="AX140" s="6" t="str">
        <f t="shared" si="159"/>
        <v>{
    'name': "Bacco Trattoria",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'link':"http://baccodenver.com", 'pricing':"",   'phone-number': "", 'address': "1200 Yarmouth Ave, Boulder, CO 80304-4803", 'other-amenities': ['','',''], 'has-drink':false, 'has-food':false},</v>
      </c>
      <c r="AY140" s="1" t="str">
        <f t="shared" si="160"/>
        <v/>
      </c>
      <c r="AZ140" s="1" t="str">
        <f t="shared" si="161"/>
        <v/>
      </c>
      <c r="BA140" s="1" t="str">
        <f t="shared" si="162"/>
        <v/>
      </c>
      <c r="BB140" s="1" t="str">
        <f t="shared" si="163"/>
        <v/>
      </c>
      <c r="BC140" s="1" t="str">
        <f t="shared" si="164"/>
        <v/>
      </c>
      <c r="BD140" s="1" t="str">
        <f t="shared" si="165"/>
        <v/>
      </c>
      <c r="BE140" s="1" t="str">
        <f t="shared" si="166"/>
        <v xml:space="preserve">  north</v>
      </c>
      <c r="BF140" s="1" t="str">
        <f t="shared" si="169"/>
        <v>North Boulder</v>
      </c>
      <c r="BG140" s="10">
        <v>40.058047000000002</v>
      </c>
      <c r="BH140" s="10">
        <v>-105.281431</v>
      </c>
      <c r="BI140" s="1" t="str">
        <f t="shared" si="167"/>
        <v>[40.058047,-105.281431],</v>
      </c>
      <c r="BK140" s="1" t="str">
        <f t="shared" si="168"/>
        <v/>
      </c>
    </row>
    <row r="141" spans="2:63" ht="21" customHeight="1">
      <c r="B141" s="22" t="s">
        <v>448</v>
      </c>
      <c r="C141" s="1" t="s">
        <v>416</v>
      </c>
      <c r="G141" s="26" t="s">
        <v>449</v>
      </c>
      <c r="W141" s="1" t="str">
        <f t="shared" si="138"/>
        <v/>
      </c>
      <c r="X141" s="1" t="str">
        <f t="shared" si="139"/>
        <v/>
      </c>
      <c r="Y141" s="1" t="str">
        <f t="shared" si="140"/>
        <v/>
      </c>
      <c r="Z141" s="1" t="str">
        <f t="shared" si="141"/>
        <v/>
      </c>
      <c r="AA141" s="1" t="str">
        <f t="shared" si="142"/>
        <v/>
      </c>
      <c r="AB141" s="1" t="str">
        <f t="shared" si="143"/>
        <v/>
      </c>
      <c r="AC141" s="1" t="str">
        <f t="shared" si="144"/>
        <v/>
      </c>
      <c r="AD141" s="1" t="str">
        <f t="shared" si="145"/>
        <v/>
      </c>
      <c r="AE141" s="1" t="str">
        <f t="shared" si="170"/>
        <v/>
      </c>
      <c r="AF141" s="1" t="str">
        <f t="shared" si="171"/>
        <v/>
      </c>
      <c r="AG141" s="1" t="str">
        <f t="shared" si="146"/>
        <v/>
      </c>
      <c r="AH141" s="1" t="str">
        <f t="shared" si="147"/>
        <v/>
      </c>
      <c r="AI141" s="1" t="str">
        <f t="shared" si="148"/>
        <v/>
      </c>
      <c r="AJ141" s="1" t="str">
        <f t="shared" si="149"/>
        <v/>
      </c>
      <c r="AK141" s="1" t="str">
        <f t="shared" si="152"/>
        <v/>
      </c>
      <c r="AL141" s="1" t="str">
        <f t="shared" si="153"/>
        <v/>
      </c>
      <c r="AM141" s="1" t="str">
        <f t="shared" si="154"/>
        <v/>
      </c>
      <c r="AN141" s="1" t="str">
        <f t="shared" si="155"/>
        <v/>
      </c>
      <c r="AO141" s="1" t="str">
        <f t="shared" si="156"/>
        <v/>
      </c>
      <c r="AP141" s="1" t="str">
        <f t="shared" si="157"/>
        <v/>
      </c>
      <c r="AQ141" s="1" t="str">
        <f t="shared" si="158"/>
        <v/>
      </c>
      <c r="AR141" s="7" t="s">
        <v>567</v>
      </c>
      <c r="AV141" s="5" t="s">
        <v>33</v>
      </c>
      <c r="AW141" s="5" t="s">
        <v>33</v>
      </c>
      <c r="AX141" s="6" t="str">
        <f t="shared" si="159"/>
        <v>{
    'name': "Proto's Pizza",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'link':"http://protospizza.com", 'pricing':"",   'phone-number': "", 'address': "4670 Broadway St, Boulder, CO 80304-0510", 'other-amenities': ['','',''], 'has-drink':false, 'has-food':false},</v>
      </c>
      <c r="AY141" s="1" t="str">
        <f t="shared" si="160"/>
        <v/>
      </c>
      <c r="AZ141" s="1" t="str">
        <f t="shared" si="161"/>
        <v/>
      </c>
      <c r="BA141" s="1" t="str">
        <f t="shared" si="162"/>
        <v/>
      </c>
      <c r="BB141" s="1" t="str">
        <f t="shared" si="163"/>
        <v/>
      </c>
      <c r="BC141" s="1" t="str">
        <f t="shared" si="164"/>
        <v/>
      </c>
      <c r="BD141" s="1" t="str">
        <f t="shared" si="165"/>
        <v/>
      </c>
      <c r="BE141" s="1" t="str">
        <f t="shared" si="166"/>
        <v xml:space="preserve">  north</v>
      </c>
      <c r="BF141" s="1" t="str">
        <f t="shared" si="169"/>
        <v>North Boulder</v>
      </c>
      <c r="BG141" s="10">
        <v>40.059449000000001</v>
      </c>
      <c r="BH141" s="10">
        <v>-105.28189</v>
      </c>
      <c r="BI141" s="1" t="str">
        <f t="shared" si="167"/>
        <v>[40.059449,-105.28189],</v>
      </c>
      <c r="BK141" s="1" t="str">
        <f t="shared" si="168"/>
        <v/>
      </c>
    </row>
    <row r="142" spans="2:63" ht="21" customHeight="1">
      <c r="B142" s="22" t="s">
        <v>450</v>
      </c>
      <c r="C142" s="1" t="s">
        <v>416</v>
      </c>
      <c r="G142" s="26" t="s">
        <v>451</v>
      </c>
      <c r="W142" s="1" t="str">
        <f t="shared" si="138"/>
        <v/>
      </c>
      <c r="X142" s="1" t="str">
        <f t="shared" si="139"/>
        <v/>
      </c>
      <c r="Y142" s="1" t="str">
        <f t="shared" si="140"/>
        <v/>
      </c>
      <c r="Z142" s="1" t="str">
        <f t="shared" si="141"/>
        <v/>
      </c>
      <c r="AA142" s="1" t="str">
        <f t="shared" si="142"/>
        <v/>
      </c>
      <c r="AB142" s="1" t="str">
        <f t="shared" si="143"/>
        <v/>
      </c>
      <c r="AC142" s="1" t="str">
        <f t="shared" si="144"/>
        <v/>
      </c>
      <c r="AD142" s="1" t="str">
        <f t="shared" si="145"/>
        <v/>
      </c>
      <c r="AE142" s="1" t="str">
        <f t="shared" si="170"/>
        <v/>
      </c>
      <c r="AF142" s="1" t="str">
        <f t="shared" si="171"/>
        <v/>
      </c>
      <c r="AG142" s="1" t="str">
        <f t="shared" si="146"/>
        <v/>
      </c>
      <c r="AH142" s="1" t="str">
        <f t="shared" si="147"/>
        <v/>
      </c>
      <c r="AI142" s="1" t="str">
        <f t="shared" si="148"/>
        <v/>
      </c>
      <c r="AJ142" s="1" t="str">
        <f t="shared" si="149"/>
        <v/>
      </c>
      <c r="AK142" s="1" t="str">
        <f t="shared" si="152"/>
        <v/>
      </c>
      <c r="AL142" s="1" t="str">
        <f t="shared" si="153"/>
        <v/>
      </c>
      <c r="AM142" s="1" t="str">
        <f t="shared" si="154"/>
        <v/>
      </c>
      <c r="AN142" s="1" t="str">
        <f t="shared" si="155"/>
        <v/>
      </c>
      <c r="AO142" s="1" t="str">
        <f t="shared" si="156"/>
        <v/>
      </c>
      <c r="AP142" s="1" t="str">
        <f t="shared" si="157"/>
        <v/>
      </c>
      <c r="AQ142" s="1" t="str">
        <f t="shared" si="158"/>
        <v/>
      </c>
      <c r="AR142" s="4" t="s">
        <v>568</v>
      </c>
      <c r="AV142" s="5" t="s">
        <v>33</v>
      </c>
      <c r="AW142" s="5" t="s">
        <v>33</v>
      </c>
      <c r="AX142" s="6" t="str">
        <f t="shared" si="159"/>
        <v>{
    'name': "Decadent Saint/Wild Cider Tasting room",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'link':"http://decadentsaint.com", 'pricing':"",   'phone-number': "", 'address': "1501 Lee Hill Drive, Boulder, CO 80304-0583", 'other-amenities': ['','',''], 'has-drink':false, 'has-food':false},</v>
      </c>
      <c r="AY142" s="1" t="str">
        <f t="shared" si="160"/>
        <v/>
      </c>
      <c r="AZ142" s="1" t="str">
        <f t="shared" si="161"/>
        <v/>
      </c>
      <c r="BA142" s="1" t="str">
        <f t="shared" si="162"/>
        <v/>
      </c>
      <c r="BB142" s="1" t="str">
        <f t="shared" si="163"/>
        <v/>
      </c>
      <c r="BC142" s="1" t="str">
        <f t="shared" si="164"/>
        <v/>
      </c>
      <c r="BD142" s="1" t="str">
        <f t="shared" si="165"/>
        <v/>
      </c>
      <c r="BE142" s="1" t="str">
        <f t="shared" si="166"/>
        <v xml:space="preserve">  north</v>
      </c>
      <c r="BF142" s="1" t="str">
        <f t="shared" si="169"/>
        <v>North Boulder</v>
      </c>
      <c r="BG142" s="10">
        <v>40.062623000000002</v>
      </c>
      <c r="BH142" s="10">
        <v>-105.27886700000001</v>
      </c>
      <c r="BI142" s="1" t="str">
        <f t="shared" si="167"/>
        <v>[40.062623,-105.278867],</v>
      </c>
      <c r="BK142" s="1" t="str">
        <f t="shared" si="168"/>
        <v/>
      </c>
    </row>
    <row r="143" spans="2:63" ht="21" customHeight="1">
      <c r="B143" s="22" t="s">
        <v>452</v>
      </c>
      <c r="C143" s="1" t="s">
        <v>416</v>
      </c>
      <c r="G143" s="26" t="s">
        <v>453</v>
      </c>
      <c r="W143" s="1" t="str">
        <f t="shared" ref="W143:W146" si="172">IF(H143&gt;0,H143/100,"")</f>
        <v/>
      </c>
      <c r="X143" s="1" t="str">
        <f t="shared" ref="X143:X146" si="173">IF(I143&gt;0,I143/100,"")</f>
        <v/>
      </c>
      <c r="Y143" s="1" t="str">
        <f t="shared" ref="Y143:Y146" si="174">IF(J143&gt;0,J143/100,"")</f>
        <v/>
      </c>
      <c r="Z143" s="1" t="str">
        <f t="shared" ref="Z143:Z146" si="175">IF(K143&gt;0,K143/100,"")</f>
        <v/>
      </c>
      <c r="AA143" s="1" t="str">
        <f t="shared" ref="AA143:AA146" si="176">IF(L143&gt;0,L143/100,"")</f>
        <v/>
      </c>
      <c r="AB143" s="1" t="str">
        <f t="shared" ref="AB143:AB146" si="177">IF(M143&gt;0,M143/100,"")</f>
        <v/>
      </c>
      <c r="AC143" s="1" t="str">
        <f t="shared" ref="AC143:AC146" si="178">IF(N143&gt;0,N143/100,"")</f>
        <v/>
      </c>
      <c r="AD143" s="1" t="str">
        <f t="shared" ref="AD143:AD146" si="179">IF(O143&gt;0,O143/100,"")</f>
        <v/>
      </c>
      <c r="AE143" s="1" t="str">
        <f t="shared" si="170"/>
        <v/>
      </c>
      <c r="AF143" s="1" t="str">
        <f t="shared" si="171"/>
        <v/>
      </c>
      <c r="AG143" s="1" t="str">
        <f t="shared" ref="AG143:AG146" si="180">IF(R143&gt;0,R143/100,"")</f>
        <v/>
      </c>
      <c r="AH143" s="1" t="str">
        <f t="shared" ref="AH143:AH146" si="181">IF(S143&gt;0,S143/100,"")</f>
        <v/>
      </c>
      <c r="AI143" s="1" t="str">
        <f t="shared" ref="AI143:AI146" si="182">IF(T143&gt;0,T143/100,"")</f>
        <v/>
      </c>
      <c r="AJ143" s="1" t="str">
        <f t="shared" ref="AJ143:AJ146" si="183">IF(U143&gt;0,U143/100,"")</f>
        <v/>
      </c>
      <c r="AK143" s="1" t="str">
        <f t="shared" si="152"/>
        <v/>
      </c>
      <c r="AL143" s="1" t="str">
        <f t="shared" si="153"/>
        <v/>
      </c>
      <c r="AM143" s="1" t="str">
        <f t="shared" si="154"/>
        <v/>
      </c>
      <c r="AN143" s="1" t="str">
        <f t="shared" si="155"/>
        <v/>
      </c>
      <c r="AO143" s="1" t="str">
        <f t="shared" si="156"/>
        <v/>
      </c>
      <c r="AP143" s="1" t="str">
        <f t="shared" si="157"/>
        <v/>
      </c>
      <c r="AQ143" s="1" t="str">
        <f t="shared" si="158"/>
        <v/>
      </c>
      <c r="AR143" s="14" t="s">
        <v>569</v>
      </c>
      <c r="AV143" s="5" t="s">
        <v>33</v>
      </c>
      <c r="AW143" s="5" t="s">
        <v>33</v>
      </c>
      <c r="AX143" s="6" t="str">
        <f t="shared" si="159"/>
        <v>{
    'name': "Wapos",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'link':"http://waposboulder.com", 'pricing':"",   'phone-number': "", 'address': "4929 Broadway St, Ste a, Boulder, CO 80304-0529", 'other-amenities': ['','',''], 'has-drink':false, 'has-food':false},</v>
      </c>
      <c r="AY143" s="1" t="str">
        <f t="shared" si="160"/>
        <v/>
      </c>
      <c r="AZ143" s="1" t="str">
        <f t="shared" si="161"/>
        <v/>
      </c>
      <c r="BA143" s="1" t="str">
        <f t="shared" si="162"/>
        <v/>
      </c>
      <c r="BB143" s="1" t="str">
        <f t="shared" si="163"/>
        <v/>
      </c>
      <c r="BC143" s="1" t="str">
        <f t="shared" si="164"/>
        <v/>
      </c>
      <c r="BD143" s="1" t="str">
        <f t="shared" si="165"/>
        <v/>
      </c>
      <c r="BE143" s="1" t="str">
        <f t="shared" si="166"/>
        <v xml:space="preserve">  north</v>
      </c>
      <c r="BF143" s="1" t="str">
        <f t="shared" si="169"/>
        <v>North Boulder</v>
      </c>
      <c r="BG143" s="10">
        <v>40.063921999999998</v>
      </c>
      <c r="BH143" s="10">
        <v>-105.28242400000001</v>
      </c>
      <c r="BI143" s="1" t="str">
        <f t="shared" si="167"/>
        <v>[40.063922,-105.282424],</v>
      </c>
      <c r="BK143" s="1" t="str">
        <f t="shared" si="168"/>
        <v/>
      </c>
    </row>
    <row r="144" spans="2:63" ht="21" customHeight="1">
      <c r="B144" s="1" t="s">
        <v>466</v>
      </c>
      <c r="C144" s="1" t="s">
        <v>282</v>
      </c>
      <c r="G144" s="30" t="s">
        <v>506</v>
      </c>
      <c r="W144" s="1" t="str">
        <f t="shared" si="172"/>
        <v/>
      </c>
      <c r="X144" s="1" t="str">
        <f t="shared" si="173"/>
        <v/>
      </c>
      <c r="Y144" s="1" t="str">
        <f t="shared" si="174"/>
        <v/>
      </c>
      <c r="Z144" s="1" t="str">
        <f t="shared" si="175"/>
        <v/>
      </c>
      <c r="AA144" s="1" t="str">
        <f t="shared" si="176"/>
        <v/>
      </c>
      <c r="AB144" s="1" t="str">
        <f t="shared" si="177"/>
        <v/>
      </c>
      <c r="AC144" s="1" t="str">
        <f t="shared" si="178"/>
        <v/>
      </c>
      <c r="AD144" s="1" t="str">
        <f t="shared" si="179"/>
        <v/>
      </c>
      <c r="AE144" s="1" t="str">
        <f t="shared" si="170"/>
        <v/>
      </c>
      <c r="AF144" s="1" t="str">
        <f t="shared" si="171"/>
        <v/>
      </c>
      <c r="AG144" s="1" t="str">
        <f t="shared" si="180"/>
        <v/>
      </c>
      <c r="AH144" s="1" t="str">
        <f t="shared" si="181"/>
        <v/>
      </c>
      <c r="AI144" s="1" t="str">
        <f t="shared" si="182"/>
        <v/>
      </c>
      <c r="AJ144" s="1" t="str">
        <f t="shared" si="183"/>
        <v/>
      </c>
      <c r="AK144" s="1" t="str">
        <f t="shared" si="152"/>
        <v/>
      </c>
      <c r="AL144" s="1" t="str">
        <f t="shared" si="153"/>
        <v/>
      </c>
      <c r="AM144" s="1" t="str">
        <f t="shared" si="154"/>
        <v/>
      </c>
      <c r="AN144" s="1" t="str">
        <f t="shared" si="155"/>
        <v/>
      </c>
      <c r="AO144" s="1" t="str">
        <f t="shared" si="156"/>
        <v/>
      </c>
      <c r="AP144" s="1" t="str">
        <f t="shared" si="157"/>
        <v/>
      </c>
      <c r="AQ144" s="1" t="str">
        <f t="shared" si="158"/>
        <v/>
      </c>
      <c r="AR144" s="1" t="s">
        <v>570</v>
      </c>
      <c r="AT144" s="1" t="s">
        <v>464</v>
      </c>
      <c r="AV144" s="5" t="s">
        <v>33</v>
      </c>
      <c r="AW144" s="5" t="s">
        <v>33</v>
      </c>
      <c r="AX144" s="6" t="str">
        <f t="shared" si="159"/>
        <v>{
    'name': "Walnut Brewery",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'link':"http://walnutbrewery.com", 'pricing':"",   'phone-number': "", 'address': "123 Walnut St Boulder, CO 80302", 'other-amenities': ['','pet',''], 'has-drink':false, 'has-food':false},</v>
      </c>
      <c r="AY144" s="1" t="str">
        <f t="shared" si="160"/>
        <v/>
      </c>
      <c r="AZ144" s="1" t="str">
        <f t="shared" si="161"/>
        <v>&lt;img src=@img/pets.png@&gt;</v>
      </c>
      <c r="BA144" s="1" t="str">
        <f t="shared" si="162"/>
        <v/>
      </c>
      <c r="BB144" s="1" t="str">
        <f t="shared" si="163"/>
        <v/>
      </c>
      <c r="BC144" s="1" t="str">
        <f t="shared" si="164"/>
        <v/>
      </c>
      <c r="BD144" s="1" t="str">
        <f t="shared" si="165"/>
        <v>&lt;img src=@img/pets.png@&gt;</v>
      </c>
      <c r="BE144" s="1" t="str">
        <f t="shared" si="166"/>
        <v>pet   downtown</v>
      </c>
      <c r="BF144" s="1" t="str">
        <f t="shared" si="169"/>
        <v>Downtown</v>
      </c>
      <c r="BG144" s="6">
        <v>39.978768299999999</v>
      </c>
      <c r="BH144" s="10">
        <v>-105.1400762</v>
      </c>
      <c r="BI144" s="1" t="str">
        <f t="shared" si="167"/>
        <v>[39.9787683,-105.1400762],</v>
      </c>
      <c r="BK144" s="1" t="str">
        <f t="shared" si="168"/>
        <v/>
      </c>
    </row>
    <row r="145" spans="2:64" ht="21" customHeight="1">
      <c r="B145" s="1" t="s">
        <v>465</v>
      </c>
      <c r="C145" s="1" t="s">
        <v>416</v>
      </c>
      <c r="G145" s="17" t="s">
        <v>474</v>
      </c>
      <c r="W145" s="1" t="str">
        <f t="shared" si="172"/>
        <v/>
      </c>
      <c r="X145" s="1" t="str">
        <f t="shared" si="173"/>
        <v/>
      </c>
      <c r="Y145" s="1" t="str">
        <f t="shared" si="174"/>
        <v/>
      </c>
      <c r="Z145" s="1" t="str">
        <f t="shared" si="175"/>
        <v/>
      </c>
      <c r="AA145" s="1" t="str">
        <f t="shared" si="176"/>
        <v/>
      </c>
      <c r="AB145" s="1" t="str">
        <f t="shared" si="177"/>
        <v/>
      </c>
      <c r="AC145" s="1" t="str">
        <f t="shared" si="178"/>
        <v/>
      </c>
      <c r="AD145" s="1" t="str">
        <f t="shared" si="179"/>
        <v/>
      </c>
      <c r="AE145" s="1" t="str">
        <f t="shared" si="170"/>
        <v/>
      </c>
      <c r="AF145" s="1" t="str">
        <f t="shared" si="171"/>
        <v/>
      </c>
      <c r="AG145" s="1" t="str">
        <f t="shared" si="180"/>
        <v/>
      </c>
      <c r="AH145" s="1" t="str">
        <f t="shared" si="181"/>
        <v/>
      </c>
      <c r="AI145" s="1" t="str">
        <f t="shared" si="182"/>
        <v/>
      </c>
      <c r="AJ145" s="1" t="str">
        <f t="shared" si="183"/>
        <v/>
      </c>
      <c r="AK145" s="1" t="str">
        <f t="shared" ref="AK145:AK146" si="184">IF(H145&gt;0,CONCATENATE(IF(W145&lt;=12,W145,W145-12),IF(OR(W145&lt;12,W145=24),"am","pm"),"-",IF(X145&lt;=12,X145,X145-12),IF(OR(X145&lt;12,X145=24),"am","pm")),"")</f>
        <v/>
      </c>
      <c r="AL145" s="1" t="str">
        <f t="shared" ref="AL145:AL146" si="185">IF(J145&gt;0,CONCATENATE(IF(Y145&lt;=12,Y145,Y145-12),IF(OR(Y145&lt;12,Y145=24),"am","pm"),"-",IF(Z145&lt;=12,Z145,Z145-12),IF(OR(Z145&lt;12,Z145=24),"am","pm")),"")</f>
        <v/>
      </c>
      <c r="AM145" s="1" t="str">
        <f t="shared" ref="AM145:AM146" si="186">IF(L145&gt;0,CONCATENATE(IF(AA145&lt;=12,AA145,AA145-12),IF(OR(AA145&lt;12,AA145=24),"am","pm"),"-",IF(AB145&lt;=12,AB145,AB145-12),IF(OR(AB145&lt;12,AB145=24),"am","pm")),"")</f>
        <v/>
      </c>
      <c r="AN145" s="1" t="str">
        <f t="shared" ref="AN145:AN146" si="187">IF(N145&gt;0,CONCATENATE(IF(AC145&lt;=12,AC145,AC145-12),IF(OR(AC145&lt;12,AC145=24),"am","pm"),"-",IF(AD145&lt;=12,AD145,AD145-12),IF(OR(AD145&lt;12,AD145=24),"am","pm")),"")</f>
        <v/>
      </c>
      <c r="AO145" s="1" t="str">
        <f t="shared" ref="AO145:AO146" si="188">IF(O145&gt;0,CONCATENATE(IF(AE145&lt;=12,AE145,AE145-12),IF(OR(AE145&lt;12,AE145=24),"am","pm"),"-",IF(AF145&lt;=12,AF145,AF145-12),IF(OR(AF145&lt;12,AF145=24),"am","pm")),"")</f>
        <v/>
      </c>
      <c r="AP145" s="1" t="str">
        <f t="shared" ref="AP145:AP146" si="189">IF(R145&gt;0,CONCATENATE(IF(AG145&lt;=12,AG145,AG145-12),IF(OR(AG145&lt;12,AG145=24),"am","pm"),"-",IF(AH145&lt;=12,AH145,AH145-12),IF(OR(AH145&lt;12,AH145=24),"am","pm")),"")</f>
        <v/>
      </c>
      <c r="AQ145" s="1" t="str">
        <f t="shared" ref="AQ145:AQ146" si="190">IF(T145&gt;0,CONCATENATE(IF(AI145&lt;=12,AI145,AI145-12),IF(OR(AI145&lt;12,AI145=24),"am","pm"),"-",IF(AJ145&lt;=12,AJ145,AJ145-12),IF(OR(AJ145&lt;12,AJ145=24),"am","pm")),"")</f>
        <v/>
      </c>
      <c r="AR145" s="1" t="s">
        <v>571</v>
      </c>
      <c r="AT145" s="1" t="s">
        <v>464</v>
      </c>
      <c r="AV145" s="5" t="s">
        <v>33</v>
      </c>
      <c r="AW145" s="5" t="s">
        <v>33</v>
      </c>
      <c r="AX145" s="6" t="str">
        <f t="shared" si="159"/>
        <v>{
    'name': "Upslope Brewing",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'link':"http://upslopebrewing.com", 'pricing':"",   'phone-number': "", 'address': "1501 Lee Hill Dr, Boulder, CO 80304", 'other-amenities': ['','pet',''], 'has-drink':false, 'has-food':false},</v>
      </c>
      <c r="AY145" s="1" t="str">
        <f t="shared" si="160"/>
        <v/>
      </c>
      <c r="AZ145" s="1" t="str">
        <f t="shared" si="161"/>
        <v>&lt;img src=@img/pets.png@&gt;</v>
      </c>
      <c r="BA145" s="1" t="str">
        <f t="shared" si="162"/>
        <v/>
      </c>
      <c r="BB145" s="1" t="str">
        <f t="shared" si="163"/>
        <v/>
      </c>
      <c r="BC145" s="1" t="str">
        <f t="shared" si="164"/>
        <v/>
      </c>
      <c r="BD145" s="1" t="str">
        <f t="shared" si="165"/>
        <v>&lt;img src=@img/pets.png@&gt;</v>
      </c>
      <c r="BE145" s="1" t="str">
        <f t="shared" si="166"/>
        <v>pet   north</v>
      </c>
      <c r="BF145" s="1" t="str">
        <f t="shared" si="169"/>
        <v>North Boulder</v>
      </c>
      <c r="BG145" s="19">
        <v>40.062620000000003</v>
      </c>
      <c r="BH145" s="10">
        <v>-105.27876000000001</v>
      </c>
      <c r="BI145" s="1" t="str">
        <f t="shared" si="167"/>
        <v>[40.06262,-105.27876],</v>
      </c>
      <c r="BK145" s="1" t="str">
        <f t="shared" si="168"/>
        <v/>
      </c>
    </row>
    <row r="146" spans="2:64" ht="21" customHeight="1">
      <c r="B146" s="1" t="s">
        <v>472</v>
      </c>
      <c r="C146" s="1" t="s">
        <v>417</v>
      </c>
      <c r="G146" s="17" t="s">
        <v>475</v>
      </c>
      <c r="W146" s="1" t="str">
        <f t="shared" si="172"/>
        <v/>
      </c>
      <c r="X146" s="1" t="str">
        <f t="shared" si="173"/>
        <v/>
      </c>
      <c r="Y146" s="1" t="str">
        <f t="shared" si="174"/>
        <v/>
      </c>
      <c r="Z146" s="1" t="str">
        <f t="shared" si="175"/>
        <v/>
      </c>
      <c r="AA146" s="1" t="str">
        <f t="shared" si="176"/>
        <v/>
      </c>
      <c r="AB146" s="1" t="str">
        <f t="shared" si="177"/>
        <v/>
      </c>
      <c r="AC146" s="1" t="str">
        <f t="shared" si="178"/>
        <v/>
      </c>
      <c r="AD146" s="1" t="str">
        <f t="shared" si="179"/>
        <v/>
      </c>
      <c r="AE146" s="1" t="str">
        <f t="shared" si="170"/>
        <v/>
      </c>
      <c r="AF146" s="1" t="str">
        <f t="shared" si="171"/>
        <v/>
      </c>
      <c r="AG146" s="1" t="str">
        <f t="shared" si="180"/>
        <v/>
      </c>
      <c r="AH146" s="1" t="str">
        <f t="shared" si="181"/>
        <v/>
      </c>
      <c r="AI146" s="1" t="str">
        <f t="shared" si="182"/>
        <v/>
      </c>
      <c r="AJ146" s="1" t="str">
        <f t="shared" si="183"/>
        <v/>
      </c>
      <c r="AK146" s="1" t="str">
        <f t="shared" si="184"/>
        <v/>
      </c>
      <c r="AL146" s="1" t="str">
        <f t="shared" si="185"/>
        <v/>
      </c>
      <c r="AM146" s="1" t="str">
        <f t="shared" si="186"/>
        <v/>
      </c>
      <c r="AN146" s="1" t="str">
        <f t="shared" si="187"/>
        <v/>
      </c>
      <c r="AO146" s="1" t="str">
        <f t="shared" si="188"/>
        <v/>
      </c>
      <c r="AP146" s="1" t="str">
        <f t="shared" si="189"/>
        <v/>
      </c>
      <c r="AQ146" s="1" t="str">
        <f t="shared" si="190"/>
        <v/>
      </c>
      <c r="AR146" s="1" t="s">
        <v>572</v>
      </c>
      <c r="AV146" s="5" t="s">
        <v>33</v>
      </c>
      <c r="AW146" s="5" t="s">
        <v>33</v>
      </c>
      <c r="AX146" s="6" t="str">
        <f t="shared" si="159"/>
        <v>{
    'name': "The Taj",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'link':"http://tajindianboulder.com", 'pricing':"",   'phone-number': "", 'address': "2630 Baseline Rd, Boulder, CO 80305", 'other-amenities': ['','',''], 'has-drink':false, 'has-food':false},</v>
      </c>
      <c r="AY146" s="1" t="str">
        <f t="shared" si="160"/>
        <v/>
      </c>
      <c r="AZ146" s="1" t="str">
        <f t="shared" si="161"/>
        <v/>
      </c>
      <c r="BA146" s="1" t="str">
        <f t="shared" si="162"/>
        <v/>
      </c>
      <c r="BB146" s="1" t="str">
        <f t="shared" si="163"/>
        <v/>
      </c>
      <c r="BC146" s="1" t="str">
        <f t="shared" si="164"/>
        <v/>
      </c>
      <c r="BD146" s="1" t="str">
        <f t="shared" si="165"/>
        <v>&lt;img src=@img/kidicon.png@&gt;</v>
      </c>
      <c r="BE146" s="1" t="str">
        <f t="shared" si="166"/>
        <v xml:space="preserve">  east kid</v>
      </c>
      <c r="BF146" s="1" t="str">
        <f t="shared" si="169"/>
        <v>East Boulder</v>
      </c>
      <c r="BG146" s="6">
        <v>40.0002225</v>
      </c>
      <c r="BH146" s="10">
        <v>-105.2614786</v>
      </c>
      <c r="BI146" s="1" t="str">
        <f t="shared" si="167"/>
        <v>[40.0002225,-105.2614786],</v>
      </c>
      <c r="BJ146" s="1" t="b">
        <v>1</v>
      </c>
      <c r="BK146" s="1" t="str">
        <f t="shared" si="168"/>
        <v>&lt;img src=@img/kidicon.png@&gt;</v>
      </c>
      <c r="BL146" s="28" t="s">
        <v>473</v>
      </c>
    </row>
    <row r="147" spans="2:64" ht="21" customHeight="1">
      <c r="B147" s="29" t="s">
        <v>481</v>
      </c>
      <c r="C147" s="1" t="s">
        <v>416</v>
      </c>
      <c r="G147" s="17" t="s">
        <v>482</v>
      </c>
      <c r="H147" s="1">
        <v>1500</v>
      </c>
      <c r="I147" s="1">
        <v>1800</v>
      </c>
      <c r="J147" s="1">
        <v>1500</v>
      </c>
      <c r="K147" s="1">
        <v>1800</v>
      </c>
      <c r="L147" s="1">
        <v>1500</v>
      </c>
      <c r="M147" s="1">
        <v>1800</v>
      </c>
      <c r="N147" s="1">
        <v>1500</v>
      </c>
      <c r="O147" s="1">
        <v>1800</v>
      </c>
      <c r="P147" s="1">
        <v>1500</v>
      </c>
      <c r="Q147" s="1">
        <v>1800</v>
      </c>
      <c r="R147" s="1">
        <v>1500</v>
      </c>
      <c r="S147" s="1">
        <v>1800</v>
      </c>
      <c r="T147" s="1">
        <v>1500</v>
      </c>
      <c r="U147" s="1">
        <v>1800</v>
      </c>
      <c r="V147" s="1" t="s">
        <v>493</v>
      </c>
      <c r="W147" s="1">
        <f t="shared" ref="W147:W150" si="191">IF(H147&gt;0,H147/100,"")</f>
        <v>15</v>
      </c>
      <c r="X147" s="1">
        <f t="shared" ref="X147:X150" si="192">IF(I147&gt;0,I147/100,"")</f>
        <v>18</v>
      </c>
      <c r="Y147" s="1">
        <f t="shared" ref="Y147:Y150" si="193">IF(J147&gt;0,J147/100,"")</f>
        <v>15</v>
      </c>
      <c r="Z147" s="1">
        <f t="shared" ref="Z147:Z150" si="194">IF(K147&gt;0,K147/100,"")</f>
        <v>18</v>
      </c>
      <c r="AA147" s="1">
        <f t="shared" ref="AA147:AA150" si="195">IF(L147&gt;0,L147/100,"")</f>
        <v>15</v>
      </c>
      <c r="AB147" s="1">
        <f t="shared" ref="AB147:AB150" si="196">IF(M147&gt;0,M147/100,"")</f>
        <v>18</v>
      </c>
      <c r="AC147" s="1">
        <f t="shared" ref="AC147:AC150" si="197">IF(N147&gt;0,N147/100,"")</f>
        <v>15</v>
      </c>
      <c r="AD147" s="1">
        <f t="shared" ref="AD147:AD150" si="198">IF(O147&gt;0,O147/100,"")</f>
        <v>18</v>
      </c>
      <c r="AE147" s="1">
        <f t="shared" ref="AE147:AE150" si="199">IF(P147&gt;0,P147/100,"")</f>
        <v>15</v>
      </c>
      <c r="AF147" s="1">
        <f t="shared" ref="AF147:AF150" si="200">IF(Q147&gt;0,Q147/100,"")</f>
        <v>18</v>
      </c>
      <c r="AG147" s="1">
        <f t="shared" ref="AG147:AG150" si="201">IF(R147&gt;0,R147/100,"")</f>
        <v>15</v>
      </c>
      <c r="AH147" s="1">
        <f t="shared" ref="AH147:AH150" si="202">IF(S147&gt;0,S147/100,"")</f>
        <v>18</v>
      </c>
      <c r="AI147" s="1">
        <f t="shared" ref="AI147:AI150" si="203">IF(T147&gt;0,T147/100,"")</f>
        <v>15</v>
      </c>
      <c r="AJ147" s="1">
        <f t="shared" ref="AJ147:AJ150" si="204">IF(U147&gt;0,U147/100,"")</f>
        <v>18</v>
      </c>
      <c r="AK147" s="1" t="str">
        <f t="shared" ref="AK147:AK150" si="205">IF(H147&gt;0,CONCATENATE(IF(W147&lt;=12,W147,W147-12),IF(OR(W147&lt;12,W147=24),"am","pm"),"-",IF(X147&lt;=12,X147,X147-12),IF(OR(X147&lt;12,X147=24),"am","pm")),"")</f>
        <v>3pm-6pm</v>
      </c>
      <c r="AL147" s="1" t="str">
        <f t="shared" ref="AL147:AL150" si="206">IF(J147&gt;0,CONCATENATE(IF(Y147&lt;=12,Y147,Y147-12),IF(OR(Y147&lt;12,Y147=24),"am","pm"),"-",IF(Z147&lt;=12,Z147,Z147-12),IF(OR(Z147&lt;12,Z147=24),"am","pm")),"")</f>
        <v>3pm-6pm</v>
      </c>
      <c r="AM147" s="1" t="str">
        <f t="shared" ref="AM147:AM150" si="207">IF(L147&gt;0,CONCATENATE(IF(AA147&lt;=12,AA147,AA147-12),IF(OR(AA147&lt;12,AA147=24),"am","pm"),"-",IF(AB147&lt;=12,AB147,AB147-12),IF(OR(AB147&lt;12,AB147=24),"am","pm")),"")</f>
        <v>3pm-6pm</v>
      </c>
      <c r="AN147" s="1" t="str">
        <f t="shared" ref="AN147:AN150" si="208">IF(N147&gt;0,CONCATENATE(IF(AC147&lt;=12,AC147,AC147-12),IF(OR(AC147&lt;12,AC147=24),"am","pm"),"-",IF(AD147&lt;=12,AD147,AD147-12),IF(OR(AD147&lt;12,AD147=24),"am","pm")),"")</f>
        <v>3pm-6pm</v>
      </c>
      <c r="AO147" s="1" t="str">
        <f t="shared" ref="AO147:AO150" si="209">IF(O147&gt;0,CONCATENATE(IF(AE147&lt;=12,AE147,AE147-12),IF(OR(AE147&lt;12,AE147=24),"am","pm"),"-",IF(AF147&lt;=12,AF147,AF147-12),IF(OR(AF147&lt;12,AF147=24),"am","pm")),"")</f>
        <v>3pm-6pm</v>
      </c>
      <c r="AP147" s="1" t="str">
        <f t="shared" ref="AP147:AP150" si="210">IF(R147&gt;0,CONCATENATE(IF(AG147&lt;=12,AG147,AG147-12),IF(OR(AG147&lt;12,AG147=24),"am","pm"),"-",IF(AH147&lt;=12,AH147,AH147-12),IF(OR(AH147&lt;12,AH147=24),"am","pm")),"")</f>
        <v>3pm-6pm</v>
      </c>
      <c r="AQ147" s="1" t="str">
        <f t="shared" ref="AQ147:AQ150" si="211">IF(T147&gt;0,CONCATENATE(IF(AI147&lt;=12,AI147,AI147-12),IF(OR(AI147&lt;12,AI147=24),"am","pm"),"-",IF(AJ147&lt;=12,AJ147,AJ147-12),IF(OR(AJ147&lt;12,AJ147=24),"am","pm")),"")</f>
        <v>3pm-6pm</v>
      </c>
      <c r="AR147" s="4" t="s">
        <v>483</v>
      </c>
      <c r="AV147" s="5" t="s">
        <v>32</v>
      </c>
      <c r="AW147" s="5" t="s">
        <v>32</v>
      </c>
      <c r="AX147" s="6" t="str">
        <f t="shared" ref="AX147:AX150" si="212">CONCATENATE("{
    'name': """,B147,""",
    'area': ","""",C147,""",",
"'hours': {
      'sunday-start':","""",H147,"""",", 'sunday-end':","""",I147,"""",", 'monday-start':","""",J147,"""",", 'monday-end':","""",K147,"""",", 'tuesday-start':","""",L147,"""",", 'tuesday-end':","""",M147,""", 'wednesday-start':","""",N147,""", 'wednesday-end':","""",O147,""", 'thursday-start':","""",P147,""", 'thursday-end':","""",Q147,""", 'friday-start':","""",R147,""", 'friday-end':","""",S147,""", 'saturday-start':","""",T147,""", 'saturday-end':","""",U147,"""","},","  'description': ","""",V147,"""",", 'link':","""",AR147,"""",", 'pricing':","""",E147,"""",",   'phone-number': ","""",F147,"""",", 'address': ","""",G147,"""",", 'other-amenities': [","'",AS147,"','",AT147,"','",AU147,"'","]",", 'has-drink':",AV147,", 'has-food':",AW147,"},")</f>
        <v>{
    'name': "Murphys North",
    'area': "north",'hours':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"Discounted food and drink specials", 'link':"http://www.murphysboulder.com/", 'pricing':"",   'phone-number': "", 'address': "2731 Iris Ave Boulder, CO 80304", 'other-amenities': ['','',''], 'has-drink':true, 'has-food':true},</v>
      </c>
      <c r="AY147" s="1" t="str">
        <f t="shared" ref="AY147:AY150" si="213">IF(AS147&gt;0,"&lt;img src=@img/outdoor.png@&gt;","")</f>
        <v/>
      </c>
      <c r="AZ147" s="1" t="str">
        <f t="shared" ref="AZ147:AZ150" si="214">IF(AT147&gt;0,"&lt;img src=@img/pets.png@&gt;","")</f>
        <v/>
      </c>
      <c r="BA147" s="1" t="str">
        <f t="shared" ref="BA147:BA150" si="215">IF(AU147="hard","&lt;img src=@img/hard.png@&gt;",IF(AU147="medium","&lt;img src=@img/medium.png@&gt;",IF(AU147="easy","&lt;img src=@img/easy.png@&gt;","")))</f>
        <v/>
      </c>
      <c r="BB147" s="1" t="str">
        <f t="shared" ref="BB147:BB150" si="216">IF(AV147="true","&lt;img src=@img/drinkicon.png@&gt;","")</f>
        <v>&lt;img src=@img/drinkicon.png@&gt;</v>
      </c>
      <c r="BC147" s="1" t="str">
        <f t="shared" ref="BC147:BC150" si="217">IF(AW147="true","&lt;img src=@img/foodicon.png@&gt;","")</f>
        <v>&lt;img src=@img/foodicon.png@&gt;</v>
      </c>
      <c r="BD147" s="1" t="str">
        <f t="shared" ref="BD147:BD150" si="218">CONCATENATE(AY147,AZ147,BA147,BB147,BC147,BK147)</f>
        <v>&lt;img src=@img/drinkicon.png@&gt;&lt;img src=@img/foodicon.png@&gt;</v>
      </c>
      <c r="BE147" s="1" t="str">
        <f t="shared" ref="BE147:BE150" si="219">CONCATENATE(IF(AS147&gt;0,"outdoor ",""),IF(AT147&gt;0,"pet ",""),IF(AV147="true","drink ",""),IF(AW147="true","food ",""),AU147," ",E147," ",C147,IF(BJ147=TRUE," kid",""))</f>
        <v>drink food   north</v>
      </c>
      <c r="BF147" s="1" t="str">
        <f t="shared" si="169"/>
        <v>North Boulder</v>
      </c>
      <c r="BG147" s="19">
        <v>40.036504999999998</v>
      </c>
      <c r="BH147" s="10">
        <v>-105.26014499999999</v>
      </c>
      <c r="BI147" s="1" t="str">
        <f t="shared" si="167"/>
        <v>[40.036505,-105.260145],</v>
      </c>
    </row>
    <row r="148" spans="2:64" ht="21" customHeight="1">
      <c r="B148" s="1" t="s">
        <v>484</v>
      </c>
      <c r="C148" s="1" t="s">
        <v>416</v>
      </c>
      <c r="G148" s="3" t="s">
        <v>486</v>
      </c>
      <c r="W148" s="1" t="str">
        <f t="shared" si="191"/>
        <v/>
      </c>
      <c r="X148" s="1" t="str">
        <f t="shared" si="192"/>
        <v/>
      </c>
      <c r="Y148" s="1" t="str">
        <f t="shared" si="193"/>
        <v/>
      </c>
      <c r="Z148" s="1" t="str">
        <f t="shared" si="194"/>
        <v/>
      </c>
      <c r="AA148" s="1" t="str">
        <f t="shared" si="195"/>
        <v/>
      </c>
      <c r="AB148" s="1" t="str">
        <f t="shared" si="196"/>
        <v/>
      </c>
      <c r="AC148" s="1" t="str">
        <f t="shared" si="197"/>
        <v/>
      </c>
      <c r="AD148" s="1" t="str">
        <f t="shared" si="198"/>
        <v/>
      </c>
      <c r="AE148" s="1" t="str">
        <f t="shared" si="199"/>
        <v/>
      </c>
      <c r="AF148" s="1" t="str">
        <f t="shared" si="200"/>
        <v/>
      </c>
      <c r="AG148" s="1" t="str">
        <f t="shared" si="201"/>
        <v/>
      </c>
      <c r="AH148" s="1" t="str">
        <f t="shared" si="202"/>
        <v/>
      </c>
      <c r="AI148" s="1" t="str">
        <f t="shared" si="203"/>
        <v/>
      </c>
      <c r="AJ148" s="1" t="str">
        <f t="shared" si="204"/>
        <v/>
      </c>
      <c r="AK148" s="1" t="str">
        <f t="shared" si="205"/>
        <v/>
      </c>
      <c r="AL148" s="1" t="str">
        <f t="shared" si="206"/>
        <v/>
      </c>
      <c r="AM148" s="1" t="str">
        <f t="shared" si="207"/>
        <v/>
      </c>
      <c r="AN148" s="1" t="str">
        <f t="shared" si="208"/>
        <v/>
      </c>
      <c r="AO148" s="1" t="str">
        <f t="shared" si="209"/>
        <v/>
      </c>
      <c r="AP148" s="1" t="str">
        <f t="shared" si="210"/>
        <v/>
      </c>
      <c r="AQ148" s="1" t="str">
        <f t="shared" si="211"/>
        <v/>
      </c>
      <c r="AR148" s="22" t="s">
        <v>485</v>
      </c>
      <c r="AV148" s="5" t="s">
        <v>33</v>
      </c>
      <c r="AW148" s="5" t="s">
        <v>33</v>
      </c>
      <c r="AX148" s="6" t="str">
        <f t="shared" si="212"/>
        <v>{
    'name': "Rayback Collective",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'link':"therayback.com", 'pricing':"",   'phone-number': "", 'address': "2775 Valmont Rd Boulder, CO 80304", 'other-amenities': ['','',''], 'has-drink':false, 'has-food':false},</v>
      </c>
      <c r="AY148" s="1" t="str">
        <f t="shared" si="213"/>
        <v/>
      </c>
      <c r="AZ148" s="1" t="str">
        <f t="shared" si="214"/>
        <v/>
      </c>
      <c r="BA148" s="1" t="str">
        <f t="shared" si="215"/>
        <v/>
      </c>
      <c r="BB148" s="1" t="str">
        <f t="shared" si="216"/>
        <v/>
      </c>
      <c r="BC148" s="1" t="str">
        <f t="shared" si="217"/>
        <v/>
      </c>
      <c r="BD148" s="1" t="str">
        <f t="shared" si="218"/>
        <v/>
      </c>
      <c r="BE148" s="1" t="str">
        <f t="shared" si="219"/>
        <v xml:space="preserve">  north</v>
      </c>
      <c r="BF148" s="1" t="str">
        <f t="shared" si="169"/>
        <v>North Boulder</v>
      </c>
      <c r="BG148" s="6">
        <v>40.030050000000003</v>
      </c>
      <c r="BH148" s="10">
        <v>-105.25942000000001</v>
      </c>
      <c r="BI148" s="1" t="str">
        <f t="shared" si="167"/>
        <v>[40.03005,-105.25942],</v>
      </c>
    </row>
    <row r="149" spans="2:64" ht="21" customHeight="1">
      <c r="B149" s="1" t="s">
        <v>487</v>
      </c>
      <c r="C149" s="1" t="s">
        <v>416</v>
      </c>
      <c r="G149" s="8" t="s">
        <v>488</v>
      </c>
      <c r="W149" s="1" t="str">
        <f t="shared" si="191"/>
        <v/>
      </c>
      <c r="X149" s="1" t="str">
        <f t="shared" si="192"/>
        <v/>
      </c>
      <c r="Y149" s="1" t="str">
        <f t="shared" si="193"/>
        <v/>
      </c>
      <c r="Z149" s="1" t="str">
        <f t="shared" si="194"/>
        <v/>
      </c>
      <c r="AA149" s="1" t="str">
        <f t="shared" si="195"/>
        <v/>
      </c>
      <c r="AB149" s="1" t="str">
        <f t="shared" si="196"/>
        <v/>
      </c>
      <c r="AC149" s="1" t="str">
        <f t="shared" si="197"/>
        <v/>
      </c>
      <c r="AD149" s="1" t="str">
        <f t="shared" si="198"/>
        <v/>
      </c>
      <c r="AE149" s="1" t="str">
        <f t="shared" si="199"/>
        <v/>
      </c>
      <c r="AF149" s="1" t="str">
        <f t="shared" si="200"/>
        <v/>
      </c>
      <c r="AG149" s="1" t="str">
        <f t="shared" si="201"/>
        <v/>
      </c>
      <c r="AH149" s="1" t="str">
        <f t="shared" si="202"/>
        <v/>
      </c>
      <c r="AI149" s="1" t="str">
        <f t="shared" si="203"/>
        <v/>
      </c>
      <c r="AJ149" s="1" t="str">
        <f t="shared" si="204"/>
        <v/>
      </c>
      <c r="AK149" s="1" t="str">
        <f t="shared" si="205"/>
        <v/>
      </c>
      <c r="AL149" s="1" t="str">
        <f t="shared" si="206"/>
        <v/>
      </c>
      <c r="AM149" s="1" t="str">
        <f t="shared" si="207"/>
        <v/>
      </c>
      <c r="AN149" s="1" t="str">
        <f t="shared" si="208"/>
        <v/>
      </c>
      <c r="AO149" s="1" t="str">
        <f t="shared" si="209"/>
        <v/>
      </c>
      <c r="AP149" s="1" t="str">
        <f t="shared" si="210"/>
        <v/>
      </c>
      <c r="AQ149" s="1" t="str">
        <f t="shared" si="211"/>
        <v/>
      </c>
      <c r="AR149" s="22" t="s">
        <v>489</v>
      </c>
      <c r="AV149" s="5" t="s">
        <v>33</v>
      </c>
      <c r="AW149" s="5" t="s">
        <v>33</v>
      </c>
      <c r="AX149" s="6" t="str">
        <f t="shared" si="212"/>
        <v>{
    'name': "Outback Saloon",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'link':"outbacksaloon.net", 'pricing':"",   'phone-number': "", 'address': "3141 28th St Boulder, CO 80301", 'other-amenities': ['','',''], 'has-drink':false, 'has-food':false},</v>
      </c>
      <c r="AY149" s="1" t="str">
        <f t="shared" si="213"/>
        <v/>
      </c>
      <c r="AZ149" s="1" t="str">
        <f t="shared" si="214"/>
        <v/>
      </c>
      <c r="BA149" s="1" t="str">
        <f t="shared" si="215"/>
        <v/>
      </c>
      <c r="BB149" s="1" t="str">
        <f t="shared" si="216"/>
        <v/>
      </c>
      <c r="BC149" s="1" t="str">
        <f t="shared" si="217"/>
        <v/>
      </c>
      <c r="BD149" s="1" t="str">
        <f t="shared" si="218"/>
        <v/>
      </c>
      <c r="BE149" s="1" t="str">
        <f t="shared" si="219"/>
        <v xml:space="preserve">  north</v>
      </c>
      <c r="BF149" s="1" t="str">
        <f t="shared" si="169"/>
        <v>North Boulder</v>
      </c>
      <c r="BG149" s="19">
        <v>40.03172</v>
      </c>
      <c r="BH149" s="10">
        <v>-105.25924000000001</v>
      </c>
      <c r="BI149" s="1" t="str">
        <f t="shared" si="167"/>
        <v>[40.03172,-105.25924],</v>
      </c>
    </row>
    <row r="150" spans="2:64" ht="21" customHeight="1">
      <c r="B150" s="1" t="s">
        <v>490</v>
      </c>
      <c r="C150" s="1" t="s">
        <v>416</v>
      </c>
      <c r="G150" s="11" t="s">
        <v>492</v>
      </c>
      <c r="H150" s="1">
        <v>1500</v>
      </c>
      <c r="I150" s="1">
        <v>1800</v>
      </c>
      <c r="J150" s="1">
        <v>1500</v>
      </c>
      <c r="K150" s="1">
        <v>1800</v>
      </c>
      <c r="L150" s="1">
        <v>1500</v>
      </c>
      <c r="M150" s="1">
        <v>1800</v>
      </c>
      <c r="N150" s="1">
        <v>1500</v>
      </c>
      <c r="O150" s="1">
        <v>1800</v>
      </c>
      <c r="P150" s="1">
        <v>1500</v>
      </c>
      <c r="Q150" s="1">
        <v>1800</v>
      </c>
      <c r="R150" s="1">
        <v>1500</v>
      </c>
      <c r="S150" s="1">
        <v>1800</v>
      </c>
      <c r="T150" s="1">
        <v>1500</v>
      </c>
      <c r="U150" s="1">
        <v>1800</v>
      </c>
      <c r="V150" s="1" t="s">
        <v>494</v>
      </c>
      <c r="W150" s="1">
        <f t="shared" si="191"/>
        <v>15</v>
      </c>
      <c r="X150" s="1">
        <f t="shared" si="192"/>
        <v>18</v>
      </c>
      <c r="Y150" s="1">
        <f t="shared" si="193"/>
        <v>15</v>
      </c>
      <c r="Z150" s="1">
        <f t="shared" si="194"/>
        <v>18</v>
      </c>
      <c r="AA150" s="1">
        <f t="shared" si="195"/>
        <v>15</v>
      </c>
      <c r="AB150" s="1">
        <f t="shared" si="196"/>
        <v>18</v>
      </c>
      <c r="AC150" s="1">
        <f t="shared" si="197"/>
        <v>15</v>
      </c>
      <c r="AD150" s="1">
        <f t="shared" si="198"/>
        <v>18</v>
      </c>
      <c r="AE150" s="1">
        <f t="shared" si="199"/>
        <v>15</v>
      </c>
      <c r="AF150" s="1">
        <f t="shared" si="200"/>
        <v>18</v>
      </c>
      <c r="AG150" s="1">
        <f t="shared" si="201"/>
        <v>15</v>
      </c>
      <c r="AH150" s="1">
        <f t="shared" si="202"/>
        <v>18</v>
      </c>
      <c r="AI150" s="1">
        <f t="shared" si="203"/>
        <v>15</v>
      </c>
      <c r="AJ150" s="1">
        <f t="shared" si="204"/>
        <v>18</v>
      </c>
      <c r="AK150" s="1" t="str">
        <f t="shared" si="205"/>
        <v>3pm-6pm</v>
      </c>
      <c r="AL150" s="1" t="str">
        <f t="shared" si="206"/>
        <v>3pm-6pm</v>
      </c>
      <c r="AM150" s="1" t="str">
        <f t="shared" si="207"/>
        <v>3pm-6pm</v>
      </c>
      <c r="AN150" s="1" t="str">
        <f t="shared" si="208"/>
        <v>3pm-6pm</v>
      </c>
      <c r="AO150" s="1" t="str">
        <f t="shared" si="209"/>
        <v>3pm-6pm</v>
      </c>
      <c r="AP150" s="1" t="str">
        <f t="shared" si="210"/>
        <v>3pm-6pm</v>
      </c>
      <c r="AQ150" s="1" t="str">
        <f t="shared" si="211"/>
        <v>3pm-6pm</v>
      </c>
      <c r="AR150" s="22" t="s">
        <v>491</v>
      </c>
      <c r="AS150" s="1" t="s">
        <v>28</v>
      </c>
      <c r="AV150" s="5" t="s">
        <v>32</v>
      </c>
      <c r="AW150" s="5" t="s">
        <v>32</v>
      </c>
      <c r="AX150" s="6" t="str">
        <f t="shared" si="212"/>
        <v>{
    'name': "Element Bistro",
    'area': "north",'hours':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"Small plate and drink specials", 'link':"elementbistroboulder.com", 'pricing':"",   'phone-number': "", 'address': "6315 Lookout Rd Boulder, CO 80301", 'other-amenities': ['outdoor','',''], 'has-drink':true, 'has-food':true},</v>
      </c>
      <c r="AY150" s="1" t="str">
        <f t="shared" si="213"/>
        <v>&lt;img src=@img/outdoor.png@&gt;</v>
      </c>
      <c r="AZ150" s="1" t="str">
        <f t="shared" si="214"/>
        <v/>
      </c>
      <c r="BA150" s="1" t="str">
        <f t="shared" si="215"/>
        <v/>
      </c>
      <c r="BB150" s="1" t="str">
        <f t="shared" si="216"/>
        <v>&lt;img src=@img/drinkicon.png@&gt;</v>
      </c>
      <c r="BC150" s="1" t="str">
        <f t="shared" si="217"/>
        <v>&lt;img src=@img/foodicon.png@&gt;</v>
      </c>
      <c r="BD150" s="1" t="str">
        <f t="shared" si="218"/>
        <v>&lt;img src=@img/outdoor.png@&gt;&lt;img src=@img/drinkicon.png@&gt;&lt;img src=@img/foodicon.png@&gt;</v>
      </c>
      <c r="BE150" s="1" t="str">
        <f t="shared" si="219"/>
        <v>outdoor drink food   north</v>
      </c>
      <c r="BF150" s="1" t="str">
        <f t="shared" si="169"/>
        <v>North Boulder</v>
      </c>
      <c r="BG150" s="19">
        <v>40.071910000000003</v>
      </c>
      <c r="BH150" s="10">
        <v>-105.20641999999999</v>
      </c>
      <c r="BI150" s="1" t="str">
        <f t="shared" si="167"/>
        <v>[40.07191,-105.20642],</v>
      </c>
    </row>
    <row r="151" spans="2:64" ht="21" customHeight="1">
      <c r="G151" s="3"/>
      <c r="AR151" s="4"/>
      <c r="AV151" s="5"/>
      <c r="AW151" s="5"/>
      <c r="AX151" s="6"/>
    </row>
    <row r="152" spans="2:64" ht="21" customHeight="1">
      <c r="G152" s="8"/>
      <c r="AX152" s="6"/>
    </row>
    <row r="153" spans="2:64" ht="21" customHeight="1">
      <c r="G153" s="3"/>
      <c r="AR153" s="7"/>
      <c r="AV153" s="5"/>
      <c r="AW153" s="5"/>
      <c r="AX153" s="6"/>
    </row>
    <row r="154" spans="2:64" ht="21" customHeight="1">
      <c r="AR154" s="4"/>
      <c r="AV154" s="5"/>
      <c r="AW154" s="5"/>
      <c r="AX154" s="6"/>
    </row>
    <row r="155" spans="2:64" ht="21" customHeight="1">
      <c r="G155" s="8"/>
      <c r="AR155" s="14"/>
      <c r="AX155" s="6"/>
    </row>
    <row r="156" spans="2:64" ht="21" customHeight="1">
      <c r="AR156" s="7"/>
      <c r="AV156" s="5"/>
      <c r="AW156" s="5"/>
      <c r="AX156" s="6"/>
    </row>
    <row r="157" spans="2:64" ht="21" customHeight="1">
      <c r="AR157" s="4"/>
      <c r="AV157" s="5"/>
      <c r="AW157" s="5"/>
      <c r="AX157" s="6"/>
    </row>
    <row r="158" spans="2:64" ht="21" customHeight="1">
      <c r="G158" s="17"/>
      <c r="AX158" s="6"/>
      <c r="BG158" s="10"/>
      <c r="BH158" s="10"/>
    </row>
    <row r="159" spans="2:64" ht="21" customHeight="1">
      <c r="G159" s="8"/>
      <c r="AR159" s="4"/>
      <c r="AV159" s="5"/>
      <c r="AW159" s="5"/>
      <c r="AX159" s="6"/>
    </row>
    <row r="160" spans="2:64" ht="21" customHeight="1">
      <c r="G160" s="8"/>
      <c r="AR160" s="14"/>
      <c r="AX160" s="6"/>
    </row>
    <row r="161" spans="7:60" ht="21" customHeight="1">
      <c r="G161" s="8"/>
      <c r="AR161" s="14"/>
      <c r="AV161" s="5"/>
      <c r="AW161" s="5"/>
      <c r="AX161" s="6"/>
    </row>
    <row r="162" spans="7:60" ht="21" customHeight="1">
      <c r="G162" s="8"/>
      <c r="AX162" s="6"/>
    </row>
    <row r="163" spans="7:60" ht="21" customHeight="1">
      <c r="AX163" s="6"/>
    </row>
    <row r="164" spans="7:60" ht="21" customHeight="1">
      <c r="AR164" s="9"/>
      <c r="AV164" s="5"/>
      <c r="AW164" s="5"/>
      <c r="AX164" s="6"/>
    </row>
    <row r="165" spans="7:60" ht="21" customHeight="1">
      <c r="AV165" s="5"/>
      <c r="AW165" s="5"/>
      <c r="AX165" s="6"/>
    </row>
    <row r="166" spans="7:60" ht="21" customHeight="1">
      <c r="AR166" s="4"/>
      <c r="AV166" s="5"/>
      <c r="AW166" s="5"/>
      <c r="AX166" s="6"/>
    </row>
    <row r="167" spans="7:60" ht="21" customHeight="1">
      <c r="AR167" s="4"/>
      <c r="AV167" s="5"/>
      <c r="AW167" s="5"/>
      <c r="AX167" s="6"/>
    </row>
    <row r="168" spans="7:60" ht="21" customHeight="1">
      <c r="G168" s="8"/>
      <c r="AX168" s="6"/>
    </row>
    <row r="169" spans="7:60" ht="21" customHeight="1">
      <c r="G169" s="8"/>
      <c r="AR169" s="13"/>
      <c r="AV169" s="5"/>
      <c r="AW169" s="5"/>
      <c r="AX169" s="6"/>
    </row>
    <row r="170" spans="7:60" ht="21" customHeight="1">
      <c r="G170" s="8"/>
      <c r="AV170" s="5"/>
      <c r="AW170" s="5"/>
      <c r="AX170" s="6"/>
    </row>
    <row r="171" spans="7:60" ht="21" customHeight="1">
      <c r="G171" s="17"/>
      <c r="AV171" s="5"/>
      <c r="AX171" s="6"/>
      <c r="BG171" s="10"/>
      <c r="BH171" s="10"/>
    </row>
    <row r="172" spans="7:60" ht="21" customHeight="1">
      <c r="AV172" s="5"/>
      <c r="AW172" s="5"/>
      <c r="AX172" s="6"/>
      <c r="BG172" s="10"/>
      <c r="BH172" s="10"/>
    </row>
    <row r="173" spans="7:60" ht="21" customHeight="1">
      <c r="G173" s="8"/>
      <c r="AR173" s="14"/>
      <c r="AX173" s="6"/>
    </row>
    <row r="174" spans="7:60" ht="21" customHeight="1">
      <c r="AV174" s="5"/>
      <c r="AW174" s="5"/>
      <c r="AX174" s="6"/>
    </row>
    <row r="175" spans="7:60" ht="21" customHeight="1">
      <c r="G175" s="3"/>
      <c r="AR175" s="4"/>
      <c r="AV175" s="5"/>
      <c r="AW175" s="5"/>
      <c r="AX175" s="6"/>
    </row>
    <row r="176" spans="7:60" ht="21" customHeight="1">
      <c r="G176" s="3"/>
      <c r="AR176" s="14"/>
      <c r="AV176" s="5"/>
      <c r="AW176" s="5"/>
      <c r="AX176" s="6"/>
    </row>
    <row r="177" spans="2:50" ht="21" customHeight="1">
      <c r="G177" s="8"/>
      <c r="AR177" s="14"/>
      <c r="AX177" s="6"/>
    </row>
    <row r="178" spans="2:50" ht="21" customHeight="1">
      <c r="AR178" s="7"/>
      <c r="AV178" s="5"/>
      <c r="AW178" s="5"/>
      <c r="AX178" s="6"/>
    </row>
    <row r="179" spans="2:50" ht="21" customHeight="1">
      <c r="B179" s="16"/>
      <c r="G179" s="3"/>
      <c r="AV179" s="5"/>
      <c r="AW179" s="5"/>
      <c r="AX179" s="6"/>
    </row>
    <row r="180" spans="2:50" ht="21" customHeight="1">
      <c r="G180" s="8"/>
      <c r="AR180" s="14"/>
      <c r="AX180" s="6"/>
    </row>
    <row r="181" spans="2:50" ht="21" customHeight="1">
      <c r="AR181" s="13"/>
      <c r="AV181" s="5"/>
      <c r="AW181" s="5"/>
      <c r="AX181" s="6"/>
    </row>
  </sheetData>
  <autoFilter ref="C1:C181"/>
  <sortState ref="B2:BL195">
    <sortCondition ref="B2:B195"/>
  </sortState>
  <hyperlinks>
    <hyperlink ref="AR17" r:id="rId1"/>
    <hyperlink ref="AR20" r:id="rId2"/>
    <hyperlink ref="AR43" r:id="rId3"/>
    <hyperlink ref="AR71" r:id="rId4" display="http://www.thesink.com/?utm_source=Local&amp;utm_medium=Organic&amp;utm_campaign=GMB"/>
    <hyperlink ref="AR72" r:id="rId5" display="http://twistedpinebrewing.com/"/>
    <hyperlink ref="B137" r:id="rId6" display="https://www.tripadvisor.com/Restaurant_Review-g33324-d833330-Reviews-Pupusas_Sabor_Hispano-Boulder_Colorado.html"/>
    <hyperlink ref="B138" r:id="rId7" display="https://www.tripadvisor.com/Restaurant_Review-g33324-d11445476-Reviews-Mandala_Infusion-Boulder_Colorado.html"/>
    <hyperlink ref="B139" r:id="rId8" display="https://www.tripadvisor.com/Restaurant_Review-g33324-d823095-Reviews-Restaurant_4580-Boulder_Colorado.html"/>
    <hyperlink ref="B140" r:id="rId9" display="https://www.tripadvisor.com/Restaurant_Review-g33324-d2345632-Reviews-Bacco_Trattoria-Boulder_Colorado.html"/>
    <hyperlink ref="B141" r:id="rId10" display="https://www.tripadvisor.com/Restaurant_Review-g33324-d381528-Reviews-Proto_s_Pizza-Boulder_Colorado.html"/>
    <hyperlink ref="B142" r:id="rId11" display="https://www.tripadvisor.com/Restaurant_Review-g33324-d12686304-Reviews-Decadent_Saint_Wild_Cider_Tasting_room-Boulder_Colorado.html"/>
    <hyperlink ref="B143" r:id="rId12" display="https://www.tripadvisor.com/Restaurant_Review-g33324-d3959417-Reviews-Wapos-Boulder_Colorado.html"/>
    <hyperlink ref="G144" r:id="rId13" display="https://www.google.com/search?safe=off&amp;rlz=1C1GCEA_enUS808US811&amp;q=squared+pizza+%2B+beer+address&amp;stick=H4sIAAAAAAAAAOPgE-LVT9c3NEyJLzcrKchO15LNTrbSz8lPTizJzM-DM6wSU1KKUouLAd41FiIwAAAA&amp;ludocid=8503797532294621101&amp;sa=X&amp;ved=2ahUKEwiGwLf8loffAhWG6FQKHfbyAbAQ6BMwE3oECAoQBw"/>
    <hyperlink ref="AR148" r:id="rId14" display="https://www.yelp.com/biz_redir?url=https%3A%2F%2Ftherayback.com&amp;website_link_type=website&amp;src_bizid=HqOLGrWt4g4Bu5aHorS_kQ&amp;cachebuster=1547658974&amp;s=2af9c4125d11969953ce6e95df553abfcb80783897e27d3aa311365add123040"/>
    <hyperlink ref="AR149" r:id="rId15" display="https://www.yelp.com/biz_redir?url=http%3A%2F%2Fwww.outbacksaloon.net%2F&amp;website_link_type=website&amp;src_bizid=zM_Sfwj8AQelv3VaUeN6rA&amp;cachebuster=1547658982&amp;s=c8c1c2a2afaf2327fa0a07bf274eb9951779d3e7ccfed7a645d333d8a716b67d"/>
    <hyperlink ref="AR150" r:id="rId16" display="https://www.yelp.com/biz_redir?url=http%3A%2F%2Fwww.elementbistroboulder.com&amp;website_link_type=website&amp;src_bizid=805i_MO4Eyhdx6ho9eXIRA&amp;cachebuster=1547658988&amp;s=88f54a8018791f9b60718d86ea1dc1175d72c8c5a2fe218e9527eac1b6586f39"/>
  </hyperlinks>
  <pageMargins left="0.7" right="0.7" top="0.75" bottom="0.75" header="0.3" footer="0.3"/>
  <pageSetup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zoomScaleNormal="100" workbookViewId="0">
      <selection activeCell="B2" sqref="B2:C5"/>
    </sheetView>
  </sheetViews>
  <sheetFormatPr defaultRowHeight="15"/>
  <cols>
    <col min="2" max="2" width="37" bestFit="1" customWidth="1"/>
  </cols>
  <sheetData>
    <row r="1" spans="2:8">
      <c r="B1" s="6" t="s">
        <v>495</v>
      </c>
      <c r="C1" s="10" t="s">
        <v>496</v>
      </c>
      <c r="D1" s="10" t="s">
        <v>497</v>
      </c>
      <c r="E1" s="10" t="s">
        <v>498</v>
      </c>
      <c r="F1" t="s">
        <v>499</v>
      </c>
      <c r="G1" t="s">
        <v>500</v>
      </c>
      <c r="H1" t="s">
        <v>501</v>
      </c>
    </row>
    <row r="2" spans="2:8">
      <c r="B2" s="19">
        <v>40.036504999999998</v>
      </c>
      <c r="C2" s="10">
        <v>-105.26014499999999</v>
      </c>
      <c r="D2" s="10" t="s">
        <v>482</v>
      </c>
      <c r="E2" s="10" t="s">
        <v>502</v>
      </c>
      <c r="G2" t="s">
        <v>478</v>
      </c>
      <c r="H2" t="s">
        <v>479</v>
      </c>
    </row>
    <row r="3" spans="2:8">
      <c r="B3" s="6">
        <v>40.030050000000003</v>
      </c>
      <c r="C3" s="10">
        <v>-105.25942000000001</v>
      </c>
      <c r="D3" s="10" t="s">
        <v>486</v>
      </c>
      <c r="E3" s="10" t="s">
        <v>503</v>
      </c>
      <c r="G3" t="s">
        <v>478</v>
      </c>
      <c r="H3" t="s">
        <v>479</v>
      </c>
    </row>
    <row r="4" spans="2:8">
      <c r="B4" s="19">
        <v>40.03172</v>
      </c>
      <c r="C4" s="10">
        <v>-105.25924000000001</v>
      </c>
      <c r="D4" s="10" t="s">
        <v>488</v>
      </c>
      <c r="E4" s="10" t="s">
        <v>504</v>
      </c>
      <c r="G4" t="s">
        <v>478</v>
      </c>
      <c r="H4" t="s">
        <v>479</v>
      </c>
    </row>
    <row r="5" spans="2:8">
      <c r="B5" s="19">
        <v>40.071910000000003</v>
      </c>
      <c r="C5" s="10">
        <v>-105.20641999999999</v>
      </c>
      <c r="D5" s="10" t="s">
        <v>492</v>
      </c>
      <c r="E5" s="10" t="s">
        <v>505</v>
      </c>
      <c r="G5" t="s">
        <v>478</v>
      </c>
      <c r="H5" t="s">
        <v>479</v>
      </c>
    </row>
    <row r="6" spans="2:8">
      <c r="B6" s="6"/>
      <c r="C6" s="10"/>
      <c r="D6" s="10"/>
      <c r="E6" s="10"/>
    </row>
    <row r="7" spans="2:8">
      <c r="B7" s="19"/>
      <c r="C7" s="10"/>
      <c r="D7" s="10"/>
    </row>
    <row r="8" spans="2:8">
      <c r="B8" s="19"/>
      <c r="C8" s="10"/>
      <c r="D8" s="10"/>
    </row>
    <row r="9" spans="2:8">
      <c r="B9" s="19"/>
      <c r="C9" s="10"/>
      <c r="D9" s="10"/>
    </row>
    <row r="10" spans="2:8">
      <c r="B10" s="19"/>
    </row>
    <row r="11" spans="2:8">
      <c r="B11" s="19"/>
    </row>
    <row r="12" spans="2:8">
      <c r="B12" s="19"/>
    </row>
    <row r="13" spans="2:8">
      <c r="B13" s="19"/>
    </row>
    <row r="14" spans="2:8">
      <c r="B14" s="19"/>
    </row>
    <row r="15" spans="2:8">
      <c r="B15" s="6"/>
    </row>
    <row r="16" spans="2:8" ht="15.75">
      <c r="B16" s="20"/>
    </row>
    <row r="17" spans="2:2">
      <c r="B17" s="19"/>
    </row>
    <row r="18" spans="2:2">
      <c r="B18" s="19"/>
    </row>
    <row r="19" spans="2:2">
      <c r="B19" s="19"/>
    </row>
    <row r="20" spans="2:2" ht="15.75">
      <c r="B20" s="20"/>
    </row>
    <row r="21" spans="2:2">
      <c r="B21" s="6"/>
    </row>
    <row r="22" spans="2:2" ht="15.75">
      <c r="B22" s="20"/>
    </row>
    <row r="23" spans="2:2" ht="15.75">
      <c r="B23" s="20"/>
    </row>
    <row r="24" spans="2:2">
      <c r="B24" s="6"/>
    </row>
    <row r="25" spans="2:2">
      <c r="B25" s="6"/>
    </row>
    <row r="26" spans="2:2">
      <c r="B26" s="6"/>
    </row>
    <row r="27" spans="2:2">
      <c r="B27" s="6"/>
    </row>
    <row r="28" spans="2:2">
      <c r="B28" s="6"/>
    </row>
    <row r="29" spans="2:2">
      <c r="B29" s="6"/>
    </row>
    <row r="30" spans="2:2">
      <c r="B30" s="6"/>
    </row>
    <row r="31" spans="2:2" ht="15.75">
      <c r="B31" s="20"/>
    </row>
    <row r="32" spans="2:2" ht="15.75">
      <c r="B32" s="20"/>
    </row>
    <row r="33" spans="2:2">
      <c r="B33" s="19"/>
    </row>
    <row r="34" spans="2:2" ht="15.75">
      <c r="B34" s="20"/>
    </row>
    <row r="35" spans="2:2">
      <c r="B35" s="6"/>
    </row>
    <row r="36" spans="2:2" ht="15.75">
      <c r="B36" s="20"/>
    </row>
    <row r="37" spans="2:2">
      <c r="B37" s="6"/>
    </row>
    <row r="38" spans="2:2" ht="15.75">
      <c r="B38" s="20"/>
    </row>
    <row r="39" spans="2:2">
      <c r="B39" s="19"/>
    </row>
    <row r="40" spans="2:2">
      <c r="B40" s="19"/>
    </row>
    <row r="41" spans="2:2">
      <c r="B41" s="19"/>
    </row>
    <row r="42" spans="2:2">
      <c r="B42" s="6"/>
    </row>
    <row r="43" spans="2:2">
      <c r="B43" s="19"/>
    </row>
    <row r="44" spans="2:2">
      <c r="B44" s="6"/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2019-01-16T17:39:21Z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