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80" i="1" l="1"/>
  <c r="AX80" i="1"/>
  <c r="AY80" i="1"/>
  <c r="AZ80" i="1"/>
  <c r="BA80" i="1"/>
  <c r="BB80" i="1"/>
  <c r="BD80" i="1" s="1"/>
  <c r="BC80" i="1"/>
  <c r="BE80" i="1"/>
  <c r="BF80" i="1"/>
  <c r="W80" i="1"/>
  <c r="AK80" i="1" s="1"/>
  <c r="X80" i="1"/>
  <c r="Y80" i="1"/>
  <c r="Z80" i="1"/>
  <c r="AA80" i="1"/>
  <c r="AM80" i="1" s="1"/>
  <c r="AB80" i="1"/>
  <c r="AC80" i="1"/>
  <c r="AN80" i="1" s="1"/>
  <c r="AD80" i="1"/>
  <c r="AE80" i="1"/>
  <c r="AO80" i="1" s="1"/>
  <c r="AF80" i="1"/>
  <c r="AG80" i="1"/>
  <c r="AP80" i="1" s="1"/>
  <c r="AH80" i="1"/>
  <c r="AI80" i="1"/>
  <c r="AQ80" i="1" s="1"/>
  <c r="AJ80" i="1"/>
  <c r="AL80" i="1"/>
  <c r="BA29" i="1" l="1"/>
  <c r="BI102" i="1" l="1"/>
  <c r="AX102" i="1"/>
  <c r="AY102" i="1"/>
  <c r="AZ102" i="1"/>
  <c r="BA102" i="1"/>
  <c r="BB102" i="1"/>
  <c r="BC102" i="1"/>
  <c r="BE102" i="1"/>
  <c r="BF102" i="1"/>
  <c r="W102" i="1"/>
  <c r="X102" i="1"/>
  <c r="Y102" i="1"/>
  <c r="AL102" i="1" s="1"/>
  <c r="Z102" i="1"/>
  <c r="AA102" i="1"/>
  <c r="AM102" i="1" s="1"/>
  <c r="AB102" i="1"/>
  <c r="AC102" i="1"/>
  <c r="AN102" i="1" s="1"/>
  <c r="AD102" i="1"/>
  <c r="AE102" i="1"/>
  <c r="AO102" i="1" s="1"/>
  <c r="AF102" i="1"/>
  <c r="AG102" i="1"/>
  <c r="AH102" i="1"/>
  <c r="AI102" i="1"/>
  <c r="AQ102" i="1" s="1"/>
  <c r="AJ102" i="1"/>
  <c r="AP102" i="1" l="1"/>
  <c r="BD102" i="1"/>
  <c r="AK102" i="1"/>
  <c r="BI29" i="1"/>
  <c r="AX29" i="1"/>
  <c r="AY29" i="1"/>
  <c r="AZ29" i="1"/>
  <c r="BB29" i="1"/>
  <c r="BC29" i="1"/>
  <c r="BE29" i="1"/>
  <c r="BF29" i="1"/>
  <c r="W29" i="1"/>
  <c r="AK29" i="1" s="1"/>
  <c r="X29" i="1"/>
  <c r="Y29" i="1"/>
  <c r="Z29" i="1"/>
  <c r="AA29" i="1"/>
  <c r="AB29" i="1"/>
  <c r="AC29" i="1"/>
  <c r="AD29" i="1"/>
  <c r="AE29" i="1"/>
  <c r="AF29" i="1"/>
  <c r="AG29" i="1"/>
  <c r="AH29" i="1"/>
  <c r="AI29" i="1"/>
  <c r="AQ29" i="1" s="1"/>
  <c r="AJ29" i="1"/>
  <c r="BI31" i="1"/>
  <c r="AX31" i="1"/>
  <c r="AY31" i="1"/>
  <c r="AZ31" i="1"/>
  <c r="BA31" i="1"/>
  <c r="BB31" i="1"/>
  <c r="BC31" i="1"/>
  <c r="BE31" i="1"/>
  <c r="BF31" i="1"/>
  <c r="W31" i="1"/>
  <c r="X31" i="1"/>
  <c r="Y31" i="1"/>
  <c r="Z31" i="1"/>
  <c r="AA31" i="1"/>
  <c r="AB31" i="1"/>
  <c r="AC31" i="1"/>
  <c r="AD31" i="1"/>
  <c r="AE31" i="1"/>
  <c r="AF31" i="1"/>
  <c r="AG31" i="1"/>
  <c r="AP31" i="1" s="1"/>
  <c r="AH31" i="1"/>
  <c r="AI31" i="1"/>
  <c r="AJ31" i="1"/>
  <c r="AK31" i="1"/>
  <c r="AQ31" i="1"/>
  <c r="AM29" i="1" l="1"/>
  <c r="AN31" i="1"/>
  <c r="AO31" i="1"/>
  <c r="AN29" i="1"/>
  <c r="AL29" i="1"/>
  <c r="AM31" i="1"/>
  <c r="BD31" i="1"/>
  <c r="AP29" i="1"/>
  <c r="AO29" i="1"/>
  <c r="BD29" i="1"/>
  <c r="AL3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Q6" i="1" s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N122" i="1" s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P79" i="1" l="1"/>
  <c r="AN79" i="1"/>
  <c r="AO81" i="1"/>
  <c r="AP87" i="1"/>
  <c r="AQ10" i="1"/>
  <c r="AL30" i="1"/>
  <c r="AM6" i="1"/>
  <c r="AQ8" i="1"/>
  <c r="AN87" i="1"/>
  <c r="AQ30" i="1"/>
  <c r="AO10" i="1"/>
  <c r="AM122" i="1"/>
  <c r="AM8" i="1"/>
  <c r="AQ122" i="1"/>
  <c r="AL10" i="1"/>
  <c r="AO87" i="1"/>
  <c r="AK8" i="1"/>
  <c r="AQ79" i="1"/>
  <c r="AK79" i="1"/>
  <c r="AP6" i="1"/>
  <c r="AL5" i="1"/>
  <c r="AP10" i="1"/>
  <c r="AP116" i="1"/>
  <c r="AP30" i="1"/>
  <c r="AN10" i="1"/>
  <c r="AM79" i="1"/>
  <c r="AO116" i="1"/>
  <c r="AN116" i="1"/>
  <c r="AM116" i="1"/>
  <c r="AM30" i="1"/>
  <c r="AL116" i="1"/>
  <c r="AL122" i="1"/>
  <c r="AO79" i="1"/>
  <c r="AL6" i="1"/>
  <c r="AP122" i="1"/>
  <c r="AN81" i="1"/>
  <c r="AL16" i="1"/>
  <c r="AO122" i="1"/>
  <c r="AL81" i="1"/>
  <c r="AK122" i="1"/>
  <c r="AO93" i="1"/>
  <c r="AM87" i="1"/>
  <c r="AO30" i="1"/>
  <c r="AL87" i="1"/>
  <c r="AN30" i="1"/>
  <c r="AL132" i="1"/>
  <c r="AM81" i="1"/>
  <c r="AM10" i="1"/>
  <c r="AP93" i="1"/>
  <c r="AQ81" i="1"/>
  <c r="AK81" i="1"/>
  <c r="AP81" i="1"/>
  <c r="AK30" i="1"/>
  <c r="AK10" i="1"/>
  <c r="AM34" i="1"/>
  <c r="AO42" i="1"/>
  <c r="AN93" i="1"/>
  <c r="AQ76" i="1"/>
  <c r="AL93" i="1"/>
  <c r="AN84" i="1"/>
  <c r="AN78" i="1"/>
  <c r="AL17" i="1"/>
  <c r="AO147" i="1"/>
  <c r="AM128" i="1"/>
  <c r="AN121" i="1"/>
  <c r="AM20" i="1"/>
  <c r="AM16" i="1"/>
  <c r="AN147" i="1"/>
  <c r="AN101" i="1"/>
  <c r="AN96" i="1"/>
  <c r="AO25" i="1"/>
  <c r="AL20" i="1"/>
  <c r="AM14" i="1"/>
  <c r="AO125" i="1"/>
  <c r="AQ119" i="1"/>
  <c r="AL11" i="1"/>
  <c r="AL147" i="1"/>
  <c r="AN24" i="1"/>
  <c r="AM93" i="1"/>
  <c r="AL61" i="1"/>
  <c r="AM98" i="1"/>
  <c r="AP92" i="1"/>
  <c r="AL84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40" i="1"/>
  <c r="AM135" i="1"/>
  <c r="AN134" i="1"/>
  <c r="AO112" i="1"/>
  <c r="AN107" i="1"/>
  <c r="AL107" i="1"/>
  <c r="AK86" i="1"/>
  <c r="AL85" i="1"/>
  <c r="AQ78" i="1"/>
  <c r="AK78" i="1"/>
  <c r="AN75" i="1"/>
  <c r="AQ74" i="1"/>
  <c r="AK74" i="1"/>
  <c r="AM69" i="1"/>
  <c r="AN55" i="1"/>
  <c r="AL49" i="1"/>
  <c r="AN48" i="1"/>
  <c r="AO47" i="1"/>
  <c r="AM24" i="1"/>
  <c r="AQ128" i="1"/>
  <c r="AK128" i="1"/>
  <c r="AM94" i="1"/>
  <c r="AQ71" i="1"/>
  <c r="AK71" i="1"/>
  <c r="AM47" i="1"/>
  <c r="AN142" i="1"/>
  <c r="AN132" i="1"/>
  <c r="AM92" i="1"/>
  <c r="AO26" i="1"/>
  <c r="AN11" i="1"/>
  <c r="AO128" i="1"/>
  <c r="AL115" i="1"/>
  <c r="AL98" i="1"/>
  <c r="AM91" i="1"/>
  <c r="AQ85" i="1"/>
  <c r="AN50" i="1"/>
  <c r="AK47" i="1"/>
  <c r="AM125" i="1"/>
  <c r="AQ115" i="1"/>
  <c r="AO86" i="1"/>
  <c r="AN71" i="1"/>
  <c r="AO61" i="1"/>
  <c r="AM50" i="1"/>
  <c r="AN49" i="1"/>
  <c r="AQ112" i="1"/>
  <c r="AL111" i="1"/>
  <c r="AQ91" i="1"/>
  <c r="AN86" i="1"/>
  <c r="AO85" i="1"/>
  <c r="AM71" i="1"/>
  <c r="AN34" i="1"/>
  <c r="AO17" i="1"/>
  <c r="AN135" i="1"/>
  <c r="AN74" i="1"/>
  <c r="AM55" i="1"/>
  <c r="AL25" i="1"/>
  <c r="AL119" i="1"/>
  <c r="AO91" i="1"/>
  <c r="AM85" i="1"/>
  <c r="AL65" i="1"/>
  <c r="AP134" i="1"/>
  <c r="AN128" i="1"/>
  <c r="AM100" i="1"/>
  <c r="AN91" i="1"/>
  <c r="AM61" i="1"/>
  <c r="AQ50" i="1"/>
  <c r="AO14" i="1"/>
  <c r="AM140" i="1"/>
  <c r="AN119" i="1"/>
  <c r="AP113" i="1"/>
  <c r="AM111" i="1"/>
  <c r="AM109" i="1"/>
  <c r="AN89" i="1"/>
  <c r="AL75" i="1"/>
  <c r="AM74" i="1"/>
  <c r="AN70" i="1"/>
  <c r="AM64" i="1"/>
  <c r="AN54" i="1"/>
  <c r="AQ17" i="1"/>
  <c r="AO13" i="1"/>
  <c r="AK125" i="1"/>
  <c r="AN118" i="1"/>
  <c r="AP117" i="1"/>
  <c r="AO107" i="1"/>
  <c r="AP85" i="1"/>
  <c r="AO69" i="1"/>
  <c r="AL55" i="1"/>
  <c r="AM54" i="1"/>
  <c r="AO5" i="1"/>
  <c r="AM142" i="1"/>
  <c r="AO141" i="1"/>
  <c r="AP125" i="1"/>
  <c r="AO96" i="1"/>
  <c r="AM76" i="1"/>
  <c r="AQ55" i="1"/>
  <c r="AK55" i="1"/>
  <c r="AQ35" i="1"/>
  <c r="AK35" i="1"/>
  <c r="AQ20" i="1"/>
  <c r="AK20" i="1"/>
  <c r="AM13" i="1"/>
  <c r="AN5" i="1"/>
  <c r="AK6" i="1"/>
  <c r="AM132" i="1"/>
  <c r="AK121" i="1"/>
  <c r="AM115" i="1"/>
  <c r="AM113" i="1"/>
  <c r="AP109" i="1"/>
  <c r="AQ108" i="1"/>
  <c r="AK108" i="1"/>
  <c r="AM107" i="1"/>
  <c r="AN94" i="1"/>
  <c r="AL76" i="1"/>
  <c r="AP55" i="1"/>
  <c r="AQ54" i="1"/>
  <c r="AK54" i="1"/>
  <c r="AL38" i="1"/>
  <c r="AP35" i="1"/>
  <c r="AQ34" i="1"/>
  <c r="AQ16" i="1"/>
  <c r="AL13" i="1"/>
  <c r="AM117" i="1"/>
  <c r="AQ25" i="1"/>
  <c r="AQ142" i="1"/>
  <c r="AK142" i="1"/>
  <c r="AM141" i="1"/>
  <c r="AP121" i="1"/>
  <c r="AM96" i="1"/>
  <c r="AL94" i="1"/>
  <c r="AM65" i="1"/>
  <c r="AN61" i="1"/>
  <c r="AO54" i="1"/>
  <c r="AP38" i="1"/>
  <c r="AP14" i="1"/>
  <c r="AL128" i="1"/>
  <c r="AL117" i="1"/>
  <c r="AP100" i="1"/>
  <c r="AP96" i="1"/>
  <c r="AP94" i="1"/>
  <c r="AL91" i="1"/>
  <c r="AM89" i="1"/>
  <c r="AK85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7" i="1"/>
  <c r="AQ140" i="1"/>
  <c r="AL135" i="1"/>
  <c r="AM121" i="1"/>
  <c r="AM119" i="1"/>
  <c r="AK113" i="1"/>
  <c r="AO111" i="1"/>
  <c r="AO109" i="1"/>
  <c r="AO98" i="1"/>
  <c r="AO94" i="1"/>
  <c r="AM86" i="1"/>
  <c r="AQ84" i="1"/>
  <c r="AN76" i="1"/>
  <c r="AL71" i="1"/>
  <c r="AO64" i="1"/>
  <c r="AN56" i="1"/>
  <c r="AO55" i="1"/>
  <c r="AP42" i="1"/>
  <c r="AN38" i="1"/>
  <c r="AL35" i="1"/>
  <c r="AL26" i="1"/>
  <c r="AP24" i="1"/>
  <c r="AN111" i="1"/>
  <c r="AM101" i="1"/>
  <c r="AN98" i="1"/>
  <c r="AO92" i="1"/>
  <c r="AN64" i="1"/>
  <c r="AM38" i="1"/>
  <c r="AL34" i="1"/>
  <c r="AQ26" i="1"/>
  <c r="AK26" i="1"/>
  <c r="AM25" i="1"/>
  <c r="AK13" i="1"/>
  <c r="AQ11" i="1"/>
  <c r="AK11" i="1"/>
  <c r="AO6" i="1"/>
  <c r="AQ135" i="1"/>
  <c r="AK135" i="1"/>
  <c r="AL121" i="1"/>
  <c r="AL112" i="1"/>
  <c r="AN109" i="1"/>
  <c r="AO108" i="1"/>
  <c r="AQ107" i="1"/>
  <c r="AK107" i="1"/>
  <c r="AL86" i="1"/>
  <c r="AQ65" i="1"/>
  <c r="AP13" i="1"/>
  <c r="AQ134" i="1"/>
  <c r="AN125" i="1"/>
  <c r="AQ121" i="1"/>
  <c r="AN108" i="1"/>
  <c r="AO75" i="1"/>
  <c r="AN6" i="1"/>
  <c r="AN140" i="1"/>
  <c r="AL118" i="1"/>
  <c r="AN117" i="1"/>
  <c r="AN115" i="1"/>
  <c r="AM108" i="1"/>
  <c r="AQ101" i="1"/>
  <c r="AK101" i="1"/>
  <c r="AL100" i="1"/>
  <c r="AP86" i="1"/>
  <c r="AO71" i="1"/>
  <c r="AL64" i="1"/>
  <c r="AQ56" i="1"/>
  <c r="AK56" i="1"/>
  <c r="AO35" i="1"/>
  <c r="AP20" i="1"/>
  <c r="AM147" i="1"/>
  <c r="AO134" i="1"/>
  <c r="AQ118" i="1"/>
  <c r="AK118" i="1"/>
  <c r="AQ111" i="1"/>
  <c r="AQ100" i="1"/>
  <c r="AK100" i="1"/>
  <c r="AQ98" i="1"/>
  <c r="AK96" i="1"/>
  <c r="AQ94" i="1"/>
  <c r="AK94" i="1"/>
  <c r="AM84" i="1"/>
  <c r="AP70" i="1"/>
  <c r="AO65" i="1"/>
  <c r="AK64" i="1"/>
  <c r="AP56" i="1"/>
  <c r="AL42" i="1"/>
  <c r="AO34" i="1"/>
  <c r="AN26" i="1"/>
  <c r="AO20" i="1"/>
  <c r="AL8" i="1"/>
  <c r="AM112" i="1"/>
  <c r="AP98" i="1"/>
  <c r="AP142" i="1"/>
  <c r="AL141" i="1"/>
  <c r="AO140" i="1"/>
  <c r="AM134" i="1"/>
  <c r="AO132" i="1"/>
  <c r="AN113" i="1"/>
  <c r="AP101" i="1"/>
  <c r="AL92" i="1"/>
  <c r="AP89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9" i="1"/>
  <c r="AL74" i="1"/>
  <c r="AP48" i="1"/>
  <c r="AO142" i="1"/>
  <c r="AP112" i="1"/>
  <c r="AO101" i="1"/>
  <c r="AO89" i="1"/>
  <c r="AO74" i="1"/>
  <c r="AM48" i="1"/>
  <c r="AP25" i="1"/>
  <c r="AP17" i="1"/>
  <c r="AQ13" i="1"/>
  <c r="AP111" i="1"/>
  <c r="AQ96" i="1"/>
  <c r="AM118" i="1"/>
  <c r="AP108" i="1"/>
  <c r="AM78" i="1"/>
  <c r="AO56" i="1"/>
  <c r="AL142" i="1"/>
  <c r="AL134" i="1"/>
  <c r="AP147" i="1"/>
  <c r="AQ109" i="1"/>
  <c r="AK91" i="1"/>
  <c r="AL125" i="1"/>
  <c r="AP141" i="1"/>
  <c r="AP135" i="1"/>
  <c r="AK134" i="1"/>
  <c r="AO121" i="1"/>
  <c r="AK119" i="1"/>
  <c r="AO117" i="1"/>
  <c r="AK115" i="1"/>
  <c r="AL113" i="1"/>
  <c r="AQ86" i="1"/>
  <c r="AN85" i="1"/>
  <c r="AK84" i="1"/>
  <c r="AN69" i="1"/>
  <c r="AK65" i="1"/>
  <c r="AP49" i="1"/>
  <c r="AL48" i="1"/>
  <c r="AN14" i="1"/>
  <c r="AP8" i="1"/>
  <c r="AO135" i="1"/>
  <c r="AP128" i="1"/>
  <c r="AP119" i="1"/>
  <c r="AP115" i="1"/>
  <c r="AQ113" i="1"/>
  <c r="AN112" i="1"/>
  <c r="AK111" i="1"/>
  <c r="AL109" i="1"/>
  <c r="AO100" i="1"/>
  <c r="AK98" i="1"/>
  <c r="AL96" i="1"/>
  <c r="AP84" i="1"/>
  <c r="AO70" i="1"/>
  <c r="AM56" i="1"/>
  <c r="AO49" i="1"/>
  <c r="AQ48" i="1"/>
  <c r="AN47" i="1"/>
  <c r="AK42" i="1"/>
  <c r="AN25" i="1"/>
  <c r="AN17" i="1"/>
  <c r="AO11" i="1"/>
  <c r="AO8" i="1"/>
  <c r="AL101" i="1"/>
  <c r="AN92" i="1"/>
  <c r="AO84" i="1"/>
  <c r="AP16" i="1"/>
  <c r="AL14" i="1"/>
  <c r="AN13" i="1"/>
  <c r="AN8" i="1"/>
  <c r="AP140" i="1"/>
  <c r="AP132" i="1"/>
  <c r="AP118" i="1"/>
  <c r="AO113" i="1"/>
  <c r="AP107" i="1"/>
  <c r="AN100" i="1"/>
  <c r="AP91" i="1"/>
  <c r="AP78" i="1"/>
  <c r="AL56" i="1"/>
  <c r="AP50" i="1"/>
  <c r="AO48" i="1"/>
  <c r="AN35" i="1"/>
  <c r="AP34" i="1"/>
  <c r="AP26" i="1"/>
  <c r="AO24" i="1"/>
  <c r="AN141" i="1"/>
  <c r="AO115" i="1"/>
  <c r="AL89" i="1"/>
  <c r="AL69" i="1"/>
  <c r="AK50" i="1"/>
  <c r="AK34" i="1"/>
  <c r="AO118" i="1"/>
  <c r="AL108" i="1"/>
  <c r="AO78" i="1"/>
  <c r="AM70" i="1"/>
  <c r="AM11" i="1"/>
  <c r="AX71" i="1"/>
  <c r="AY71" i="1"/>
  <c r="AZ71" i="1"/>
  <c r="BA71" i="1"/>
  <c r="BB71" i="1"/>
  <c r="BC71" i="1"/>
  <c r="BE71" i="1"/>
  <c r="AX88" i="1"/>
  <c r="AY88" i="1"/>
  <c r="AZ88" i="1"/>
  <c r="BA88" i="1"/>
  <c r="BB88" i="1"/>
  <c r="BC88" i="1"/>
  <c r="BE88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8" i="1"/>
  <c r="BI77" i="1"/>
  <c r="BI34" i="1"/>
  <c r="BF34" i="1"/>
  <c r="BF77" i="1"/>
  <c r="BF88" i="1"/>
  <c r="BF71" i="1"/>
  <c r="AX55" i="1"/>
  <c r="BD88" i="1" l="1"/>
  <c r="BD71" i="1"/>
  <c r="BD77" i="1"/>
  <c r="BD34" i="1"/>
  <c r="BF8" i="1"/>
  <c r="BF115" i="1"/>
  <c r="BF14" i="1"/>
  <c r="BF17" i="1"/>
  <c r="BF20" i="1"/>
  <c r="BF26" i="1"/>
  <c r="BF117" i="1"/>
  <c r="BF119" i="1"/>
  <c r="BF35" i="1"/>
  <c r="BF42" i="1"/>
  <c r="BF48" i="1"/>
  <c r="BF49" i="1"/>
  <c r="BF54" i="1"/>
  <c r="BF55" i="1"/>
  <c r="BF56" i="1"/>
  <c r="BF121" i="1"/>
  <c r="BF61" i="1"/>
  <c r="BF64" i="1"/>
  <c r="BF65" i="1"/>
  <c r="BF69" i="1"/>
  <c r="BF122" i="1"/>
  <c r="BF70" i="1"/>
  <c r="BF74" i="1"/>
  <c r="BF75" i="1"/>
  <c r="BF76" i="1"/>
  <c r="BF78" i="1"/>
  <c r="BF84" i="1"/>
  <c r="BF85" i="1"/>
  <c r="BF86" i="1"/>
  <c r="BF89" i="1"/>
  <c r="BF92" i="1"/>
  <c r="BF96" i="1"/>
  <c r="BF98" i="1"/>
  <c r="BF100" i="1"/>
  <c r="BF101" i="1"/>
  <c r="BF109" i="1"/>
  <c r="BF111" i="1"/>
  <c r="BF112" i="1"/>
  <c r="BF113" i="1"/>
  <c r="BF134" i="1"/>
  <c r="BF140" i="1"/>
  <c r="BF141" i="1"/>
  <c r="BF142" i="1"/>
  <c r="BF4" i="1"/>
  <c r="BF21" i="1"/>
  <c r="BF28" i="1"/>
  <c r="BF32" i="1"/>
  <c r="BF58" i="1"/>
  <c r="BF66" i="1"/>
  <c r="BF79" i="1"/>
  <c r="BF106" i="1"/>
  <c r="BF127" i="1"/>
  <c r="BF146" i="1"/>
  <c r="BF116" i="1"/>
  <c r="BF18" i="1"/>
  <c r="BF36" i="1"/>
  <c r="BF43" i="1"/>
  <c r="BF72" i="1"/>
  <c r="BF82" i="1"/>
  <c r="BF93" i="1"/>
  <c r="BF7" i="1"/>
  <c r="BF120" i="1"/>
  <c r="BF39" i="1"/>
  <c r="BF45" i="1"/>
  <c r="BF53" i="1"/>
  <c r="BF83" i="1"/>
  <c r="BF110" i="1"/>
  <c r="BF125" i="1"/>
  <c r="BF132" i="1"/>
  <c r="BF16" i="1"/>
  <c r="BF147" i="1"/>
  <c r="BF90" i="1"/>
  <c r="BF23" i="1"/>
  <c r="BF33" i="1"/>
  <c r="BF136" i="1"/>
  <c r="BF44" i="1"/>
  <c r="BF60" i="1"/>
  <c r="BF47" i="1"/>
  <c r="BF57" i="1"/>
  <c r="BF91" i="1"/>
  <c r="BF130" i="1"/>
  <c r="BF105" i="1"/>
  <c r="BF73" i="1"/>
  <c r="BF11" i="1"/>
  <c r="BF128" i="1"/>
  <c r="BF63" i="1"/>
  <c r="BF104" i="1"/>
  <c r="BF143" i="1"/>
  <c r="BF25" i="1"/>
  <c r="BF5" i="1"/>
  <c r="BF129" i="1"/>
  <c r="BF103" i="1"/>
  <c r="BF41" i="1"/>
  <c r="BF97" i="1"/>
  <c r="BF24" i="1"/>
  <c r="BF51" i="1"/>
  <c r="BF52" i="1"/>
  <c r="BF108" i="1"/>
  <c r="BF3" i="1"/>
  <c r="BF40" i="1"/>
  <c r="BF50" i="1"/>
  <c r="BF118" i="1"/>
  <c r="BF95" i="1"/>
  <c r="BF124" i="1"/>
  <c r="BF15" i="1"/>
  <c r="BF114" i="1"/>
  <c r="BF27" i="1"/>
  <c r="BF67" i="1"/>
  <c r="BF145" i="1"/>
  <c r="BF37" i="1"/>
  <c r="BF99" i="1"/>
  <c r="BF144" i="1"/>
  <c r="BF131" i="1"/>
  <c r="BF19" i="1"/>
  <c r="BF12" i="1"/>
  <c r="BF9" i="1"/>
  <c r="BF13" i="1"/>
  <c r="BF135" i="1"/>
  <c r="BF107" i="1"/>
  <c r="BF38" i="1"/>
  <c r="BF94" i="1"/>
  <c r="BF137" i="1"/>
  <c r="BF2" i="1"/>
  <c r="BF22" i="1"/>
  <c r="BF81" i="1"/>
  <c r="BF62" i="1"/>
  <c r="BF46" i="1"/>
  <c r="BF68" i="1"/>
  <c r="BF30" i="1"/>
  <c r="BF59" i="1"/>
  <c r="BF123" i="1"/>
  <c r="BF10" i="1"/>
  <c r="BF87" i="1"/>
  <c r="BF139" i="1"/>
  <c r="BF138" i="1"/>
  <c r="BF133" i="1"/>
  <c r="BF126" i="1"/>
  <c r="BF6" i="1"/>
  <c r="BK123" i="1" l="1"/>
  <c r="BK10" i="1"/>
  <c r="BK87" i="1"/>
  <c r="BK139" i="1"/>
  <c r="BK138" i="1"/>
  <c r="BK133" i="1"/>
  <c r="BK126" i="1"/>
  <c r="BK115" i="1"/>
  <c r="BK14" i="1"/>
  <c r="BK17" i="1"/>
  <c r="BK20" i="1"/>
  <c r="BK26" i="1"/>
  <c r="BK117" i="1"/>
  <c r="BK119" i="1"/>
  <c r="BK35" i="1"/>
  <c r="BK42" i="1"/>
  <c r="BK48" i="1"/>
  <c r="BK49" i="1"/>
  <c r="BK54" i="1"/>
  <c r="BK55" i="1"/>
  <c r="BK56" i="1"/>
  <c r="BK121" i="1"/>
  <c r="BK61" i="1"/>
  <c r="BK64" i="1"/>
  <c r="BK65" i="1"/>
  <c r="BK69" i="1"/>
  <c r="BK122" i="1"/>
  <c r="BK70" i="1"/>
  <c r="BK74" i="1"/>
  <c r="BK75" i="1"/>
  <c r="BK76" i="1"/>
  <c r="BK78" i="1"/>
  <c r="BK84" i="1"/>
  <c r="BK85" i="1"/>
  <c r="BK86" i="1"/>
  <c r="BK89" i="1"/>
  <c r="BK92" i="1"/>
  <c r="BK96" i="1"/>
  <c r="BK98" i="1"/>
  <c r="BK100" i="1"/>
  <c r="BK101" i="1"/>
  <c r="BK109" i="1"/>
  <c r="BK111" i="1"/>
  <c r="BK112" i="1"/>
  <c r="BK113" i="1"/>
  <c r="BK134" i="1"/>
  <c r="BK140" i="1"/>
  <c r="BK141" i="1"/>
  <c r="BK142" i="1"/>
  <c r="BK4" i="1"/>
  <c r="BK21" i="1"/>
  <c r="BK28" i="1"/>
  <c r="BK32" i="1"/>
  <c r="BK58" i="1"/>
  <c r="BK66" i="1"/>
  <c r="BK79" i="1"/>
  <c r="BK106" i="1"/>
  <c r="BK127" i="1"/>
  <c r="BK146" i="1"/>
  <c r="BK116" i="1"/>
  <c r="BK18" i="1"/>
  <c r="BK36" i="1"/>
  <c r="BK43" i="1"/>
  <c r="BK72" i="1"/>
  <c r="BK82" i="1"/>
  <c r="BK93" i="1"/>
  <c r="BK7" i="1"/>
  <c r="BK120" i="1"/>
  <c r="BK39" i="1"/>
  <c r="BK45" i="1"/>
  <c r="BK53" i="1"/>
  <c r="BK83" i="1"/>
  <c r="BK110" i="1"/>
  <c r="BK125" i="1"/>
  <c r="BK132" i="1"/>
  <c r="BK16" i="1"/>
  <c r="BK147" i="1"/>
  <c r="BK90" i="1"/>
  <c r="BK23" i="1"/>
  <c r="BK33" i="1"/>
  <c r="BK136" i="1"/>
  <c r="BK44" i="1"/>
  <c r="BK60" i="1"/>
  <c r="BK47" i="1"/>
  <c r="BK57" i="1"/>
  <c r="BK91" i="1"/>
  <c r="BK130" i="1"/>
  <c r="BK105" i="1"/>
  <c r="BK73" i="1"/>
  <c r="BK11" i="1"/>
  <c r="BK128" i="1"/>
  <c r="BK63" i="1"/>
  <c r="BK104" i="1"/>
  <c r="BK143" i="1"/>
  <c r="BK25" i="1"/>
  <c r="BK5" i="1"/>
  <c r="BK129" i="1"/>
  <c r="BK103" i="1"/>
  <c r="BK41" i="1"/>
  <c r="BK97" i="1"/>
  <c r="BK24" i="1"/>
  <c r="BK51" i="1"/>
  <c r="BK52" i="1"/>
  <c r="BK108" i="1"/>
  <c r="BK3" i="1"/>
  <c r="BK40" i="1"/>
  <c r="BK50" i="1"/>
  <c r="BK118" i="1"/>
  <c r="BK95" i="1"/>
  <c r="BK124" i="1"/>
  <c r="BK15" i="1"/>
  <c r="BK114" i="1"/>
  <c r="BK27" i="1"/>
  <c r="BK67" i="1"/>
  <c r="BK145" i="1"/>
  <c r="BK37" i="1"/>
  <c r="BK99" i="1"/>
  <c r="BK144" i="1"/>
  <c r="BK131" i="1"/>
  <c r="BK19" i="1"/>
  <c r="BK12" i="1"/>
  <c r="BK9" i="1"/>
  <c r="BK13" i="1"/>
  <c r="BK135" i="1"/>
  <c r="BK107" i="1"/>
  <c r="BK38" i="1"/>
  <c r="BK94" i="1"/>
  <c r="BK137" i="1"/>
  <c r="BK2" i="1"/>
  <c r="BK22" i="1"/>
  <c r="BK81" i="1"/>
  <c r="BK62" i="1"/>
  <c r="BK46" i="1"/>
  <c r="BK68" i="1"/>
  <c r="BK30" i="1"/>
  <c r="BK59" i="1"/>
  <c r="AX90" i="1" l="1"/>
  <c r="AX23" i="1"/>
  <c r="AX33" i="1"/>
  <c r="AX136" i="1"/>
  <c r="AX44" i="1"/>
  <c r="AX60" i="1"/>
  <c r="AX47" i="1"/>
  <c r="AX57" i="1"/>
  <c r="AX91" i="1"/>
  <c r="AX130" i="1"/>
  <c r="AX105" i="1"/>
  <c r="AX73" i="1"/>
  <c r="AX11" i="1"/>
  <c r="AX128" i="1"/>
  <c r="AX63" i="1"/>
  <c r="AX104" i="1"/>
  <c r="AX143" i="1"/>
  <c r="AX25" i="1"/>
  <c r="AX5" i="1"/>
  <c r="AX129" i="1"/>
  <c r="AX103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7" i="1"/>
  <c r="BB107" i="1"/>
  <c r="BC107" i="1"/>
  <c r="BE107" i="1"/>
  <c r="AX107" i="1"/>
  <c r="AY107" i="1"/>
  <c r="AZ107" i="1"/>
  <c r="BA107" i="1"/>
  <c r="BD107" i="1" l="1"/>
  <c r="AY132" i="1"/>
  <c r="AZ132" i="1"/>
  <c r="BA132" i="1"/>
  <c r="BB132" i="1"/>
  <c r="BC132" i="1"/>
  <c r="BE132" i="1"/>
  <c r="BD132" i="1" l="1"/>
  <c r="BI132" i="1"/>
  <c r="AX132" i="1"/>
  <c r="BI113" i="1"/>
  <c r="AY113" i="1"/>
  <c r="AZ113" i="1"/>
  <c r="BA113" i="1"/>
  <c r="BB113" i="1"/>
  <c r="BC113" i="1"/>
  <c r="BE113" i="1"/>
  <c r="AX113" i="1"/>
  <c r="BD113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5" i="1"/>
  <c r="BI14" i="1"/>
  <c r="BI17" i="1"/>
  <c r="BI20" i="1"/>
  <c r="BI26" i="1"/>
  <c r="BI117" i="1"/>
  <c r="BI119" i="1"/>
  <c r="BI35" i="1"/>
  <c r="BI42" i="1"/>
  <c r="BI48" i="1"/>
  <c r="BI54" i="1"/>
  <c r="BI55" i="1"/>
  <c r="BI56" i="1"/>
  <c r="BI121" i="1"/>
  <c r="BI61" i="1"/>
  <c r="BI64" i="1"/>
  <c r="BI65" i="1"/>
  <c r="BI69" i="1"/>
  <c r="BI122" i="1"/>
  <c r="BI70" i="1"/>
  <c r="BI74" i="1"/>
  <c r="BI75" i="1"/>
  <c r="BI76" i="1"/>
  <c r="BI78" i="1"/>
  <c r="BI84" i="1"/>
  <c r="BI85" i="1"/>
  <c r="BI86" i="1"/>
  <c r="BI89" i="1"/>
  <c r="BI92" i="1"/>
  <c r="BI96" i="1"/>
  <c r="BI98" i="1"/>
  <c r="BI100" i="1"/>
  <c r="BI101" i="1"/>
  <c r="BI109" i="1"/>
  <c r="BI111" i="1"/>
  <c r="BI112" i="1"/>
  <c r="BI134" i="1"/>
  <c r="BI140" i="1"/>
  <c r="BI141" i="1"/>
  <c r="BI142" i="1"/>
  <c r="BI4" i="1"/>
  <c r="BI21" i="1"/>
  <c r="BI28" i="1"/>
  <c r="BI32" i="1"/>
  <c r="BI58" i="1"/>
  <c r="BI66" i="1"/>
  <c r="BI79" i="1"/>
  <c r="BI106" i="1"/>
  <c r="BI127" i="1"/>
  <c r="BI146" i="1"/>
  <c r="BI116" i="1"/>
  <c r="BI18" i="1"/>
  <c r="BI36" i="1"/>
  <c r="BI43" i="1"/>
  <c r="BI72" i="1"/>
  <c r="BI82" i="1"/>
  <c r="BI93" i="1"/>
  <c r="BI7" i="1"/>
  <c r="BI120" i="1"/>
  <c r="BI45" i="1"/>
  <c r="BI53" i="1"/>
  <c r="BI83" i="1"/>
  <c r="BI110" i="1"/>
  <c r="BI125" i="1"/>
  <c r="BI16" i="1"/>
  <c r="BI147" i="1"/>
  <c r="BI90" i="1"/>
  <c r="BI23" i="1"/>
  <c r="BI33" i="1"/>
  <c r="BI136" i="1"/>
  <c r="BI44" i="1"/>
  <c r="BI60" i="1"/>
  <c r="BI47" i="1"/>
  <c r="BI57" i="1"/>
  <c r="BI91" i="1"/>
  <c r="BI130" i="1"/>
  <c r="BI105" i="1"/>
  <c r="BI11" i="1"/>
  <c r="BI128" i="1"/>
  <c r="BI63" i="1"/>
  <c r="BI104" i="1"/>
  <c r="BI143" i="1"/>
  <c r="BI25" i="1"/>
  <c r="BI5" i="1"/>
  <c r="BI129" i="1"/>
  <c r="BI103" i="1"/>
  <c r="BI41" i="1"/>
  <c r="BI97" i="1"/>
  <c r="BI24" i="1"/>
  <c r="BI51" i="1"/>
  <c r="BI52" i="1"/>
  <c r="BI108" i="1"/>
  <c r="BI3" i="1"/>
  <c r="BI40" i="1"/>
  <c r="BI50" i="1"/>
  <c r="BI118" i="1"/>
  <c r="BI95" i="1"/>
  <c r="BI124" i="1"/>
  <c r="BI15" i="1"/>
  <c r="BI114" i="1"/>
  <c r="BI27" i="1"/>
  <c r="BI67" i="1"/>
  <c r="BI145" i="1"/>
  <c r="BI37" i="1"/>
  <c r="BI99" i="1"/>
  <c r="BI144" i="1"/>
  <c r="BI131" i="1"/>
  <c r="BI19" i="1"/>
  <c r="BI12" i="1"/>
  <c r="BI9" i="1"/>
  <c r="BI13" i="1"/>
  <c r="BI135" i="1"/>
  <c r="BI38" i="1"/>
  <c r="BI94" i="1"/>
  <c r="BI137" i="1"/>
  <c r="BI2" i="1"/>
  <c r="BI22" i="1"/>
  <c r="BI81" i="1"/>
  <c r="BI62" i="1"/>
  <c r="BI46" i="1"/>
  <c r="BI68" i="1"/>
  <c r="BI59" i="1"/>
  <c r="BI123" i="1"/>
  <c r="BI10" i="1"/>
  <c r="BI87" i="1"/>
  <c r="BI139" i="1"/>
  <c r="BI138" i="1"/>
  <c r="BI133" i="1"/>
  <c r="BI126" i="1"/>
  <c r="AX8" i="1"/>
  <c r="AY8" i="1"/>
  <c r="AZ8" i="1"/>
  <c r="BA8" i="1"/>
  <c r="BB8" i="1"/>
  <c r="BC8" i="1"/>
  <c r="BE8" i="1"/>
  <c r="AX115" i="1"/>
  <c r="AY115" i="1"/>
  <c r="AZ115" i="1"/>
  <c r="BA115" i="1"/>
  <c r="BB115" i="1"/>
  <c r="BC115" i="1"/>
  <c r="BE115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7" i="1"/>
  <c r="AY117" i="1"/>
  <c r="AZ117" i="1"/>
  <c r="BA117" i="1"/>
  <c r="BB117" i="1"/>
  <c r="BC117" i="1"/>
  <c r="BE117" i="1"/>
  <c r="AX119" i="1"/>
  <c r="AY119" i="1"/>
  <c r="AZ119" i="1"/>
  <c r="BA119" i="1"/>
  <c r="BB119" i="1"/>
  <c r="BC119" i="1"/>
  <c r="BE119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1" i="1"/>
  <c r="AY121" i="1"/>
  <c r="AZ121" i="1"/>
  <c r="BA121" i="1"/>
  <c r="BB121" i="1"/>
  <c r="BC121" i="1"/>
  <c r="BE121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2" i="1"/>
  <c r="AY122" i="1"/>
  <c r="AZ122" i="1"/>
  <c r="BA122" i="1"/>
  <c r="BB122" i="1"/>
  <c r="BC122" i="1"/>
  <c r="BE122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9" i="1"/>
  <c r="AY89" i="1"/>
  <c r="AZ89" i="1"/>
  <c r="BA89" i="1"/>
  <c r="BB89" i="1"/>
  <c r="BC89" i="1"/>
  <c r="BE89" i="1"/>
  <c r="AX92" i="1"/>
  <c r="AY92" i="1"/>
  <c r="AZ92" i="1"/>
  <c r="BA92" i="1"/>
  <c r="BB92" i="1"/>
  <c r="BC92" i="1"/>
  <c r="BE92" i="1"/>
  <c r="AX96" i="1"/>
  <c r="AY96" i="1"/>
  <c r="AZ96" i="1"/>
  <c r="BA96" i="1"/>
  <c r="BB96" i="1"/>
  <c r="BC96" i="1"/>
  <c r="BE96" i="1"/>
  <c r="AX98" i="1"/>
  <c r="AY98" i="1"/>
  <c r="AZ98" i="1"/>
  <c r="BA98" i="1"/>
  <c r="BB98" i="1"/>
  <c r="BC98" i="1"/>
  <c r="BE98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9" i="1"/>
  <c r="AY109" i="1"/>
  <c r="AZ109" i="1"/>
  <c r="BA109" i="1"/>
  <c r="BB109" i="1"/>
  <c r="BC109" i="1"/>
  <c r="BE109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34" i="1"/>
  <c r="AY134" i="1"/>
  <c r="AZ134" i="1"/>
  <c r="BA134" i="1"/>
  <c r="BB134" i="1"/>
  <c r="BC134" i="1"/>
  <c r="BE134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6" i="1"/>
  <c r="AY106" i="1"/>
  <c r="AZ106" i="1"/>
  <c r="BA106" i="1"/>
  <c r="BB106" i="1"/>
  <c r="BC106" i="1"/>
  <c r="BE106" i="1"/>
  <c r="AX127" i="1"/>
  <c r="AY127" i="1"/>
  <c r="AZ127" i="1"/>
  <c r="BA127" i="1"/>
  <c r="BB127" i="1"/>
  <c r="BC127" i="1"/>
  <c r="BE127" i="1"/>
  <c r="AX146" i="1"/>
  <c r="AY146" i="1"/>
  <c r="AZ146" i="1"/>
  <c r="BA146" i="1"/>
  <c r="BB146" i="1"/>
  <c r="BC146" i="1"/>
  <c r="BE146" i="1"/>
  <c r="AX116" i="1"/>
  <c r="AY116" i="1"/>
  <c r="AZ116" i="1"/>
  <c r="BA116" i="1"/>
  <c r="BB116" i="1"/>
  <c r="BC116" i="1"/>
  <c r="BE116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2" i="1"/>
  <c r="AY82" i="1"/>
  <c r="AZ82" i="1"/>
  <c r="BA82" i="1"/>
  <c r="BB82" i="1"/>
  <c r="BC82" i="1"/>
  <c r="BE82" i="1"/>
  <c r="AX93" i="1"/>
  <c r="AY93" i="1"/>
  <c r="AZ93" i="1"/>
  <c r="BA93" i="1"/>
  <c r="BB93" i="1"/>
  <c r="BC93" i="1"/>
  <c r="BE93" i="1"/>
  <c r="AX7" i="1"/>
  <c r="AY7" i="1"/>
  <c r="AZ7" i="1"/>
  <c r="BA7" i="1"/>
  <c r="BB7" i="1"/>
  <c r="BC7" i="1"/>
  <c r="BE7" i="1"/>
  <c r="AX120" i="1"/>
  <c r="AY120" i="1"/>
  <c r="AZ120" i="1"/>
  <c r="BA120" i="1"/>
  <c r="BB120" i="1"/>
  <c r="BC120" i="1"/>
  <c r="BE120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3" i="1"/>
  <c r="AY83" i="1"/>
  <c r="AZ83" i="1"/>
  <c r="BA83" i="1"/>
  <c r="BB83" i="1"/>
  <c r="BC83" i="1"/>
  <c r="BE83" i="1"/>
  <c r="AX110" i="1"/>
  <c r="AY110" i="1"/>
  <c r="AZ110" i="1"/>
  <c r="BA110" i="1"/>
  <c r="BB110" i="1"/>
  <c r="BC110" i="1"/>
  <c r="BE110" i="1"/>
  <c r="AX125" i="1"/>
  <c r="AY125" i="1"/>
  <c r="AZ125" i="1"/>
  <c r="BA125" i="1"/>
  <c r="BB125" i="1"/>
  <c r="BC125" i="1"/>
  <c r="BE125" i="1"/>
  <c r="AX16" i="1"/>
  <c r="AY16" i="1"/>
  <c r="AZ16" i="1"/>
  <c r="BA16" i="1"/>
  <c r="BB16" i="1"/>
  <c r="BC16" i="1"/>
  <c r="BE16" i="1"/>
  <c r="AX147" i="1"/>
  <c r="AY147" i="1"/>
  <c r="AZ147" i="1"/>
  <c r="BA147" i="1"/>
  <c r="BB147" i="1"/>
  <c r="BC147" i="1"/>
  <c r="BE147" i="1"/>
  <c r="AY90" i="1"/>
  <c r="AZ90" i="1"/>
  <c r="BA90" i="1"/>
  <c r="BB90" i="1"/>
  <c r="BC90" i="1"/>
  <c r="BE90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6" i="1"/>
  <c r="AZ136" i="1"/>
  <c r="BA136" i="1"/>
  <c r="BB136" i="1"/>
  <c r="BC136" i="1"/>
  <c r="BE136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1" i="1"/>
  <c r="AZ91" i="1"/>
  <c r="BA91" i="1"/>
  <c r="BB91" i="1"/>
  <c r="BC91" i="1"/>
  <c r="BE91" i="1"/>
  <c r="AY130" i="1"/>
  <c r="AZ130" i="1"/>
  <c r="BA130" i="1"/>
  <c r="BB130" i="1"/>
  <c r="BC130" i="1"/>
  <c r="BE130" i="1"/>
  <c r="AY105" i="1"/>
  <c r="AZ105" i="1"/>
  <c r="BA105" i="1"/>
  <c r="BB105" i="1"/>
  <c r="BC105" i="1"/>
  <c r="BE105" i="1"/>
  <c r="AY11" i="1"/>
  <c r="AZ11" i="1"/>
  <c r="BA11" i="1"/>
  <c r="BB11" i="1"/>
  <c r="BC11" i="1"/>
  <c r="BE11" i="1"/>
  <c r="AY128" i="1"/>
  <c r="AZ128" i="1"/>
  <c r="BA128" i="1"/>
  <c r="BB128" i="1"/>
  <c r="BC128" i="1"/>
  <c r="BE128" i="1"/>
  <c r="AY63" i="1"/>
  <c r="AZ63" i="1"/>
  <c r="BA63" i="1"/>
  <c r="BB63" i="1"/>
  <c r="BC63" i="1"/>
  <c r="BE63" i="1"/>
  <c r="AY104" i="1"/>
  <c r="AZ104" i="1"/>
  <c r="BA104" i="1"/>
  <c r="BB104" i="1"/>
  <c r="BC104" i="1"/>
  <c r="BE104" i="1"/>
  <c r="AY143" i="1"/>
  <c r="AZ143" i="1"/>
  <c r="BA143" i="1"/>
  <c r="BB143" i="1"/>
  <c r="BC143" i="1"/>
  <c r="BE143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9" i="1"/>
  <c r="AZ129" i="1"/>
  <c r="BA129" i="1"/>
  <c r="BB129" i="1"/>
  <c r="BC129" i="1"/>
  <c r="BE129" i="1"/>
  <c r="AY103" i="1"/>
  <c r="AZ103" i="1"/>
  <c r="BA103" i="1"/>
  <c r="BB103" i="1"/>
  <c r="BC103" i="1"/>
  <c r="BE103" i="1"/>
  <c r="AY41" i="1"/>
  <c r="AZ41" i="1"/>
  <c r="BA41" i="1"/>
  <c r="BB41" i="1"/>
  <c r="BC41" i="1"/>
  <c r="BE41" i="1"/>
  <c r="AX97" i="1"/>
  <c r="AY97" i="1"/>
  <c r="AZ97" i="1"/>
  <c r="BA97" i="1"/>
  <c r="BB97" i="1"/>
  <c r="BC97" i="1"/>
  <c r="BE97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8" i="1"/>
  <c r="AY108" i="1"/>
  <c r="AZ108" i="1"/>
  <c r="BA108" i="1"/>
  <c r="BB108" i="1"/>
  <c r="BC108" i="1"/>
  <c r="BE108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8" i="1"/>
  <c r="AY118" i="1"/>
  <c r="AZ118" i="1"/>
  <c r="BA118" i="1"/>
  <c r="BB118" i="1"/>
  <c r="BC118" i="1"/>
  <c r="BE118" i="1"/>
  <c r="AX95" i="1"/>
  <c r="AY95" i="1"/>
  <c r="AZ95" i="1"/>
  <c r="BA95" i="1"/>
  <c r="BB95" i="1"/>
  <c r="BC95" i="1"/>
  <c r="BE95" i="1"/>
  <c r="AX124" i="1"/>
  <c r="AY124" i="1"/>
  <c r="AZ124" i="1"/>
  <c r="BA124" i="1"/>
  <c r="BB124" i="1"/>
  <c r="BC124" i="1"/>
  <c r="BE124" i="1"/>
  <c r="AX15" i="1"/>
  <c r="AY15" i="1"/>
  <c r="AZ15" i="1"/>
  <c r="BA15" i="1"/>
  <c r="BB15" i="1"/>
  <c r="BC15" i="1"/>
  <c r="BE15" i="1"/>
  <c r="AX114" i="1"/>
  <c r="AY114" i="1"/>
  <c r="AZ114" i="1"/>
  <c r="BA114" i="1"/>
  <c r="BB114" i="1"/>
  <c r="BC114" i="1"/>
  <c r="BE114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5" i="1"/>
  <c r="AY145" i="1"/>
  <c r="AZ145" i="1"/>
  <c r="BA145" i="1"/>
  <c r="BB145" i="1"/>
  <c r="BC145" i="1"/>
  <c r="BE145" i="1"/>
  <c r="AX37" i="1"/>
  <c r="AY37" i="1"/>
  <c r="AZ37" i="1"/>
  <c r="BA37" i="1"/>
  <c r="BB37" i="1"/>
  <c r="BC37" i="1"/>
  <c r="BE37" i="1"/>
  <c r="AX99" i="1"/>
  <c r="AY99" i="1"/>
  <c r="AZ99" i="1"/>
  <c r="BA99" i="1"/>
  <c r="BB99" i="1"/>
  <c r="BC99" i="1"/>
  <c r="BE99" i="1"/>
  <c r="AX144" i="1"/>
  <c r="AY144" i="1"/>
  <c r="AZ144" i="1"/>
  <c r="BA144" i="1"/>
  <c r="BB144" i="1"/>
  <c r="BC144" i="1"/>
  <c r="BE144" i="1"/>
  <c r="AX131" i="1"/>
  <c r="AY131" i="1"/>
  <c r="AZ131" i="1"/>
  <c r="BA131" i="1"/>
  <c r="BB131" i="1"/>
  <c r="BC131" i="1"/>
  <c r="BE131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5" i="1"/>
  <c r="AY135" i="1"/>
  <c r="AZ135" i="1"/>
  <c r="BA135" i="1"/>
  <c r="BB135" i="1"/>
  <c r="BC135" i="1"/>
  <c r="BE135" i="1"/>
  <c r="AX38" i="1"/>
  <c r="AY38" i="1"/>
  <c r="AZ38" i="1"/>
  <c r="BA38" i="1"/>
  <c r="BB38" i="1"/>
  <c r="BC38" i="1"/>
  <c r="BE38" i="1"/>
  <c r="AX94" i="1"/>
  <c r="AY94" i="1"/>
  <c r="AZ94" i="1"/>
  <c r="BA94" i="1"/>
  <c r="BB94" i="1"/>
  <c r="BC94" i="1"/>
  <c r="BE94" i="1"/>
  <c r="AX137" i="1"/>
  <c r="AY137" i="1"/>
  <c r="AZ137" i="1"/>
  <c r="BA137" i="1"/>
  <c r="BB137" i="1"/>
  <c r="BC137" i="1"/>
  <c r="BE137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1" i="1"/>
  <c r="AY81" i="1"/>
  <c r="AZ81" i="1"/>
  <c r="BA81" i="1"/>
  <c r="BB81" i="1"/>
  <c r="BC81" i="1"/>
  <c r="BE81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3" i="1"/>
  <c r="AY123" i="1"/>
  <c r="AZ123" i="1"/>
  <c r="BA123" i="1"/>
  <c r="BB123" i="1"/>
  <c r="BC123" i="1"/>
  <c r="BE123" i="1"/>
  <c r="AX10" i="1"/>
  <c r="AY10" i="1"/>
  <c r="AZ10" i="1"/>
  <c r="BA10" i="1"/>
  <c r="BB10" i="1"/>
  <c r="BC10" i="1"/>
  <c r="BE10" i="1"/>
  <c r="AX87" i="1"/>
  <c r="AY87" i="1"/>
  <c r="AZ87" i="1"/>
  <c r="BA87" i="1"/>
  <c r="BB87" i="1"/>
  <c r="BC87" i="1"/>
  <c r="BE87" i="1"/>
  <c r="AX139" i="1"/>
  <c r="AY139" i="1"/>
  <c r="AZ139" i="1"/>
  <c r="BA139" i="1"/>
  <c r="BB139" i="1"/>
  <c r="BC139" i="1"/>
  <c r="BE139" i="1"/>
  <c r="AX138" i="1"/>
  <c r="AY138" i="1"/>
  <c r="AZ138" i="1"/>
  <c r="BA138" i="1"/>
  <c r="BB138" i="1"/>
  <c r="BC138" i="1"/>
  <c r="BE138" i="1"/>
  <c r="AX133" i="1"/>
  <c r="AY133" i="1"/>
  <c r="AZ133" i="1"/>
  <c r="BA133" i="1"/>
  <c r="BB133" i="1"/>
  <c r="BC133" i="1"/>
  <c r="BE133" i="1"/>
  <c r="AX126" i="1"/>
  <c r="AY126" i="1"/>
  <c r="AZ126" i="1"/>
  <c r="BA126" i="1"/>
  <c r="BB126" i="1"/>
  <c r="BC126" i="1"/>
  <c r="BE126" i="1"/>
  <c r="BD115" i="1" l="1"/>
  <c r="BD103" i="1"/>
  <c r="BD144" i="1"/>
  <c r="BD57" i="1"/>
  <c r="BD98" i="1"/>
  <c r="BD35" i="1"/>
  <c r="BD104" i="1"/>
  <c r="BD74" i="1"/>
  <c r="BD139" i="1"/>
  <c r="BD81" i="1"/>
  <c r="BD15" i="1"/>
  <c r="BD24" i="1"/>
  <c r="BD66" i="1"/>
  <c r="BD111" i="1"/>
  <c r="BD36" i="1"/>
  <c r="BD89" i="1"/>
  <c r="BD40" i="1"/>
  <c r="BD84" i="1"/>
  <c r="BD99" i="1"/>
  <c r="BD108" i="1"/>
  <c r="BD5" i="1"/>
  <c r="BD110" i="1"/>
  <c r="BD127" i="1"/>
  <c r="BD41" i="1"/>
  <c r="BD56" i="1"/>
  <c r="BD126" i="1"/>
  <c r="BD13" i="1"/>
  <c r="BD58" i="1"/>
  <c r="BD92" i="1"/>
  <c r="BD52" i="1"/>
  <c r="BD91" i="1"/>
  <c r="BD147" i="1"/>
  <c r="BD68" i="1"/>
  <c r="BD38" i="1"/>
  <c r="BD27" i="1"/>
  <c r="BD63" i="1" l="1"/>
  <c r="AX6" i="1"/>
  <c r="BK8" i="1" l="1"/>
  <c r="BD8" i="1" s="1"/>
  <c r="BD14" i="1"/>
  <c r="BD17" i="1"/>
  <c r="BD20" i="1"/>
  <c r="BD26" i="1"/>
  <c r="BD117" i="1"/>
  <c r="BD119" i="1"/>
  <c r="BD42" i="1"/>
  <c r="BD48" i="1"/>
  <c r="BD54" i="1"/>
  <c r="BD55" i="1"/>
  <c r="BD121" i="1"/>
  <c r="BD61" i="1"/>
  <c r="BD64" i="1"/>
  <c r="BD65" i="1"/>
  <c r="BD69" i="1"/>
  <c r="BD122" i="1"/>
  <c r="BD70" i="1"/>
  <c r="BD75" i="1"/>
  <c r="BD76" i="1"/>
  <c r="BD78" i="1"/>
  <c r="BD85" i="1"/>
  <c r="BD86" i="1"/>
  <c r="BD96" i="1"/>
  <c r="BD100" i="1"/>
  <c r="BD101" i="1"/>
  <c r="BD109" i="1"/>
  <c r="BD112" i="1"/>
  <c r="BD134" i="1"/>
  <c r="BD140" i="1"/>
  <c r="BD141" i="1"/>
  <c r="BD142" i="1"/>
  <c r="BD4" i="1"/>
  <c r="BD21" i="1"/>
  <c r="BD28" i="1"/>
  <c r="BD32" i="1"/>
  <c r="BD79" i="1"/>
  <c r="BD106" i="1"/>
  <c r="BD146" i="1"/>
  <c r="BD116" i="1"/>
  <c r="BD18" i="1"/>
  <c r="BD43" i="1"/>
  <c r="BD72" i="1"/>
  <c r="BD82" i="1"/>
  <c r="BD93" i="1"/>
  <c r="BD7" i="1"/>
  <c r="BD120" i="1"/>
  <c r="BD45" i="1"/>
  <c r="BD53" i="1"/>
  <c r="BD83" i="1"/>
  <c r="BD125" i="1"/>
  <c r="BD16" i="1"/>
  <c r="BD90" i="1"/>
  <c r="BD23" i="1"/>
  <c r="BD33" i="1"/>
  <c r="BD136" i="1"/>
  <c r="BD44" i="1"/>
  <c r="BD60" i="1"/>
  <c r="BD47" i="1"/>
  <c r="BD130" i="1"/>
  <c r="BD105" i="1"/>
  <c r="BD11" i="1"/>
  <c r="BD128" i="1"/>
  <c r="BD143" i="1"/>
  <c r="BD25" i="1"/>
  <c r="BD129" i="1"/>
  <c r="BD97" i="1"/>
  <c r="BD51" i="1"/>
  <c r="BD3" i="1"/>
  <c r="BD50" i="1"/>
  <c r="BD118" i="1"/>
  <c r="BD95" i="1"/>
  <c r="BD124" i="1"/>
  <c r="BD114" i="1"/>
  <c r="BD67" i="1"/>
  <c r="BD145" i="1"/>
  <c r="BD37" i="1"/>
  <c r="BD131" i="1"/>
  <c r="BD19" i="1"/>
  <c r="BD12" i="1"/>
  <c r="BD9" i="1"/>
  <c r="BD135" i="1"/>
  <c r="BD94" i="1"/>
  <c r="BD137" i="1"/>
  <c r="BD2" i="1"/>
  <c r="BD22" i="1"/>
  <c r="BD62" i="1"/>
  <c r="BD46" i="1"/>
  <c r="BD59" i="1"/>
  <c r="BD123" i="1"/>
  <c r="BD10" i="1"/>
  <c r="BD87" i="1"/>
  <c r="BD138" i="1"/>
  <c r="BD133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<sst xmlns="http://schemas.openxmlformats.org/spreadsheetml/2006/main" count="1273" uniqueCount="581">
  <si>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</si>
  <si>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</si>
  <si>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</si>
  <si>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</si>
  <si>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</si>
  <si>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</si>
  <si>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</si>
  <si>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</si>
  <si>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</si>
  <si>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</si>
  <si>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</si>
  <si>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</si>
  <si>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</si>
  <si>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</si>
  <si>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</si>
  <si>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</si>
  <si>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</si>
  <si>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</si>
  <si>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</si>
  <si>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</si>
  <si>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</si>
  <si>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</si>
  <si>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</si>
  <si>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</si>
  <si>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</si>
  <si>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</si>
  <si>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</si>
  <si>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</si>
  <si>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</si>
  <si>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</si>
  <si>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</si>
  <si>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</si>
  <si>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</si>
  <si>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</si>
  <si>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</si>
  <si>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</si>
  <si>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</si>
  <si>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</si>
  <si>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</si>
  <si>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</si>
  <si>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</si>
  <si>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</si>
  <si>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</si>
  <si>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</si>
  <si>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</si>
  <si>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</si>
  <si>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</si>
  <si>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</si>
  <si>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</si>
  <si>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</si>
  <si>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</si>
  <si>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</si>
  <si>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</si>
  <si>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</si>
  <si>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</si>
  <si>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</si>
  <si>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</si>
  <si>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</si>
  <si>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</si>
  <si>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</si>
  <si>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</si>
  <si>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</si>
  <si>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</si>
  <si>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</si>
  <si>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</si>
  <si>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</si>
  <si>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</si>
  <si>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</si>
  <si>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</si>
  <si>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</si>
  <si>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</si>
  <si>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</si>
  <si>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</si>
  <si>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</si>
  <si>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</si>
  <si>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</si>
  <si>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</si>
  <si>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</si>
  <si>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</si>
  <si>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</si>
  <si>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</si>
  <si>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</si>
  <si>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</si>
  <si>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</si>
  <si>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</si>
  <si>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</si>
  <si>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</si>
  <si>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</si>
  <si>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</si>
  <si>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</si>
  <si>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</si>
  <si>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</si>
  <si>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</si>
  <si>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</si>
  <si>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</si>
  <si>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</si>
  <si>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</si>
  <si>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</si>
  <si>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</si>
  <si>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</si>
  <si>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</si>
  <si>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</si>
  <si>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</si>
  <si>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</si>
  <si>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</si>
  <si>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</si>
  <si>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</si>
  <si>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</si>
  <si>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</si>
  <si>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</si>
  <si>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</si>
  <si>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</si>
  <si>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</si>
  <si>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</si>
  <si>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</si>
  <si>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</si>
  <si>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</si>
  <si>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</si>
  <si>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</si>
  <si>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</si>
  <si>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</si>
  <si>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</si>
  <si>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</si>
  <si>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</si>
  <si>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</si>
  <si>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</si>
  <si>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</si>
  <si>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</si>
  <si>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</si>
  <si>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</si>
  <si>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</si>
  <si>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</si>
  <si>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</si>
  <si>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</si>
  <si>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</si>
  <si>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</si>
  <si>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</si>
  <si>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</si>
  <si>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</si>
  <si>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</si>
  <si>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</si>
  <si>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</si>
  <si>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</si>
  <si>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</si>
  <si>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</si>
  <si>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</si>
  <si>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</si>
  <si>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</si>
  <si>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</si>
  <si>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</si>
  <si>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</si>
  <si>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</si>
  <si>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</si>
  <si>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</si>
  <si>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</si>
  <si>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</si>
  <si>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</si>
  <si>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</si>
  <si>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</si>
  <si>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</si>
  <si>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</si>
  <si>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</si>
  <si>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</si>
  <si>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</si>
  <si>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</si>
  <si>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</si>
  <si>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</si>
  <si>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</si>
  <si>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</si>
  <si>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</si>
  <si>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</si>
  <si>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</si>
  <si>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</si>
  <si>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</si>
  <si>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</si>
  <si>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</si>
  <si>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</si>
  <si>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</si>
  <si>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</si>
  <si>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</si>
  <si>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</si>
  <si>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</si>
  <si>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</si>
  <si>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</si>
  <si>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</si>
  <si>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</si>
  <si>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</si>
  <si>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</si>
  <si>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</si>
  <si>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</si>
  <si>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</si>
  <si>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</si>
  <si>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</si>
  <si>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</si>
  <si>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</si>
  <si>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</si>
  <si>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</si>
  <si>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</si>
  <si>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</si>
  <si>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</si>
  <si>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</si>
  <si>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</si>
  <si>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</si>
  <si>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</si>
  <si>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</si>
  <si>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</si>
  <si>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</si>
  <si>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</si>
  <si>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</si>
  <si>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</si>
  <si>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</si>
  <si>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</si>
  <si>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</si>
  <si>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</si>
  <si>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</si>
  <si>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</si>
  <si>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</si>
  <si>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</si>
  <si>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</si>
  <si>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</si>
  <si>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</si>
  <si>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</si>
  <si>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</si>
  <si>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</si>
  <si>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</si>
  <si>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</si>
  <si>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</si>
  <si>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</si>
  <si>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</si>
  <si>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</si>
  <si>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</si>
  <si>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</si>
  <si>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</si>
  <si>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</si>
  <si>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</si>
  <si>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</si>
  <si>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</si>
  <si>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</si>
  <si>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</si>
  <si>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</si>
  <si>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</si>
  <si>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</si>
  <si>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</si>
  <si>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</si>
  <si>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</si>
  <si>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</si>
  <si>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</si>
  <si>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</si>
  <si>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</si>
  <si>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</si>
  <si>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</si>
  <si>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</si>
  <si>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</si>
  <si>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</si>
  <si>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</si>
  <si>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</si>
  <si>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</si>
  <si>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</si>
  <si>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</si>
  <si>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</si>
  <si>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</si>
  <si>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</si>
  <si>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</si>
  <si>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</si>
  <si>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</si>
  <si>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</si>
  <si>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</si>
  <si>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</si>
  <si>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</si>
  <si>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</si>
  <si>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</si>
  <si>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</si>
  <si>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</si>
  <si>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</si>
  <si>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</si>
  <si>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</si>
  <si>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</si>
  <si>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</si>
  <si>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</si>
  <si>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</si>
  <si>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</si>
  <si>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</si>
  <si>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</si>
  <si>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</si>
  <si>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</si>
  <si>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</si>
  <si>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</si>
  <si>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</si>
  <si>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</si>
  <si>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</si>
  <si>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</si>
  <si>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</si>
  <si>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</si>
  <si>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</si>
  <si>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</si>
  <si>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</si>
  <si>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</si>
  <si>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</si>
  <si>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</si>
  <si>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</si>
  <si>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</si>
  <si>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</si>
  <si>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</si>
  <si>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</si>
  <si>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</si>
  <si>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</si>
  <si>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</si>
  <si>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</si>
  <si>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</si>
  <si>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</si>
  <si>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</si>
  <si>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</si>
  <si>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</si>
  <si>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</si>
  <si>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</si>
  <si>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</si>
  <si>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</si>
  <si>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</si>
  <si>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</si>
  <si>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</si>
  <si>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</si>
  <si>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</si>
  <si>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</si>
  <si>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</si>
  <si>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</si>
  <si>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</si>
  <si>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</si>
  <si>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</si>
  <si>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</si>
  <si>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</si>
  <si>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</si>
  <si>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</si>
  <si>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</si>
  <si>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</si>
  <si>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</si>
  <si>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</si>
  <si>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</si>
  <si>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</si>
  <si>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</si>
  <si>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</si>
  <si>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</si>
  <si>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</si>
  <si>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</si>
  <si>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</si>
  <si>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</si>
  <si>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</si>
  <si>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</si>
  <si>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</si>
  <si>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</si>
  <si>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</si>
  <si>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</si>
  <si>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</si>
  <si>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</si>
  <si>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</si>
  <si>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</si>
  <si>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</si>
  <si>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</si>
  <si>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</si>
  <si>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</si>
  <si>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</si>
  <si>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</si>
  <si>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</si>
  <si>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</si>
  <si>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</si>
  <si>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</si>
  <si>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</si>
  <si>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</si>
  <si>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</si>
  <si>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</si>
  <si>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</si>
  <si>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</si>
  <si>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</si>
  <si>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</si>
  <si>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</si>
  <si>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</si>
  <si>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</si>
  <si>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</si>
  <si>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</si>
  <si>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</si>
  <si>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</si>
  <si>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</si>
  <si>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</si>
  <si>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</si>
  <si>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</si>
  <si>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</si>
  <si>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</si>
  <si>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</si>
  <si>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</si>
  <si>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</si>
  <si>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</si>
  <si>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</si>
  <si>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</si>
  <si>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</si>
  <si>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</si>
  <si>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</si>
  <si>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</si>
  <si>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</si>
  <si>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</si>
  <si>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</si>
  <si>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</si>
  <si>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</si>
  <si>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</si>
  <si>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</si>
  <si>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</si>
  <si>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</si>
  <si>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</si>
  <si>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</si>
  <si>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</si>
  <si>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</si>
  <si>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</si>
  <si>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</si>
  <si>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</si>
  <si>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</si>
  <si>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</si>
  <si>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</si>
  <si>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</si>
  <si>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</si>
  <si>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</si>
  <si>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</si>
  <si>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</si>
  <si>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</si>
  <si>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</si>
  <si>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</si>
  <si>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</si>
  <si>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</si>
  <si>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</si>
  <si>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</si>
  <si>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</si>
  <si>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</si>
  <si>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</si>
  <si>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</si>
  <si>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</si>
  <si>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</si>
  <si>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</si>
  <si>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</si>
  <si>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</si>
  <si>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</si>
  <si>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</si>
  <si>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</si>
  <si>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</si>
  <si>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</si>
  <si>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</si>
  <si>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</si>
  <si>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</si>
  <si>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</si>
  <si>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</si>
  <si>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</si>
  <si>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</si>
  <si>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</si>
  <si>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</si>
  <si>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</si>
  <si>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</si>
  <si>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</si>
  <si>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</si>
  <si>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</si>
  <si>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</si>
  <si>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</si>
  <si>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</si>
  <si>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</si>
  <si>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</si>
  <si>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</si>
  <si>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</si>
  <si>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</si>
  <si>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</si>
  <si>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</si>
  <si>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</si>
  <si>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</si>
  <si>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</si>
  <si>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</si>
  <si>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</si>
  <si>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</si>
  <si>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</si>
  <si>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</si>
  <si>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</si>
  <si>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</si>
  <si>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</si>
  <si>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</si>
  <si>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</si>
  <si>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</si>
  <si>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</si>
  <si>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</si>
  <si>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</si>
  <si>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</si>
  <si>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</si>
  <si>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</si>
  <si>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</si>
  <si>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</si>
  <si>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</si>
  <si>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</si>
  <si>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</si>
  <si>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</si>
  <si>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</si>
  <si>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</si>
  <si>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</si>
  <si>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</si>
  <si>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</si>
  <si>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</si>
  <si>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</si>
  <si>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</si>
  <si>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</si>
  <si>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</si>
  <si>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</si>
  <si>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</si>
  <si>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</si>
  <si>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</si>
  <si>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</si>
  <si>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</si>
  <si>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</si>
  <si>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</si>
  <si>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</si>
  <si>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</si>
  <si>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</si>
  <si>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</si>
  <si>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</si>
  <si>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</si>
  <si>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</si>
  <si>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</si>
  <si>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</si>
  <si>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</si>
  <si>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</si>
  <si>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</si>
  <si>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</si>
  <si>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</si>
  <si>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</si>
  <si>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</si>
  <si>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</si>
  <si>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</si>
  <si>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</si>
  <si>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</si>
  <si>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</si>
  <si>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</si>
  <si>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</si>
  <si>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</si>
  <si>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</si>
  <si>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</si>
  <si>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</si>
  <si>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</si>
  <si>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</si>
  <si>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</si>
  <si>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</si>
  <si>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</si>
  <si>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</si>
  <si>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</si>
  <si>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</si>
  <si>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</si>
  <si>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</si>
  <si>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</si>
  <si>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</si>
  <si>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</si>
  <si>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</si>
  <si>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</si>
  <si>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</si>
  <si>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</si>
  <si>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</si>
  <si>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</si>
  <si>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</si>
  <si>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</si>
  <si>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</si>
  <si>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</si>
  <si>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</si>
  <si>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</si>
  <si>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Corrida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</si>
  <si>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</si>
  <si>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</si>
  <si>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</si>
  <si>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</si>
  <si>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</si>
  <si>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$3.25 Well Drinks&lt;br&gt;$3 Microbrews&lt;br&gt;$2.50 Bud and Bud Light&lt;br&gt;$2.75 Sliders</t>
  </si>
  <si>
    <t>1023 WALNUT STREET BOULDER, CO 80302</t>
  </si>
  <si>
    <t>2525 Arapahoe Ave The Village Boulder CO</t>
  </si>
  <si>
    <t>Sunday and Saturday Open Until 6pm  &lt;br&gt; Food: 1/2 off signature starters&lt;br&gt; Drinks: 1/2 off Draft beers, Wine &amp; Signature Cocktails</t>
  </si>
  <si>
    <t>Daily 5 - 7pm &lt;br&gt; Drinks: $3 Select Draft Beers</t>
  </si>
  <si>
    <t>2 -6 pm Daily, All day and night Sunday &lt;br&gt; Food: $2.50 Street Tacos &lt;br&gt; Drinks: $3.50 Draft Beer, $4.50  House Marg, $5.50 Silver Shot, $6.50 Juicy Marg</t>
  </si>
  <si>
    <t>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</t>
  </si>
  <si>
    <t>Daily 2-5 pm &lt;br&gt; Food: $15 double cheeseburger and beer&lt;br&gt;$16 oysters on the half shell (6x) and a happy hour beer or wine&lt;br&gt;Selection of $5 beers&lt;br&gt;Selection of $6 cocktails&lt;br&gt;Selection of $7 wine</t>
  </si>
  <si>
    <t>All night Monday, Tuesday-Sunday 2-6pm / Brunch Happy Hour Sat &amp; Sun 9:30-10 am &lt;br&gt; Food&lt;br&gt;Queso Fundido $5&lt;br&gt;Nachos $5&lt;br&gt;Lamb Taquitos $5&lt;br&gt;Chicken Enchilada $5&lt;br&gt;Chile Relleno $6&lt;br&gt;Street Tacos $3&lt;br&gt;Drinks&lt;br&gt;Post Can $4&lt;br&gt;Draft Beer $4&lt;br&gt;House Wine $5&lt;br&gt;Coin Marg $5.50-7.50&lt;br&gt;Daiquiri $7&lt;br&gt;Dark and Stormy $6&lt;br&gt;Sangria $6</t>
  </si>
  <si>
    <t>CROQUETTAS DE JAMON - HAM REDUCTION $3/EA&lt;br&gt;CROQUETTAS DE MORILLA - MORELS, MANCHEGO $4/EA&lt;br&gt;GILDAS - PICKLED RAMP, ANCHOVY, GUANDILLAS, ARTICHOKE, ESPELETTE $3/EA&lt;br&gt;PAN CON TOMATE - CONFIT GARLIC AIOLI, OLIVE OIL $7 &lt;br&gt;ACEITUNAS MARINADAS - OLIVES, GARLIC, LEMON, PARSLEY $7&lt;br&gt;ACEITUNAS FRITAS $13&lt;br&gt;TOSTADA DE ANCHOA $5/EA&lt;br&gt;PADRON PIMIENTOS - OLIVE OIL, SEA SALT $14&lt;br&gt;JAMON IBERICO DE BELLOTA $34/OZ&lt;br&gt;JAMON MANGALICA $19/OZ&lt;br&gt;CHORIZO IBERICO DE BELLOTA $10/OZ</t>
  </si>
  <si>
    <t>$6 Ceasar Salad&lt;br&gt;$2 Seasonal Deviled Eggs&lt;br&gt;$3 Oysters Hickenlooper&lt;br&gt;$7 Poutine&lt;br&gt;$7 Duck Wings&lt;br&gt;$5 Fried Chicken Taco&lt;br&gt;$4 Sweet Potato Nuggets&lt;br&gt;&lt;br&gt;$6 Tap Wines&lt;br&gt;$5 Tap Beers&lt;br&gt;$5-6 Select Cocktails&lt;br&gt;&lt;</t>
  </si>
  <si>
    <t>Pepper Noshery</t>
  </si>
  <si>
    <t>1043 PEARL ST. BOULDER, CO 80302</t>
  </si>
  <si>
    <t>$3 beers&lt;br&gt;$4 wines&lt;br&gt;$5 well spirits&lt;br&gt;$7 cocktails&lt;br&gt;$3 grilled corn bites&lt;br&gt;$4 blackened shrimp taco&lt;br&gt;$6 fried calamari&lt;br&gt;$8 wild Alaskan salmon tartare&lt;br&gt;$6 thai mussels&lt;br&gt;$3 Castelvetrano olives&lt;br&gt;$7 roasted buffalo cauliflower&lt;br&gt;$6 crispy brussel sprouts&lt;br&gt;$7 mushroom spring rolls&lt;br&gt;$6 AQ soup&lt;br&gt;$7 cocktail shrimp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</si>
</sst>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7"/>
  <sheetViews>
    <sheetView tabSelected="1" zoomScale="85" zoomScaleNormal="85" workbookViewId="0">
      <pane xSplit="4" ySplit="1" topLeftCell="E74" activePane="bottomRight" state="frozen"/>
      <selection pane="topRight" activeCell="E1" sqref="E1"/>
      <selection pane="bottomLeft" activeCell="U86" sqref="U86"/>
      <selection pane="bottomRight" activeCell="V80" sqref="V80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397</v>
      </c>
      <c r="C2" s="1" t="s">
        <v>395</v>
      </c>
      <c r="G2" s="3" t="s">
        <v>409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524</v>
      </c>
      <c r="AT2" s="1" t="s">
        <v>435</v>
      </c>
      <c r="AU2" s="1" t="s">
        <v>538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319</v>
      </c>
      <c r="C3" s="1" t="s">
        <v>292</v>
      </c>
      <c r="G3" s="1" t="s">
        <v>335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485</v>
      </c>
      <c r="AU3" s="1" t="s">
        <v>538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544</v>
      </c>
      <c r="C4" s="1" t="s">
        <v>266</v>
      </c>
      <c r="G4" s="3" t="s">
        <v>242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267</v>
      </c>
      <c r="AS4" s="1" t="s">
        <v>28</v>
      </c>
      <c r="AU4" s="1" t="s">
        <v>538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309</v>
      </c>
      <c r="C5" s="1" t="s">
        <v>266</v>
      </c>
      <c r="G5" s="8" t="s">
        <v>345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495</v>
      </c>
      <c r="AU5" s="1" t="s">
        <v>538</v>
      </c>
      <c r="AV5" s="5" t="s">
        <v>32</v>
      </c>
      <c r="AW5" s="5" t="s">
        <v>32</v>
      </c>
      <c r="AX5" s="6" t="str">
        <f t="shared" si="21"/>
        <v>{
    'name': "Aloy Thai",
    'area': "downtown",'hours':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downtown</v>
      </c>
      <c r="BF5" s="1" t="str">
        <f t="shared" si="29"/>
        <v>Downtown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178</v>
      </c>
      <c r="G6" s="6" t="s">
        <v>179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539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133</v>
      </c>
      <c r="AS6" s="1" t="s">
        <v>28</v>
      </c>
      <c r="AU6" s="1" t="s">
        <v>538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236</v>
      </c>
      <c r="C7" s="1" t="s">
        <v>266</v>
      </c>
      <c r="G7" s="1" t="s">
        <v>259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283</v>
      </c>
      <c r="AS7" s="1" t="s">
        <v>28</v>
      </c>
      <c r="AU7" s="1" t="s">
        <v>538</v>
      </c>
      <c r="AV7" s="5" t="s">
        <v>33</v>
      </c>
      <c r="AW7" s="5" t="s">
        <v>33</v>
      </c>
      <c r="AX7" s="6" t="str">
        <f t="shared" si="21"/>
        <v>{
    'name': "Arabesque",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downtown</v>
      </c>
      <c r="BF7" s="1" t="str">
        <f t="shared" si="29"/>
        <v>Downtown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178</v>
      </c>
      <c r="G8" s="17" t="s">
        <v>180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134</v>
      </c>
      <c r="AS8" s="1" t="s">
        <v>28</v>
      </c>
      <c r="AU8" s="1" t="s">
        <v>538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388</v>
      </c>
      <c r="C9" s="1" t="s">
        <v>394</v>
      </c>
      <c r="G9" s="22" t="s">
        <v>402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518</v>
      </c>
      <c r="AS9" s="1" t="s">
        <v>28</v>
      </c>
      <c r="AT9" s="1" t="s">
        <v>435</v>
      </c>
      <c r="AU9" s="1" t="s">
        <v>538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420</v>
      </c>
      <c r="C10" s="1" t="s">
        <v>394</v>
      </c>
      <c r="G10" s="24" t="s">
        <v>421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551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532</v>
      </c>
      <c r="AU10" s="1" t="s">
        <v>538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315</v>
      </c>
      <c r="C11" s="1" t="s">
        <v>266</v>
      </c>
      <c r="G11" s="3" t="s">
        <v>339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427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489</v>
      </c>
      <c r="AU11" s="1" t="s">
        <v>538</v>
      </c>
      <c r="AV11" s="5" t="s">
        <v>32</v>
      </c>
      <c r="AW11" s="5" t="s">
        <v>32</v>
      </c>
      <c r="AX11" s="6" t="str">
        <f t="shared" si="21"/>
        <v>{
    'name': "Backcountry Pizza &amp; Tap House",
    'area': "downtown",'hours':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downtown</v>
      </c>
      <c r="BF11" s="1" t="str">
        <f t="shared" si="29"/>
        <v>Downtown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387</v>
      </c>
      <c r="C12" s="1" t="s">
        <v>292</v>
      </c>
      <c r="G12" s="1" t="s">
        <v>368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517</v>
      </c>
      <c r="AU12" s="1" t="s">
        <v>538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389</v>
      </c>
      <c r="C13" s="1" t="s">
        <v>395</v>
      </c>
      <c r="G13" s="1" t="s">
        <v>403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431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519</v>
      </c>
      <c r="AS13" s="1" t="s">
        <v>28</v>
      </c>
      <c r="AU13" s="1" t="s">
        <v>538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178</v>
      </c>
      <c r="G14" s="17" t="s">
        <v>182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136</v>
      </c>
      <c r="AS14" s="1" t="s">
        <v>28</v>
      </c>
      <c r="AU14" s="1" t="s">
        <v>538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378</v>
      </c>
      <c r="C15" s="1" t="s">
        <v>292</v>
      </c>
      <c r="G15" s="1" t="s">
        <v>359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508</v>
      </c>
      <c r="AU15" s="1" t="s">
        <v>538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300</v>
      </c>
      <c r="C16" s="1" t="s">
        <v>394</v>
      </c>
      <c r="G16" s="19" t="s">
        <v>301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542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435</v>
      </c>
      <c r="AU16" s="1" t="s">
        <v>538</v>
      </c>
      <c r="AV16" s="5" t="s">
        <v>32</v>
      </c>
      <c r="AW16" s="5" t="s">
        <v>32</v>
      </c>
      <c r="AX16" s="6" t="str">
        <f t="shared" si="21"/>
        <v>{
    'name': "Boulder Beer Company",
    'area': "north",'hours':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north kid</v>
      </c>
      <c r="BF16" s="1" t="str">
        <f t="shared" si="29"/>
        <v>North Boulder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439</v>
      </c>
    </row>
    <row r="17" spans="2:64" ht="21" customHeight="1">
      <c r="B17" s="10" t="s">
        <v>67</v>
      </c>
      <c r="C17" s="1" t="s">
        <v>178</v>
      </c>
      <c r="G17" s="17" t="s">
        <v>183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562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137</v>
      </c>
      <c r="AS17" s="1" t="s">
        <v>28</v>
      </c>
      <c r="AU17" s="1" t="s">
        <v>538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230</v>
      </c>
      <c r="C18" s="1" t="s">
        <v>266</v>
      </c>
      <c r="G18" s="8" t="s">
        <v>253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277</v>
      </c>
      <c r="AS18" s="1" t="s">
        <v>28</v>
      </c>
      <c r="AU18" s="1" t="s">
        <v>538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386</v>
      </c>
      <c r="C19" s="1" t="s">
        <v>292</v>
      </c>
      <c r="G19" s="1" t="s">
        <v>368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538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178</v>
      </c>
      <c r="G20" s="6" t="s">
        <v>184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138</v>
      </c>
      <c r="AS20" s="1" t="s">
        <v>28</v>
      </c>
      <c r="AT20" s="1" t="s">
        <v>435</v>
      </c>
      <c r="AU20" s="1" t="s">
        <v>538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220</v>
      </c>
      <c r="C21" s="1" t="s">
        <v>178</v>
      </c>
      <c r="G21" s="1" t="s">
        <v>243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268</v>
      </c>
      <c r="AS21" s="1" t="s">
        <v>28</v>
      </c>
      <c r="AU21" s="1" t="s">
        <v>538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398</v>
      </c>
      <c r="C22" s="1" t="s">
        <v>395</v>
      </c>
      <c r="G22" s="1" t="s">
        <v>410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525</v>
      </c>
      <c r="AT22" s="1" t="s">
        <v>435</v>
      </c>
      <c r="AU22" s="1" t="s">
        <v>538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326</v>
      </c>
      <c r="C23" s="1" t="s">
        <v>266</v>
      </c>
      <c r="G23" s="1" t="s">
        <v>328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476</v>
      </c>
      <c r="AS23" s="1" t="s">
        <v>28</v>
      </c>
      <c r="AU23" s="1" t="s">
        <v>538</v>
      </c>
      <c r="AV23" s="5" t="s">
        <v>33</v>
      </c>
      <c r="AW23" s="5" t="s">
        <v>33</v>
      </c>
      <c r="AX23" s="6" t="str">
        <f t="shared" si="21"/>
        <v>{
    'name': "Buff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downtown</v>
      </c>
      <c r="BF23" s="1" t="str">
        <f t="shared" si="29"/>
        <v>Downtown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370</v>
      </c>
      <c r="C24" s="1" t="s">
        <v>292</v>
      </c>
      <c r="G24" s="1" t="s">
        <v>350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547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500</v>
      </c>
      <c r="AS24" s="1" t="s">
        <v>28</v>
      </c>
      <c r="AT24" s="1" t="s">
        <v>435</v>
      </c>
      <c r="AU24" s="1" t="s">
        <v>538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310</v>
      </c>
      <c r="C25" s="1" t="s">
        <v>34</v>
      </c>
      <c r="G25" s="3" t="s">
        <v>344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494</v>
      </c>
      <c r="AU25" s="1" t="s">
        <v>538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178</v>
      </c>
      <c r="G26" s="17" t="s">
        <v>185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575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139</v>
      </c>
      <c r="AS26" s="1" t="s">
        <v>28</v>
      </c>
      <c r="AU26" s="1" t="s">
        <v>538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Food&lt;br&gt;Queso Fundido $5&lt;br&gt;Nachos $5&lt;br&gt;Lamb Taquitos $5&lt;br&gt;Chicken Enchilada $5&lt;br&gt;Chile Relleno $6&lt;br&gt;Street Tacos $3&lt;br&gt;Drinks&lt;br&gt;Post Can $4&lt;br&gt;Draft Beer $4&lt;br&gt;House Wine $5&lt;br&gt;Coin Marg $5.50-7.50&lt;br&gt;Daiquiri $7&lt;br&gt;Dark and Stormy $6&lt;br&gt;Sangria $6",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540</v>
      </c>
    </row>
    <row r="27" spans="2:64" ht="21" customHeight="1">
      <c r="B27" s="10" t="s">
        <v>25</v>
      </c>
      <c r="C27" s="1" t="s">
        <v>292</v>
      </c>
      <c r="G27" s="1" t="s">
        <v>361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510</v>
      </c>
      <c r="AU27" s="1" t="s">
        <v>538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221</v>
      </c>
      <c r="C28" s="1" t="s">
        <v>178</v>
      </c>
      <c r="G28" s="1" t="s">
        <v>244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269</v>
      </c>
      <c r="AS28" s="1" t="s">
        <v>28</v>
      </c>
      <c r="AU28" s="1" t="s">
        <v>538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561</v>
      </c>
      <c r="C29" s="1" t="s">
        <v>266</v>
      </c>
      <c r="G29" s="1" t="s">
        <v>568</v>
      </c>
      <c r="H29" s="1">
        <v>1430</v>
      </c>
      <c r="I29" s="1">
        <v>2000</v>
      </c>
      <c r="J29" s="1">
        <v>1600</v>
      </c>
      <c r="K29" s="1">
        <v>2000</v>
      </c>
      <c r="L29" s="1">
        <v>1430</v>
      </c>
      <c r="M29" s="1">
        <v>2000</v>
      </c>
      <c r="N29" s="1">
        <v>1430</v>
      </c>
      <c r="O29" s="1">
        <v>2000</v>
      </c>
      <c r="P29" s="1">
        <v>1430</v>
      </c>
      <c r="Q29" s="1">
        <v>2000</v>
      </c>
      <c r="R29" s="1">
        <v>1430</v>
      </c>
      <c r="S29" s="1">
        <v>2000</v>
      </c>
      <c r="T29" s="1">
        <v>1430</v>
      </c>
      <c r="U29" s="1">
        <v>2000</v>
      </c>
      <c r="V29" s="6" t="s">
        <v>576</v>
      </c>
      <c r="W29" s="1">
        <f t="shared" ref="W29" si="53">IF(H29&gt;0,H29/100,"")</f>
        <v>14.3</v>
      </c>
      <c r="X29" s="1">
        <f t="shared" ref="X29" si="54">IF(I29&gt;0,I29/100,"")</f>
        <v>20</v>
      </c>
      <c r="Y29" s="1">
        <f t="shared" ref="Y29" si="55">IF(J29&gt;0,J29/100,"")</f>
        <v>16</v>
      </c>
      <c r="Z29" s="1">
        <f t="shared" ref="Z29" si="56">IF(K29&gt;0,K29/100,"")</f>
        <v>20</v>
      </c>
      <c r="AA29" s="1">
        <f t="shared" ref="AA29" si="57">IF(L29&gt;0,L29/100,"")</f>
        <v>14.3</v>
      </c>
      <c r="AB29" s="1">
        <f t="shared" ref="AB29" si="58">IF(M29&gt;0,M29/100,"")</f>
        <v>20</v>
      </c>
      <c r="AC29" s="1">
        <f t="shared" ref="AC29" si="59">IF(N29&gt;0,N29/100,"")</f>
        <v>14.3</v>
      </c>
      <c r="AD29" s="1">
        <f t="shared" ref="AD29" si="60">IF(O29&gt;0,O29/100,"")</f>
        <v>20</v>
      </c>
      <c r="AE29" s="1">
        <f t="shared" ref="AE29" si="61">IF(P29&gt;0,P29/100,"")</f>
        <v>14.3</v>
      </c>
      <c r="AF29" s="1">
        <f t="shared" ref="AF29" si="62">IF(Q29&gt;0,Q29/100,"")</f>
        <v>20</v>
      </c>
      <c r="AG29" s="1">
        <f t="shared" ref="AG29" si="63">IF(R29&gt;0,R29/100,"")</f>
        <v>14.3</v>
      </c>
      <c r="AH29" s="1">
        <f t="shared" ref="AH29" si="64">IF(S29&gt;0,S29/100,"")</f>
        <v>20</v>
      </c>
      <c r="AI29" s="1">
        <f t="shared" ref="AI29" si="65">IF(T29&gt;0,T29/100,"")</f>
        <v>14.3</v>
      </c>
      <c r="AJ29" s="1">
        <f t="shared" ref="AJ29" si="66">IF(U29&gt;0,U29/100,"")</f>
        <v>20</v>
      </c>
      <c r="AK29" s="1" t="str">
        <f t="shared" ref="AK29" si="67">IF(H29&gt;0,CONCATENATE(IF(W29&lt;=12,W29,W29-12),IF(OR(W29&lt;12,W29=24),"am","pm"),"-",IF(X29&lt;=12,X29,X29-12),IF(OR(X29&lt;12,X29=24),"am","pm")),"")</f>
        <v>2.3pm-8pm</v>
      </c>
      <c r="AL29" s="1" t="str">
        <f t="shared" ref="AL29" si="68">IF(J29&gt;0,CONCATENATE(IF(Y29&lt;=12,Y29,Y29-12),IF(OR(Y29&lt;12,Y29=24),"am","pm"),"-",IF(Z29&lt;=12,Z29,Z29-12),IF(OR(Z29&lt;12,Z29=24),"am","pm")),"")</f>
        <v>4pm-8pm</v>
      </c>
      <c r="AM29" s="1" t="str">
        <f t="shared" ref="AM29" si="69">IF(L29&gt;0,CONCATENATE(IF(AA29&lt;=12,AA29,AA29-12),IF(OR(AA29&lt;12,AA29=24),"am","pm"),"-",IF(AB29&lt;=12,AB29,AB29-12),IF(OR(AB29&lt;12,AB29=24),"am","pm")),"")</f>
        <v>2.3pm-8pm</v>
      </c>
      <c r="AN29" s="1" t="str">
        <f t="shared" ref="AN29" si="70">IF(N29&gt;0,CONCATENATE(IF(AC29&lt;=12,AC29,AC29-12),IF(OR(AC29&lt;12,AC29=24),"am","pm"),"-",IF(AD29&lt;=12,AD29,AD29-12),IF(OR(AD29&lt;12,AD29=24),"am","pm")),"")</f>
        <v>2.3pm-8pm</v>
      </c>
      <c r="AO29" s="1" t="str">
        <f t="shared" ref="AO29" si="71">IF(O29&gt;0,CONCATENATE(IF(AE29&lt;=12,AE29,AE29-12),IF(OR(AE29&lt;12,AE29=24),"am","pm"),"-",IF(AF29&lt;=12,AF29,AF29-12),IF(OR(AF29&lt;12,AF29=24),"am","pm")),"")</f>
        <v>2.3pm-8pm</v>
      </c>
      <c r="AP29" s="1" t="str">
        <f t="shared" ref="AP29" si="72">IF(R29&gt;0,CONCATENATE(IF(AG29&lt;=12,AG29,AG29-12),IF(OR(AG29&lt;12,AG29=24),"am","pm"),"-",IF(AH29&lt;=12,AH29,AH29-12),IF(OR(AH29&lt;12,AH29=24),"am","pm")),"")</f>
        <v>2.3pm-8pm</v>
      </c>
      <c r="AQ29" s="1" t="str">
        <f t="shared" ref="AQ29" si="73">IF(T29&gt;0,CONCATENATE(IF(AI29&lt;=12,AI29,AI29-12),IF(OR(AI29&lt;12,AI29=24),"am","pm"),"-",IF(AJ29&lt;=12,AJ29,AJ29-12),IF(OR(AJ29&lt;12,AJ29=24),"am","pm")),"")</f>
        <v>2.3pm-8pm</v>
      </c>
      <c r="AR29" s="1" t="s">
        <v>560</v>
      </c>
      <c r="AS29" s="1" t="s">
        <v>28</v>
      </c>
      <c r="AU29" s="1" t="s">
        <v>538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'sunday-start':"1430", 'sunday-end':"2000", 'monday-start':"1600", 'monday-end':"2000", 'tuesday-start':"1430", 'tuesday-end':"2000", 'wednesday-start':"1430", 'wednesday-end':"2000", 'thursday-start':"1430", 'thursday-end':"2000", 'friday-start':"1430", 'friday-end':"2000", 'saturday-start':"1430", 'saturday-end':"2000"},  'description': "CROQUETTAS DE JAMON - HAM REDUCTION $3/EA&lt;br&gt;CROQUETTAS DE MORILLA - MORELS, MANCHEGO $4/EA&lt;br&gt;GILDAS - PICKLED RAMP, ANCHOVY, GUANDILLAS, ARTICHOKE, ESPELETTE $3/EA&lt;br&gt;PAN CON TOMATE - CONFIT GARLIC AIOLI, OLIVE OIL $7 &lt;br&gt;ACEITUNAS MARINADAS - OLIVES, GARLIC, LEMON, PARSLEY $7&lt;br&gt;ACEITUNAS FRITAS $13&lt;br&gt;TOSTADA DE ANCHOA $5/EA&lt;br&gt;PADRON PIMIENTOS - OLIVE OIL, SEA SALT $14&lt;br&gt;JAMON IBERICO DE BELLOTA $34/OZ&lt;br&gt;JAMON MANGALICA $19/OZ&lt;br&gt;CHORIZO IBERICO DE BELLOTA $10/OZ", 'link':"https://www.corridaboulder.com/", 'pricing':"",   'phone-number': "", 'address': "1023 WALNUT STREET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415</v>
      </c>
      <c r="C30" s="1" t="s">
        <v>394</v>
      </c>
      <c r="G30" s="23" t="s">
        <v>416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552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530</v>
      </c>
      <c r="AU30" s="1" t="s">
        <v>538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557</v>
      </c>
      <c r="C31" s="1" t="s">
        <v>34</v>
      </c>
      <c r="G31" s="23" t="s">
        <v>558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559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538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222</v>
      </c>
      <c r="C32" s="1" t="s">
        <v>178</v>
      </c>
      <c r="G32" s="1" t="s">
        <v>245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270</v>
      </c>
      <c r="AS32" s="1" t="s">
        <v>28</v>
      </c>
      <c r="AU32" s="1" t="s">
        <v>538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325</v>
      </c>
      <c r="C33" s="1" t="s">
        <v>266</v>
      </c>
      <c r="G33" s="3" t="s">
        <v>329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478</v>
      </c>
      <c r="AT33" s="1" t="s">
        <v>435</v>
      </c>
      <c r="AU33" s="1" t="s">
        <v>538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downtown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Downtown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459</v>
      </c>
      <c r="C34" s="1" t="s">
        <v>394</v>
      </c>
      <c r="G34" s="11" t="s">
        <v>461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463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460</v>
      </c>
      <c r="AS34" s="1" t="s">
        <v>28</v>
      </c>
      <c r="AU34" s="1" t="s">
        <v>538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178</v>
      </c>
      <c r="G35" s="17" t="s">
        <v>188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545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142</v>
      </c>
      <c r="AS35" s="1" t="s">
        <v>219</v>
      </c>
      <c r="AU35" s="1" t="s">
        <v>538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231</v>
      </c>
      <c r="C36" s="1" t="s">
        <v>178</v>
      </c>
      <c r="G36" s="1" t="s">
        <v>254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278</v>
      </c>
      <c r="AS36" s="1" t="s">
        <v>28</v>
      </c>
      <c r="AU36" s="1" t="s">
        <v>538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382</v>
      </c>
      <c r="C37" s="1" t="s">
        <v>292</v>
      </c>
      <c r="G37" s="1" t="s">
        <v>364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513</v>
      </c>
      <c r="AU37" s="1" t="s">
        <v>538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392</v>
      </c>
      <c r="C38" s="1" t="s">
        <v>34</v>
      </c>
      <c r="G38" s="1" t="s">
        <v>406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432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522</v>
      </c>
      <c r="AS38" s="1" t="s">
        <v>28</v>
      </c>
      <c r="AU38" s="1" t="s">
        <v>538</v>
      </c>
      <c r="AV38" s="5" t="s">
        <v>32</v>
      </c>
      <c r="AW38" s="5" t="s">
        <v>32</v>
      </c>
      <c r="AX38" s="6" t="str">
        <f t="shared" si="111"/>
        <v>{
    'name': "FATE Brewing Company",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campus kid</v>
      </c>
      <c r="BF38" s="1" t="str">
        <f t="shared" si="119"/>
        <v>Near Campus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449</v>
      </c>
    </row>
    <row r="39" spans="2:64" ht="21" customHeight="1">
      <c r="B39" s="10" t="s">
        <v>238</v>
      </c>
      <c r="C39" s="1" t="s">
        <v>178</v>
      </c>
      <c r="G39" s="15" t="s">
        <v>261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285</v>
      </c>
      <c r="AS39" s="1" t="s">
        <v>28</v>
      </c>
      <c r="AU39" s="1" t="s">
        <v>538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374</v>
      </c>
      <c r="C40" s="1" t="s">
        <v>292</v>
      </c>
      <c r="G40" s="1" t="s">
        <v>354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504</v>
      </c>
      <c r="AU40" s="1" t="s">
        <v>538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306</v>
      </c>
      <c r="C41" s="1" t="s">
        <v>395</v>
      </c>
      <c r="G41" s="8" t="s">
        <v>348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498</v>
      </c>
      <c r="AU41" s="1" t="s">
        <v>538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178</v>
      </c>
      <c r="G42" s="17" t="s">
        <v>189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109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143</v>
      </c>
      <c r="AS42" s="1" t="s">
        <v>28</v>
      </c>
      <c r="AU42" s="1" t="s">
        <v>538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232</v>
      </c>
      <c r="C43" s="1" t="s">
        <v>178</v>
      </c>
      <c r="G43" s="1" t="s">
        <v>255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279</v>
      </c>
      <c r="AS43" s="1" t="s">
        <v>28</v>
      </c>
      <c r="AU43" s="1" t="s">
        <v>538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232</v>
      </c>
      <c r="C44" s="1" t="s">
        <v>178</v>
      </c>
      <c r="G44" s="1" t="s">
        <v>255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480</v>
      </c>
      <c r="AU44" s="1" t="s">
        <v>538</v>
      </c>
      <c r="AV44" s="5" t="s">
        <v>33</v>
      </c>
      <c r="AW44" s="5" t="s">
        <v>33</v>
      </c>
      <c r="AX44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pearl</v>
      </c>
      <c r="BF44" s="1" t="str">
        <f t="shared" si="119"/>
        <v>Pearl Street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239</v>
      </c>
      <c r="C45" s="1" t="s">
        <v>178</v>
      </c>
      <c r="G45" s="1" t="s">
        <v>262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286</v>
      </c>
      <c r="AS45" s="1" t="s">
        <v>28</v>
      </c>
      <c r="AU45" s="1" t="s">
        <v>538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401</v>
      </c>
      <c r="C46" s="1" t="s">
        <v>395</v>
      </c>
      <c r="G46" s="1" t="s">
        <v>413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528</v>
      </c>
      <c r="AU46" s="1" t="s">
        <v>538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322</v>
      </c>
      <c r="C47" s="1" t="s">
        <v>266</v>
      </c>
      <c r="G47" s="3" t="s">
        <v>332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543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482</v>
      </c>
      <c r="AT47" s="1" t="s">
        <v>435</v>
      </c>
      <c r="AU47" s="1" t="s">
        <v>538</v>
      </c>
      <c r="AV47" s="5" t="s">
        <v>32</v>
      </c>
      <c r="AW47" s="5" t="s">
        <v>32</v>
      </c>
      <c r="AX47" s="6" t="str">
        <f t="shared" si="111"/>
        <v>{
    'name': "Half Fast Subs",
    'area': "downtown",'hours':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downtown</v>
      </c>
      <c r="BF47" s="1" t="str">
        <f t="shared" si="119"/>
        <v>Downtown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178</v>
      </c>
      <c r="G48" s="17" t="s">
        <v>190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110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144</v>
      </c>
      <c r="AS48" s="1" t="s">
        <v>28</v>
      </c>
      <c r="AU48" s="1" t="s">
        <v>538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178</v>
      </c>
      <c r="G49" s="17" t="s">
        <v>191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111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145</v>
      </c>
      <c r="AS49" s="1" t="s">
        <v>28</v>
      </c>
      <c r="AU49" s="1" t="s">
        <v>538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292</v>
      </c>
      <c r="G50" s="3" t="s">
        <v>355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429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538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371</v>
      </c>
      <c r="C51" s="1" t="s">
        <v>292</v>
      </c>
      <c r="G51" s="1" t="s">
        <v>351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501</v>
      </c>
      <c r="AU51" s="1" t="s">
        <v>538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372</v>
      </c>
      <c r="C52" s="1" t="s">
        <v>292</v>
      </c>
      <c r="G52" s="8" t="s">
        <v>352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502</v>
      </c>
      <c r="AU52" s="1" t="s">
        <v>538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240</v>
      </c>
      <c r="C53" s="1" t="s">
        <v>266</v>
      </c>
      <c r="G53" s="1" t="s">
        <v>263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287</v>
      </c>
      <c r="AS53" s="1" t="s">
        <v>28</v>
      </c>
      <c r="AU53" s="1" t="s">
        <v>538</v>
      </c>
      <c r="AV53" s="5" t="s">
        <v>33</v>
      </c>
      <c r="AW53" s="5" t="s">
        <v>33</v>
      </c>
      <c r="AX53" s="6" t="str">
        <f t="shared" si="111"/>
        <v>{
    'name': "Jaipur Indian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downtown</v>
      </c>
      <c r="BF53" s="1" t="str">
        <f t="shared" si="119"/>
        <v>Downtown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178</v>
      </c>
      <c r="G54" s="17" t="s">
        <v>192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112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146</v>
      </c>
      <c r="AS54" s="1" t="s">
        <v>28</v>
      </c>
      <c r="AT54" s="1" t="s">
        <v>435</v>
      </c>
      <c r="AU54" s="1" t="s">
        <v>538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178</v>
      </c>
      <c r="G55" s="6" t="s">
        <v>193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113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147</v>
      </c>
      <c r="AS55" s="1" t="s">
        <v>28</v>
      </c>
      <c r="AU55" s="1" t="s">
        <v>538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148</v>
      </c>
      <c r="C56" s="1" t="s">
        <v>178</v>
      </c>
      <c r="G56" s="18" t="s">
        <v>194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114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149</v>
      </c>
      <c r="AS56" s="1" t="s">
        <v>219</v>
      </c>
      <c r="AU56" s="1" t="s">
        <v>538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541</v>
      </c>
    </row>
    <row r="57" spans="2:64" ht="21" customHeight="1">
      <c r="B57" s="10" t="s">
        <v>321</v>
      </c>
      <c r="C57" s="1" t="s">
        <v>266</v>
      </c>
      <c r="G57" s="1" t="s">
        <v>333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483</v>
      </c>
      <c r="AU57" s="1" t="s">
        <v>538</v>
      </c>
      <c r="AV57" s="5" t="s">
        <v>33</v>
      </c>
      <c r="AW57" s="5" t="s">
        <v>33</v>
      </c>
      <c r="AX57" s="6" t="str">
        <f t="shared" si="111"/>
        <v>{
    'name': "Kalita Grill Greek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downtown</v>
      </c>
      <c r="BF57" s="1" t="str">
        <f t="shared" si="119"/>
        <v>Downtown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223</v>
      </c>
      <c r="C58" s="1" t="s">
        <v>178</v>
      </c>
      <c r="G58" s="1" t="s">
        <v>246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271</v>
      </c>
      <c r="AS58" s="1" t="s">
        <v>28</v>
      </c>
      <c r="AT58" s="1" t="s">
        <v>435</v>
      </c>
      <c r="AU58" s="1" t="s">
        <v>538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417</v>
      </c>
      <c r="C59" s="1" t="s">
        <v>394</v>
      </c>
      <c r="G59" s="24" t="s">
        <v>418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531</v>
      </c>
      <c r="AU59" s="1" t="s">
        <v>538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323</v>
      </c>
      <c r="C60" s="1" t="s">
        <v>266</v>
      </c>
      <c r="G60" s="1" t="s">
        <v>331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481</v>
      </c>
      <c r="AU60" s="1" t="s">
        <v>538</v>
      </c>
      <c r="AV60" s="5" t="s">
        <v>33</v>
      </c>
      <c r="AW60" s="5" t="s">
        <v>33</v>
      </c>
      <c r="AX60" s="6" t="str">
        <f t="shared" si="111"/>
        <v>{
    'name': "Larkburger",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downtown kid</v>
      </c>
      <c r="BF60" s="1" t="str">
        <f t="shared" si="119"/>
        <v>Downtown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438</v>
      </c>
    </row>
    <row r="61" spans="2:64" ht="21" customHeight="1">
      <c r="B61" s="10" t="s">
        <v>77</v>
      </c>
      <c r="C61" s="1" t="s">
        <v>178</v>
      </c>
      <c r="G61" s="17" t="s">
        <v>196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115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151</v>
      </c>
      <c r="AS61" s="1" t="s">
        <v>28</v>
      </c>
      <c r="AU61" s="1" t="s">
        <v>538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400</v>
      </c>
      <c r="C62" s="1" t="s">
        <v>395</v>
      </c>
      <c r="G62" s="1" t="s">
        <v>412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527</v>
      </c>
      <c r="AU62" s="1" t="s">
        <v>538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313</v>
      </c>
      <c r="C63" s="1" t="s">
        <v>395</v>
      </c>
      <c r="G63" s="3" t="s">
        <v>341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491</v>
      </c>
      <c r="AU63" s="1" t="s">
        <v>538</v>
      </c>
      <c r="AV63" s="5" t="s">
        <v>33</v>
      </c>
      <c r="AW63" s="5" t="s">
        <v>33</v>
      </c>
      <c r="AX63" s="6" t="str">
        <f t="shared" si="111"/>
        <v>{
    'name': "Le Peep",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east</v>
      </c>
      <c r="BF63" s="1" t="str">
        <f t="shared" si="119"/>
        <v>East Boulder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178</v>
      </c>
      <c r="G64" s="17" t="s">
        <v>548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549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152</v>
      </c>
      <c r="AS64" s="1" t="s">
        <v>28</v>
      </c>
      <c r="AU64" s="1" t="s">
        <v>538</v>
      </c>
      <c r="AV64" s="5" t="s">
        <v>32</v>
      </c>
      <c r="AW64" s="5" t="s">
        <v>32</v>
      </c>
      <c r="AX64" s="6" t="str">
        <f t="shared" ref="AX64:AX93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3" si="123">IF(AS64&gt;0,"&lt;img src=@img/outdoor.png@&gt;","")</f>
        <v>&lt;img src=@img/outdoor.png@&gt;</v>
      </c>
      <c r="AZ64" s="1" t="str">
        <f t="shared" ref="AZ64:AZ93" si="124">IF(AT64&gt;0,"&lt;img src=@img/pets.png@&gt;","")</f>
        <v/>
      </c>
      <c r="BA64" s="1" t="str">
        <f t="shared" ref="BA64:BA93" si="125">IF(AU64="hard","&lt;img src=@img/hard.png@&gt;",IF(AU64="medium","&lt;img src=@img/medium.png@&gt;",IF(AU64="easy","&lt;img src=@img/easy.png@&gt;","")))</f>
        <v/>
      </c>
      <c r="BB64" s="1" t="str">
        <f t="shared" ref="BB64:BB93" si="126">IF(AV64="true","&lt;img src=@img/drinkicon.png@&gt;","")</f>
        <v>&lt;img src=@img/drinkicon.png@&gt;</v>
      </c>
      <c r="BC64" s="1" t="str">
        <f t="shared" ref="BC64:BC93" si="127">IF(AW64="true","&lt;img src=@img/foodicon.png@&gt;","")</f>
        <v>&lt;img src=@img/foodicon.png@&gt;</v>
      </c>
      <c r="BD64" s="1" t="str">
        <f t="shared" ref="BD64:BD93" si="128">CONCATENATE(AY64,AZ64,BA64,BB64,BC64,BK64)</f>
        <v>&lt;img src=@img/outdoor.png@&gt;&lt;img src=@img/drinkicon.png@&gt;&lt;img src=@img/foodicon.png@&gt;</v>
      </c>
      <c r="BE64" s="1" t="str">
        <f t="shared" ref="BE64:BE93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3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3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178</v>
      </c>
      <c r="G65" s="18" t="s">
        <v>187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116</v>
      </c>
      <c r="W65" s="1">
        <f t="shared" ref="W65:W127" si="132">IF(H65&gt;0,H65/100,"")</f>
        <v>17</v>
      </c>
      <c r="X65" s="1">
        <f t="shared" ref="X65:X127" si="133">IF(I65&gt;0,I65/100,"")</f>
        <v>19</v>
      </c>
      <c r="Y65" s="1">
        <f t="shared" ref="Y65:Y127" si="134">IF(J65&gt;0,J65/100,"")</f>
        <v>17</v>
      </c>
      <c r="Z65" s="1">
        <f t="shared" ref="Z65:Z127" si="135">IF(K65&gt;0,K65/100,"")</f>
        <v>19</v>
      </c>
      <c r="AA65" s="1">
        <f t="shared" ref="AA65:AA127" si="136">IF(L65&gt;0,L65/100,"")</f>
        <v>17</v>
      </c>
      <c r="AB65" s="1">
        <f t="shared" ref="AB65:AB127" si="137">IF(M65&gt;0,M65/100,"")</f>
        <v>19</v>
      </c>
      <c r="AC65" s="1">
        <f t="shared" ref="AC65:AC127" si="138">IF(N65&gt;0,N65/100,"")</f>
        <v>17</v>
      </c>
      <c r="AD65" s="1">
        <f t="shared" ref="AD65:AD127" si="139">IF(O65&gt;0,O65/100,"")</f>
        <v>19</v>
      </c>
      <c r="AE65" s="1">
        <f t="shared" ref="AE65:AE127" si="140">IF(P65&gt;0,P65/100,"")</f>
        <v>17</v>
      </c>
      <c r="AF65" s="1">
        <f t="shared" ref="AF65:AF127" si="141">IF(Q65&gt;0,Q65/100,"")</f>
        <v>19</v>
      </c>
      <c r="AG65" s="1">
        <f t="shared" ref="AG65:AG127" si="142">IF(R65&gt;0,R65/100,"")</f>
        <v>17</v>
      </c>
      <c r="AH65" s="1">
        <f t="shared" ref="AH65:AH127" si="143">IF(S65&gt;0,S65/100,"")</f>
        <v>19</v>
      </c>
      <c r="AI65" s="1">
        <f t="shared" ref="AI65:AI127" si="144">IF(T65&gt;0,T65/100,"")</f>
        <v>17</v>
      </c>
      <c r="AJ65" s="1">
        <f t="shared" ref="AJ65:AJ127" si="145">IF(U65&gt;0,U65/100,"")</f>
        <v>19</v>
      </c>
      <c r="AK65" s="1" t="str">
        <f t="shared" ref="AK65:AK127" si="146">IF(H65&gt;0,CONCATENATE(IF(W65&lt;=12,W65,W65-12),IF(OR(W65&lt;12,W65=24),"am","pm"),"-",IF(X65&lt;=12,X65,X65-12),IF(OR(X65&lt;12,X65=24),"am","pm")),"")</f>
        <v>5pm-7pm</v>
      </c>
      <c r="AL65" s="1" t="str">
        <f t="shared" ref="AL65:AL127" si="147">IF(J65&gt;0,CONCATENATE(IF(Y65&lt;=12,Y65,Y65-12),IF(OR(Y65&lt;12,Y65=24),"am","pm"),"-",IF(Z65&lt;=12,Z65,Z65-12),IF(OR(Z65&lt;12,Z65=24),"am","pm")),"")</f>
        <v>5pm-7pm</v>
      </c>
      <c r="AM65" s="1" t="str">
        <f t="shared" ref="AM65:AM127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7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7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7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7" si="152">IF(T65&gt;0,CONCATENATE(IF(AI65&lt;=12,AI65,AI65-12),IF(OR(AI65&lt;12,AI65=24),"am","pm"),"-",IF(AJ65&lt;=12,AJ65,AJ65-12),IF(OR(AJ65&lt;12,AJ65=24),"am","pm")),"")</f>
        <v>5pm-7pm</v>
      </c>
      <c r="AR65" s="7" t="s">
        <v>153</v>
      </c>
      <c r="AS65" s="1" t="s">
        <v>219</v>
      </c>
      <c r="AU65" s="1" t="s">
        <v>538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224</v>
      </c>
      <c r="C66" s="1" t="s">
        <v>178</v>
      </c>
      <c r="G66" s="1" t="s">
        <v>247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272</v>
      </c>
      <c r="AS66" s="1" t="s">
        <v>28</v>
      </c>
      <c r="AU66" s="1" t="s">
        <v>538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380</v>
      </c>
      <c r="C67" s="1" t="s">
        <v>292</v>
      </c>
      <c r="G67" s="1" t="s">
        <v>362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511</v>
      </c>
      <c r="AU67" s="1" t="s">
        <v>538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434</v>
      </c>
      <c r="C68" s="1" t="s">
        <v>394</v>
      </c>
      <c r="G68" s="23" t="s">
        <v>414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529</v>
      </c>
      <c r="AU68" s="1" t="s">
        <v>538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178</v>
      </c>
      <c r="G69" s="6" t="s">
        <v>197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117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154</v>
      </c>
      <c r="AS69" s="1" t="s">
        <v>28</v>
      </c>
      <c r="AU69" s="1" t="s">
        <v>538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178</v>
      </c>
      <c r="G70" s="18" t="s">
        <v>199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118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155</v>
      </c>
      <c r="AS70" s="1" t="s">
        <v>28</v>
      </c>
      <c r="AU70" s="1" t="s">
        <v>538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450</v>
      </c>
      <c r="C71" s="1" t="s">
        <v>394</v>
      </c>
      <c r="G71" s="15" t="s">
        <v>451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462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452</v>
      </c>
      <c r="AU71" s="1" t="s">
        <v>538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233</v>
      </c>
      <c r="C72" s="1" t="s">
        <v>266</v>
      </c>
      <c r="G72" s="1" t="s">
        <v>256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280</v>
      </c>
      <c r="AS72" s="1" t="s">
        <v>28</v>
      </c>
      <c r="AU72" s="1" t="s">
        <v>538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316</v>
      </c>
      <c r="C73" s="1" t="s">
        <v>395</v>
      </c>
      <c r="G73" s="15" t="s">
        <v>338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488</v>
      </c>
      <c r="AS73" s="1" t="s">
        <v>28</v>
      </c>
      <c r="AU73" s="1" t="s">
        <v>538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178</v>
      </c>
      <c r="G74" s="6" t="s">
        <v>200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446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157</v>
      </c>
      <c r="AS74" s="1" t="s">
        <v>28</v>
      </c>
      <c r="AU74" s="1" t="s">
        <v>538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178</v>
      </c>
      <c r="G75" s="6" t="s">
        <v>201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119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158</v>
      </c>
      <c r="AS75" s="1" t="s">
        <v>28</v>
      </c>
      <c r="AT75" s="1" t="s">
        <v>435</v>
      </c>
      <c r="AU75" s="1" t="s">
        <v>538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178</v>
      </c>
      <c r="G76" s="6" t="s">
        <v>202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120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159</v>
      </c>
      <c r="AS76" s="1" t="s">
        <v>28</v>
      </c>
      <c r="AU76" s="1" t="s">
        <v>538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456</v>
      </c>
      <c r="C77" s="1" t="s">
        <v>394</v>
      </c>
      <c r="G77" s="8" t="s">
        <v>457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458</v>
      </c>
      <c r="AU77" s="1" t="s">
        <v>538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178</v>
      </c>
      <c r="G78" s="6" t="s">
        <v>203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550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160</v>
      </c>
      <c r="AS78" s="1" t="s">
        <v>28</v>
      </c>
      <c r="AU78" s="1" t="s">
        <v>538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7" si="153">IF(BJ78&gt;0,"&lt;img src=@img/kidicon.png@&gt;","")</f>
        <v/>
      </c>
    </row>
    <row r="79" spans="2:63" ht="21" customHeight="1">
      <c r="B79" s="10" t="s">
        <v>225</v>
      </c>
      <c r="C79" s="1" t="s">
        <v>178</v>
      </c>
      <c r="G79" s="3" t="s">
        <v>248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567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538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0" t="s">
        <v>578</v>
      </c>
      <c r="C80" s="1" t="s">
        <v>178</v>
      </c>
      <c r="G80" s="3" t="s">
        <v>579</v>
      </c>
      <c r="H80" s="1">
        <v>1500</v>
      </c>
      <c r="I80" s="1">
        <v>1800</v>
      </c>
      <c r="J80" s="1">
        <v>1500</v>
      </c>
      <c r="K80" s="1">
        <v>1800</v>
      </c>
      <c r="L80" s="1">
        <v>1500</v>
      </c>
      <c r="M80" s="1">
        <v>1800</v>
      </c>
      <c r="N80" s="1">
        <v>1500</v>
      </c>
      <c r="O80" s="1">
        <v>1800</v>
      </c>
      <c r="P80" s="1">
        <v>1500</v>
      </c>
      <c r="Q80" s="1">
        <v>1800</v>
      </c>
      <c r="R80" s="1">
        <v>1500</v>
      </c>
      <c r="S80" s="1">
        <v>1800</v>
      </c>
      <c r="T80" s="1">
        <v>1500</v>
      </c>
      <c r="U80" s="1">
        <v>1800</v>
      </c>
      <c r="V80" s="1" t="s">
        <v>580</v>
      </c>
      <c r="W80" s="1">
        <f t="shared" ref="W80" si="154">IF(H80&gt;0,H80/100,"")</f>
        <v>15</v>
      </c>
      <c r="X80" s="1">
        <f t="shared" ref="X80" si="155">IF(I80&gt;0,I80/100,"")</f>
        <v>18</v>
      </c>
      <c r="Y80" s="1">
        <f t="shared" ref="Y80" si="156">IF(J80&gt;0,J80/100,"")</f>
        <v>15</v>
      </c>
      <c r="Z80" s="1">
        <f t="shared" ref="Z80" si="157">IF(K80&gt;0,K80/100,"")</f>
        <v>18</v>
      </c>
      <c r="AA80" s="1">
        <f t="shared" ref="AA80" si="158">IF(L80&gt;0,L80/100,"")</f>
        <v>15</v>
      </c>
      <c r="AB80" s="1">
        <f t="shared" ref="AB80" si="159">IF(M80&gt;0,M80/100,"")</f>
        <v>18</v>
      </c>
      <c r="AC80" s="1">
        <f t="shared" ref="AC80" si="160">IF(N80&gt;0,N80/100,"")</f>
        <v>15</v>
      </c>
      <c r="AD80" s="1">
        <f t="shared" ref="AD80" si="161">IF(O80&gt;0,O80/100,"")</f>
        <v>18</v>
      </c>
      <c r="AE80" s="1">
        <f t="shared" ref="AE80" si="162">IF(P80&gt;0,P80/100,"")</f>
        <v>15</v>
      </c>
      <c r="AF80" s="1">
        <f t="shared" ref="AF80" si="163">IF(Q80&gt;0,Q80/100,"")</f>
        <v>18</v>
      </c>
      <c r="AG80" s="1">
        <f t="shared" ref="AG80" si="164">IF(R80&gt;0,R80/100,"")</f>
        <v>15</v>
      </c>
      <c r="AH80" s="1">
        <f t="shared" ref="AH80" si="165">IF(S80&gt;0,S80/100,"")</f>
        <v>18</v>
      </c>
      <c r="AI80" s="1">
        <f t="shared" ref="AI80" si="166">IF(T80&gt;0,T80/100,"")</f>
        <v>15</v>
      </c>
      <c r="AJ80" s="1">
        <f t="shared" ref="AJ80" si="167">IF(U80&gt;0,U80/100,"")</f>
        <v>18</v>
      </c>
      <c r="AK80" s="1" t="str">
        <f t="shared" ref="AK80" si="168">IF(H80&gt;0,CONCATENATE(IF(W80&lt;=12,W80,W80-12),IF(OR(W80&lt;12,W80=24),"am","pm"),"-",IF(X80&lt;=12,X80,X80-12),IF(OR(X80&lt;12,X80=24),"am","pm")),"")</f>
        <v>3pm-6pm</v>
      </c>
      <c r="AL80" s="1" t="str">
        <f t="shared" ref="AL80" si="169">IF(J80&gt;0,CONCATENATE(IF(Y80&lt;=12,Y80,Y80-12),IF(OR(Y80&lt;12,Y80=24),"am","pm"),"-",IF(Z80&lt;=12,Z80,Z80-12),IF(OR(Z80&lt;12,Z80=24),"am","pm")),"")</f>
        <v>3pm-6pm</v>
      </c>
      <c r="AM80" s="1" t="str">
        <f t="shared" ref="AM80" si="170">IF(L80&gt;0,CONCATENATE(IF(AA80&lt;=12,AA80,AA80-12),IF(OR(AA80&lt;12,AA80=24),"am","pm"),"-",IF(AB80&lt;=12,AB80,AB80-12),IF(OR(AB80&lt;12,AB80=24),"am","pm")),"")</f>
        <v>3pm-6pm</v>
      </c>
      <c r="AN80" s="1" t="str">
        <f t="shared" ref="AN80" si="171">IF(N80&gt;0,CONCATENATE(IF(AC80&lt;=12,AC80,AC80-12),IF(OR(AC80&lt;12,AC80=24),"am","pm"),"-",IF(AD80&lt;=12,AD80,AD80-12),IF(OR(AD80&lt;12,AD80=24),"am","pm")),"")</f>
        <v>3pm-6pm</v>
      </c>
      <c r="AO80" s="1" t="str">
        <f t="shared" ref="AO80" si="172">IF(O80&gt;0,CONCATENATE(IF(AE80&lt;=12,AE80,AE80-12),IF(OR(AE80&lt;12,AE80=24),"am","pm"),"-",IF(AF80&lt;=12,AF80,AF80-12),IF(OR(AF80&lt;12,AF80=24),"am","pm")),"")</f>
        <v>3pm-6pm</v>
      </c>
      <c r="AP80" s="1" t="str">
        <f t="shared" ref="AP80" si="173">IF(R80&gt;0,CONCATENATE(IF(AG80&lt;=12,AG80,AG80-12),IF(OR(AG80&lt;12,AG80=24),"am","pm"),"-",IF(AH80&lt;=12,AH80,AH80-12),IF(OR(AH80&lt;12,AH80=24),"am","pm")),"")</f>
        <v>3pm-6pm</v>
      </c>
      <c r="AQ80" s="1" t="str">
        <f t="shared" ref="AQ80" si="174">IF(T80&gt;0,CONCATENATE(IF(AI80&lt;=12,AI80,AI80-12),IF(OR(AI80&lt;12,AI80=24),"am","pm"),"-",IF(AJ80&lt;=12,AJ80,AJ80-12),IF(OR(AJ80&lt;12,AJ80=24),"am","pm")),"")</f>
        <v>3pm-6pm</v>
      </c>
      <c r="AR80" s="4"/>
      <c r="AS80" s="1" t="s">
        <v>28</v>
      </c>
      <c r="AU80" s="1" t="s">
        <v>538</v>
      </c>
      <c r="AV80" s="5" t="s">
        <v>32</v>
      </c>
      <c r="AW80" s="5" t="s">
        <v>32</v>
      </c>
      <c r="AX80" s="6" t="str">
        <f t="shared" ref="AX80" si="175">CONCATENATE("{
    'name': """,B80,""",
    'area': ","""",C80,""",",
"'hours': {
      'sunday-start':","""",H80,"""",", 'sunday-end':","""",I80,"""",", 'monday-start':","""",J80,"""",", 'monday-end':","""",K80,"""",", 'tuesday-start':","""",L80,"""",", 'tuesday-end':","""",M80,""", 'wednesday-start':","""",N80,""", 'wednesday-end':","""",O80,""", 'thursday-start':","""",P80,""", 'thursday-end':","""",Q80,""", 'friday-start':","""",R80,""", 'friday-end':","""",S80,""", 'saturday-start':","""",T80,""", 'saturday-end':","""",U80,"""","},","  'description': ","""",V80,"""",", 'link':","""",AR80,"""",", 'pricing':","""",E80,"""",",   'phone-number': ","""",F80,"""",", 'address': ","""",G80,"""",", 'other-amenities': [","'",AS80,"','",AT80,"','",AU80,"'","]",", 'has-drink':",AV80,", 'has-food':",AW80,"},")</f>
        <v>{
    'name': "Pepper Noshery",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beers&lt;br&gt;$4 wines&lt;br&gt;$5 well spirits&lt;br&gt;$7 cocktails&lt;br&gt;$3 grilled corn bites&lt;br&gt;$4 blackened shrimp taco&lt;br&gt;$6 fried calamari&lt;br&gt;$8 wild Alaskan salmon tartare&lt;br&gt;$6 thai mussels&lt;br&gt;$3 Castelvetrano olives&lt;br&gt;$7 roasted buffalo cauliflower&lt;br&gt;$6 crispy brussel sprouts&lt;br&gt;$7 mushroom spring rolls&lt;br&gt;$6 AQ soup&lt;br&gt;$7 cocktail shrimp", 'link':"", 'pricing':"",   'phone-number': "", 'address': "1043 PEARL ST. BOULDER, CO 80302", 'other-amenities': ['outdoor','','med'], 'has-drink':true, 'has-food':true},</v>
      </c>
      <c r="AY80" s="1" t="str">
        <f t="shared" ref="AY80" si="176">IF(AS80&gt;0,"&lt;img src=@img/outdoor.png@&gt;","")</f>
        <v>&lt;img src=@img/outdoor.png@&gt;</v>
      </c>
      <c r="AZ80" s="1" t="str">
        <f t="shared" ref="AZ80" si="177">IF(AT80&gt;0,"&lt;img src=@img/pets.png@&gt;","")</f>
        <v/>
      </c>
      <c r="BA80" s="1" t="str">
        <f t="shared" ref="BA80" si="178">IF(AU80="hard","&lt;img src=@img/hard.png@&gt;",IF(AU80="medium","&lt;img src=@img/medium.png@&gt;",IF(AU80="easy","&lt;img src=@img/easy.png@&gt;","")))</f>
        <v/>
      </c>
      <c r="BB80" s="1" t="str">
        <f t="shared" ref="BB80" si="179">IF(AV80="true","&lt;img src=@img/drinkicon.png@&gt;","")</f>
        <v>&lt;img src=@img/drinkicon.png@&gt;</v>
      </c>
      <c r="BC80" s="1" t="str">
        <f t="shared" ref="BC80" si="180">IF(AW80="true","&lt;img src=@img/foodicon.png@&gt;","")</f>
        <v>&lt;img src=@img/foodicon.png@&gt;</v>
      </c>
      <c r="BD80" s="1" t="str">
        <f t="shared" ref="BD80" si="181">CONCATENATE(AY80,AZ80,BA80,BB80,BC80,BK80)</f>
        <v>&lt;img src=@img/outdoor.png@&gt;&lt;img src=@img/drinkicon.png@&gt;&lt;img src=@img/foodicon.png@&gt;</v>
      </c>
      <c r="BE80" s="1" t="str">
        <f t="shared" ref="BE80" si="182">CONCATENATE(IF(AS80&gt;0,"outdoor ",""),IF(AT80&gt;0,"pet ",""),IF(AV80="true","drink ",""),IF(AW80="true","food ",""),AU80," ",E80," ",C80,IF(BJ80=TRUE," kid",""))</f>
        <v>outdoor drink food med  pearl</v>
      </c>
      <c r="BF80" s="1" t="str">
        <f t="shared" ref="BF80" si="183">IF(C80="pearl","Pearl Street",IF(C80="campus","Near Campus",IF(C80="downtown","Downtown",IF(C80="north","North Boulder",IF(C80="chautauqua","Chautauqua",IF(C80="east","East Boulder",IF(C80="efoco","East FoCo",IF(C80="hill","The Hill",""))))))))</f>
        <v>Pearl Street</v>
      </c>
      <c r="BG80" s="10">
        <v>40.017687799999997</v>
      </c>
      <c r="BH80" s="10">
        <v>-105.2816114</v>
      </c>
      <c r="BI80" s="1" t="str">
        <f t="shared" si="131"/>
        <v>[40.0176878,-105.2816114],</v>
      </c>
    </row>
    <row r="81" spans="2:63" ht="21" customHeight="1">
      <c r="B81" s="1" t="s">
        <v>399</v>
      </c>
      <c r="C81" s="1" t="s">
        <v>395</v>
      </c>
      <c r="G81" s="1" t="s">
        <v>411</v>
      </c>
      <c r="H81" s="1">
        <v>1530</v>
      </c>
      <c r="I81" s="1">
        <v>1800</v>
      </c>
      <c r="J81" s="1">
        <v>1100</v>
      </c>
      <c r="K81" s="1">
        <v>2100</v>
      </c>
      <c r="L81" s="1">
        <v>1530</v>
      </c>
      <c r="M81" s="1">
        <v>1800</v>
      </c>
      <c r="N81" s="1">
        <v>1530</v>
      </c>
      <c r="O81" s="1">
        <v>1800</v>
      </c>
      <c r="P81" s="1">
        <v>1530</v>
      </c>
      <c r="Q81" s="1">
        <v>1800</v>
      </c>
      <c r="R81" s="1">
        <v>1530</v>
      </c>
      <c r="S81" s="1">
        <v>1800</v>
      </c>
      <c r="T81" s="1">
        <v>1530</v>
      </c>
      <c r="U81" s="1">
        <v>1800</v>
      </c>
      <c r="V81" s="1" t="s">
        <v>553</v>
      </c>
      <c r="W81" s="1">
        <f t="shared" si="132"/>
        <v>15.3</v>
      </c>
      <c r="X81" s="1">
        <f t="shared" si="133"/>
        <v>18</v>
      </c>
      <c r="Y81" s="1">
        <f t="shared" si="134"/>
        <v>11</v>
      </c>
      <c r="Z81" s="1">
        <f t="shared" si="135"/>
        <v>21</v>
      </c>
      <c r="AA81" s="1">
        <f t="shared" si="136"/>
        <v>15.3</v>
      </c>
      <c r="AB81" s="1">
        <f t="shared" si="137"/>
        <v>18</v>
      </c>
      <c r="AC81" s="1">
        <f t="shared" si="138"/>
        <v>15.3</v>
      </c>
      <c r="AD81" s="1">
        <f t="shared" si="139"/>
        <v>18</v>
      </c>
      <c r="AE81" s="1">
        <f t="shared" si="140"/>
        <v>15.3</v>
      </c>
      <c r="AF81" s="1">
        <f t="shared" si="141"/>
        <v>18</v>
      </c>
      <c r="AG81" s="1">
        <f t="shared" si="142"/>
        <v>15.3</v>
      </c>
      <c r="AH81" s="1">
        <f t="shared" si="143"/>
        <v>18</v>
      </c>
      <c r="AI81" s="1">
        <f t="shared" si="144"/>
        <v>15.3</v>
      </c>
      <c r="AJ81" s="1">
        <f t="shared" si="145"/>
        <v>18</v>
      </c>
      <c r="AK81" s="1" t="str">
        <f t="shared" si="146"/>
        <v>3.3pm-6pm</v>
      </c>
      <c r="AL81" s="1" t="str">
        <f t="shared" si="147"/>
        <v>11am-9pm</v>
      </c>
      <c r="AM81" s="1" t="str">
        <f t="shared" si="148"/>
        <v>3.3pm-6pm</v>
      </c>
      <c r="AN81" s="1" t="str">
        <f t="shared" si="149"/>
        <v>3.3pm-6pm</v>
      </c>
      <c r="AO81" s="1" t="str">
        <f t="shared" si="150"/>
        <v>3.3pm-6pm</v>
      </c>
      <c r="AP81" s="1" t="str">
        <f t="shared" si="151"/>
        <v>3.3pm-6pm</v>
      </c>
      <c r="AQ81" s="1" t="str">
        <f t="shared" si="152"/>
        <v>3.3pm-6pm</v>
      </c>
      <c r="AR81" s="1" t="s">
        <v>526</v>
      </c>
      <c r="AU81" s="1" t="s">
        <v>538</v>
      </c>
      <c r="AV81" s="5" t="s">
        <v>32</v>
      </c>
      <c r="AW81" s="5" t="s">
        <v>32</v>
      </c>
      <c r="AX81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1" s="1" t="str">
        <f t="shared" si="123"/>
        <v/>
      </c>
      <c r="AZ81" s="1" t="str">
        <f t="shared" si="124"/>
        <v/>
      </c>
      <c r="BA81" s="1" t="str">
        <f t="shared" si="125"/>
        <v/>
      </c>
      <c r="BB81" s="1" t="str">
        <f t="shared" si="126"/>
        <v>&lt;img src=@img/drinkicon.png@&gt;</v>
      </c>
      <c r="BC81" s="1" t="str">
        <f t="shared" si="127"/>
        <v>&lt;img src=@img/foodicon.png@&gt;</v>
      </c>
      <c r="BD81" s="1" t="str">
        <f t="shared" si="128"/>
        <v>&lt;img src=@img/drinkicon.png@&gt;&lt;img src=@img/foodicon.png@&gt;</v>
      </c>
      <c r="BE81" s="1" t="str">
        <f t="shared" si="129"/>
        <v>drink food med  east</v>
      </c>
      <c r="BF81" s="1" t="str">
        <f t="shared" si="130"/>
        <v>East Boulder</v>
      </c>
      <c r="BG81" s="10">
        <v>40.013829999999999</v>
      </c>
      <c r="BH81" s="10">
        <v>-105.227514</v>
      </c>
      <c r="BI81" s="1" t="str">
        <f t="shared" si="131"/>
        <v>[40.01383,-105.227514],</v>
      </c>
      <c r="BK81" s="1" t="str">
        <f t="shared" si="153"/>
        <v/>
      </c>
    </row>
    <row r="82" spans="2:63" ht="21" customHeight="1">
      <c r="B82" s="10" t="s">
        <v>234</v>
      </c>
      <c r="C82" s="1" t="s">
        <v>178</v>
      </c>
      <c r="G82" s="3" t="s">
        <v>257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4" t="s">
        <v>281</v>
      </c>
      <c r="AS82" s="1" t="s">
        <v>28</v>
      </c>
      <c r="AU82" s="1" t="s">
        <v>538</v>
      </c>
      <c r="AV82" s="5" t="s">
        <v>33</v>
      </c>
      <c r="AW82" s="5" t="s">
        <v>33</v>
      </c>
      <c r="AX82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40.017111999999997</v>
      </c>
      <c r="BH82" s="10">
        <v>-105.284812</v>
      </c>
      <c r="BI82" s="1" t="str">
        <f t="shared" si="131"/>
        <v>[40.017112,-105.284812],</v>
      </c>
      <c r="BK82" s="1" t="str">
        <f t="shared" si="153"/>
        <v/>
      </c>
    </row>
    <row r="83" spans="2:63" ht="21" customHeight="1">
      <c r="B83" s="10" t="s">
        <v>289</v>
      </c>
      <c r="C83" s="1" t="s">
        <v>178</v>
      </c>
      <c r="G83" s="1" t="s">
        <v>264</v>
      </c>
      <c r="W83" s="1" t="str">
        <f t="shared" si="132"/>
        <v/>
      </c>
      <c r="X83" s="1" t="str">
        <f t="shared" si="133"/>
        <v/>
      </c>
      <c r="Y83" s="1" t="str">
        <f t="shared" si="134"/>
        <v/>
      </c>
      <c r="Z83" s="1" t="str">
        <f t="shared" si="135"/>
        <v/>
      </c>
      <c r="AA83" s="1" t="str">
        <f t="shared" si="136"/>
        <v/>
      </c>
      <c r="AB83" s="1" t="str">
        <f t="shared" si="137"/>
        <v/>
      </c>
      <c r="AC83" s="1" t="str">
        <f t="shared" si="138"/>
        <v/>
      </c>
      <c r="AD83" s="1" t="str">
        <f t="shared" si="139"/>
        <v/>
      </c>
      <c r="AE83" s="1" t="str">
        <f t="shared" si="140"/>
        <v/>
      </c>
      <c r="AF83" s="1" t="str">
        <f t="shared" si="141"/>
        <v/>
      </c>
      <c r="AG83" s="1" t="str">
        <f t="shared" si="142"/>
        <v/>
      </c>
      <c r="AH83" s="1" t="str">
        <f t="shared" si="143"/>
        <v/>
      </c>
      <c r="AI83" s="1" t="str">
        <f t="shared" si="144"/>
        <v/>
      </c>
      <c r="AJ83" s="1" t="str">
        <f t="shared" si="145"/>
        <v/>
      </c>
      <c r="AK83" s="1" t="str">
        <f t="shared" si="146"/>
        <v/>
      </c>
      <c r="AL83" s="1" t="str">
        <f t="shared" si="147"/>
        <v/>
      </c>
      <c r="AM83" s="1" t="str">
        <f t="shared" si="148"/>
        <v/>
      </c>
      <c r="AN83" s="1" t="str">
        <f t="shared" si="149"/>
        <v/>
      </c>
      <c r="AO83" s="1" t="str">
        <f t="shared" si="150"/>
        <v/>
      </c>
      <c r="AP83" s="1" t="str">
        <f t="shared" si="151"/>
        <v/>
      </c>
      <c r="AQ83" s="1" t="str">
        <f t="shared" si="152"/>
        <v/>
      </c>
      <c r="AR83" s="7" t="s">
        <v>288</v>
      </c>
      <c r="AS83" s="1" t="s">
        <v>28</v>
      </c>
      <c r="AU83" s="1" t="s">
        <v>538</v>
      </c>
      <c r="AV83" s="5" t="s">
        <v>33</v>
      </c>
      <c r="AW83" s="5" t="s">
        <v>33</v>
      </c>
      <c r="AX83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/>
      </c>
      <c r="BC83" s="1" t="str">
        <f t="shared" si="127"/>
        <v/>
      </c>
      <c r="BD83" s="1" t="str">
        <f t="shared" si="128"/>
        <v>&lt;img src=@img/outdoor.png@&gt;</v>
      </c>
      <c r="BE83" s="1" t="str">
        <f t="shared" si="129"/>
        <v>outdoor med  pearl</v>
      </c>
      <c r="BF83" s="1" t="str">
        <f t="shared" si="130"/>
        <v>Pearl Street</v>
      </c>
      <c r="BG83" s="10">
        <v>40.018103000000004</v>
      </c>
      <c r="BH83" s="10">
        <v>-105.277733</v>
      </c>
      <c r="BI83" s="1" t="str">
        <f t="shared" si="131"/>
        <v>[40.018103,-105.277733],</v>
      </c>
      <c r="BK83" s="1" t="str">
        <f t="shared" si="153"/>
        <v/>
      </c>
    </row>
    <row r="84" spans="2:63" ht="21" customHeight="1">
      <c r="B84" s="10" t="s">
        <v>87</v>
      </c>
      <c r="C84" s="1" t="s">
        <v>178</v>
      </c>
      <c r="G84" s="6" t="s">
        <v>204</v>
      </c>
      <c r="H84" s="1">
        <v>1530</v>
      </c>
      <c r="I84" s="1">
        <v>1730</v>
      </c>
      <c r="J84" s="1">
        <v>1530</v>
      </c>
      <c r="K84" s="1">
        <v>1730</v>
      </c>
      <c r="L84" s="1">
        <v>1530</v>
      </c>
      <c r="M84" s="1">
        <v>1730</v>
      </c>
      <c r="N84" s="1">
        <v>1530</v>
      </c>
      <c r="O84" s="1">
        <v>1730</v>
      </c>
      <c r="P84" s="1">
        <v>1530</v>
      </c>
      <c r="Q84" s="1">
        <v>1730</v>
      </c>
      <c r="R84" s="1">
        <v>1530</v>
      </c>
      <c r="S84" s="1">
        <v>1730</v>
      </c>
      <c r="T84" s="1">
        <v>1530</v>
      </c>
      <c r="U84" s="1">
        <v>1730</v>
      </c>
      <c r="V84" s="10" t="s">
        <v>121</v>
      </c>
      <c r="W84" s="1">
        <f t="shared" si="132"/>
        <v>15.3</v>
      </c>
      <c r="X84" s="1">
        <f t="shared" si="133"/>
        <v>17.3</v>
      </c>
      <c r="Y84" s="1">
        <f t="shared" si="134"/>
        <v>15.3</v>
      </c>
      <c r="Z84" s="1">
        <f t="shared" si="135"/>
        <v>17.3</v>
      </c>
      <c r="AA84" s="1">
        <f t="shared" si="136"/>
        <v>15.3</v>
      </c>
      <c r="AB84" s="1">
        <f t="shared" si="137"/>
        <v>17.3</v>
      </c>
      <c r="AC84" s="1">
        <f t="shared" si="138"/>
        <v>15.3</v>
      </c>
      <c r="AD84" s="1">
        <f t="shared" si="139"/>
        <v>17.3</v>
      </c>
      <c r="AE84" s="1">
        <f t="shared" si="140"/>
        <v>15.3</v>
      </c>
      <c r="AF84" s="1">
        <f t="shared" si="141"/>
        <v>17.3</v>
      </c>
      <c r="AG84" s="1">
        <f t="shared" si="142"/>
        <v>15.3</v>
      </c>
      <c r="AH84" s="1">
        <f t="shared" si="143"/>
        <v>17.3</v>
      </c>
      <c r="AI84" s="1">
        <f t="shared" si="144"/>
        <v>15.3</v>
      </c>
      <c r="AJ84" s="1">
        <f t="shared" si="145"/>
        <v>17.3</v>
      </c>
      <c r="AK84" s="1" t="str">
        <f t="shared" si="146"/>
        <v>3.3pm-5.3pm</v>
      </c>
      <c r="AL84" s="1" t="str">
        <f t="shared" si="147"/>
        <v>3.3pm-5.3pm</v>
      </c>
      <c r="AM84" s="1" t="str">
        <f t="shared" si="148"/>
        <v>3.3pm-5.3pm</v>
      </c>
      <c r="AN84" s="1" t="str">
        <f t="shared" si="149"/>
        <v>3.3pm-5.3pm</v>
      </c>
      <c r="AO84" s="1" t="str">
        <f t="shared" si="150"/>
        <v>3.3pm-5.3pm</v>
      </c>
      <c r="AP84" s="1" t="str">
        <f t="shared" si="151"/>
        <v>3.3pm-5.3pm</v>
      </c>
      <c r="AQ84" s="1" t="str">
        <f t="shared" si="152"/>
        <v>3.3pm-5.3pm</v>
      </c>
      <c r="AR84" s="1" t="s">
        <v>161</v>
      </c>
      <c r="AS84" s="1" t="s">
        <v>28</v>
      </c>
      <c r="AU84" s="1" t="s">
        <v>538</v>
      </c>
      <c r="AV84" s="5" t="s">
        <v>32</v>
      </c>
      <c r="AW84" s="5" t="s">
        <v>32</v>
      </c>
      <c r="AX84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40.019275999999998</v>
      </c>
      <c r="BH84" s="10">
        <v>-105.27264700000001</v>
      </c>
      <c r="BI84" s="1" t="str">
        <f t="shared" si="131"/>
        <v>[40.019276,-105.272647],</v>
      </c>
      <c r="BK84" s="1" t="str">
        <f t="shared" si="153"/>
        <v/>
      </c>
    </row>
    <row r="85" spans="2:63" ht="21" customHeight="1">
      <c r="B85" s="10" t="s">
        <v>88</v>
      </c>
      <c r="C85" s="1" t="s">
        <v>178</v>
      </c>
      <c r="G85" s="6" t="s">
        <v>205</v>
      </c>
      <c r="H85" s="1">
        <v>1700</v>
      </c>
      <c r="I85" s="1">
        <v>1830</v>
      </c>
      <c r="J85" s="1">
        <v>1700</v>
      </c>
      <c r="K85" s="1">
        <v>1830</v>
      </c>
      <c r="L85" s="1">
        <v>1700</v>
      </c>
      <c r="M85" s="1">
        <v>1830</v>
      </c>
      <c r="N85" s="1">
        <v>1700</v>
      </c>
      <c r="O85" s="1">
        <v>1830</v>
      </c>
      <c r="P85" s="1">
        <v>1700</v>
      </c>
      <c r="Q85" s="1">
        <v>1830</v>
      </c>
      <c r="R85" s="1">
        <v>1700</v>
      </c>
      <c r="S85" s="1">
        <v>1830</v>
      </c>
      <c r="T85" s="1">
        <v>1700</v>
      </c>
      <c r="U85" s="1">
        <v>1830</v>
      </c>
      <c r="V85" s="10" t="s">
        <v>122</v>
      </c>
      <c r="W85" s="1">
        <f t="shared" si="132"/>
        <v>17</v>
      </c>
      <c r="X85" s="1">
        <f t="shared" si="133"/>
        <v>18.3</v>
      </c>
      <c r="Y85" s="1">
        <f t="shared" si="134"/>
        <v>17</v>
      </c>
      <c r="Z85" s="1">
        <f t="shared" si="135"/>
        <v>18.3</v>
      </c>
      <c r="AA85" s="1">
        <f t="shared" si="136"/>
        <v>17</v>
      </c>
      <c r="AB85" s="1">
        <f t="shared" si="137"/>
        <v>18.3</v>
      </c>
      <c r="AC85" s="1">
        <f t="shared" si="138"/>
        <v>17</v>
      </c>
      <c r="AD85" s="1">
        <f t="shared" si="139"/>
        <v>18.3</v>
      </c>
      <c r="AE85" s="1">
        <f t="shared" si="140"/>
        <v>17</v>
      </c>
      <c r="AF85" s="1">
        <f t="shared" si="141"/>
        <v>18.3</v>
      </c>
      <c r="AG85" s="1">
        <f t="shared" si="142"/>
        <v>17</v>
      </c>
      <c r="AH85" s="1">
        <f t="shared" si="143"/>
        <v>18.3</v>
      </c>
      <c r="AI85" s="1">
        <f t="shared" si="144"/>
        <v>17</v>
      </c>
      <c r="AJ85" s="1">
        <f t="shared" si="145"/>
        <v>18.3</v>
      </c>
      <c r="AK85" s="1" t="str">
        <f t="shared" si="146"/>
        <v>5pm-6.3pm</v>
      </c>
      <c r="AL85" s="1" t="str">
        <f t="shared" si="147"/>
        <v>5pm-6.3pm</v>
      </c>
      <c r="AM85" s="1" t="str">
        <f t="shared" si="148"/>
        <v>5pm-6.3pm</v>
      </c>
      <c r="AN85" s="1" t="str">
        <f t="shared" si="149"/>
        <v>5pm-6.3pm</v>
      </c>
      <c r="AO85" s="1" t="str">
        <f t="shared" si="150"/>
        <v>5pm-6.3pm</v>
      </c>
      <c r="AP85" s="1" t="str">
        <f t="shared" si="151"/>
        <v>5pm-6.3pm</v>
      </c>
      <c r="AQ85" s="1" t="str">
        <f t="shared" si="152"/>
        <v>5pm-6.3pm</v>
      </c>
      <c r="AR85" s="4" t="s">
        <v>162</v>
      </c>
      <c r="AS85" s="1" t="s">
        <v>28</v>
      </c>
      <c r="AU85" s="1" t="s">
        <v>538</v>
      </c>
      <c r="AV85" s="5" t="s">
        <v>32</v>
      </c>
      <c r="AW85" s="5" t="s">
        <v>32</v>
      </c>
      <c r="AX85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40.017795999999997</v>
      </c>
      <c r="BH85" s="10">
        <v>-105.28259799999999</v>
      </c>
      <c r="BI85" s="1" t="str">
        <f t="shared" si="131"/>
        <v>[40.017796,-105.282598],</v>
      </c>
      <c r="BK85" s="1" t="str">
        <f t="shared" si="153"/>
        <v/>
      </c>
    </row>
    <row r="86" spans="2:63" ht="21" customHeight="1">
      <c r="B86" s="10" t="s">
        <v>89</v>
      </c>
      <c r="C86" s="1" t="s">
        <v>178</v>
      </c>
      <c r="G86" s="6" t="s">
        <v>206</v>
      </c>
      <c r="H86" s="1">
        <v>1600</v>
      </c>
      <c r="I86" s="1">
        <v>1900</v>
      </c>
      <c r="J86" s="1">
        <v>1600</v>
      </c>
      <c r="K86" s="1">
        <v>1900</v>
      </c>
      <c r="L86" s="1">
        <v>1600</v>
      </c>
      <c r="M86" s="1">
        <v>1900</v>
      </c>
      <c r="N86" s="1">
        <v>1600</v>
      </c>
      <c r="O86" s="1">
        <v>1900</v>
      </c>
      <c r="P86" s="1">
        <v>1600</v>
      </c>
      <c r="Q86" s="1">
        <v>1900</v>
      </c>
      <c r="R86" s="1">
        <v>1600</v>
      </c>
      <c r="S86" s="1">
        <v>1900</v>
      </c>
      <c r="T86" s="1">
        <v>1600</v>
      </c>
      <c r="U86" s="1">
        <v>1900</v>
      </c>
      <c r="V86" s="10" t="s">
        <v>123</v>
      </c>
      <c r="W86" s="1">
        <f t="shared" si="132"/>
        <v>16</v>
      </c>
      <c r="X86" s="1">
        <f t="shared" si="133"/>
        <v>19</v>
      </c>
      <c r="Y86" s="1">
        <f t="shared" si="134"/>
        <v>16</v>
      </c>
      <c r="Z86" s="1">
        <f t="shared" si="135"/>
        <v>19</v>
      </c>
      <c r="AA86" s="1">
        <f t="shared" si="136"/>
        <v>16</v>
      </c>
      <c r="AB86" s="1">
        <f t="shared" si="137"/>
        <v>19</v>
      </c>
      <c r="AC86" s="1">
        <f t="shared" si="138"/>
        <v>16</v>
      </c>
      <c r="AD86" s="1">
        <f t="shared" si="139"/>
        <v>19</v>
      </c>
      <c r="AE86" s="1">
        <f t="shared" si="140"/>
        <v>16</v>
      </c>
      <c r="AF86" s="1">
        <f t="shared" si="141"/>
        <v>19</v>
      </c>
      <c r="AG86" s="1">
        <f t="shared" si="142"/>
        <v>16</v>
      </c>
      <c r="AH86" s="1">
        <f t="shared" si="143"/>
        <v>19</v>
      </c>
      <c r="AI86" s="1">
        <f t="shared" si="144"/>
        <v>16</v>
      </c>
      <c r="AJ86" s="1">
        <f t="shared" si="145"/>
        <v>19</v>
      </c>
      <c r="AK86" s="1" t="str">
        <f t="shared" si="146"/>
        <v>4pm-7pm</v>
      </c>
      <c r="AL86" s="1" t="str">
        <f t="shared" si="147"/>
        <v>4pm-7pm</v>
      </c>
      <c r="AM86" s="1" t="str">
        <f t="shared" si="148"/>
        <v>4pm-7pm</v>
      </c>
      <c r="AN86" s="1" t="str">
        <f t="shared" si="149"/>
        <v>4pm-7pm</v>
      </c>
      <c r="AO86" s="1" t="str">
        <f t="shared" si="150"/>
        <v>4pm-7pm</v>
      </c>
      <c r="AP86" s="1" t="str">
        <f t="shared" si="151"/>
        <v>4pm-7pm</v>
      </c>
      <c r="AQ86" s="1" t="str">
        <f t="shared" si="152"/>
        <v>4pm-7pm</v>
      </c>
      <c r="AR86" s="4" t="s">
        <v>163</v>
      </c>
      <c r="AS86" s="1" t="s">
        <v>219</v>
      </c>
      <c r="AU86" s="1" t="s">
        <v>538</v>
      </c>
      <c r="AV86" s="5" t="s">
        <v>32</v>
      </c>
      <c r="AW86" s="5" t="s">
        <v>32</v>
      </c>
      <c r="AX86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6" s="1" t="str">
        <f t="shared" si="123"/>
        <v>&lt;img src=@img/outdoor.png@&gt;</v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>&lt;img src=@img/foodicon.png@&gt;</v>
      </c>
      <c r="BD86" s="1" t="str">
        <f t="shared" si="128"/>
        <v>&lt;img src=@img/outdoor.png@&gt;&lt;img src=@img/drinkicon.png@&gt;&lt;img src=@img/foodicon.png@&gt;</v>
      </c>
      <c r="BE86" s="1" t="str">
        <f t="shared" si="129"/>
        <v>outdoor drink food med  pearl</v>
      </c>
      <c r="BF86" s="1" t="str">
        <f t="shared" si="130"/>
        <v>Pearl Street</v>
      </c>
      <c r="BG86" s="10">
        <v>40.017533</v>
      </c>
      <c r="BH86" s="10">
        <v>-105.282408</v>
      </c>
      <c r="BI86" s="1" t="str">
        <f t="shared" si="131"/>
        <v>[40.017533,-105.282408],</v>
      </c>
      <c r="BK86" s="1" t="str">
        <f t="shared" si="153"/>
        <v/>
      </c>
    </row>
    <row r="87" spans="2:63" ht="21" customHeight="1">
      <c r="B87" s="20" t="s">
        <v>422</v>
      </c>
      <c r="C87" s="1" t="s">
        <v>394</v>
      </c>
      <c r="G87" s="24" t="s">
        <v>423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V87" s="1" t="s">
        <v>554</v>
      </c>
      <c r="W87" s="1" t="str">
        <f t="shared" si="132"/>
        <v/>
      </c>
      <c r="X87" s="1" t="str">
        <f t="shared" si="133"/>
        <v/>
      </c>
      <c r="Y87" s="1">
        <f t="shared" si="134"/>
        <v>16</v>
      </c>
      <c r="Z87" s="1">
        <f t="shared" si="135"/>
        <v>18</v>
      </c>
      <c r="AA87" s="1">
        <f t="shared" si="136"/>
        <v>16</v>
      </c>
      <c r="AB87" s="1">
        <f t="shared" si="137"/>
        <v>18</v>
      </c>
      <c r="AC87" s="1">
        <f t="shared" si="138"/>
        <v>16</v>
      </c>
      <c r="AD87" s="1">
        <f t="shared" si="139"/>
        <v>18</v>
      </c>
      <c r="AE87" s="1">
        <f t="shared" si="140"/>
        <v>16</v>
      </c>
      <c r="AF87" s="1">
        <f t="shared" si="141"/>
        <v>18</v>
      </c>
      <c r="AG87" s="1">
        <f t="shared" si="142"/>
        <v>16</v>
      </c>
      <c r="AH87" s="1">
        <f t="shared" si="143"/>
        <v>18</v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>4pm-6pm</v>
      </c>
      <c r="AM87" s="1" t="str">
        <f t="shared" si="148"/>
        <v>4pm-6pm</v>
      </c>
      <c r="AN87" s="1" t="str">
        <f t="shared" si="149"/>
        <v>4pm-6pm</v>
      </c>
      <c r="AO87" s="1" t="str">
        <f t="shared" si="150"/>
        <v>4pm-6pm</v>
      </c>
      <c r="AP87" s="1" t="str">
        <f t="shared" si="151"/>
        <v>4pm-6pm</v>
      </c>
      <c r="AQ87" s="1" t="str">
        <f t="shared" si="152"/>
        <v/>
      </c>
      <c r="AR87" s="7" t="s">
        <v>533</v>
      </c>
      <c r="AU87" s="1" t="s">
        <v>538</v>
      </c>
      <c r="AV87" s="5" t="s">
        <v>32</v>
      </c>
      <c r="AW87" s="5" t="s">
        <v>33</v>
      </c>
      <c r="AX87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>&lt;img src=@img/drinkicon.png@&gt;</v>
      </c>
      <c r="BC87" s="1" t="str">
        <f t="shared" si="127"/>
        <v/>
      </c>
      <c r="BD87" s="1" t="str">
        <f t="shared" si="128"/>
        <v>&lt;img src=@img/drinkicon.png@&gt;</v>
      </c>
      <c r="BE87" s="1" t="str">
        <f t="shared" si="129"/>
        <v>drink med  north</v>
      </c>
      <c r="BF87" s="1" t="str">
        <f t="shared" si="130"/>
        <v>North Boulder</v>
      </c>
      <c r="BG87" s="10">
        <v>40.059449000000001</v>
      </c>
      <c r="BH87" s="10">
        <v>-105.28189</v>
      </c>
      <c r="BI87" s="1" t="str">
        <f t="shared" si="131"/>
        <v>[40.059449,-105.28189],</v>
      </c>
      <c r="BK87" s="1" t="str">
        <f t="shared" si="153"/>
        <v/>
      </c>
    </row>
    <row r="88" spans="2:63" ht="21" customHeight="1">
      <c r="B88" s="1" t="s">
        <v>453</v>
      </c>
      <c r="C88" s="1" t="s">
        <v>394</v>
      </c>
      <c r="G88" s="3" t="s">
        <v>455</v>
      </c>
      <c r="W88" s="1" t="str">
        <f t="shared" si="132"/>
        <v/>
      </c>
      <c r="X88" s="1" t="str">
        <f t="shared" si="133"/>
        <v/>
      </c>
      <c r="Y88" s="1" t="str">
        <f t="shared" si="134"/>
        <v/>
      </c>
      <c r="Z88" s="1" t="str">
        <f t="shared" si="135"/>
        <v/>
      </c>
      <c r="AA88" s="1" t="str">
        <f t="shared" si="136"/>
        <v/>
      </c>
      <c r="AB88" s="1" t="str">
        <f t="shared" si="137"/>
        <v/>
      </c>
      <c r="AC88" s="1" t="str">
        <f t="shared" si="138"/>
        <v/>
      </c>
      <c r="AD88" s="1" t="str">
        <f t="shared" si="139"/>
        <v/>
      </c>
      <c r="AE88" s="1" t="str">
        <f t="shared" si="140"/>
        <v/>
      </c>
      <c r="AF88" s="1" t="str">
        <f t="shared" si="141"/>
        <v/>
      </c>
      <c r="AG88" s="1" t="str">
        <f t="shared" si="142"/>
        <v/>
      </c>
      <c r="AH88" s="1" t="str">
        <f t="shared" si="143"/>
        <v/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/>
      </c>
      <c r="AM88" s="1" t="str">
        <f t="shared" si="148"/>
        <v/>
      </c>
      <c r="AN88" s="1" t="str">
        <f t="shared" si="149"/>
        <v/>
      </c>
      <c r="AO88" s="1" t="str">
        <f t="shared" si="150"/>
        <v/>
      </c>
      <c r="AP88" s="1" t="str">
        <f t="shared" si="151"/>
        <v/>
      </c>
      <c r="AQ88" s="1" t="str">
        <f t="shared" si="152"/>
        <v/>
      </c>
      <c r="AR88" s="20" t="s">
        <v>454</v>
      </c>
      <c r="AU88" s="1" t="s">
        <v>538</v>
      </c>
      <c r="AV88" s="5" t="s">
        <v>33</v>
      </c>
      <c r="AW88" s="5" t="s">
        <v>33</v>
      </c>
      <c r="AX88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8" s="1" t="str">
        <f t="shared" si="123"/>
        <v/>
      </c>
      <c r="AZ88" s="1" t="str">
        <f t="shared" si="124"/>
        <v/>
      </c>
      <c r="BA88" s="1" t="str">
        <f t="shared" si="125"/>
        <v/>
      </c>
      <c r="BB88" s="1" t="str">
        <f t="shared" si="126"/>
        <v/>
      </c>
      <c r="BC88" s="1" t="str">
        <f t="shared" si="127"/>
        <v/>
      </c>
      <c r="BD88" s="1" t="str">
        <f t="shared" si="128"/>
        <v/>
      </c>
      <c r="BE88" s="1" t="str">
        <f t="shared" si="129"/>
        <v>med  north</v>
      </c>
      <c r="BF88" s="1" t="str">
        <f t="shared" si="130"/>
        <v>North Boulder</v>
      </c>
      <c r="BG88" s="6">
        <v>40.030050000000003</v>
      </c>
      <c r="BH88" s="10">
        <v>-105.25942000000001</v>
      </c>
      <c r="BI88" s="1" t="str">
        <f t="shared" si="131"/>
        <v>[40.03005,-105.25942],</v>
      </c>
    </row>
    <row r="89" spans="2:63" ht="21" customHeight="1">
      <c r="B89" s="10" t="s">
        <v>90</v>
      </c>
      <c r="C89" s="1" t="s">
        <v>178</v>
      </c>
      <c r="G89" s="18" t="s">
        <v>207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R89" s="1">
        <v>1500</v>
      </c>
      <c r="S89" s="1">
        <v>1800</v>
      </c>
      <c r="V89" s="16" t="s">
        <v>546</v>
      </c>
      <c r="W89" s="1" t="str">
        <f t="shared" si="132"/>
        <v/>
      </c>
      <c r="X89" s="1" t="str">
        <f t="shared" si="133"/>
        <v/>
      </c>
      <c r="Y89" s="1">
        <f t="shared" si="134"/>
        <v>15</v>
      </c>
      <c r="Z89" s="1">
        <f t="shared" si="135"/>
        <v>18</v>
      </c>
      <c r="AA89" s="1">
        <f t="shared" si="136"/>
        <v>15</v>
      </c>
      <c r="AB89" s="1">
        <f t="shared" si="137"/>
        <v>18</v>
      </c>
      <c r="AC89" s="1">
        <f t="shared" si="138"/>
        <v>15</v>
      </c>
      <c r="AD89" s="1">
        <f t="shared" si="139"/>
        <v>18</v>
      </c>
      <c r="AE89" s="1">
        <f t="shared" si="140"/>
        <v>15</v>
      </c>
      <c r="AF89" s="1">
        <f t="shared" si="141"/>
        <v>18</v>
      </c>
      <c r="AG89" s="1">
        <f t="shared" si="142"/>
        <v>15</v>
      </c>
      <c r="AH89" s="1">
        <f t="shared" si="143"/>
        <v>18</v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>3pm-6pm</v>
      </c>
      <c r="AM89" s="1" t="str">
        <f t="shared" si="148"/>
        <v>3pm-6pm</v>
      </c>
      <c r="AN89" s="1" t="str">
        <f t="shared" si="149"/>
        <v>3pm-6pm</v>
      </c>
      <c r="AO89" s="1" t="str">
        <f t="shared" si="150"/>
        <v>3pm-6pm</v>
      </c>
      <c r="AP89" s="1" t="str">
        <f t="shared" si="151"/>
        <v>3pm-6pm</v>
      </c>
      <c r="AQ89" s="1" t="str">
        <f t="shared" si="152"/>
        <v/>
      </c>
      <c r="AR89" s="1" t="s">
        <v>164</v>
      </c>
      <c r="AS89" s="1" t="s">
        <v>28</v>
      </c>
      <c r="AU89" s="1" t="s">
        <v>538</v>
      </c>
      <c r="AV89" s="5" t="s">
        <v>32</v>
      </c>
      <c r="AW89" s="5" t="s">
        <v>32</v>
      </c>
      <c r="AX89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9" s="1" t="str">
        <f t="shared" si="123"/>
        <v>&lt;img src=@img/outdoor.png@&gt;</v>
      </c>
      <c r="AZ89" s="1" t="str">
        <f t="shared" si="124"/>
        <v/>
      </c>
      <c r="BA89" s="1" t="str">
        <f t="shared" si="125"/>
        <v/>
      </c>
      <c r="BB89" s="1" t="str">
        <f t="shared" si="126"/>
        <v>&lt;img src=@img/drinkicon.png@&gt;</v>
      </c>
      <c r="BC89" s="1" t="str">
        <f t="shared" si="127"/>
        <v>&lt;img src=@img/foodicon.png@&gt;</v>
      </c>
      <c r="BD89" s="1" t="str">
        <f t="shared" si="128"/>
        <v>&lt;img src=@img/outdoor.png@&gt;&lt;img src=@img/drinkicon.png@&gt;&lt;img src=@img/foodicon.png@&gt;</v>
      </c>
      <c r="BE89" s="1" t="str">
        <f t="shared" si="129"/>
        <v>outdoor drink food med  pearl</v>
      </c>
      <c r="BF89" s="1" t="str">
        <f t="shared" si="130"/>
        <v>Pearl Street</v>
      </c>
      <c r="BG89" s="10">
        <v>40.017885</v>
      </c>
      <c r="BH89" s="10">
        <v>-105.280826</v>
      </c>
      <c r="BI89" s="1" t="str">
        <f t="shared" si="131"/>
        <v>[40.017885,-105.280826],</v>
      </c>
      <c r="BK89" s="1" t="str">
        <f t="shared" ref="BK89:BK121" si="184">IF(BJ89&gt;0,"&lt;img src=@img/kidicon.png@&gt;","")</f>
        <v/>
      </c>
    </row>
    <row r="90" spans="2:63" ht="21" customHeight="1">
      <c r="B90" s="10" t="s">
        <v>327</v>
      </c>
      <c r="C90" s="1" t="s">
        <v>395</v>
      </c>
      <c r="G90" s="6" t="s">
        <v>569</v>
      </c>
      <c r="W90" s="1" t="str">
        <f t="shared" si="132"/>
        <v/>
      </c>
      <c r="X90" s="1" t="str">
        <f t="shared" si="133"/>
        <v/>
      </c>
      <c r="Y90" s="1" t="str">
        <f t="shared" si="134"/>
        <v/>
      </c>
      <c r="Z90" s="1" t="str">
        <f t="shared" si="135"/>
        <v/>
      </c>
      <c r="AA90" s="1" t="str">
        <f t="shared" si="136"/>
        <v/>
      </c>
      <c r="AB90" s="1" t="str">
        <f t="shared" si="137"/>
        <v/>
      </c>
      <c r="AC90" s="1" t="str">
        <f t="shared" si="138"/>
        <v/>
      </c>
      <c r="AD90" s="1" t="str">
        <f t="shared" si="139"/>
        <v/>
      </c>
      <c r="AE90" s="1" t="str">
        <f t="shared" si="140"/>
        <v/>
      </c>
      <c r="AF90" s="1" t="str">
        <f t="shared" si="141"/>
        <v/>
      </c>
      <c r="AG90" s="1" t="str">
        <f t="shared" si="142"/>
        <v/>
      </c>
      <c r="AH90" s="1" t="str">
        <f t="shared" si="143"/>
        <v/>
      </c>
      <c r="AI90" s="1" t="str">
        <f t="shared" si="144"/>
        <v/>
      </c>
      <c r="AJ90" s="1" t="str">
        <f t="shared" si="145"/>
        <v/>
      </c>
      <c r="AK90" s="1" t="str">
        <f t="shared" si="146"/>
        <v/>
      </c>
      <c r="AL90" s="1" t="str">
        <f t="shared" si="147"/>
        <v/>
      </c>
      <c r="AM90" s="1" t="str">
        <f t="shared" si="148"/>
        <v/>
      </c>
      <c r="AN90" s="1" t="str">
        <f t="shared" si="149"/>
        <v/>
      </c>
      <c r="AO90" s="1" t="str">
        <f t="shared" si="150"/>
        <v/>
      </c>
      <c r="AP90" s="1" t="str">
        <f t="shared" si="151"/>
        <v/>
      </c>
      <c r="AQ90" s="1" t="str">
        <f t="shared" si="152"/>
        <v/>
      </c>
      <c r="AR90" s="4" t="s">
        <v>477</v>
      </c>
      <c r="AS90" s="1" t="s">
        <v>28</v>
      </c>
      <c r="AT90" s="1" t="s">
        <v>435</v>
      </c>
      <c r="AU90" s="1" t="s">
        <v>538</v>
      </c>
      <c r="AV90" s="5" t="s">
        <v>33</v>
      </c>
      <c r="AW90" s="5" t="s">
        <v>33</v>
      </c>
      <c r="AX90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Boulder CO", 'other-amenities': ['outdoor','pet','med'], 'has-drink':false, 'has-food':false},</v>
      </c>
      <c r="AY90" s="1" t="str">
        <f t="shared" si="123"/>
        <v>&lt;img src=@img/outdoor.png@&gt;</v>
      </c>
      <c r="AZ90" s="1" t="str">
        <f t="shared" si="124"/>
        <v>&lt;img src=@img/pets.png@&gt;</v>
      </c>
      <c r="BA90" s="1" t="str">
        <f t="shared" si="125"/>
        <v/>
      </c>
      <c r="BB90" s="1" t="str">
        <f t="shared" si="126"/>
        <v/>
      </c>
      <c r="BC90" s="1" t="str">
        <f t="shared" si="127"/>
        <v/>
      </c>
      <c r="BD90" s="1" t="str">
        <f t="shared" si="128"/>
        <v>&lt;img src=@img/outdoor.png@&gt;&lt;img src=@img/pets.png@&gt;</v>
      </c>
      <c r="BE90" s="1" t="str">
        <f t="shared" si="129"/>
        <v>outdoor pet med  east</v>
      </c>
      <c r="BF90" s="1" t="str">
        <f t="shared" si="130"/>
        <v>East Boulder</v>
      </c>
      <c r="BG90" s="10">
        <v>40.015762000000002</v>
      </c>
      <c r="BH90" s="10">
        <v>-105.26135499999999</v>
      </c>
      <c r="BI90" s="1" t="str">
        <f t="shared" si="131"/>
        <v>[40.015762,-105.261355],</v>
      </c>
      <c r="BK90" s="1" t="str">
        <f t="shared" si="184"/>
        <v/>
      </c>
    </row>
    <row r="91" spans="2:63" ht="21" customHeight="1">
      <c r="B91" s="10" t="s">
        <v>320</v>
      </c>
      <c r="C91" s="1" t="s">
        <v>266</v>
      </c>
      <c r="G91" s="8" t="s">
        <v>334</v>
      </c>
      <c r="H91" s="1">
        <v>1400</v>
      </c>
      <c r="I91" s="1">
        <v>1800</v>
      </c>
      <c r="J91" s="1">
        <v>1400</v>
      </c>
      <c r="K91" s="1">
        <v>1800</v>
      </c>
      <c r="L91" s="1">
        <v>1400</v>
      </c>
      <c r="M91" s="1">
        <v>1800</v>
      </c>
      <c r="N91" s="1">
        <v>1400</v>
      </c>
      <c r="O91" s="1">
        <v>1800</v>
      </c>
      <c r="P91" s="1">
        <v>1400</v>
      </c>
      <c r="Q91" s="1">
        <v>1800</v>
      </c>
      <c r="R91" s="1">
        <v>1400</v>
      </c>
      <c r="S91" s="1">
        <v>1800</v>
      </c>
      <c r="T91" s="1">
        <v>1400</v>
      </c>
      <c r="U91" s="1">
        <v>1800</v>
      </c>
      <c r="V91" s="1" t="s">
        <v>426</v>
      </c>
      <c r="W91" s="1">
        <f t="shared" si="132"/>
        <v>14</v>
      </c>
      <c r="X91" s="1">
        <f t="shared" si="133"/>
        <v>18</v>
      </c>
      <c r="Y91" s="1">
        <f t="shared" si="134"/>
        <v>14</v>
      </c>
      <c r="Z91" s="1">
        <f t="shared" si="135"/>
        <v>18</v>
      </c>
      <c r="AA91" s="1">
        <f t="shared" si="136"/>
        <v>14</v>
      </c>
      <c r="AB91" s="1">
        <f t="shared" si="137"/>
        <v>18</v>
      </c>
      <c r="AC91" s="1">
        <f t="shared" si="138"/>
        <v>14</v>
      </c>
      <c r="AD91" s="1">
        <f t="shared" si="139"/>
        <v>18</v>
      </c>
      <c r="AE91" s="1">
        <f t="shared" si="140"/>
        <v>14</v>
      </c>
      <c r="AF91" s="1">
        <f t="shared" si="141"/>
        <v>18</v>
      </c>
      <c r="AG91" s="1">
        <f t="shared" si="142"/>
        <v>14</v>
      </c>
      <c r="AH91" s="1">
        <f t="shared" si="143"/>
        <v>18</v>
      </c>
      <c r="AI91" s="1">
        <f t="shared" si="144"/>
        <v>14</v>
      </c>
      <c r="AJ91" s="1">
        <f t="shared" si="145"/>
        <v>18</v>
      </c>
      <c r="AK91" s="1" t="str">
        <f t="shared" si="146"/>
        <v>2pm-6pm</v>
      </c>
      <c r="AL91" s="1" t="str">
        <f t="shared" si="147"/>
        <v>2pm-6pm</v>
      </c>
      <c r="AM91" s="1" t="str">
        <f t="shared" si="148"/>
        <v>2pm-6pm</v>
      </c>
      <c r="AN91" s="1" t="str">
        <f t="shared" si="149"/>
        <v>2pm-6pm</v>
      </c>
      <c r="AO91" s="1" t="str">
        <f t="shared" si="150"/>
        <v>2pm-6pm</v>
      </c>
      <c r="AP91" s="1" t="str">
        <f t="shared" si="151"/>
        <v>2pm-6pm</v>
      </c>
      <c r="AQ91" s="1" t="str">
        <f t="shared" si="152"/>
        <v>2pm-6pm</v>
      </c>
      <c r="AR91" s="1" t="s">
        <v>484</v>
      </c>
      <c r="AU91" s="1" t="s">
        <v>538</v>
      </c>
      <c r="AV91" s="5" t="s">
        <v>32</v>
      </c>
      <c r="AW91" s="5" t="s">
        <v>32</v>
      </c>
      <c r="AX91" s="6" t="str">
        <f t="shared" si="122"/>
        <v>{
    'name': "Rincon Del Sol",
    'area': "downtown",'hours':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1" s="1" t="str">
        <f t="shared" si="123"/>
        <v/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>&lt;img src=@img/foodicon.png@&gt;</v>
      </c>
      <c r="BD91" s="1" t="str">
        <f t="shared" si="128"/>
        <v>&lt;img src=@img/drinkicon.png@&gt;&lt;img src=@img/foodicon.png@&gt;</v>
      </c>
      <c r="BE91" s="1" t="str">
        <f t="shared" si="129"/>
        <v>drink food med  downtown</v>
      </c>
      <c r="BF91" s="1" t="str">
        <f t="shared" si="130"/>
        <v>Downtown</v>
      </c>
      <c r="BG91" s="10">
        <v>40.014384999999997</v>
      </c>
      <c r="BH91" s="10">
        <v>-105.263576</v>
      </c>
      <c r="BI91" s="1" t="str">
        <f t="shared" si="131"/>
        <v>[40.014385,-105.263576],</v>
      </c>
      <c r="BK91" s="1" t="str">
        <f t="shared" si="184"/>
        <v/>
      </c>
    </row>
    <row r="92" spans="2:63" ht="21" customHeight="1">
      <c r="B92" s="10" t="s">
        <v>24</v>
      </c>
      <c r="C92" s="1" t="s">
        <v>178</v>
      </c>
      <c r="G92" s="18" t="s">
        <v>208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R92" s="1">
        <v>1500</v>
      </c>
      <c r="S92" s="1">
        <v>1800</v>
      </c>
      <c r="V92" s="10" t="s">
        <v>124</v>
      </c>
      <c r="W92" s="1" t="str">
        <f t="shared" si="132"/>
        <v/>
      </c>
      <c r="X92" s="1" t="str">
        <f t="shared" si="133"/>
        <v/>
      </c>
      <c r="Y92" s="1">
        <f t="shared" si="134"/>
        <v>15</v>
      </c>
      <c r="Z92" s="1">
        <f t="shared" si="135"/>
        <v>18</v>
      </c>
      <c r="AA92" s="1">
        <f t="shared" si="136"/>
        <v>15</v>
      </c>
      <c r="AB92" s="1">
        <f t="shared" si="137"/>
        <v>18</v>
      </c>
      <c r="AC92" s="1">
        <f t="shared" si="138"/>
        <v>15</v>
      </c>
      <c r="AD92" s="1">
        <f t="shared" si="139"/>
        <v>18</v>
      </c>
      <c r="AE92" s="1">
        <f t="shared" si="140"/>
        <v>15</v>
      </c>
      <c r="AF92" s="1">
        <f t="shared" si="141"/>
        <v>18</v>
      </c>
      <c r="AG92" s="1">
        <f t="shared" si="142"/>
        <v>15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3pm-6pm</v>
      </c>
      <c r="AM92" s="1" t="str">
        <f t="shared" si="148"/>
        <v>3pm-6pm</v>
      </c>
      <c r="AN92" s="1" t="str">
        <f t="shared" si="149"/>
        <v>3pm-6pm</v>
      </c>
      <c r="AO92" s="1" t="str">
        <f t="shared" si="150"/>
        <v>3pm-6pm</v>
      </c>
      <c r="AP92" s="1" t="str">
        <f t="shared" si="151"/>
        <v>3pm-6pm</v>
      </c>
      <c r="AQ92" s="1" t="str">
        <f t="shared" si="152"/>
        <v/>
      </c>
      <c r="AR92" s="12" t="s">
        <v>165</v>
      </c>
      <c r="AS92" s="1" t="s">
        <v>28</v>
      </c>
      <c r="AU92" s="1" t="s">
        <v>538</v>
      </c>
      <c r="AV92" s="5" t="s">
        <v>32</v>
      </c>
      <c r="AW92" s="5" t="s">
        <v>33</v>
      </c>
      <c r="AX92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/>
      </c>
      <c r="BD92" s="1" t="str">
        <f t="shared" si="128"/>
        <v>&lt;img src=@img/outdoor.png@&gt;&lt;img src=@img/drinkicon.png@&gt;</v>
      </c>
      <c r="BE92" s="1" t="str">
        <f t="shared" si="129"/>
        <v>outdoor drink med  pearl</v>
      </c>
      <c r="BF92" s="1" t="str">
        <f t="shared" si="130"/>
        <v>Pearl Street</v>
      </c>
      <c r="BG92" s="10">
        <v>40.017014000000003</v>
      </c>
      <c r="BH92" s="10">
        <v>-105.280877</v>
      </c>
      <c r="BI92" s="1" t="str">
        <f t="shared" si="131"/>
        <v>[40.017014,-105.280877],</v>
      </c>
      <c r="BK92" s="1" t="str">
        <f t="shared" si="184"/>
        <v/>
      </c>
    </row>
    <row r="93" spans="2:63" ht="21" customHeight="1">
      <c r="B93" s="10" t="s">
        <v>235</v>
      </c>
      <c r="C93" s="1" t="s">
        <v>178</v>
      </c>
      <c r="G93" s="3" t="s">
        <v>258</v>
      </c>
      <c r="J93" s="1">
        <v>1600</v>
      </c>
      <c r="K93" s="1">
        <v>1800</v>
      </c>
      <c r="L93" s="1">
        <v>1600</v>
      </c>
      <c r="M93" s="1">
        <v>1800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V93" s="1" t="s">
        <v>577</v>
      </c>
      <c r="W93" s="1" t="str">
        <f t="shared" si="132"/>
        <v/>
      </c>
      <c r="X93" s="1" t="str">
        <f t="shared" si="133"/>
        <v/>
      </c>
      <c r="Y93" s="1">
        <f t="shared" si="134"/>
        <v>16</v>
      </c>
      <c r="Z93" s="1">
        <f t="shared" si="135"/>
        <v>18</v>
      </c>
      <c r="AA93" s="1">
        <f t="shared" si="136"/>
        <v>16</v>
      </c>
      <c r="AB93" s="1">
        <f t="shared" si="137"/>
        <v>18</v>
      </c>
      <c r="AC93" s="1">
        <f t="shared" si="138"/>
        <v>16</v>
      </c>
      <c r="AD93" s="1">
        <f t="shared" si="139"/>
        <v>18</v>
      </c>
      <c r="AE93" s="1">
        <f t="shared" si="140"/>
        <v>16</v>
      </c>
      <c r="AF93" s="1">
        <f t="shared" si="141"/>
        <v>18</v>
      </c>
      <c r="AG93" s="1">
        <f t="shared" si="142"/>
        <v>16</v>
      </c>
      <c r="AH93" s="1">
        <f t="shared" si="143"/>
        <v>18</v>
      </c>
      <c r="AI93" s="1" t="str">
        <f t="shared" si="144"/>
        <v/>
      </c>
      <c r="AJ93" s="1" t="str">
        <f t="shared" si="145"/>
        <v/>
      </c>
      <c r="AK93" s="1" t="str">
        <f t="shared" si="146"/>
        <v/>
      </c>
      <c r="AL93" s="1" t="str">
        <f t="shared" si="147"/>
        <v>4pm-6pm</v>
      </c>
      <c r="AM93" s="1" t="str">
        <f t="shared" si="148"/>
        <v>4pm-6pm</v>
      </c>
      <c r="AN93" s="1" t="str">
        <f t="shared" si="149"/>
        <v>4pm-6pm</v>
      </c>
      <c r="AO93" s="1" t="str">
        <f t="shared" si="150"/>
        <v>4pm-6pm</v>
      </c>
      <c r="AP93" s="1" t="str">
        <f t="shared" si="151"/>
        <v>4pm-6pm</v>
      </c>
      <c r="AQ93" s="1" t="str">
        <f t="shared" si="152"/>
        <v/>
      </c>
      <c r="AR93" s="4" t="s">
        <v>282</v>
      </c>
      <c r="AS93" s="1" t="s">
        <v>28</v>
      </c>
      <c r="AU93" s="1" t="s">
        <v>538</v>
      </c>
      <c r="AV93" s="5" t="s">
        <v>32</v>
      </c>
      <c r="AW93" s="5" t="s">
        <v>32</v>
      </c>
      <c r="AX93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Ceasar Salad&lt;br&gt;$2 Seasonal Deviled Eggs&lt;br&gt;$3 Oysters Hickenlooper&lt;br&gt;$7 Poutine&lt;br&gt;$7 Duck Wings&lt;br&gt;$5 Fried Chicken Taco&lt;br&gt;$4 Sweet Potato Nuggets&lt;br&gt;&lt;br&gt;$6 Tap Wines&lt;br&gt;$5 Tap Beers&lt;br&gt;$5-6 Select Cocktails&lt;br&gt;&lt;", 'link':"http://www.riverandwoodsboulder.com/", 'pricing':"",   'phone-number': "", 'address': "2328 Pearl St Boulder CO", 'other-amenities': ['outdoor','','med'], 'has-drink':true, 'has-food':true},</v>
      </c>
      <c r="AY93" s="1" t="str">
        <f t="shared" si="123"/>
        <v>&lt;img src=@img/outdoor.png@&gt;</v>
      </c>
      <c r="AZ93" s="1" t="str">
        <f t="shared" si="124"/>
        <v/>
      </c>
      <c r="BA93" s="1" t="str">
        <f t="shared" si="125"/>
        <v/>
      </c>
      <c r="BB93" s="1" t="str">
        <f t="shared" si="126"/>
        <v>&lt;img src=@img/drinkicon.png@&gt;</v>
      </c>
      <c r="BC93" s="1" t="str">
        <f t="shared" si="127"/>
        <v>&lt;img src=@img/foodicon.png@&gt;</v>
      </c>
      <c r="BD93" s="1" t="str">
        <f t="shared" si="128"/>
        <v>&lt;img src=@img/outdoor.png@&gt;&lt;img src=@img/drinkicon.png@&gt;&lt;img src=@img/foodicon.png@&gt;</v>
      </c>
      <c r="BE93" s="1" t="str">
        <f t="shared" si="129"/>
        <v>outdoor drink food med  pearl</v>
      </c>
      <c r="BF93" s="1" t="str">
        <f t="shared" si="130"/>
        <v>Pearl Street</v>
      </c>
      <c r="BG93" s="10">
        <v>40.020789000000001</v>
      </c>
      <c r="BH93" s="10">
        <v>-105.26491300000001</v>
      </c>
      <c r="BI93" s="1" t="str">
        <f t="shared" si="131"/>
        <v>[40.020789,-105.264913],</v>
      </c>
      <c r="BK93" s="1" t="str">
        <f t="shared" si="184"/>
        <v/>
      </c>
    </row>
    <row r="94" spans="2:63" ht="21" customHeight="1">
      <c r="B94" s="1" t="s">
        <v>393</v>
      </c>
      <c r="C94" s="1" t="s">
        <v>395</v>
      </c>
      <c r="G94" s="4" t="s">
        <v>407</v>
      </c>
      <c r="H94" s="1">
        <v>1500</v>
      </c>
      <c r="I94" s="1">
        <v>1800</v>
      </c>
      <c r="J94" s="1">
        <v>1500</v>
      </c>
      <c r="K94" s="1">
        <v>1800</v>
      </c>
      <c r="L94" s="1">
        <v>1500</v>
      </c>
      <c r="M94" s="1">
        <v>1800</v>
      </c>
      <c r="N94" s="1">
        <v>1500</v>
      </c>
      <c r="O94" s="1">
        <v>1800</v>
      </c>
      <c r="P94" s="1">
        <v>1500</v>
      </c>
      <c r="Q94" s="1">
        <v>1800</v>
      </c>
      <c r="R94" s="1">
        <v>1500</v>
      </c>
      <c r="S94" s="1">
        <v>1800</v>
      </c>
      <c r="T94" s="1">
        <v>1500</v>
      </c>
      <c r="U94" s="1">
        <v>1800</v>
      </c>
      <c r="V94" s="1" t="s">
        <v>433</v>
      </c>
      <c r="W94" s="1">
        <f t="shared" si="132"/>
        <v>15</v>
      </c>
      <c r="X94" s="1">
        <f t="shared" si="133"/>
        <v>18</v>
      </c>
      <c r="Y94" s="1">
        <f t="shared" si="134"/>
        <v>15</v>
      </c>
      <c r="Z94" s="1">
        <f t="shared" si="135"/>
        <v>18</v>
      </c>
      <c r="AA94" s="1">
        <f t="shared" si="136"/>
        <v>15</v>
      </c>
      <c r="AB94" s="1">
        <f t="shared" si="137"/>
        <v>18</v>
      </c>
      <c r="AC94" s="1">
        <f t="shared" si="138"/>
        <v>15</v>
      </c>
      <c r="AD94" s="1">
        <f t="shared" si="139"/>
        <v>18</v>
      </c>
      <c r="AE94" s="1">
        <f t="shared" si="140"/>
        <v>15</v>
      </c>
      <c r="AF94" s="1">
        <f t="shared" si="141"/>
        <v>18</v>
      </c>
      <c r="AG94" s="1">
        <f t="shared" si="142"/>
        <v>15</v>
      </c>
      <c r="AH94" s="1">
        <f t="shared" si="143"/>
        <v>18</v>
      </c>
      <c r="AI94" s="1">
        <f t="shared" si="144"/>
        <v>15</v>
      </c>
      <c r="AJ94" s="1">
        <f t="shared" si="145"/>
        <v>18</v>
      </c>
      <c r="AK94" s="1" t="str">
        <f t="shared" si="146"/>
        <v>3pm-6pm</v>
      </c>
      <c r="AL94" s="1" t="str">
        <f t="shared" si="147"/>
        <v>3pm-6pm</v>
      </c>
      <c r="AM94" s="1" t="str">
        <f t="shared" si="148"/>
        <v>3pm-6pm</v>
      </c>
      <c r="AN94" s="1" t="str">
        <f t="shared" si="149"/>
        <v>3pm-6pm</v>
      </c>
      <c r="AO94" s="1" t="str">
        <f t="shared" si="150"/>
        <v>3pm-6pm</v>
      </c>
      <c r="AP94" s="1" t="str">
        <f t="shared" si="151"/>
        <v>3pm-6pm</v>
      </c>
      <c r="AQ94" s="1" t="str">
        <f t="shared" si="152"/>
        <v>3pm-6pm</v>
      </c>
      <c r="AR94" s="4" t="s">
        <v>523</v>
      </c>
      <c r="AS94" s="1" t="s">
        <v>28</v>
      </c>
      <c r="AT94" s="1" t="s">
        <v>435</v>
      </c>
      <c r="AU94" s="1" t="s">
        <v>538</v>
      </c>
      <c r="AV94" s="5" t="s">
        <v>32</v>
      </c>
      <c r="AW94" s="5" t="s">
        <v>32</v>
      </c>
      <c r="AX94" s="6" t="str">
        <f t="shared" ref="AX94:AX126" si="185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4" s="1" t="str">
        <f t="shared" ref="AY94:AY126" si="186">IF(AS94&gt;0,"&lt;img src=@img/outdoor.png@&gt;","")</f>
        <v>&lt;img src=@img/outdoor.png@&gt;</v>
      </c>
      <c r="AZ94" s="1" t="str">
        <f t="shared" ref="AZ94:AZ126" si="187">IF(AT94&gt;0,"&lt;img src=@img/pets.png@&gt;","")</f>
        <v>&lt;img src=@img/pets.png@&gt;</v>
      </c>
      <c r="BA94" s="1" t="str">
        <f t="shared" ref="BA94:BA126" si="188">IF(AU94="hard","&lt;img src=@img/hard.png@&gt;",IF(AU94="medium","&lt;img src=@img/medium.png@&gt;",IF(AU94="easy","&lt;img src=@img/easy.png@&gt;","")))</f>
        <v/>
      </c>
      <c r="BB94" s="1" t="str">
        <f t="shared" ref="BB94:BB126" si="189">IF(AV94="true","&lt;img src=@img/drinkicon.png@&gt;","")</f>
        <v>&lt;img src=@img/drinkicon.png@&gt;</v>
      </c>
      <c r="BC94" s="1" t="str">
        <f t="shared" ref="BC94:BC126" si="190">IF(AW94="true","&lt;img src=@img/foodicon.png@&gt;","")</f>
        <v>&lt;img src=@img/foodicon.png@&gt;</v>
      </c>
      <c r="BD94" s="1" t="str">
        <f t="shared" ref="BD94:BD126" si="191">CONCATENATE(AY94,AZ94,BA94,BB94,BC94,BK94)</f>
        <v>&lt;img src=@img/outdoor.png@&gt;&lt;img src=@img/pets.png@&gt;&lt;img src=@img/drinkicon.png@&gt;&lt;img src=@img/foodicon.png@&gt;</v>
      </c>
      <c r="BE94" s="1" t="str">
        <f t="shared" ref="BE94:BE126" si="192">CONCATENATE(IF(AS94&gt;0,"outdoor ",""),IF(AT94&gt;0,"pet ",""),IF(AV94="true","drink ",""),IF(AW94="true","food ",""),AU94," ",E94," ",C94,IF(BJ94=TRUE," kid",""))</f>
        <v>outdoor pet drink food med  east</v>
      </c>
      <c r="BF94" s="1" t="str">
        <f t="shared" ref="BF94:BF126" si="193">IF(C94="pearl","Pearl Street",IF(C94="campus","Near Campus",IF(C94="downtown","Downtown",IF(C94="north","North Boulder",IF(C94="chautauqua","Chautauqua",IF(C94="east","East Boulder",IF(C94="efoco","East FoCo",IF(C94="hill","The Hill",""))))))))</f>
        <v>East Boulder</v>
      </c>
      <c r="BG94" s="10">
        <v>40.024921999999997</v>
      </c>
      <c r="BH94" s="10">
        <v>-105.251046</v>
      </c>
      <c r="BI94" s="1" t="str">
        <f t="shared" ref="BI94:BI126" si="194">CONCATENATE("[",BG94,",",BH94,"],")</f>
        <v>[40.024922,-105.251046],</v>
      </c>
      <c r="BK94" s="1" t="str">
        <f t="shared" si="184"/>
        <v/>
      </c>
    </row>
    <row r="95" spans="2:63" ht="21" customHeight="1">
      <c r="B95" s="10" t="s">
        <v>376</v>
      </c>
      <c r="C95" s="1" t="s">
        <v>292</v>
      </c>
      <c r="G95" s="1" t="s">
        <v>357</v>
      </c>
      <c r="W95" s="1" t="str">
        <f t="shared" si="132"/>
        <v/>
      </c>
      <c r="X95" s="1" t="str">
        <f t="shared" si="133"/>
        <v/>
      </c>
      <c r="Y95" s="1" t="str">
        <f t="shared" si="134"/>
        <v/>
      </c>
      <c r="Z95" s="1" t="str">
        <f t="shared" si="135"/>
        <v/>
      </c>
      <c r="AA95" s="1" t="str">
        <f t="shared" si="136"/>
        <v/>
      </c>
      <c r="AB95" s="1" t="str">
        <f t="shared" si="137"/>
        <v/>
      </c>
      <c r="AC95" s="1" t="str">
        <f t="shared" si="138"/>
        <v/>
      </c>
      <c r="AD95" s="1" t="str">
        <f t="shared" si="139"/>
        <v/>
      </c>
      <c r="AE95" s="1" t="str">
        <f t="shared" si="140"/>
        <v/>
      </c>
      <c r="AF95" s="1" t="str">
        <f t="shared" si="141"/>
        <v/>
      </c>
      <c r="AG95" s="1" t="str">
        <f t="shared" si="142"/>
        <v/>
      </c>
      <c r="AH95" s="1" t="str">
        <f t="shared" si="143"/>
        <v/>
      </c>
      <c r="AI95" s="1" t="str">
        <f t="shared" si="144"/>
        <v/>
      </c>
      <c r="AJ95" s="1" t="str">
        <f t="shared" si="145"/>
        <v/>
      </c>
      <c r="AK95" s="1" t="str">
        <f t="shared" si="146"/>
        <v/>
      </c>
      <c r="AL95" s="1" t="str">
        <f t="shared" si="147"/>
        <v/>
      </c>
      <c r="AM95" s="1" t="str">
        <f t="shared" si="148"/>
        <v/>
      </c>
      <c r="AN95" s="1" t="str">
        <f t="shared" si="149"/>
        <v/>
      </c>
      <c r="AO95" s="1" t="str">
        <f t="shared" si="150"/>
        <v/>
      </c>
      <c r="AP95" s="1" t="str">
        <f t="shared" si="151"/>
        <v/>
      </c>
      <c r="AQ95" s="1" t="str">
        <f t="shared" si="152"/>
        <v/>
      </c>
      <c r="AR95" s="4" t="s">
        <v>506</v>
      </c>
      <c r="AU95" s="1" t="s">
        <v>538</v>
      </c>
      <c r="AV95" s="5" t="s">
        <v>33</v>
      </c>
      <c r="AW95" s="5" t="s">
        <v>33</v>
      </c>
      <c r="AX95" s="6" t="str">
        <f t="shared" si="18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5" s="1" t="str">
        <f t="shared" si="186"/>
        <v/>
      </c>
      <c r="AZ95" s="1" t="str">
        <f t="shared" si="187"/>
        <v/>
      </c>
      <c r="BA95" s="1" t="str">
        <f t="shared" si="188"/>
        <v/>
      </c>
      <c r="BB95" s="1" t="str">
        <f t="shared" si="189"/>
        <v/>
      </c>
      <c r="BC95" s="1" t="str">
        <f t="shared" si="190"/>
        <v/>
      </c>
      <c r="BD95" s="1" t="str">
        <f t="shared" si="191"/>
        <v/>
      </c>
      <c r="BE95" s="1" t="str">
        <f t="shared" si="192"/>
        <v>med  hill</v>
      </c>
      <c r="BF95" s="1" t="str">
        <f t="shared" si="193"/>
        <v>The Hill</v>
      </c>
      <c r="BG95" s="10">
        <v>40.008111999999997</v>
      </c>
      <c r="BH95" s="10">
        <v>-105.275705</v>
      </c>
      <c r="BI95" s="1" t="str">
        <f t="shared" si="194"/>
        <v>[40.008112,-105.275705],</v>
      </c>
      <c r="BK95" s="1" t="str">
        <f t="shared" si="184"/>
        <v/>
      </c>
    </row>
    <row r="96" spans="2:63" ht="21" customHeight="1">
      <c r="B96" s="10" t="s">
        <v>91</v>
      </c>
      <c r="C96" s="1" t="s">
        <v>266</v>
      </c>
      <c r="G96" s="17" t="s">
        <v>209</v>
      </c>
      <c r="H96" s="1">
        <v>1100</v>
      </c>
      <c r="I96" s="1">
        <v>1800</v>
      </c>
      <c r="J96" s="1">
        <v>1500</v>
      </c>
      <c r="K96" s="1">
        <v>1800</v>
      </c>
      <c r="L96" s="1">
        <v>1500</v>
      </c>
      <c r="M96" s="1">
        <v>1800</v>
      </c>
      <c r="N96" s="1">
        <v>1500</v>
      </c>
      <c r="O96" s="1">
        <v>1800</v>
      </c>
      <c r="P96" s="1">
        <v>1500</v>
      </c>
      <c r="Q96" s="1">
        <v>1800</v>
      </c>
      <c r="R96" s="1">
        <v>1500</v>
      </c>
      <c r="S96" s="1">
        <v>1800</v>
      </c>
      <c r="T96" s="1">
        <v>1100</v>
      </c>
      <c r="U96" s="1">
        <v>1800</v>
      </c>
      <c r="V96" s="10" t="s">
        <v>570</v>
      </c>
      <c r="W96" s="1">
        <f t="shared" si="132"/>
        <v>11</v>
      </c>
      <c r="X96" s="1">
        <f t="shared" si="133"/>
        <v>18</v>
      </c>
      <c r="Y96" s="1">
        <f t="shared" si="134"/>
        <v>15</v>
      </c>
      <c r="Z96" s="1">
        <f t="shared" si="135"/>
        <v>18</v>
      </c>
      <c r="AA96" s="1">
        <f t="shared" si="136"/>
        <v>15</v>
      </c>
      <c r="AB96" s="1">
        <f t="shared" si="137"/>
        <v>18</v>
      </c>
      <c r="AC96" s="1">
        <f t="shared" si="138"/>
        <v>15</v>
      </c>
      <c r="AD96" s="1">
        <f t="shared" si="139"/>
        <v>18</v>
      </c>
      <c r="AE96" s="1">
        <f t="shared" si="140"/>
        <v>15</v>
      </c>
      <c r="AF96" s="1">
        <f t="shared" si="141"/>
        <v>18</v>
      </c>
      <c r="AG96" s="1">
        <f t="shared" si="142"/>
        <v>15</v>
      </c>
      <c r="AH96" s="1">
        <f t="shared" si="143"/>
        <v>18</v>
      </c>
      <c r="AI96" s="1">
        <f t="shared" si="144"/>
        <v>11</v>
      </c>
      <c r="AJ96" s="1">
        <f t="shared" si="145"/>
        <v>18</v>
      </c>
      <c r="AK96" s="1" t="str">
        <f t="shared" si="146"/>
        <v>11am-6pm</v>
      </c>
      <c r="AL96" s="1" t="str">
        <f t="shared" si="147"/>
        <v>3pm-6pm</v>
      </c>
      <c r="AM96" s="1" t="str">
        <f t="shared" si="148"/>
        <v>3pm-6pm</v>
      </c>
      <c r="AN96" s="1" t="str">
        <f t="shared" si="149"/>
        <v>3pm-6pm</v>
      </c>
      <c r="AO96" s="1" t="str">
        <f t="shared" si="150"/>
        <v>3pm-6pm</v>
      </c>
      <c r="AP96" s="1" t="str">
        <f t="shared" si="151"/>
        <v>3pm-6pm</v>
      </c>
      <c r="AQ96" s="1" t="str">
        <f t="shared" si="152"/>
        <v>11am-6pm</v>
      </c>
      <c r="AR96" s="4" t="s">
        <v>166</v>
      </c>
      <c r="AS96" s="1" t="s">
        <v>28</v>
      </c>
      <c r="AU96" s="1" t="s">
        <v>538</v>
      </c>
      <c r="AV96" s="5" t="s">
        <v>32</v>
      </c>
      <c r="AW96" s="5" t="s">
        <v>32</v>
      </c>
      <c r="AX96" s="6" t="str">
        <f t="shared" si="185"/>
        <v>{
    'name': "Rueben's Burger Bistro",
    'area': "downtown",'hours': {
      'sunday-start':"1100", 'sunday-end':"1800", 'monday-start':"1500", 'monday-end':"1800", 'tuesday-start':"1500", 'tuesday-end':"1800", 'wednesday-start':"1500", 'wednesday-end':"1800", 'thursday-start':"1500", 'thursday-end':"1800", 'friday-start':"1500", 'friday-end':"1800", 'saturday-start':"1100", 'saturday-end':"1800"},  'description': "Sunday and Saturday Open Until 6pm 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6" s="1" t="str">
        <f t="shared" si="186"/>
        <v>&lt;img src=@img/outdoor.png@&gt;</v>
      </c>
      <c r="AZ96" s="1" t="str">
        <f t="shared" si="187"/>
        <v/>
      </c>
      <c r="BA96" s="1" t="str">
        <f t="shared" si="188"/>
        <v/>
      </c>
      <c r="BB96" s="1" t="str">
        <f t="shared" si="189"/>
        <v>&lt;img src=@img/drinkicon.png@&gt;</v>
      </c>
      <c r="BC96" s="1" t="str">
        <f t="shared" si="190"/>
        <v>&lt;img src=@img/foodicon.png@&gt;</v>
      </c>
      <c r="BD96" s="1" t="str">
        <f t="shared" si="191"/>
        <v>&lt;img src=@img/outdoor.png@&gt;&lt;img src=@img/drinkicon.png@&gt;&lt;img src=@img/foodicon.png@&gt;</v>
      </c>
      <c r="BE96" s="1" t="str">
        <f t="shared" si="192"/>
        <v>outdoor drink food med  downtown</v>
      </c>
      <c r="BF96" s="1" t="str">
        <f t="shared" si="193"/>
        <v>Downtown</v>
      </c>
      <c r="BG96" s="10">
        <v>40.016433999999997</v>
      </c>
      <c r="BH96" s="10">
        <v>-105.27906</v>
      </c>
      <c r="BI96" s="1" t="str">
        <f t="shared" si="194"/>
        <v>[40.016434,-105.27906],</v>
      </c>
      <c r="BK96" s="1" t="str">
        <f t="shared" si="184"/>
        <v/>
      </c>
    </row>
    <row r="97" spans="2:63" ht="21" customHeight="1">
      <c r="B97" s="10" t="s">
        <v>369</v>
      </c>
      <c r="C97" s="1" t="s">
        <v>292</v>
      </c>
      <c r="G97" s="8" t="s">
        <v>349</v>
      </c>
      <c r="W97" s="1" t="str">
        <f t="shared" si="132"/>
        <v/>
      </c>
      <c r="X97" s="1" t="str">
        <f t="shared" si="133"/>
        <v/>
      </c>
      <c r="Y97" s="1" t="str">
        <f t="shared" si="134"/>
        <v/>
      </c>
      <c r="Z97" s="1" t="str">
        <f t="shared" si="135"/>
        <v/>
      </c>
      <c r="AA97" s="1" t="str">
        <f t="shared" si="136"/>
        <v/>
      </c>
      <c r="AB97" s="1" t="str">
        <f t="shared" si="137"/>
        <v/>
      </c>
      <c r="AC97" s="1" t="str">
        <f t="shared" si="138"/>
        <v/>
      </c>
      <c r="AD97" s="1" t="str">
        <f t="shared" si="139"/>
        <v/>
      </c>
      <c r="AE97" s="1" t="str">
        <f t="shared" si="140"/>
        <v/>
      </c>
      <c r="AF97" s="1" t="str">
        <f t="shared" si="141"/>
        <v/>
      </c>
      <c r="AG97" s="1" t="str">
        <f t="shared" si="142"/>
        <v/>
      </c>
      <c r="AH97" s="1" t="str">
        <f t="shared" si="143"/>
        <v/>
      </c>
      <c r="AI97" s="1" t="str">
        <f t="shared" si="144"/>
        <v/>
      </c>
      <c r="AJ97" s="1" t="str">
        <f t="shared" si="145"/>
        <v/>
      </c>
      <c r="AK97" s="1" t="str">
        <f t="shared" si="146"/>
        <v/>
      </c>
      <c r="AL97" s="1" t="str">
        <f t="shared" si="147"/>
        <v/>
      </c>
      <c r="AM97" s="1" t="str">
        <f t="shared" si="148"/>
        <v/>
      </c>
      <c r="AN97" s="1" t="str">
        <f t="shared" si="149"/>
        <v/>
      </c>
      <c r="AO97" s="1" t="str">
        <f t="shared" si="150"/>
        <v/>
      </c>
      <c r="AP97" s="1" t="str">
        <f t="shared" si="151"/>
        <v/>
      </c>
      <c r="AQ97" s="1" t="str">
        <f t="shared" si="152"/>
        <v/>
      </c>
      <c r="AR97" s="1" t="s">
        <v>499</v>
      </c>
      <c r="AU97" s="1" t="s">
        <v>538</v>
      </c>
      <c r="AV97" s="5" t="s">
        <v>33</v>
      </c>
      <c r="AW97" s="5" t="s">
        <v>33</v>
      </c>
      <c r="AX97" s="6" t="str">
        <f t="shared" si="18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7" s="1" t="str">
        <f t="shared" si="186"/>
        <v/>
      </c>
      <c r="AZ97" s="1" t="str">
        <f t="shared" si="187"/>
        <v/>
      </c>
      <c r="BA97" s="1" t="str">
        <f t="shared" si="188"/>
        <v/>
      </c>
      <c r="BB97" s="1" t="str">
        <f t="shared" si="189"/>
        <v/>
      </c>
      <c r="BC97" s="1" t="str">
        <f t="shared" si="190"/>
        <v/>
      </c>
      <c r="BD97" s="1" t="str">
        <f t="shared" si="191"/>
        <v/>
      </c>
      <c r="BE97" s="1" t="str">
        <f t="shared" si="192"/>
        <v>med  hill</v>
      </c>
      <c r="BF97" s="1" t="str">
        <f t="shared" si="193"/>
        <v>The Hill</v>
      </c>
      <c r="BG97" s="10">
        <v>40.008825999999999</v>
      </c>
      <c r="BH97" s="10">
        <v>-105.276465</v>
      </c>
      <c r="BI97" s="1" t="str">
        <f t="shared" si="194"/>
        <v>[40.008826,-105.276465],</v>
      </c>
      <c r="BK97" s="1" t="str">
        <f t="shared" si="184"/>
        <v/>
      </c>
    </row>
    <row r="98" spans="2:63" ht="21" customHeight="1">
      <c r="B98" s="10" t="s">
        <v>92</v>
      </c>
      <c r="C98" s="1" t="s">
        <v>178</v>
      </c>
      <c r="G98" s="18" t="s">
        <v>210</v>
      </c>
      <c r="H98" s="1">
        <v>1500</v>
      </c>
      <c r="I98" s="1">
        <v>1700</v>
      </c>
      <c r="J98" s="1">
        <v>1500</v>
      </c>
      <c r="K98" s="1">
        <v>1700</v>
      </c>
      <c r="L98" s="1">
        <v>1500</v>
      </c>
      <c r="M98" s="1">
        <v>1700</v>
      </c>
      <c r="N98" s="1">
        <v>1500</v>
      </c>
      <c r="O98" s="1">
        <v>1700</v>
      </c>
      <c r="P98" s="1">
        <v>1500</v>
      </c>
      <c r="Q98" s="1">
        <v>1700</v>
      </c>
      <c r="R98" s="1">
        <v>1500</v>
      </c>
      <c r="S98" s="1">
        <v>1700</v>
      </c>
      <c r="T98" s="1">
        <v>1500</v>
      </c>
      <c r="U98" s="1">
        <v>1700</v>
      </c>
      <c r="V98" s="10" t="s">
        <v>125</v>
      </c>
      <c r="W98" s="1">
        <f t="shared" si="132"/>
        <v>15</v>
      </c>
      <c r="X98" s="1">
        <f t="shared" si="133"/>
        <v>17</v>
      </c>
      <c r="Y98" s="1">
        <f t="shared" si="134"/>
        <v>15</v>
      </c>
      <c r="Z98" s="1">
        <f t="shared" si="135"/>
        <v>17</v>
      </c>
      <c r="AA98" s="1">
        <f t="shared" si="136"/>
        <v>15</v>
      </c>
      <c r="AB98" s="1">
        <f t="shared" si="137"/>
        <v>17</v>
      </c>
      <c r="AC98" s="1">
        <f t="shared" si="138"/>
        <v>15</v>
      </c>
      <c r="AD98" s="1">
        <f t="shared" si="139"/>
        <v>17</v>
      </c>
      <c r="AE98" s="1">
        <f t="shared" si="140"/>
        <v>15</v>
      </c>
      <c r="AF98" s="1">
        <f t="shared" si="141"/>
        <v>17</v>
      </c>
      <c r="AG98" s="1">
        <f t="shared" si="142"/>
        <v>15</v>
      </c>
      <c r="AH98" s="1">
        <f t="shared" si="143"/>
        <v>17</v>
      </c>
      <c r="AI98" s="1">
        <f t="shared" si="144"/>
        <v>15</v>
      </c>
      <c r="AJ98" s="1">
        <f t="shared" si="145"/>
        <v>17</v>
      </c>
      <c r="AK98" s="1" t="str">
        <f t="shared" si="146"/>
        <v>3pm-5pm</v>
      </c>
      <c r="AL98" s="1" t="str">
        <f t="shared" si="147"/>
        <v>3pm-5pm</v>
      </c>
      <c r="AM98" s="1" t="str">
        <f t="shared" si="148"/>
        <v>3pm-5pm</v>
      </c>
      <c r="AN98" s="1" t="str">
        <f t="shared" si="149"/>
        <v>3pm-5pm</v>
      </c>
      <c r="AO98" s="1" t="str">
        <f t="shared" si="150"/>
        <v>3pm-5pm</v>
      </c>
      <c r="AP98" s="1" t="str">
        <f t="shared" si="151"/>
        <v>3pm-5pm</v>
      </c>
      <c r="AQ98" s="1" t="str">
        <f t="shared" si="152"/>
        <v>3pm-5pm</v>
      </c>
      <c r="AR98" s="14" t="s">
        <v>167</v>
      </c>
      <c r="AS98" s="1" t="s">
        <v>28</v>
      </c>
      <c r="AU98" s="1" t="s">
        <v>538</v>
      </c>
      <c r="AV98" s="5" t="s">
        <v>32</v>
      </c>
      <c r="AW98" s="5" t="s">
        <v>32</v>
      </c>
      <c r="AX98" s="6" t="str">
        <f t="shared" si="18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8" s="1" t="str">
        <f t="shared" si="186"/>
        <v>&lt;img src=@img/outdoor.png@&gt;</v>
      </c>
      <c r="AZ98" s="1" t="str">
        <f t="shared" si="187"/>
        <v/>
      </c>
      <c r="BA98" s="1" t="str">
        <f t="shared" si="188"/>
        <v/>
      </c>
      <c r="BB98" s="1" t="str">
        <f t="shared" si="189"/>
        <v>&lt;img src=@img/drinkicon.png@&gt;</v>
      </c>
      <c r="BC98" s="1" t="str">
        <f t="shared" si="190"/>
        <v>&lt;img src=@img/foodicon.png@&gt;</v>
      </c>
      <c r="BD98" s="1" t="str">
        <f t="shared" si="191"/>
        <v>&lt;img src=@img/outdoor.png@&gt;&lt;img src=@img/drinkicon.png@&gt;&lt;img src=@img/foodicon.png@&gt;</v>
      </c>
      <c r="BE98" s="1" t="str">
        <f t="shared" si="192"/>
        <v>outdoor drink food med  pearl</v>
      </c>
      <c r="BF98" s="1" t="str">
        <f t="shared" si="193"/>
        <v>Pearl Street</v>
      </c>
      <c r="BG98" s="10">
        <v>40.017786000000001</v>
      </c>
      <c r="BH98" s="10">
        <v>-105.28156199999999</v>
      </c>
      <c r="BI98" s="1" t="str">
        <f t="shared" si="194"/>
        <v>[40.017786,-105.281562],</v>
      </c>
      <c r="BK98" s="1" t="str">
        <f t="shared" si="184"/>
        <v/>
      </c>
    </row>
    <row r="99" spans="2:63" ht="21" customHeight="1">
      <c r="B99" s="10" t="s">
        <v>383</v>
      </c>
      <c r="C99" s="1" t="s">
        <v>292</v>
      </c>
      <c r="G99" s="8" t="s">
        <v>365</v>
      </c>
      <c r="W99" s="1" t="str">
        <f t="shared" si="132"/>
        <v/>
      </c>
      <c r="X99" s="1" t="str">
        <f t="shared" si="133"/>
        <v/>
      </c>
      <c r="Y99" s="1" t="str">
        <f t="shared" si="134"/>
        <v/>
      </c>
      <c r="Z99" s="1" t="str">
        <f t="shared" si="135"/>
        <v/>
      </c>
      <c r="AA99" s="1" t="str">
        <f t="shared" si="136"/>
        <v/>
      </c>
      <c r="AB99" s="1" t="str">
        <f t="shared" si="137"/>
        <v/>
      </c>
      <c r="AC99" s="1" t="str">
        <f t="shared" si="138"/>
        <v/>
      </c>
      <c r="AD99" s="1" t="str">
        <f t="shared" si="139"/>
        <v/>
      </c>
      <c r="AE99" s="1" t="str">
        <f t="shared" si="140"/>
        <v/>
      </c>
      <c r="AF99" s="1" t="str">
        <f t="shared" si="141"/>
        <v/>
      </c>
      <c r="AG99" s="1" t="str">
        <f t="shared" si="142"/>
        <v/>
      </c>
      <c r="AH99" s="1" t="str">
        <f t="shared" si="143"/>
        <v/>
      </c>
      <c r="AI99" s="1" t="str">
        <f t="shared" si="144"/>
        <v/>
      </c>
      <c r="AJ99" s="1" t="str">
        <f t="shared" si="145"/>
        <v/>
      </c>
      <c r="AK99" s="1" t="str">
        <f t="shared" si="146"/>
        <v/>
      </c>
      <c r="AL99" s="1" t="str">
        <f t="shared" si="147"/>
        <v/>
      </c>
      <c r="AM99" s="1" t="str">
        <f t="shared" si="148"/>
        <v/>
      </c>
      <c r="AN99" s="1" t="str">
        <f t="shared" si="149"/>
        <v/>
      </c>
      <c r="AO99" s="1" t="str">
        <f t="shared" si="150"/>
        <v/>
      </c>
      <c r="AP99" s="1" t="str">
        <f t="shared" si="151"/>
        <v/>
      </c>
      <c r="AQ99" s="1" t="str">
        <f t="shared" si="152"/>
        <v/>
      </c>
      <c r="AR99" s="14" t="s">
        <v>514</v>
      </c>
      <c r="AU99" s="1" t="s">
        <v>538</v>
      </c>
      <c r="AV99" s="5" t="s">
        <v>33</v>
      </c>
      <c r="AW99" s="5" t="s">
        <v>33</v>
      </c>
      <c r="AX99" s="6" t="str">
        <f t="shared" si="18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9" s="1" t="str">
        <f t="shared" si="186"/>
        <v/>
      </c>
      <c r="AZ99" s="1" t="str">
        <f t="shared" si="187"/>
        <v/>
      </c>
      <c r="BA99" s="1" t="str">
        <f t="shared" si="188"/>
        <v/>
      </c>
      <c r="BB99" s="1" t="str">
        <f t="shared" si="189"/>
        <v/>
      </c>
      <c r="BC99" s="1" t="str">
        <f t="shared" si="190"/>
        <v/>
      </c>
      <c r="BD99" s="1" t="str">
        <f t="shared" si="191"/>
        <v/>
      </c>
      <c r="BE99" s="1" t="str">
        <f t="shared" si="192"/>
        <v>med  hill</v>
      </c>
      <c r="BF99" s="1" t="str">
        <f t="shared" si="193"/>
        <v>The Hill</v>
      </c>
      <c r="BG99" s="10">
        <v>40.007510000000003</v>
      </c>
      <c r="BH99" s="10">
        <v>-105.276414</v>
      </c>
      <c r="BI99" s="1" t="str">
        <f t="shared" si="194"/>
        <v>[40.00751,-105.276414],</v>
      </c>
      <c r="BK99" s="1" t="str">
        <f t="shared" si="184"/>
        <v/>
      </c>
    </row>
    <row r="100" spans="2:63" ht="21" customHeight="1">
      <c r="B100" s="10" t="s">
        <v>93</v>
      </c>
      <c r="C100" s="1" t="s">
        <v>178</v>
      </c>
      <c r="G100" s="6" t="s">
        <v>211</v>
      </c>
      <c r="H100" s="1">
        <v>1500</v>
      </c>
      <c r="I100" s="1">
        <v>1800</v>
      </c>
      <c r="J100" s="1">
        <v>1500</v>
      </c>
      <c r="K100" s="1">
        <v>1800</v>
      </c>
      <c r="L100" s="1">
        <v>1500</v>
      </c>
      <c r="M100" s="1">
        <v>1800</v>
      </c>
      <c r="N100" s="1">
        <v>1500</v>
      </c>
      <c r="O100" s="1">
        <v>1800</v>
      </c>
      <c r="P100" s="1">
        <v>1500</v>
      </c>
      <c r="Q100" s="1">
        <v>1800</v>
      </c>
      <c r="R100" s="1">
        <v>1500</v>
      </c>
      <c r="S100" s="1">
        <v>1800</v>
      </c>
      <c r="T100" s="1">
        <v>1500</v>
      </c>
      <c r="U100" s="1">
        <v>1800</v>
      </c>
      <c r="V100" s="10" t="s">
        <v>126</v>
      </c>
      <c r="W100" s="1">
        <f t="shared" si="132"/>
        <v>15</v>
      </c>
      <c r="X100" s="1">
        <f t="shared" si="133"/>
        <v>18</v>
      </c>
      <c r="Y100" s="1">
        <f t="shared" si="134"/>
        <v>15</v>
      </c>
      <c r="Z100" s="1">
        <f t="shared" si="135"/>
        <v>18</v>
      </c>
      <c r="AA100" s="1">
        <f t="shared" si="136"/>
        <v>15</v>
      </c>
      <c r="AB100" s="1">
        <f t="shared" si="137"/>
        <v>18</v>
      </c>
      <c r="AC100" s="1">
        <f t="shared" si="138"/>
        <v>15</v>
      </c>
      <c r="AD100" s="1">
        <f t="shared" si="139"/>
        <v>18</v>
      </c>
      <c r="AE100" s="1">
        <f t="shared" si="140"/>
        <v>15</v>
      </c>
      <c r="AF100" s="1">
        <f t="shared" si="141"/>
        <v>18</v>
      </c>
      <c r="AG100" s="1">
        <f t="shared" si="142"/>
        <v>15</v>
      </c>
      <c r="AH100" s="1">
        <f t="shared" si="143"/>
        <v>18</v>
      </c>
      <c r="AI100" s="1">
        <f t="shared" si="144"/>
        <v>15</v>
      </c>
      <c r="AJ100" s="1">
        <f t="shared" si="145"/>
        <v>18</v>
      </c>
      <c r="AK100" s="1" t="str">
        <f t="shared" si="146"/>
        <v>3pm-6pm</v>
      </c>
      <c r="AL100" s="1" t="str">
        <f t="shared" si="147"/>
        <v>3pm-6pm</v>
      </c>
      <c r="AM100" s="1" t="str">
        <f t="shared" si="148"/>
        <v>3pm-6pm</v>
      </c>
      <c r="AN100" s="1" t="str">
        <f t="shared" si="149"/>
        <v>3pm-6pm</v>
      </c>
      <c r="AO100" s="1" t="str">
        <f t="shared" si="150"/>
        <v>3pm-6pm</v>
      </c>
      <c r="AP100" s="1" t="str">
        <f t="shared" si="151"/>
        <v>3pm-6pm</v>
      </c>
      <c r="AQ100" s="1" t="str">
        <f t="shared" si="152"/>
        <v>3pm-6pm</v>
      </c>
      <c r="AR100" s="1" t="s">
        <v>168</v>
      </c>
      <c r="AS100" s="1" t="s">
        <v>28</v>
      </c>
      <c r="AU100" s="1" t="s">
        <v>538</v>
      </c>
      <c r="AV100" s="5" t="s">
        <v>32</v>
      </c>
      <c r="AW100" s="5" t="s">
        <v>32</v>
      </c>
      <c r="AX100" s="6" t="str">
        <f t="shared" si="18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0" s="1" t="str">
        <f t="shared" si="186"/>
        <v>&lt;img src=@img/outdoor.png@&gt;</v>
      </c>
      <c r="AZ100" s="1" t="str">
        <f t="shared" si="187"/>
        <v/>
      </c>
      <c r="BA100" s="1" t="str">
        <f t="shared" si="188"/>
        <v/>
      </c>
      <c r="BB100" s="1" t="str">
        <f t="shared" si="189"/>
        <v>&lt;img src=@img/drinkicon.png@&gt;</v>
      </c>
      <c r="BC100" s="1" t="str">
        <f t="shared" si="190"/>
        <v>&lt;img src=@img/foodicon.png@&gt;</v>
      </c>
      <c r="BD100" s="1" t="str">
        <f t="shared" si="191"/>
        <v>&lt;img src=@img/outdoor.png@&gt;&lt;img src=@img/drinkicon.png@&gt;&lt;img src=@img/foodicon.png@&gt;</v>
      </c>
      <c r="BE100" s="1" t="str">
        <f t="shared" si="192"/>
        <v>outdoor drink food med  pearl</v>
      </c>
      <c r="BF100" s="1" t="str">
        <f t="shared" si="193"/>
        <v>Pearl Street</v>
      </c>
      <c r="BG100" s="10">
        <v>40.017975999999997</v>
      </c>
      <c r="BH100" s="10">
        <v>-105.278248</v>
      </c>
      <c r="BI100" s="1" t="str">
        <f t="shared" si="194"/>
        <v>[40.017976,-105.278248],</v>
      </c>
      <c r="BK100" s="1" t="str">
        <f t="shared" si="184"/>
        <v/>
      </c>
    </row>
    <row r="101" spans="2:63" ht="21" customHeight="1">
      <c r="B101" s="10" t="s">
        <v>94</v>
      </c>
      <c r="C101" s="1" t="s">
        <v>178</v>
      </c>
      <c r="G101" s="18" t="s">
        <v>212</v>
      </c>
      <c r="H101" s="1">
        <v>1700</v>
      </c>
      <c r="I101" s="1">
        <v>1900</v>
      </c>
      <c r="J101" s="1">
        <v>1700</v>
      </c>
      <c r="K101" s="1">
        <v>1900</v>
      </c>
      <c r="L101" s="1">
        <v>1700</v>
      </c>
      <c r="M101" s="1">
        <v>1900</v>
      </c>
      <c r="N101" s="1">
        <v>1700</v>
      </c>
      <c r="O101" s="1">
        <v>1900</v>
      </c>
      <c r="P101" s="1">
        <v>1700</v>
      </c>
      <c r="Q101" s="1">
        <v>1900</v>
      </c>
      <c r="R101" s="1">
        <v>1700</v>
      </c>
      <c r="S101" s="1">
        <v>1900</v>
      </c>
      <c r="T101" s="1">
        <v>1700</v>
      </c>
      <c r="U101" s="1">
        <v>1900</v>
      </c>
      <c r="V101" s="10" t="s">
        <v>571</v>
      </c>
      <c r="W101" s="1">
        <f t="shared" si="132"/>
        <v>17</v>
      </c>
      <c r="X101" s="1">
        <f t="shared" si="133"/>
        <v>19</v>
      </c>
      <c r="Y101" s="1">
        <f t="shared" si="134"/>
        <v>17</v>
      </c>
      <c r="Z101" s="1">
        <f t="shared" si="135"/>
        <v>19</v>
      </c>
      <c r="AA101" s="1">
        <f t="shared" si="136"/>
        <v>17</v>
      </c>
      <c r="AB101" s="1">
        <f t="shared" si="137"/>
        <v>19</v>
      </c>
      <c r="AC101" s="1">
        <f t="shared" si="138"/>
        <v>17</v>
      </c>
      <c r="AD101" s="1">
        <f t="shared" si="139"/>
        <v>19</v>
      </c>
      <c r="AE101" s="1">
        <f t="shared" si="140"/>
        <v>17</v>
      </c>
      <c r="AF101" s="1">
        <f t="shared" si="141"/>
        <v>19</v>
      </c>
      <c r="AG101" s="1">
        <f t="shared" si="142"/>
        <v>17</v>
      </c>
      <c r="AH101" s="1">
        <f t="shared" si="143"/>
        <v>19</v>
      </c>
      <c r="AI101" s="1">
        <f t="shared" si="144"/>
        <v>17</v>
      </c>
      <c r="AJ101" s="1">
        <f t="shared" si="145"/>
        <v>19</v>
      </c>
      <c r="AK101" s="1" t="str">
        <f t="shared" si="146"/>
        <v>5pm-7pm</v>
      </c>
      <c r="AL101" s="1" t="str">
        <f t="shared" si="147"/>
        <v>5pm-7pm</v>
      </c>
      <c r="AM101" s="1" t="str">
        <f t="shared" si="148"/>
        <v>5pm-7pm</v>
      </c>
      <c r="AN101" s="1" t="str">
        <f t="shared" si="149"/>
        <v>5pm-7pm</v>
      </c>
      <c r="AO101" s="1" t="str">
        <f t="shared" si="150"/>
        <v>5pm-7pm</v>
      </c>
      <c r="AP101" s="1" t="str">
        <f t="shared" si="151"/>
        <v>5pm-7pm</v>
      </c>
      <c r="AQ101" s="1" t="str">
        <f t="shared" si="152"/>
        <v>5pm-7pm</v>
      </c>
      <c r="AR101" s="7" t="s">
        <v>169</v>
      </c>
      <c r="AS101" s="1" t="s">
        <v>28</v>
      </c>
      <c r="AU101" s="1" t="s">
        <v>538</v>
      </c>
      <c r="AV101" s="5" t="s">
        <v>32</v>
      </c>
      <c r="AW101" s="5" t="s">
        <v>32</v>
      </c>
      <c r="AX101" s="6" t="str">
        <f t="shared" si="185"/>
        <v>{
    'name': "Sherpa's Adventurers Restaurant &amp; Bar",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Drinks: $3 Select Draft Beers", 'link':"http://www.sherpasrestaurant.com/", 'pricing':"",   'phone-number': "", 'address': "825 Walnut StBoulder, CO 80302", 'other-amenities': ['outdoor','','med'], 'has-drink':true, 'has-food':true},</v>
      </c>
      <c r="AY101" s="1" t="str">
        <f t="shared" si="186"/>
        <v>&lt;img src=@img/outdoor.png@&gt;</v>
      </c>
      <c r="AZ101" s="1" t="str">
        <f t="shared" si="187"/>
        <v/>
      </c>
      <c r="BA101" s="1" t="str">
        <f t="shared" si="188"/>
        <v/>
      </c>
      <c r="BB101" s="1" t="str">
        <f t="shared" si="189"/>
        <v>&lt;img src=@img/drinkicon.png@&gt;</v>
      </c>
      <c r="BC101" s="1" t="str">
        <f t="shared" si="190"/>
        <v>&lt;img src=@img/foodicon.png@&gt;</v>
      </c>
      <c r="BD101" s="1" t="str">
        <f t="shared" si="191"/>
        <v>&lt;img src=@img/outdoor.png@&gt;&lt;img src=@img/drinkicon.png@&gt;&lt;img src=@img/foodicon.png@&gt;</v>
      </c>
      <c r="BE101" s="1" t="str">
        <f t="shared" si="192"/>
        <v>outdoor drink food med  pearl</v>
      </c>
      <c r="BF101" s="1" t="str">
        <f t="shared" si="193"/>
        <v>Pearl Street</v>
      </c>
      <c r="BG101" s="10">
        <v>40.016167000000003</v>
      </c>
      <c r="BH101" s="10">
        <v>-105.28442200000001</v>
      </c>
      <c r="BI101" s="1" t="str">
        <f t="shared" si="194"/>
        <v>[40.016167,-105.284422],</v>
      </c>
      <c r="BK101" s="1" t="str">
        <f t="shared" si="184"/>
        <v/>
      </c>
    </row>
    <row r="102" spans="2:63" ht="21" customHeight="1">
      <c r="B102" s="10" t="s">
        <v>563</v>
      </c>
      <c r="C102" s="1" t="s">
        <v>266</v>
      </c>
      <c r="G102" s="29" t="s">
        <v>564</v>
      </c>
      <c r="H102" s="1">
        <v>1500</v>
      </c>
      <c r="I102" s="1">
        <v>1800</v>
      </c>
      <c r="J102" s="1">
        <v>1500</v>
      </c>
      <c r="K102" s="1">
        <v>1800</v>
      </c>
      <c r="L102" s="1">
        <v>1500</v>
      </c>
      <c r="M102" s="1">
        <v>1800</v>
      </c>
      <c r="N102" s="1">
        <v>1500</v>
      </c>
      <c r="O102" s="1">
        <v>1800</v>
      </c>
      <c r="P102" s="1">
        <v>1500</v>
      </c>
      <c r="Q102" s="1">
        <v>1800</v>
      </c>
      <c r="R102" s="1">
        <v>1500</v>
      </c>
      <c r="S102" s="1">
        <v>1800</v>
      </c>
      <c r="T102" s="1">
        <v>1500</v>
      </c>
      <c r="U102" s="1">
        <v>1800</v>
      </c>
      <c r="V102" s="10" t="s">
        <v>565</v>
      </c>
      <c r="W102" s="1">
        <f t="shared" ref="W102" si="195">IF(H102&gt;0,H102/100,"")</f>
        <v>15</v>
      </c>
      <c r="X102" s="1">
        <f t="shared" ref="X102" si="196">IF(I102&gt;0,I102/100,"")</f>
        <v>18</v>
      </c>
      <c r="Y102" s="1">
        <f t="shared" ref="Y102" si="197">IF(J102&gt;0,J102/100,"")</f>
        <v>15</v>
      </c>
      <c r="Z102" s="1">
        <f t="shared" ref="Z102" si="198">IF(K102&gt;0,K102/100,"")</f>
        <v>18</v>
      </c>
      <c r="AA102" s="1">
        <f t="shared" ref="AA102" si="199">IF(L102&gt;0,L102/100,"")</f>
        <v>15</v>
      </c>
      <c r="AB102" s="1">
        <f t="shared" ref="AB102" si="200">IF(M102&gt;0,M102/100,"")</f>
        <v>18</v>
      </c>
      <c r="AC102" s="1">
        <f t="shared" ref="AC102" si="201">IF(N102&gt;0,N102/100,"")</f>
        <v>15</v>
      </c>
      <c r="AD102" s="1">
        <f t="shared" ref="AD102" si="202">IF(O102&gt;0,O102/100,"")</f>
        <v>18</v>
      </c>
      <c r="AE102" s="1">
        <f t="shared" ref="AE102" si="203">IF(P102&gt;0,P102/100,"")</f>
        <v>15</v>
      </c>
      <c r="AF102" s="1">
        <f t="shared" ref="AF102" si="204">IF(Q102&gt;0,Q102/100,"")</f>
        <v>18</v>
      </c>
      <c r="AG102" s="1">
        <f t="shared" ref="AG102" si="205">IF(R102&gt;0,R102/100,"")</f>
        <v>15</v>
      </c>
      <c r="AH102" s="1">
        <f t="shared" ref="AH102" si="206">IF(S102&gt;0,S102/100,"")</f>
        <v>18</v>
      </c>
      <c r="AI102" s="1">
        <f t="shared" ref="AI102" si="207">IF(T102&gt;0,T102/100,"")</f>
        <v>15</v>
      </c>
      <c r="AJ102" s="1">
        <f t="shared" ref="AJ102" si="208">IF(U102&gt;0,U102/100,"")</f>
        <v>18</v>
      </c>
      <c r="AK102" s="1" t="str">
        <f t="shared" ref="AK102" si="209">IF(H102&gt;0,CONCATENATE(IF(W102&lt;=12,W102,W102-12),IF(OR(W102&lt;12,W102=24),"am","pm"),"-",IF(X102&lt;=12,X102,X102-12),IF(OR(X102&lt;12,X102=24),"am","pm")),"")</f>
        <v>3pm-6pm</v>
      </c>
      <c r="AL102" s="1" t="str">
        <f t="shared" ref="AL102" si="210">IF(J102&gt;0,CONCATENATE(IF(Y102&lt;=12,Y102,Y102-12),IF(OR(Y102&lt;12,Y102=24),"am","pm"),"-",IF(Z102&lt;=12,Z102,Z102-12),IF(OR(Z102&lt;12,Z102=24),"am","pm")),"")</f>
        <v>3pm-6pm</v>
      </c>
      <c r="AM102" s="1" t="str">
        <f t="shared" ref="AM102" si="211">IF(L102&gt;0,CONCATENATE(IF(AA102&lt;=12,AA102,AA102-12),IF(OR(AA102&lt;12,AA102=24),"am","pm"),"-",IF(AB102&lt;=12,AB102,AB102-12),IF(OR(AB102&lt;12,AB102=24),"am","pm")),"")</f>
        <v>3pm-6pm</v>
      </c>
      <c r="AN102" s="1" t="str">
        <f t="shared" ref="AN102" si="212">IF(N102&gt;0,CONCATENATE(IF(AC102&lt;=12,AC102,AC102-12),IF(OR(AC102&lt;12,AC102=24),"am","pm"),"-",IF(AD102&lt;=12,AD102,AD102-12),IF(OR(AD102&lt;12,AD102=24),"am","pm")),"")</f>
        <v>3pm-6pm</v>
      </c>
      <c r="AO102" s="1" t="str">
        <f t="shared" ref="AO102" si="213">IF(O102&gt;0,CONCATENATE(IF(AE102&lt;=12,AE102,AE102-12),IF(OR(AE102&lt;12,AE102=24),"am","pm"),"-",IF(AF102&lt;=12,AF102,AF102-12),IF(OR(AF102&lt;12,AF102=24),"am","pm")),"")</f>
        <v>3pm-6pm</v>
      </c>
      <c r="AP102" s="1" t="str">
        <f t="shared" ref="AP102" si="214">IF(R102&gt;0,CONCATENATE(IF(AG102&lt;=12,AG102,AG102-12),IF(OR(AG102&lt;12,AG102=24),"am","pm"),"-",IF(AH102&lt;=12,AH102,AH102-12),IF(OR(AH102&lt;12,AH102=24),"am","pm")),"")</f>
        <v>3pm-6pm</v>
      </c>
      <c r="AQ102" s="1" t="str">
        <f t="shared" ref="AQ102" si="215">IF(T102&gt;0,CONCATENATE(IF(AI102&lt;=12,AI102,AI102-12),IF(OR(AI102&lt;12,AI102=24),"am","pm"),"-",IF(AJ102&lt;=12,AJ102,AJ102-12),IF(OR(AJ102&lt;12,AJ102=24),"am","pm")),"")</f>
        <v>3pm-6pm</v>
      </c>
      <c r="AR102" s="7" t="s">
        <v>566</v>
      </c>
      <c r="AU102" s="1" t="s">
        <v>538</v>
      </c>
      <c r="AV102" s="5" t="s">
        <v>32</v>
      </c>
      <c r="AW102" s="5" t="s">
        <v>32</v>
      </c>
      <c r="AX102" s="6" t="str">
        <f t="shared" ref="AX102" si="216">CONCATENATE("{
    'name': """,B102,""",
    'area': ","""",C102,""",",
"'hours': {
      'sunday-start':","""",H102,"""",", 'sunday-end':","""",I102,"""",", 'monday-start':","""",J102,"""",", 'monday-end':","""",K102,"""",", 'tuesday-start':","""",L102,"""",", 'tuesday-end':","""",M102,""", 'wednesday-start':","""",N102,""", 'wednesday-end':","""",O102,""", 'thursday-start':","""",P102,""", 'thursday-end':","""",Q102,""", 'friday-start':","""",R102,""", 'friday-end':","""",S102,""", 'saturday-start':","""",T102,""", 'saturday-end':","""",U102,"""","},","  'description': ","""",V102,"""",", 'link':","""",AR102,"""",", 'pricing':","""",E102,"""",",   'phone-number': ","""",F102,"""",", 'address': ","""",G102,"""",", 'other-amenities': [","'",AS102,"','",AT102,"','",AU102,"'","]",", 'has-drink':",AV102,", 'has-food':",AW102,"},")</f>
        <v>{
    'name': "Shine Restaurant and Portion Bar",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['','','med'], 'has-drink':true, 'has-food':true},</v>
      </c>
      <c r="AY102" s="1" t="str">
        <f t="shared" ref="AY102" si="217">IF(AS102&gt;0,"&lt;img src=@img/outdoor.png@&gt;","")</f>
        <v/>
      </c>
      <c r="AZ102" s="1" t="str">
        <f t="shared" ref="AZ102" si="218">IF(AT102&gt;0,"&lt;img src=@img/pets.png@&gt;","")</f>
        <v/>
      </c>
      <c r="BA102" s="1" t="str">
        <f t="shared" ref="BA102" si="219">IF(AU102="hard","&lt;img src=@img/hard.png@&gt;",IF(AU102="medium","&lt;img src=@img/medium.png@&gt;",IF(AU102="easy","&lt;img src=@img/easy.png@&gt;","")))</f>
        <v/>
      </c>
      <c r="BB102" s="1" t="str">
        <f t="shared" ref="BB102" si="220">IF(AV102="true","&lt;img src=@img/drinkicon.png@&gt;","")</f>
        <v>&lt;img src=@img/drinkicon.png@&gt;</v>
      </c>
      <c r="BC102" s="1" t="str">
        <f t="shared" ref="BC102" si="221">IF(AW102="true","&lt;img src=@img/foodicon.png@&gt;","")</f>
        <v>&lt;img src=@img/foodicon.png@&gt;</v>
      </c>
      <c r="BD102" s="1" t="str">
        <f t="shared" ref="BD102" si="222">CONCATENATE(AY102,AZ102,BA102,BB102,BC102,BK102)</f>
        <v>&lt;img src=@img/drinkicon.png@&gt;&lt;img src=@img/foodicon.png@&gt;</v>
      </c>
      <c r="BE102" s="1" t="str">
        <f t="shared" ref="BE102" si="223">CONCATENATE(IF(AS102&gt;0,"outdoor ",""),IF(AT102&gt;0,"pet ",""),IF(AV102="true","drink ",""),IF(AW102="true","food ",""),AU102," ",E102," ",C102,IF(BJ102=TRUE," kid",""))</f>
        <v>drink food med  downtown</v>
      </c>
      <c r="BF102" s="1" t="str">
        <f t="shared" ref="BF102" si="224">IF(C102="pearl","Pearl Street",IF(C102="campus","Near Campus",IF(C102="downtown","Downtown",IF(C102="north","North Boulder",IF(C102="chautauqua","Chautauqua",IF(C102="east","East Boulder",IF(C102="efoco","East FoCo",IF(C102="hill","The Hill",""))))))))</f>
        <v>Downtown</v>
      </c>
      <c r="BG102" s="10">
        <v>40.016960699999998</v>
      </c>
      <c r="BH102" s="10">
        <v>-105.26165829999999</v>
      </c>
      <c r="BI102" s="1" t="str">
        <f t="shared" si="194"/>
        <v>[40.0169607,-105.2616583],</v>
      </c>
    </row>
    <row r="103" spans="2:63" ht="21" customHeight="1">
      <c r="B103" s="10" t="s">
        <v>307</v>
      </c>
      <c r="C103" s="1" t="s">
        <v>34</v>
      </c>
      <c r="G103" s="8" t="s">
        <v>347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497</v>
      </c>
      <c r="AU103" s="1" t="s">
        <v>538</v>
      </c>
      <c r="AV103" s="5" t="s">
        <v>33</v>
      </c>
      <c r="AW103" s="5" t="s">
        <v>33</v>
      </c>
      <c r="AX103" s="6" t="str">
        <f t="shared" si="18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3" s="1" t="str">
        <f t="shared" si="186"/>
        <v/>
      </c>
      <c r="AZ103" s="1" t="str">
        <f t="shared" si="187"/>
        <v/>
      </c>
      <c r="BA103" s="1" t="str">
        <f t="shared" si="188"/>
        <v/>
      </c>
      <c r="BB103" s="1" t="str">
        <f t="shared" si="189"/>
        <v/>
      </c>
      <c r="BC103" s="1" t="str">
        <f t="shared" si="190"/>
        <v/>
      </c>
      <c r="BD103" s="1" t="str">
        <f t="shared" si="191"/>
        <v/>
      </c>
      <c r="BE103" s="1" t="str">
        <f t="shared" si="192"/>
        <v>med  campus</v>
      </c>
      <c r="BF103" s="1" t="str">
        <f t="shared" si="193"/>
        <v>Near Campus</v>
      </c>
      <c r="BG103" s="10">
        <v>40.007584999999999</v>
      </c>
      <c r="BH103" s="10">
        <v>-105.258122</v>
      </c>
      <c r="BI103" s="1" t="str">
        <f t="shared" si="194"/>
        <v>[40.007585,-105.258122],</v>
      </c>
      <c r="BK103" s="1" t="str">
        <f t="shared" si="184"/>
        <v/>
      </c>
    </row>
    <row r="104" spans="2:63" ht="21" customHeight="1">
      <c r="B104" s="10" t="s">
        <v>312</v>
      </c>
      <c r="C104" s="1" t="s">
        <v>34</v>
      </c>
      <c r="G104" s="8" t="s">
        <v>342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14" t="s">
        <v>492</v>
      </c>
      <c r="AU104" s="1" t="s">
        <v>538</v>
      </c>
      <c r="AV104" s="5" t="s">
        <v>33</v>
      </c>
      <c r="AW104" s="5" t="s">
        <v>33</v>
      </c>
      <c r="AX104" s="6" t="str">
        <f t="shared" si="18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4" s="1" t="str">
        <f t="shared" si="186"/>
        <v/>
      </c>
      <c r="AZ104" s="1" t="str">
        <f t="shared" si="187"/>
        <v/>
      </c>
      <c r="BA104" s="1" t="str">
        <f t="shared" si="188"/>
        <v/>
      </c>
      <c r="BB104" s="1" t="str">
        <f t="shared" si="189"/>
        <v/>
      </c>
      <c r="BC104" s="1" t="str">
        <f t="shared" si="190"/>
        <v/>
      </c>
      <c r="BD104" s="1" t="str">
        <f t="shared" si="191"/>
        <v/>
      </c>
      <c r="BE104" s="1" t="str">
        <f t="shared" si="192"/>
        <v>med  campus</v>
      </c>
      <c r="BF104" s="1" t="str">
        <f t="shared" si="193"/>
        <v>Near Campus</v>
      </c>
      <c r="BG104" s="10">
        <v>40.006940999999998</v>
      </c>
      <c r="BH104" s="10">
        <v>-105.258019</v>
      </c>
      <c r="BI104" s="1" t="str">
        <f t="shared" si="194"/>
        <v>[40.006941,-105.258019],</v>
      </c>
      <c r="BK104" s="1" t="str">
        <f t="shared" si="184"/>
        <v/>
      </c>
    </row>
    <row r="105" spans="2:63" ht="21" customHeight="1">
      <c r="B105" s="10" t="s">
        <v>317</v>
      </c>
      <c r="C105" s="1" t="s">
        <v>266</v>
      </c>
      <c r="G105" s="3" t="s">
        <v>337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487</v>
      </c>
      <c r="AU105" s="1" t="s">
        <v>538</v>
      </c>
      <c r="AV105" s="5" t="s">
        <v>33</v>
      </c>
      <c r="AW105" s="5" t="s">
        <v>33</v>
      </c>
      <c r="AX105" s="6" t="str">
        <f t="shared" si="185"/>
        <v>{
    'name': "Snarfburger",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5" s="1" t="str">
        <f t="shared" si="186"/>
        <v/>
      </c>
      <c r="AZ105" s="1" t="str">
        <f t="shared" si="187"/>
        <v/>
      </c>
      <c r="BA105" s="1" t="str">
        <f t="shared" si="188"/>
        <v/>
      </c>
      <c r="BB105" s="1" t="str">
        <f t="shared" si="189"/>
        <v/>
      </c>
      <c r="BC105" s="1" t="str">
        <f t="shared" si="190"/>
        <v/>
      </c>
      <c r="BD105" s="1" t="str">
        <f t="shared" si="191"/>
        <v/>
      </c>
      <c r="BE105" s="1" t="str">
        <f t="shared" si="192"/>
        <v>med  downtown</v>
      </c>
      <c r="BF105" s="1" t="str">
        <f t="shared" si="193"/>
        <v>Downtown</v>
      </c>
      <c r="BG105" s="10">
        <v>40.014482999999998</v>
      </c>
      <c r="BH105" s="10">
        <v>-105.268871</v>
      </c>
      <c r="BI105" s="1" t="str">
        <f t="shared" si="194"/>
        <v>[40.014483,-105.268871],</v>
      </c>
      <c r="BK105" s="1" t="str">
        <f t="shared" si="184"/>
        <v/>
      </c>
    </row>
    <row r="106" spans="2:63" ht="21" customHeight="1">
      <c r="B106" s="10" t="s">
        <v>226</v>
      </c>
      <c r="C106" s="1" t="s">
        <v>178</v>
      </c>
      <c r="G106" s="3" t="s">
        <v>249</v>
      </c>
      <c r="W106" s="1" t="str">
        <f t="shared" si="132"/>
        <v/>
      </c>
      <c r="X106" s="1" t="str">
        <f t="shared" si="133"/>
        <v/>
      </c>
      <c r="Y106" s="1" t="str">
        <f t="shared" si="134"/>
        <v/>
      </c>
      <c r="Z106" s="1" t="str">
        <f t="shared" si="135"/>
        <v/>
      </c>
      <c r="AA106" s="1" t="str">
        <f t="shared" si="136"/>
        <v/>
      </c>
      <c r="AB106" s="1" t="str">
        <f t="shared" si="137"/>
        <v/>
      </c>
      <c r="AC106" s="1" t="str">
        <f t="shared" si="138"/>
        <v/>
      </c>
      <c r="AD106" s="1" t="str">
        <f t="shared" si="139"/>
        <v/>
      </c>
      <c r="AE106" s="1" t="str">
        <f t="shared" si="140"/>
        <v/>
      </c>
      <c r="AF106" s="1" t="str">
        <f t="shared" si="141"/>
        <v/>
      </c>
      <c r="AG106" s="1" t="str">
        <f t="shared" si="142"/>
        <v/>
      </c>
      <c r="AH106" s="1" t="str">
        <f t="shared" si="143"/>
        <v/>
      </c>
      <c r="AI106" s="1" t="str">
        <f t="shared" si="144"/>
        <v/>
      </c>
      <c r="AJ106" s="1" t="str">
        <f t="shared" si="145"/>
        <v/>
      </c>
      <c r="AK106" s="1" t="str">
        <f t="shared" si="146"/>
        <v/>
      </c>
      <c r="AL106" s="1" t="str">
        <f t="shared" si="147"/>
        <v/>
      </c>
      <c r="AM106" s="1" t="str">
        <f t="shared" si="148"/>
        <v/>
      </c>
      <c r="AN106" s="1" t="str">
        <f t="shared" si="149"/>
        <v/>
      </c>
      <c r="AO106" s="1" t="str">
        <f t="shared" si="150"/>
        <v/>
      </c>
      <c r="AP106" s="1" t="str">
        <f t="shared" si="151"/>
        <v/>
      </c>
      <c r="AQ106" s="1" t="str">
        <f t="shared" si="152"/>
        <v/>
      </c>
      <c r="AR106" s="4" t="s">
        <v>273</v>
      </c>
      <c r="AS106" s="1" t="s">
        <v>28</v>
      </c>
      <c r="AU106" s="1" t="s">
        <v>538</v>
      </c>
      <c r="AV106" s="5" t="s">
        <v>33</v>
      </c>
      <c r="AW106" s="5" t="s">
        <v>33</v>
      </c>
      <c r="AX106" s="6" t="str">
        <f t="shared" si="18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6" s="1" t="str">
        <f t="shared" si="186"/>
        <v>&lt;img src=@img/outdoor.png@&gt;</v>
      </c>
      <c r="AZ106" s="1" t="str">
        <f t="shared" si="187"/>
        <v/>
      </c>
      <c r="BA106" s="1" t="str">
        <f t="shared" si="188"/>
        <v/>
      </c>
      <c r="BB106" s="1" t="str">
        <f t="shared" si="189"/>
        <v/>
      </c>
      <c r="BC106" s="1" t="str">
        <f t="shared" si="190"/>
        <v/>
      </c>
      <c r="BD106" s="1" t="str">
        <f t="shared" si="191"/>
        <v>&lt;img src=@img/outdoor.png@&gt;</v>
      </c>
      <c r="BE106" s="1" t="str">
        <f t="shared" si="192"/>
        <v>outdoor med  pearl</v>
      </c>
      <c r="BF106" s="1" t="str">
        <f t="shared" si="193"/>
        <v>Pearl Street</v>
      </c>
      <c r="BG106" s="10">
        <v>40.019371999999997</v>
      </c>
      <c r="BH106" s="10">
        <v>-105.274271</v>
      </c>
      <c r="BI106" s="1" t="str">
        <f t="shared" si="194"/>
        <v>[40.019372,-105.274271],</v>
      </c>
      <c r="BK106" s="1" t="str">
        <f t="shared" si="184"/>
        <v/>
      </c>
    </row>
    <row r="107" spans="2:63" ht="21" customHeight="1">
      <c r="B107" s="1" t="s">
        <v>391</v>
      </c>
      <c r="C107" s="1" t="s">
        <v>178</v>
      </c>
      <c r="G107" s="1" t="s">
        <v>405</v>
      </c>
      <c r="H107" s="1">
        <v>1600</v>
      </c>
      <c r="I107" s="1">
        <v>1800</v>
      </c>
      <c r="J107" s="1">
        <v>1600</v>
      </c>
      <c r="K107" s="1">
        <v>1800</v>
      </c>
      <c r="L107" s="1">
        <v>1600</v>
      </c>
      <c r="M107" s="1">
        <v>1800</v>
      </c>
      <c r="N107" s="1">
        <v>1600</v>
      </c>
      <c r="O107" s="1">
        <v>1800</v>
      </c>
      <c r="P107" s="1">
        <v>1600</v>
      </c>
      <c r="Q107" s="1">
        <v>1800</v>
      </c>
      <c r="R107" s="1">
        <v>1600</v>
      </c>
      <c r="S107" s="1">
        <v>1800</v>
      </c>
      <c r="T107" s="1">
        <v>1600</v>
      </c>
      <c r="U107" s="1">
        <v>1800</v>
      </c>
      <c r="V107" s="1" t="s">
        <v>432</v>
      </c>
      <c r="W107" s="1">
        <f t="shared" si="132"/>
        <v>16</v>
      </c>
      <c r="X107" s="1">
        <f t="shared" si="133"/>
        <v>18</v>
      </c>
      <c r="Y107" s="1">
        <f t="shared" si="134"/>
        <v>16</v>
      </c>
      <c r="Z107" s="1">
        <f t="shared" si="135"/>
        <v>18</v>
      </c>
      <c r="AA107" s="1">
        <f t="shared" si="136"/>
        <v>16</v>
      </c>
      <c r="AB107" s="1">
        <f t="shared" si="137"/>
        <v>18</v>
      </c>
      <c r="AC107" s="1">
        <f t="shared" si="138"/>
        <v>16</v>
      </c>
      <c r="AD107" s="1">
        <f t="shared" si="139"/>
        <v>18</v>
      </c>
      <c r="AE107" s="1">
        <f t="shared" si="140"/>
        <v>16</v>
      </c>
      <c r="AF107" s="1">
        <f t="shared" si="141"/>
        <v>18</v>
      </c>
      <c r="AG107" s="1">
        <f t="shared" si="142"/>
        <v>16</v>
      </c>
      <c r="AH107" s="1">
        <f t="shared" si="143"/>
        <v>18</v>
      </c>
      <c r="AI107" s="1">
        <f t="shared" si="144"/>
        <v>16</v>
      </c>
      <c r="AJ107" s="1">
        <f t="shared" si="145"/>
        <v>18</v>
      </c>
      <c r="AK107" s="1" t="str">
        <f t="shared" si="146"/>
        <v>4pm-6pm</v>
      </c>
      <c r="AL107" s="1" t="str">
        <f t="shared" si="147"/>
        <v>4pm-6pm</v>
      </c>
      <c r="AM107" s="1" t="str">
        <f t="shared" si="148"/>
        <v>4pm-6pm</v>
      </c>
      <c r="AN107" s="1" t="str">
        <f t="shared" si="149"/>
        <v>4pm-6pm</v>
      </c>
      <c r="AO107" s="1" t="str">
        <f t="shared" si="150"/>
        <v>4pm-6pm</v>
      </c>
      <c r="AP107" s="1" t="str">
        <f t="shared" si="151"/>
        <v>4pm-6pm</v>
      </c>
      <c r="AQ107" s="1" t="str">
        <f t="shared" si="152"/>
        <v>4pm-6pm</v>
      </c>
      <c r="AR107" s="1" t="s">
        <v>521</v>
      </c>
      <c r="AS107" s="1" t="s">
        <v>28</v>
      </c>
      <c r="AU107" s="1" t="s">
        <v>538</v>
      </c>
      <c r="AV107" s="5" t="s">
        <v>32</v>
      </c>
      <c r="AW107" s="5" t="s">
        <v>32</v>
      </c>
      <c r="AX107" s="6" t="str">
        <f t="shared" si="18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7" s="1" t="str">
        <f t="shared" si="186"/>
        <v>&lt;img src=@img/outdoor.png@&gt;</v>
      </c>
      <c r="AZ107" s="1" t="str">
        <f t="shared" si="187"/>
        <v/>
      </c>
      <c r="BA107" s="1" t="str">
        <f t="shared" si="188"/>
        <v/>
      </c>
      <c r="BB107" s="1" t="str">
        <f t="shared" si="189"/>
        <v>&lt;img src=@img/drinkicon.png@&gt;</v>
      </c>
      <c r="BC107" s="1" t="str">
        <f t="shared" si="190"/>
        <v>&lt;img src=@img/foodicon.png@&gt;</v>
      </c>
      <c r="BD107" s="1" t="str">
        <f t="shared" si="191"/>
        <v>&lt;img src=@img/outdoor.png@&gt;&lt;img src=@img/drinkicon.png@&gt;&lt;img src=@img/foodicon.png@&gt;</v>
      </c>
      <c r="BE107" s="1" t="str">
        <f t="shared" si="192"/>
        <v>outdoor drink food med  pearl</v>
      </c>
      <c r="BF107" s="1" t="str">
        <f t="shared" si="193"/>
        <v>Pearl Street</v>
      </c>
      <c r="BG107" s="10">
        <v>39.984318000000002</v>
      </c>
      <c r="BH107" s="10">
        <v>-105.249369</v>
      </c>
      <c r="BI107" s="1" t="str">
        <f t="shared" si="194"/>
        <v>[39.984318,-105.249369],</v>
      </c>
      <c r="BK107" s="1" t="str">
        <f t="shared" si="184"/>
        <v/>
      </c>
    </row>
    <row r="108" spans="2:63" ht="21" customHeight="1">
      <c r="B108" s="10" t="s">
        <v>373</v>
      </c>
      <c r="C108" s="1" t="s">
        <v>292</v>
      </c>
      <c r="G108" s="8" t="s">
        <v>353</v>
      </c>
      <c r="H108" s="1">
        <v>1600</v>
      </c>
      <c r="I108" s="1">
        <v>1730</v>
      </c>
      <c r="J108" s="1">
        <v>1100</v>
      </c>
      <c r="K108" s="1">
        <v>1730</v>
      </c>
      <c r="L108" s="1">
        <v>1100</v>
      </c>
      <c r="M108" s="1">
        <v>1730</v>
      </c>
      <c r="N108" s="1">
        <v>1100</v>
      </c>
      <c r="O108" s="1">
        <v>1730</v>
      </c>
      <c r="P108" s="1">
        <v>1100</v>
      </c>
      <c r="Q108" s="1">
        <v>1730</v>
      </c>
      <c r="R108" s="1">
        <v>1100</v>
      </c>
      <c r="S108" s="1">
        <v>1730</v>
      </c>
      <c r="T108" s="1">
        <v>1100</v>
      </c>
      <c r="U108" s="1">
        <v>1730</v>
      </c>
      <c r="V108" s="1" t="s">
        <v>428</v>
      </c>
      <c r="W108" s="1">
        <f t="shared" si="132"/>
        <v>16</v>
      </c>
      <c r="X108" s="1">
        <f t="shared" si="133"/>
        <v>17.3</v>
      </c>
      <c r="Y108" s="1">
        <f t="shared" si="134"/>
        <v>11</v>
      </c>
      <c r="Z108" s="1">
        <f t="shared" si="135"/>
        <v>17.3</v>
      </c>
      <c r="AA108" s="1">
        <f t="shared" si="136"/>
        <v>11</v>
      </c>
      <c r="AB108" s="1">
        <f t="shared" si="137"/>
        <v>17.3</v>
      </c>
      <c r="AC108" s="1">
        <f t="shared" si="138"/>
        <v>11</v>
      </c>
      <c r="AD108" s="1">
        <f t="shared" si="139"/>
        <v>17.3</v>
      </c>
      <c r="AE108" s="1">
        <f t="shared" si="140"/>
        <v>11</v>
      </c>
      <c r="AF108" s="1">
        <f t="shared" si="141"/>
        <v>17.3</v>
      </c>
      <c r="AG108" s="1">
        <f t="shared" si="142"/>
        <v>11</v>
      </c>
      <c r="AH108" s="1">
        <f t="shared" si="143"/>
        <v>17.3</v>
      </c>
      <c r="AI108" s="1">
        <f t="shared" si="144"/>
        <v>11</v>
      </c>
      <c r="AJ108" s="1">
        <f t="shared" si="145"/>
        <v>17.3</v>
      </c>
      <c r="AK108" s="1" t="str">
        <f t="shared" si="146"/>
        <v>4pm-5.3pm</v>
      </c>
      <c r="AL108" s="1" t="str">
        <f t="shared" si="147"/>
        <v>11am-5.3pm</v>
      </c>
      <c r="AM108" s="1" t="str">
        <f t="shared" si="148"/>
        <v>11am-5.3pm</v>
      </c>
      <c r="AN108" s="1" t="str">
        <f t="shared" si="149"/>
        <v>11am-5.3pm</v>
      </c>
      <c r="AO108" s="1" t="str">
        <f t="shared" si="150"/>
        <v>11am-5.3pm</v>
      </c>
      <c r="AP108" s="1" t="str">
        <f t="shared" si="151"/>
        <v>11am-5.3pm</v>
      </c>
      <c r="AQ108" s="1" t="str">
        <f t="shared" si="152"/>
        <v>11am-5.3pm</v>
      </c>
      <c r="AR108" s="4" t="s">
        <v>503</v>
      </c>
      <c r="AU108" s="1" t="s">
        <v>538</v>
      </c>
      <c r="AV108" s="5" t="s">
        <v>32</v>
      </c>
      <c r="AW108" s="5" t="s">
        <v>32</v>
      </c>
      <c r="AX108" s="6" t="str">
        <f t="shared" si="18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8" s="1" t="str">
        <f t="shared" si="186"/>
        <v/>
      </c>
      <c r="AZ108" s="1" t="str">
        <f t="shared" si="187"/>
        <v/>
      </c>
      <c r="BA108" s="1" t="str">
        <f t="shared" si="188"/>
        <v/>
      </c>
      <c r="BB108" s="1" t="str">
        <f t="shared" si="189"/>
        <v>&lt;img src=@img/drinkicon.png@&gt;</v>
      </c>
      <c r="BC108" s="1" t="str">
        <f t="shared" si="190"/>
        <v>&lt;img src=@img/foodicon.png@&gt;</v>
      </c>
      <c r="BD108" s="1" t="str">
        <f t="shared" si="191"/>
        <v>&lt;img src=@img/drinkicon.png@&gt;&lt;img src=@img/foodicon.png@&gt;</v>
      </c>
      <c r="BE108" s="1" t="str">
        <f t="shared" si="192"/>
        <v>drink food med  hill</v>
      </c>
      <c r="BF108" s="1" t="str">
        <f t="shared" si="193"/>
        <v>The Hill</v>
      </c>
      <c r="BG108" s="10">
        <v>40.00853</v>
      </c>
      <c r="BH108" s="10">
        <v>-105.27667700000001</v>
      </c>
      <c r="BI108" s="1" t="str">
        <f t="shared" si="194"/>
        <v>[40.00853,-105.276677],</v>
      </c>
      <c r="BK108" s="1" t="str">
        <f t="shared" si="184"/>
        <v/>
      </c>
    </row>
    <row r="109" spans="2:63" ht="21" customHeight="1">
      <c r="B109" s="10" t="s">
        <v>95</v>
      </c>
      <c r="C109" s="1" t="s">
        <v>178</v>
      </c>
      <c r="G109" s="6" t="s">
        <v>213</v>
      </c>
      <c r="J109" s="1">
        <v>1700</v>
      </c>
      <c r="K109" s="1">
        <v>1830</v>
      </c>
      <c r="L109" s="1">
        <v>1700</v>
      </c>
      <c r="M109" s="1">
        <v>1830</v>
      </c>
      <c r="N109" s="1">
        <v>1700</v>
      </c>
      <c r="O109" s="1">
        <v>1830</v>
      </c>
      <c r="P109" s="1">
        <v>1700</v>
      </c>
      <c r="Q109" s="1">
        <v>1830</v>
      </c>
      <c r="R109" s="1">
        <v>1700</v>
      </c>
      <c r="S109" s="1">
        <v>1830</v>
      </c>
      <c r="T109" s="1">
        <v>1700</v>
      </c>
      <c r="U109" s="1">
        <v>1830</v>
      </c>
      <c r="V109" s="10" t="s">
        <v>127</v>
      </c>
      <c r="W109" s="1" t="str">
        <f t="shared" si="132"/>
        <v/>
      </c>
      <c r="X109" s="1" t="str">
        <f t="shared" si="133"/>
        <v/>
      </c>
      <c r="Y109" s="1">
        <f t="shared" si="134"/>
        <v>17</v>
      </c>
      <c r="Z109" s="1">
        <f t="shared" si="135"/>
        <v>18.3</v>
      </c>
      <c r="AA109" s="1">
        <f t="shared" si="136"/>
        <v>17</v>
      </c>
      <c r="AB109" s="1">
        <f t="shared" si="137"/>
        <v>18.3</v>
      </c>
      <c r="AC109" s="1">
        <f t="shared" si="138"/>
        <v>17</v>
      </c>
      <c r="AD109" s="1">
        <f t="shared" si="139"/>
        <v>18.3</v>
      </c>
      <c r="AE109" s="1">
        <f t="shared" si="140"/>
        <v>17</v>
      </c>
      <c r="AF109" s="1">
        <f t="shared" si="141"/>
        <v>18.3</v>
      </c>
      <c r="AG109" s="1">
        <f t="shared" si="142"/>
        <v>17</v>
      </c>
      <c r="AH109" s="1">
        <f t="shared" si="143"/>
        <v>18.3</v>
      </c>
      <c r="AI109" s="1">
        <f t="shared" si="144"/>
        <v>17</v>
      </c>
      <c r="AJ109" s="1">
        <f t="shared" si="145"/>
        <v>18.3</v>
      </c>
      <c r="AK109" s="1" t="str">
        <f t="shared" si="146"/>
        <v/>
      </c>
      <c r="AL109" s="1" t="str">
        <f t="shared" si="147"/>
        <v>5pm-6.3pm</v>
      </c>
      <c r="AM109" s="1" t="str">
        <f t="shared" si="148"/>
        <v>5pm-6.3pm</v>
      </c>
      <c r="AN109" s="1" t="str">
        <f t="shared" si="149"/>
        <v>5pm-6.3pm</v>
      </c>
      <c r="AO109" s="1" t="str">
        <f t="shared" si="150"/>
        <v>5pm-6.3pm</v>
      </c>
      <c r="AP109" s="1" t="str">
        <f t="shared" si="151"/>
        <v>5pm-6.3pm</v>
      </c>
      <c r="AQ109" s="1" t="str">
        <f t="shared" si="152"/>
        <v>5pm-6.3pm</v>
      </c>
      <c r="AR109" s="7" t="s">
        <v>170</v>
      </c>
      <c r="AS109" s="1" t="s">
        <v>219</v>
      </c>
      <c r="AU109" s="1" t="s">
        <v>538</v>
      </c>
      <c r="AV109" s="5" t="s">
        <v>32</v>
      </c>
      <c r="AW109" s="5" t="s">
        <v>32</v>
      </c>
      <c r="AX109" s="6" t="str">
        <f t="shared" si="18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9" s="1" t="str">
        <f t="shared" si="186"/>
        <v>&lt;img src=@img/outdoor.png@&gt;</v>
      </c>
      <c r="AZ109" s="1" t="str">
        <f t="shared" si="187"/>
        <v/>
      </c>
      <c r="BA109" s="1" t="str">
        <f t="shared" si="188"/>
        <v/>
      </c>
      <c r="BB109" s="1" t="str">
        <f t="shared" si="189"/>
        <v>&lt;img src=@img/drinkicon.png@&gt;</v>
      </c>
      <c r="BC109" s="1" t="str">
        <f t="shared" si="190"/>
        <v>&lt;img src=@img/foodicon.png@&gt;</v>
      </c>
      <c r="BD109" s="1" t="str">
        <f t="shared" si="191"/>
        <v>&lt;img src=@img/outdoor.png@&gt;&lt;img src=@img/drinkicon.png@&gt;&lt;img src=@img/foodicon.png@&gt;</v>
      </c>
      <c r="BE109" s="1" t="str">
        <f t="shared" si="192"/>
        <v>outdoor drink food med  pearl</v>
      </c>
      <c r="BF109" s="1" t="str">
        <f t="shared" si="193"/>
        <v>Pearl Street</v>
      </c>
      <c r="BG109" s="10">
        <v>40.019264999999997</v>
      </c>
      <c r="BH109" s="10">
        <v>-105.279872</v>
      </c>
      <c r="BI109" s="1" t="str">
        <f t="shared" si="194"/>
        <v>[40.019265,-105.279872],</v>
      </c>
      <c r="BK109" s="1" t="str">
        <f t="shared" si="184"/>
        <v/>
      </c>
    </row>
    <row r="110" spans="2:63" ht="21" customHeight="1">
      <c r="B110" s="10" t="s">
        <v>241</v>
      </c>
      <c r="C110" s="1" t="s">
        <v>178</v>
      </c>
      <c r="G110" s="8" t="s">
        <v>265</v>
      </c>
      <c r="V110" s="6"/>
      <c r="W110" s="1" t="str">
        <f t="shared" si="132"/>
        <v/>
      </c>
      <c r="X110" s="1" t="str">
        <f t="shared" si="133"/>
        <v/>
      </c>
      <c r="Y110" s="1" t="str">
        <f t="shared" si="134"/>
        <v/>
      </c>
      <c r="Z110" s="1" t="str">
        <f t="shared" si="135"/>
        <v/>
      </c>
      <c r="AA110" s="1" t="str">
        <f t="shared" si="136"/>
        <v/>
      </c>
      <c r="AB110" s="1" t="str">
        <f t="shared" si="137"/>
        <v/>
      </c>
      <c r="AC110" s="1" t="str">
        <f t="shared" si="138"/>
        <v/>
      </c>
      <c r="AD110" s="1" t="str">
        <f t="shared" si="139"/>
        <v/>
      </c>
      <c r="AE110" s="1" t="str">
        <f t="shared" si="140"/>
        <v/>
      </c>
      <c r="AF110" s="1" t="str">
        <f t="shared" si="141"/>
        <v/>
      </c>
      <c r="AG110" s="1" t="str">
        <f t="shared" si="142"/>
        <v/>
      </c>
      <c r="AH110" s="1" t="str">
        <f t="shared" si="143"/>
        <v/>
      </c>
      <c r="AI110" s="1" t="str">
        <f t="shared" si="144"/>
        <v/>
      </c>
      <c r="AJ110" s="1" t="str">
        <f t="shared" si="145"/>
        <v/>
      </c>
      <c r="AK110" s="1" t="str">
        <f t="shared" si="146"/>
        <v/>
      </c>
      <c r="AL110" s="1" t="str">
        <f t="shared" si="147"/>
        <v/>
      </c>
      <c r="AM110" s="1" t="str">
        <f t="shared" si="148"/>
        <v/>
      </c>
      <c r="AN110" s="1" t="str">
        <f t="shared" si="149"/>
        <v/>
      </c>
      <c r="AO110" s="1" t="str">
        <f t="shared" si="150"/>
        <v/>
      </c>
      <c r="AP110" s="1" t="str">
        <f t="shared" si="151"/>
        <v/>
      </c>
      <c r="AQ110" s="1" t="str">
        <f t="shared" si="152"/>
        <v/>
      </c>
      <c r="AR110" s="14" t="s">
        <v>290</v>
      </c>
      <c r="AU110" s="1" t="s">
        <v>538</v>
      </c>
      <c r="AV110" s="5" t="s">
        <v>33</v>
      </c>
      <c r="AW110" s="5" t="s">
        <v>33</v>
      </c>
      <c r="AX110" s="6" t="str">
        <f t="shared" si="18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0" s="1" t="str">
        <f t="shared" si="186"/>
        <v/>
      </c>
      <c r="AZ110" s="1" t="str">
        <f t="shared" si="187"/>
        <v/>
      </c>
      <c r="BA110" s="1" t="str">
        <f t="shared" si="188"/>
        <v/>
      </c>
      <c r="BB110" s="1" t="str">
        <f t="shared" si="189"/>
        <v/>
      </c>
      <c r="BC110" s="1" t="str">
        <f t="shared" si="190"/>
        <v/>
      </c>
      <c r="BD110" s="1" t="str">
        <f t="shared" si="191"/>
        <v/>
      </c>
      <c r="BE110" s="1" t="str">
        <f t="shared" si="192"/>
        <v>med  pearl</v>
      </c>
      <c r="BF110" s="1" t="str">
        <f t="shared" si="193"/>
        <v>Pearl Street</v>
      </c>
      <c r="BG110" s="10">
        <v>40.018093999999998</v>
      </c>
      <c r="BH110" s="10">
        <v>-105.276999</v>
      </c>
      <c r="BI110" s="1" t="str">
        <f t="shared" si="194"/>
        <v>[40.018094,-105.276999],</v>
      </c>
      <c r="BK110" s="1" t="str">
        <f t="shared" si="184"/>
        <v/>
      </c>
    </row>
    <row r="111" spans="2:63" ht="21" customHeight="1">
      <c r="B111" s="10" t="s">
        <v>96</v>
      </c>
      <c r="C111" s="1" t="s">
        <v>178</v>
      </c>
      <c r="G111" s="18" t="s">
        <v>214</v>
      </c>
      <c r="H111" s="1">
        <v>1100</v>
      </c>
      <c r="I111" s="1">
        <v>2200</v>
      </c>
      <c r="J111" s="1">
        <v>1400</v>
      </c>
      <c r="K111" s="1">
        <v>1800</v>
      </c>
      <c r="L111" s="1">
        <v>1400</v>
      </c>
      <c r="M111" s="1">
        <v>1800</v>
      </c>
      <c r="N111" s="1">
        <v>1400</v>
      </c>
      <c r="O111" s="1">
        <v>1800</v>
      </c>
      <c r="P111" s="1">
        <v>1400</v>
      </c>
      <c r="Q111" s="1">
        <v>1800</v>
      </c>
      <c r="R111" s="1">
        <v>1400</v>
      </c>
      <c r="S111" s="1">
        <v>1800</v>
      </c>
      <c r="T111" s="1">
        <v>1400</v>
      </c>
      <c r="U111" s="1">
        <v>1800</v>
      </c>
      <c r="V111" s="10" t="s">
        <v>572</v>
      </c>
      <c r="W111" s="1">
        <f t="shared" si="132"/>
        <v>11</v>
      </c>
      <c r="X111" s="1">
        <f t="shared" si="133"/>
        <v>22</v>
      </c>
      <c r="Y111" s="1">
        <f t="shared" si="134"/>
        <v>14</v>
      </c>
      <c r="Z111" s="1">
        <f t="shared" si="135"/>
        <v>18</v>
      </c>
      <c r="AA111" s="1">
        <f t="shared" si="136"/>
        <v>14</v>
      </c>
      <c r="AB111" s="1">
        <f t="shared" si="137"/>
        <v>18</v>
      </c>
      <c r="AC111" s="1">
        <f t="shared" si="138"/>
        <v>14</v>
      </c>
      <c r="AD111" s="1">
        <f t="shared" si="139"/>
        <v>18</v>
      </c>
      <c r="AE111" s="1">
        <f t="shared" si="140"/>
        <v>14</v>
      </c>
      <c r="AF111" s="1">
        <f t="shared" si="141"/>
        <v>18</v>
      </c>
      <c r="AG111" s="1">
        <f t="shared" si="142"/>
        <v>14</v>
      </c>
      <c r="AH111" s="1">
        <f t="shared" si="143"/>
        <v>18</v>
      </c>
      <c r="AI111" s="1">
        <f t="shared" si="144"/>
        <v>14</v>
      </c>
      <c r="AJ111" s="1">
        <f t="shared" si="145"/>
        <v>18</v>
      </c>
      <c r="AK111" s="1" t="str">
        <f t="shared" si="146"/>
        <v>11am-10pm</v>
      </c>
      <c r="AL111" s="1" t="str">
        <f t="shared" si="147"/>
        <v>2pm-6pm</v>
      </c>
      <c r="AM111" s="1" t="str">
        <f t="shared" si="148"/>
        <v>2pm-6pm</v>
      </c>
      <c r="AN111" s="1" t="str">
        <f t="shared" si="149"/>
        <v>2pm-6pm</v>
      </c>
      <c r="AO111" s="1" t="str">
        <f t="shared" si="150"/>
        <v>2pm-6pm</v>
      </c>
      <c r="AP111" s="1" t="str">
        <f t="shared" si="151"/>
        <v>2pm-6pm</v>
      </c>
      <c r="AQ111" s="1" t="str">
        <f t="shared" si="152"/>
        <v>2pm-6pm</v>
      </c>
      <c r="AR111" s="14" t="s">
        <v>171</v>
      </c>
      <c r="AS111" s="1" t="s">
        <v>28</v>
      </c>
      <c r="AU111" s="1" t="s">
        <v>538</v>
      </c>
      <c r="AV111" s="5" t="s">
        <v>32</v>
      </c>
      <c r="AW111" s="5" t="s">
        <v>32</v>
      </c>
      <c r="AX111" s="6" t="str">
        <f t="shared" si="185"/>
        <v>{
    'name': "T/ACO",
    'area': "pearl",'hours': {
      'sunday-start':"1100", 'sunday-end':"2200",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$2.50 Street Tacos &lt;br&gt; Drinks: $3.50 Draft Beer, $4.50  House Marg, $5.50 Silver Shot, $6.50 Juicy Marg", 'link':"http://www.tacocolorado.com/", 'pricing':"",   'phone-number': "", 'address': "1175 Walnut StBoulder, CO 80302", 'other-amenities': ['outdoor','','med'], 'has-drink':true, 'has-food':true},</v>
      </c>
      <c r="AY111" s="1" t="str">
        <f t="shared" si="186"/>
        <v>&lt;img src=@img/outdoor.png@&gt;</v>
      </c>
      <c r="AZ111" s="1" t="str">
        <f t="shared" si="187"/>
        <v/>
      </c>
      <c r="BA111" s="1" t="str">
        <f t="shared" si="188"/>
        <v/>
      </c>
      <c r="BB111" s="1" t="str">
        <f t="shared" si="189"/>
        <v>&lt;img src=@img/drinkicon.png@&gt;</v>
      </c>
      <c r="BC111" s="1" t="str">
        <f t="shared" si="190"/>
        <v>&lt;img src=@img/foodicon.png@&gt;</v>
      </c>
      <c r="BD111" s="1" t="str">
        <f t="shared" si="191"/>
        <v>&lt;img src=@img/outdoor.png@&gt;&lt;img src=@img/drinkicon.png@&gt;&lt;img src=@img/foodicon.png@&gt;</v>
      </c>
      <c r="BE111" s="1" t="str">
        <f t="shared" si="192"/>
        <v>outdoor drink food med  pearl</v>
      </c>
      <c r="BF111" s="1" t="str">
        <f t="shared" si="193"/>
        <v>Pearl Street</v>
      </c>
      <c r="BG111" s="10">
        <v>40.016984999999998</v>
      </c>
      <c r="BH111" s="10">
        <v>-105.28007700000001</v>
      </c>
      <c r="BI111" s="1" t="str">
        <f t="shared" si="194"/>
        <v>[40.016985,-105.280077],</v>
      </c>
      <c r="BK111" s="1" t="str">
        <f t="shared" si="184"/>
        <v/>
      </c>
    </row>
    <row r="112" spans="2:63" ht="21" customHeight="1">
      <c r="B112" s="10" t="s">
        <v>97</v>
      </c>
      <c r="C112" s="1" t="s">
        <v>178</v>
      </c>
      <c r="G112" s="17" t="s">
        <v>200</v>
      </c>
      <c r="J112" s="1">
        <v>1600</v>
      </c>
      <c r="K112" s="1">
        <v>2200</v>
      </c>
      <c r="L112" s="1">
        <v>1600</v>
      </c>
      <c r="M112" s="1">
        <v>1800</v>
      </c>
      <c r="N112" s="1">
        <v>1600</v>
      </c>
      <c r="O112" s="1">
        <v>1800</v>
      </c>
      <c r="P112" s="1">
        <v>1600</v>
      </c>
      <c r="Q112" s="1">
        <v>1800</v>
      </c>
      <c r="R112" s="1">
        <v>1130</v>
      </c>
      <c r="S112" s="1">
        <v>1800</v>
      </c>
      <c r="T112" s="1">
        <v>1130</v>
      </c>
      <c r="U112" s="1">
        <v>1800</v>
      </c>
      <c r="V112" s="10" t="s">
        <v>128</v>
      </c>
      <c r="W112" s="1" t="str">
        <f t="shared" si="132"/>
        <v/>
      </c>
      <c r="X112" s="1" t="str">
        <f t="shared" si="133"/>
        <v/>
      </c>
      <c r="Y112" s="1">
        <f t="shared" si="134"/>
        <v>16</v>
      </c>
      <c r="Z112" s="1">
        <f t="shared" si="135"/>
        <v>22</v>
      </c>
      <c r="AA112" s="1">
        <f t="shared" si="136"/>
        <v>16</v>
      </c>
      <c r="AB112" s="1">
        <f t="shared" si="137"/>
        <v>18</v>
      </c>
      <c r="AC112" s="1">
        <f t="shared" si="138"/>
        <v>16</v>
      </c>
      <c r="AD112" s="1">
        <f t="shared" si="139"/>
        <v>18</v>
      </c>
      <c r="AE112" s="1">
        <f t="shared" si="140"/>
        <v>16</v>
      </c>
      <c r="AF112" s="1">
        <f t="shared" si="141"/>
        <v>18</v>
      </c>
      <c r="AG112" s="1">
        <f t="shared" si="142"/>
        <v>11.3</v>
      </c>
      <c r="AH112" s="1">
        <f t="shared" si="143"/>
        <v>18</v>
      </c>
      <c r="AI112" s="1">
        <f t="shared" si="144"/>
        <v>11.3</v>
      </c>
      <c r="AJ112" s="1">
        <f t="shared" si="145"/>
        <v>18</v>
      </c>
      <c r="AK112" s="1" t="str">
        <f t="shared" si="146"/>
        <v/>
      </c>
      <c r="AL112" s="1" t="str">
        <f t="shared" si="147"/>
        <v>4pm-10pm</v>
      </c>
      <c r="AM112" s="1" t="str">
        <f t="shared" si="148"/>
        <v>4pm-6pm</v>
      </c>
      <c r="AN112" s="1" t="str">
        <f t="shared" si="149"/>
        <v>4pm-6pm</v>
      </c>
      <c r="AO112" s="1" t="str">
        <f t="shared" si="150"/>
        <v>4pm-6pm</v>
      </c>
      <c r="AP112" s="1" t="str">
        <f t="shared" si="151"/>
        <v>11.3am-6pm</v>
      </c>
      <c r="AQ112" s="1" t="str">
        <f t="shared" si="152"/>
        <v>11.3am-6pm</v>
      </c>
      <c r="AR112" s="7" t="s">
        <v>172</v>
      </c>
      <c r="AS112" s="1" t="s">
        <v>28</v>
      </c>
      <c r="AU112" s="1" t="s">
        <v>538</v>
      </c>
      <c r="AV112" s="5" t="s">
        <v>32</v>
      </c>
      <c r="AW112" s="5" t="s">
        <v>32</v>
      </c>
      <c r="AX112" s="6" t="str">
        <f t="shared" si="18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2" s="1" t="str">
        <f t="shared" si="186"/>
        <v>&lt;img src=@img/outdoor.png@&gt;</v>
      </c>
      <c r="AZ112" s="1" t="str">
        <f t="shared" si="187"/>
        <v/>
      </c>
      <c r="BA112" s="1" t="str">
        <f t="shared" si="188"/>
        <v/>
      </c>
      <c r="BB112" s="1" t="str">
        <f t="shared" si="189"/>
        <v>&lt;img src=@img/drinkicon.png@&gt;</v>
      </c>
      <c r="BC112" s="1" t="str">
        <f t="shared" si="190"/>
        <v>&lt;img src=@img/foodicon.png@&gt;</v>
      </c>
      <c r="BD112" s="1" t="str">
        <f t="shared" si="191"/>
        <v>&lt;img src=@img/outdoor.png@&gt;&lt;img src=@img/drinkicon.png@&gt;&lt;img src=@img/foodicon.png@&gt;</v>
      </c>
      <c r="BE112" s="1" t="str">
        <f t="shared" si="192"/>
        <v>outdoor drink food med  pearl</v>
      </c>
      <c r="BF112" s="1" t="str">
        <f t="shared" si="193"/>
        <v>Pearl Street</v>
      </c>
      <c r="BG112" s="10">
        <v>40.017774000000003</v>
      </c>
      <c r="BH112" s="10">
        <v>-105.28192900000001</v>
      </c>
      <c r="BI112" s="1" t="str">
        <f t="shared" si="194"/>
        <v>[40.017774,-105.281929],</v>
      </c>
      <c r="BK112" s="1" t="str">
        <f t="shared" si="184"/>
        <v/>
      </c>
    </row>
    <row r="113" spans="2:64" ht="21" customHeight="1">
      <c r="B113" s="10" t="s">
        <v>98</v>
      </c>
      <c r="C113" s="1" t="s">
        <v>178</v>
      </c>
      <c r="G113" s="17" t="s">
        <v>215</v>
      </c>
      <c r="H113" s="1">
        <v>1500</v>
      </c>
      <c r="I113" s="1">
        <v>1800</v>
      </c>
      <c r="J113" s="1">
        <v>1500</v>
      </c>
      <c r="K113" s="1">
        <v>1800</v>
      </c>
      <c r="L113" s="1">
        <v>1500</v>
      </c>
      <c r="M113" s="1">
        <v>1800</v>
      </c>
      <c r="N113" s="1">
        <v>1500</v>
      </c>
      <c r="O113" s="1">
        <v>1800</v>
      </c>
      <c r="P113" s="1">
        <v>1500</v>
      </c>
      <c r="Q113" s="1">
        <v>1800</v>
      </c>
      <c r="R113" s="1">
        <v>1500</v>
      </c>
      <c r="S113" s="1">
        <v>1800</v>
      </c>
      <c r="T113" s="1">
        <v>1500</v>
      </c>
      <c r="U113" s="1">
        <v>1800</v>
      </c>
      <c r="V113" s="10" t="s">
        <v>129</v>
      </c>
      <c r="W113" s="1">
        <f t="shared" si="132"/>
        <v>15</v>
      </c>
      <c r="X113" s="1">
        <f t="shared" si="133"/>
        <v>18</v>
      </c>
      <c r="Y113" s="1">
        <f t="shared" si="134"/>
        <v>15</v>
      </c>
      <c r="Z113" s="1">
        <f t="shared" si="135"/>
        <v>18</v>
      </c>
      <c r="AA113" s="1">
        <f t="shared" si="136"/>
        <v>15</v>
      </c>
      <c r="AB113" s="1">
        <f t="shared" si="137"/>
        <v>18</v>
      </c>
      <c r="AC113" s="1">
        <f t="shared" si="138"/>
        <v>15</v>
      </c>
      <c r="AD113" s="1">
        <f t="shared" si="139"/>
        <v>18</v>
      </c>
      <c r="AE113" s="1">
        <f t="shared" si="140"/>
        <v>15</v>
      </c>
      <c r="AF113" s="1">
        <f t="shared" si="141"/>
        <v>18</v>
      </c>
      <c r="AG113" s="1">
        <f t="shared" si="142"/>
        <v>15</v>
      </c>
      <c r="AH113" s="1">
        <f t="shared" si="143"/>
        <v>18</v>
      </c>
      <c r="AI113" s="1">
        <f t="shared" si="144"/>
        <v>15</v>
      </c>
      <c r="AJ113" s="1">
        <f t="shared" si="145"/>
        <v>18</v>
      </c>
      <c r="AK113" s="1" t="str">
        <f t="shared" si="146"/>
        <v>3pm-6pm</v>
      </c>
      <c r="AL113" s="1" t="str">
        <f t="shared" si="147"/>
        <v>3pm-6pm</v>
      </c>
      <c r="AM113" s="1" t="str">
        <f t="shared" si="148"/>
        <v>3pm-6pm</v>
      </c>
      <c r="AN113" s="1" t="str">
        <f t="shared" si="149"/>
        <v>3pm-6pm</v>
      </c>
      <c r="AO113" s="1" t="str">
        <f t="shared" si="150"/>
        <v>3pm-6pm</v>
      </c>
      <c r="AP113" s="1" t="str">
        <f t="shared" si="151"/>
        <v>3pm-6pm</v>
      </c>
      <c r="AQ113" s="1" t="str">
        <f t="shared" si="152"/>
        <v>3pm-6pm</v>
      </c>
      <c r="AR113" s="7" t="s">
        <v>173</v>
      </c>
      <c r="AS113" s="1" t="s">
        <v>28</v>
      </c>
      <c r="AT113" s="1" t="s">
        <v>435</v>
      </c>
      <c r="AU113" s="1" t="s">
        <v>538</v>
      </c>
      <c r="AV113" s="5" t="s">
        <v>32</v>
      </c>
      <c r="AW113" s="5" t="s">
        <v>32</v>
      </c>
      <c r="AX113" s="6" t="str">
        <f t="shared" si="18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3" s="1" t="str">
        <f t="shared" si="186"/>
        <v>&lt;img src=@img/outdoor.png@&gt;</v>
      </c>
      <c r="AZ113" s="1" t="str">
        <f t="shared" si="187"/>
        <v>&lt;img src=@img/pets.png@&gt;</v>
      </c>
      <c r="BA113" s="1" t="str">
        <f t="shared" si="188"/>
        <v/>
      </c>
      <c r="BB113" s="1" t="str">
        <f t="shared" si="189"/>
        <v>&lt;img src=@img/drinkicon.png@&gt;</v>
      </c>
      <c r="BC113" s="1" t="str">
        <f t="shared" si="190"/>
        <v>&lt;img src=@img/foodicon.png@&gt;</v>
      </c>
      <c r="BD113" s="1" t="str">
        <f t="shared" si="191"/>
        <v>&lt;img src=@img/outdoor.png@&gt;&lt;img src=@img/pets.png@&gt;&lt;img src=@img/drinkicon.png@&gt;&lt;img src=@img/foodicon.png@&gt;</v>
      </c>
      <c r="BE113" s="1" t="str">
        <f t="shared" si="192"/>
        <v>outdoor pet drink food med  pearl</v>
      </c>
      <c r="BF113" s="1" t="str">
        <f t="shared" si="193"/>
        <v>Pearl Street</v>
      </c>
      <c r="BG113" s="10">
        <v>40.019523999999997</v>
      </c>
      <c r="BH113" s="10">
        <v>-105.273292</v>
      </c>
      <c r="BI113" s="1" t="str">
        <f t="shared" si="194"/>
        <v>[40.019524,-105.273292],</v>
      </c>
      <c r="BK113" s="1" t="str">
        <f t="shared" si="184"/>
        <v/>
      </c>
    </row>
    <row r="114" spans="2:64" ht="21" customHeight="1">
      <c r="B114" s="10" t="s">
        <v>379</v>
      </c>
      <c r="C114" s="1" t="s">
        <v>292</v>
      </c>
      <c r="G114" s="3" t="s">
        <v>360</v>
      </c>
      <c r="W114" s="1" t="str">
        <f t="shared" si="132"/>
        <v/>
      </c>
      <c r="X114" s="1" t="str">
        <f t="shared" si="133"/>
        <v/>
      </c>
      <c r="Y114" s="1" t="str">
        <f t="shared" si="134"/>
        <v/>
      </c>
      <c r="Z114" s="1" t="str">
        <f t="shared" si="135"/>
        <v/>
      </c>
      <c r="AA114" s="1" t="str">
        <f t="shared" si="136"/>
        <v/>
      </c>
      <c r="AB114" s="1" t="str">
        <f t="shared" si="137"/>
        <v/>
      </c>
      <c r="AC114" s="1" t="str">
        <f t="shared" si="138"/>
        <v/>
      </c>
      <c r="AD114" s="1" t="str">
        <f t="shared" si="139"/>
        <v/>
      </c>
      <c r="AE114" s="1" t="str">
        <f t="shared" si="140"/>
        <v/>
      </c>
      <c r="AF114" s="1" t="str">
        <f t="shared" si="141"/>
        <v/>
      </c>
      <c r="AG114" s="1" t="str">
        <f t="shared" si="142"/>
        <v/>
      </c>
      <c r="AH114" s="1" t="str">
        <f t="shared" si="143"/>
        <v/>
      </c>
      <c r="AI114" s="1" t="str">
        <f t="shared" si="144"/>
        <v/>
      </c>
      <c r="AJ114" s="1" t="str">
        <f t="shared" si="145"/>
        <v/>
      </c>
      <c r="AK114" s="1" t="str">
        <f t="shared" si="146"/>
        <v/>
      </c>
      <c r="AL114" s="1" t="str">
        <f t="shared" si="147"/>
        <v/>
      </c>
      <c r="AM114" s="1" t="str">
        <f t="shared" si="148"/>
        <v/>
      </c>
      <c r="AN114" s="1" t="str">
        <f t="shared" si="149"/>
        <v/>
      </c>
      <c r="AO114" s="1" t="str">
        <f t="shared" si="150"/>
        <v/>
      </c>
      <c r="AP114" s="1" t="str">
        <f t="shared" si="151"/>
        <v/>
      </c>
      <c r="AQ114" s="1" t="str">
        <f t="shared" si="152"/>
        <v/>
      </c>
      <c r="AR114" s="7" t="s">
        <v>509</v>
      </c>
      <c r="AU114" s="1" t="s">
        <v>538</v>
      </c>
      <c r="AV114" s="5" t="s">
        <v>33</v>
      </c>
      <c r="AW114" s="5" t="s">
        <v>33</v>
      </c>
      <c r="AX114" s="6" t="str">
        <f t="shared" si="18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4" s="1" t="str">
        <f t="shared" si="186"/>
        <v/>
      </c>
      <c r="AZ114" s="1" t="str">
        <f t="shared" si="187"/>
        <v/>
      </c>
      <c r="BA114" s="1" t="str">
        <f t="shared" si="188"/>
        <v/>
      </c>
      <c r="BB114" s="1" t="str">
        <f t="shared" si="189"/>
        <v/>
      </c>
      <c r="BC114" s="1" t="str">
        <f t="shared" si="190"/>
        <v/>
      </c>
      <c r="BD114" s="1" t="str">
        <f t="shared" si="191"/>
        <v/>
      </c>
      <c r="BE114" s="1" t="str">
        <f t="shared" si="192"/>
        <v>med  hill</v>
      </c>
      <c r="BF114" s="1" t="str">
        <f t="shared" si="193"/>
        <v>The Hill</v>
      </c>
      <c r="BG114" s="10">
        <v>40.007741000000003</v>
      </c>
      <c r="BH114" s="10">
        <v>-105.275408</v>
      </c>
      <c r="BI114" s="1" t="str">
        <f t="shared" si="194"/>
        <v>[40.007741,-105.275408],</v>
      </c>
      <c r="BK114" s="1" t="str">
        <f t="shared" si="184"/>
        <v/>
      </c>
    </row>
    <row r="115" spans="2:64" ht="21" customHeight="1">
      <c r="B115" s="10" t="s">
        <v>65</v>
      </c>
      <c r="C115" s="1" t="s">
        <v>178</v>
      </c>
      <c r="G115" s="6" t="s">
        <v>181</v>
      </c>
      <c r="H115" s="1">
        <v>2100</v>
      </c>
      <c r="I115" s="1">
        <v>2400</v>
      </c>
      <c r="J115" s="1">
        <v>1500</v>
      </c>
      <c r="K115" s="1">
        <v>1800</v>
      </c>
      <c r="L115" s="1">
        <v>1500</v>
      </c>
      <c r="M115" s="1">
        <v>1800</v>
      </c>
      <c r="N115" s="1">
        <v>1500</v>
      </c>
      <c r="O115" s="1">
        <v>1800</v>
      </c>
      <c r="P115" s="1">
        <v>1500</v>
      </c>
      <c r="Q115" s="1">
        <v>1800</v>
      </c>
      <c r="R115" s="1">
        <v>1500</v>
      </c>
      <c r="S115" s="1">
        <v>1800</v>
      </c>
      <c r="T115" s="1">
        <v>1500</v>
      </c>
      <c r="U115" s="1">
        <v>1800</v>
      </c>
      <c r="V115" s="10" t="s">
        <v>104</v>
      </c>
      <c r="W115" s="1">
        <f t="shared" si="132"/>
        <v>21</v>
      </c>
      <c r="X115" s="1">
        <f t="shared" si="133"/>
        <v>24</v>
      </c>
      <c r="Y115" s="1">
        <f t="shared" si="134"/>
        <v>15</v>
      </c>
      <c r="Z115" s="1">
        <f t="shared" si="135"/>
        <v>18</v>
      </c>
      <c r="AA115" s="1">
        <f t="shared" si="136"/>
        <v>15</v>
      </c>
      <c r="AB115" s="1">
        <f t="shared" si="137"/>
        <v>18</v>
      </c>
      <c r="AC115" s="1">
        <f t="shared" si="138"/>
        <v>15</v>
      </c>
      <c r="AD115" s="1">
        <f t="shared" si="139"/>
        <v>18</v>
      </c>
      <c r="AE115" s="1">
        <f t="shared" si="140"/>
        <v>15</v>
      </c>
      <c r="AF115" s="1">
        <f t="shared" si="141"/>
        <v>18</v>
      </c>
      <c r="AG115" s="1">
        <f t="shared" si="142"/>
        <v>15</v>
      </c>
      <c r="AH115" s="1">
        <f t="shared" si="143"/>
        <v>18</v>
      </c>
      <c r="AI115" s="1">
        <f t="shared" si="144"/>
        <v>15</v>
      </c>
      <c r="AJ115" s="1">
        <f t="shared" si="145"/>
        <v>18</v>
      </c>
      <c r="AK115" s="1" t="str">
        <f t="shared" si="146"/>
        <v>9pm-12am</v>
      </c>
      <c r="AL115" s="1" t="str">
        <f t="shared" si="147"/>
        <v>3pm-6pm</v>
      </c>
      <c r="AM115" s="1" t="str">
        <f t="shared" si="148"/>
        <v>3pm-6pm</v>
      </c>
      <c r="AN115" s="1" t="str">
        <f t="shared" si="149"/>
        <v>3pm-6pm</v>
      </c>
      <c r="AO115" s="1" t="str">
        <f t="shared" si="150"/>
        <v>3pm-6pm</v>
      </c>
      <c r="AP115" s="1" t="str">
        <f t="shared" si="151"/>
        <v>3pm-6pm</v>
      </c>
      <c r="AQ115" s="1" t="str">
        <f t="shared" si="152"/>
        <v>3pm-6pm</v>
      </c>
      <c r="AR115" s="1" t="s">
        <v>135</v>
      </c>
      <c r="AS115" s="1" t="s">
        <v>219</v>
      </c>
      <c r="AU115" s="1" t="s">
        <v>538</v>
      </c>
      <c r="AV115" s="5" t="s">
        <v>32</v>
      </c>
      <c r="AW115" s="5" t="s">
        <v>32</v>
      </c>
      <c r="AX115" s="6" t="str">
        <f t="shared" si="18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5" s="1" t="str">
        <f t="shared" si="186"/>
        <v>&lt;img src=@img/outdoor.png@&gt;</v>
      </c>
      <c r="AZ115" s="1" t="str">
        <f t="shared" si="187"/>
        <v/>
      </c>
      <c r="BA115" s="1" t="str">
        <f t="shared" si="188"/>
        <v/>
      </c>
      <c r="BB115" s="1" t="str">
        <f t="shared" si="189"/>
        <v>&lt;img src=@img/drinkicon.png@&gt;</v>
      </c>
      <c r="BC115" s="1" t="str">
        <f t="shared" si="190"/>
        <v>&lt;img src=@img/foodicon.png@&gt;</v>
      </c>
      <c r="BD115" s="1" t="str">
        <f t="shared" si="191"/>
        <v>&lt;img src=@img/outdoor.png@&gt;&lt;img src=@img/drinkicon.png@&gt;&lt;img src=@img/foodicon.png@&gt;&lt;img src=@img/kidicon.png@&gt;</v>
      </c>
      <c r="BE115" s="1" t="str">
        <f t="shared" si="192"/>
        <v>outdoor drink food med  pearl kid</v>
      </c>
      <c r="BF115" s="1" t="str">
        <f t="shared" si="193"/>
        <v>Pearl Street</v>
      </c>
      <c r="BG115" s="10">
        <v>40.016553000000002</v>
      </c>
      <c r="BH115" s="10">
        <v>-105.282411</v>
      </c>
      <c r="BI115" s="1" t="str">
        <f t="shared" si="194"/>
        <v>[40.016553,-105.282411],</v>
      </c>
      <c r="BJ115" s="5" t="b">
        <v>1</v>
      </c>
      <c r="BK115" s="1" t="str">
        <f t="shared" si="184"/>
        <v>&lt;img src=@img/kidicon.png@&gt;</v>
      </c>
      <c r="BL115" s="1" t="s">
        <v>440</v>
      </c>
    </row>
    <row r="116" spans="2:64" ht="21" customHeight="1">
      <c r="B116" s="10" t="s">
        <v>229</v>
      </c>
      <c r="C116" s="1" t="s">
        <v>178</v>
      </c>
      <c r="G116" s="8" t="s">
        <v>252</v>
      </c>
      <c r="J116" s="1">
        <v>1700</v>
      </c>
      <c r="K116" s="1">
        <v>2000</v>
      </c>
      <c r="L116" s="1">
        <v>1700</v>
      </c>
      <c r="M116" s="1">
        <v>2000</v>
      </c>
      <c r="N116" s="1">
        <v>1700</v>
      </c>
      <c r="O116" s="1">
        <v>2000</v>
      </c>
      <c r="P116" s="1">
        <v>1700</v>
      </c>
      <c r="Q116" s="1">
        <v>2000</v>
      </c>
      <c r="R116" s="1">
        <v>1700</v>
      </c>
      <c r="S116" s="1">
        <v>2000</v>
      </c>
      <c r="V116" s="1" t="s">
        <v>556</v>
      </c>
      <c r="W116" s="1" t="str">
        <f t="shared" si="132"/>
        <v/>
      </c>
      <c r="X116" s="1" t="str">
        <f t="shared" si="133"/>
        <v/>
      </c>
      <c r="Y116" s="1">
        <f t="shared" si="134"/>
        <v>17</v>
      </c>
      <c r="Z116" s="1">
        <f t="shared" si="135"/>
        <v>20</v>
      </c>
      <c r="AA116" s="1">
        <f t="shared" si="136"/>
        <v>17</v>
      </c>
      <c r="AB116" s="1">
        <f t="shared" si="137"/>
        <v>20</v>
      </c>
      <c r="AC116" s="1">
        <f t="shared" si="138"/>
        <v>17</v>
      </c>
      <c r="AD116" s="1">
        <f t="shared" si="139"/>
        <v>20</v>
      </c>
      <c r="AE116" s="1">
        <f t="shared" si="140"/>
        <v>17</v>
      </c>
      <c r="AF116" s="1">
        <f t="shared" si="141"/>
        <v>20</v>
      </c>
      <c r="AG116" s="1">
        <f t="shared" si="142"/>
        <v>17</v>
      </c>
      <c r="AH116" s="1">
        <f t="shared" si="143"/>
        <v>20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5pm-8pm</v>
      </c>
      <c r="AM116" s="1" t="str">
        <f t="shared" si="148"/>
        <v>5pm-8pm</v>
      </c>
      <c r="AN116" s="1" t="str">
        <f t="shared" si="149"/>
        <v>5pm-8pm</v>
      </c>
      <c r="AO116" s="1" t="str">
        <f t="shared" si="150"/>
        <v>5pm-8pm</v>
      </c>
      <c r="AP116" s="1" t="str">
        <f t="shared" si="151"/>
        <v>5pm-8pm</v>
      </c>
      <c r="AQ116" s="1" t="str">
        <f t="shared" si="152"/>
        <v/>
      </c>
      <c r="AR116" s="4" t="s">
        <v>276</v>
      </c>
      <c r="AS116" s="1" t="s">
        <v>28</v>
      </c>
      <c r="AU116" s="1" t="s">
        <v>538</v>
      </c>
      <c r="AV116" s="5" t="s">
        <v>32</v>
      </c>
      <c r="AW116" s="5" t="s">
        <v>33</v>
      </c>
      <c r="AX116" s="6" t="str">
        <f t="shared" si="18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6" s="1" t="str">
        <f t="shared" si="186"/>
        <v>&lt;img src=@img/outdoor.png@&gt;</v>
      </c>
      <c r="AZ116" s="1" t="str">
        <f t="shared" si="187"/>
        <v/>
      </c>
      <c r="BA116" s="1" t="str">
        <f t="shared" si="188"/>
        <v/>
      </c>
      <c r="BB116" s="1" t="str">
        <f t="shared" si="189"/>
        <v>&lt;img src=@img/drinkicon.png@&gt;</v>
      </c>
      <c r="BC116" s="1" t="str">
        <f t="shared" si="190"/>
        <v/>
      </c>
      <c r="BD116" s="1" t="str">
        <f t="shared" si="191"/>
        <v>&lt;img src=@img/outdoor.png@&gt;&lt;img src=@img/drinkicon.png@&gt;</v>
      </c>
      <c r="BE116" s="1" t="str">
        <f t="shared" si="192"/>
        <v>outdoor drink med  pearl</v>
      </c>
      <c r="BF116" s="1" t="str">
        <f t="shared" si="193"/>
        <v>Pearl Street</v>
      </c>
      <c r="BG116" s="10">
        <v>40.016190999999999</v>
      </c>
      <c r="BH116" s="10">
        <v>-105.28424</v>
      </c>
      <c r="BI116" s="1" t="str">
        <f t="shared" si="194"/>
        <v>[40.016191,-105.28424],</v>
      </c>
      <c r="BK116" s="1" t="str">
        <f t="shared" si="184"/>
        <v/>
      </c>
    </row>
    <row r="117" spans="2:64" ht="21" customHeight="1">
      <c r="B117" s="10" t="s">
        <v>70</v>
      </c>
      <c r="C117" s="1" t="s">
        <v>178</v>
      </c>
      <c r="G117" s="17" t="s">
        <v>186</v>
      </c>
      <c r="J117" s="1">
        <v>1600</v>
      </c>
      <c r="K117" s="1">
        <v>1800</v>
      </c>
      <c r="L117" s="1">
        <v>1600</v>
      </c>
      <c r="M117" s="1">
        <v>1800</v>
      </c>
      <c r="N117" s="1">
        <v>1600</v>
      </c>
      <c r="O117" s="1">
        <v>1800</v>
      </c>
      <c r="P117" s="1">
        <v>1600</v>
      </c>
      <c r="Q117" s="1">
        <v>1800</v>
      </c>
      <c r="R117" s="1">
        <v>1600</v>
      </c>
      <c r="S117" s="1">
        <v>1800</v>
      </c>
      <c r="V117" s="10" t="s">
        <v>107</v>
      </c>
      <c r="W117" s="1" t="str">
        <f t="shared" si="132"/>
        <v/>
      </c>
      <c r="X117" s="1" t="str">
        <f t="shared" si="133"/>
        <v/>
      </c>
      <c r="Y117" s="1">
        <f t="shared" si="134"/>
        <v>16</v>
      </c>
      <c r="Z117" s="1">
        <f t="shared" si="135"/>
        <v>18</v>
      </c>
      <c r="AA117" s="1">
        <f t="shared" si="136"/>
        <v>16</v>
      </c>
      <c r="AB117" s="1">
        <f t="shared" si="137"/>
        <v>18</v>
      </c>
      <c r="AC117" s="1">
        <f t="shared" si="138"/>
        <v>16</v>
      </c>
      <c r="AD117" s="1">
        <f t="shared" si="139"/>
        <v>18</v>
      </c>
      <c r="AE117" s="1">
        <f t="shared" si="140"/>
        <v>16</v>
      </c>
      <c r="AF117" s="1">
        <f t="shared" si="141"/>
        <v>18</v>
      </c>
      <c r="AG117" s="1">
        <f t="shared" si="142"/>
        <v>16</v>
      </c>
      <c r="AH117" s="1">
        <f t="shared" si="143"/>
        <v>18</v>
      </c>
      <c r="AI117" s="1" t="str">
        <f t="shared" si="144"/>
        <v/>
      </c>
      <c r="AJ117" s="1" t="str">
        <f t="shared" si="145"/>
        <v/>
      </c>
      <c r="AK117" s="1" t="str">
        <f t="shared" si="146"/>
        <v/>
      </c>
      <c r="AL117" s="1" t="str">
        <f t="shared" si="147"/>
        <v>4pm-6pm</v>
      </c>
      <c r="AM117" s="1" t="str">
        <f t="shared" si="148"/>
        <v>4pm-6pm</v>
      </c>
      <c r="AN117" s="1" t="str">
        <f t="shared" si="149"/>
        <v>4pm-6pm</v>
      </c>
      <c r="AO117" s="1" t="str">
        <f t="shared" si="150"/>
        <v>4pm-6pm</v>
      </c>
      <c r="AP117" s="1" t="str">
        <f t="shared" si="151"/>
        <v>4pm-6pm</v>
      </c>
      <c r="AQ117" s="1" t="str">
        <f t="shared" si="152"/>
        <v/>
      </c>
      <c r="AR117" s="4" t="s">
        <v>140</v>
      </c>
      <c r="AS117" s="1" t="s">
        <v>28</v>
      </c>
      <c r="AU117" s="1" t="s">
        <v>538</v>
      </c>
      <c r="AV117" s="5" t="s">
        <v>32</v>
      </c>
      <c r="AW117" s="5" t="s">
        <v>32</v>
      </c>
      <c r="AX117" s="6" t="str">
        <f t="shared" si="18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7" s="1" t="str">
        <f t="shared" si="186"/>
        <v>&lt;img src=@img/outdoor.png@&gt;</v>
      </c>
      <c r="AZ117" s="1" t="str">
        <f t="shared" si="187"/>
        <v/>
      </c>
      <c r="BA117" s="1" t="str">
        <f t="shared" si="188"/>
        <v/>
      </c>
      <c r="BB117" s="1" t="str">
        <f t="shared" si="189"/>
        <v>&lt;img src=@img/drinkicon.png@&gt;</v>
      </c>
      <c r="BC117" s="1" t="str">
        <f t="shared" si="190"/>
        <v>&lt;img src=@img/foodicon.png@&gt;</v>
      </c>
      <c r="BD117" s="1" t="str">
        <f t="shared" si="191"/>
        <v>&lt;img src=@img/outdoor.png@&gt;&lt;img src=@img/drinkicon.png@&gt;&lt;img src=@img/foodicon.png@&gt;</v>
      </c>
      <c r="BE117" s="1" t="str">
        <f t="shared" si="192"/>
        <v>outdoor drink food med  pearl</v>
      </c>
      <c r="BF117" s="1" t="str">
        <f t="shared" si="193"/>
        <v>Pearl Street</v>
      </c>
      <c r="BG117" s="10">
        <v>40.018610000000002</v>
      </c>
      <c r="BH117" s="10">
        <v>-105.277233</v>
      </c>
      <c r="BI117" s="1" t="str">
        <f t="shared" si="194"/>
        <v>[40.01861,-105.277233],</v>
      </c>
      <c r="BK117" s="1" t="str">
        <f t="shared" si="184"/>
        <v/>
      </c>
    </row>
    <row r="118" spans="2:64" ht="21" customHeight="1">
      <c r="B118" s="10" t="s">
        <v>375</v>
      </c>
      <c r="C118" s="1" t="s">
        <v>292</v>
      </c>
      <c r="G118" s="1" t="s">
        <v>356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25" t="s">
        <v>430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505</v>
      </c>
      <c r="AU118" s="1" t="s">
        <v>538</v>
      </c>
      <c r="AV118" s="5" t="s">
        <v>32</v>
      </c>
      <c r="AW118" s="5" t="s">
        <v>32</v>
      </c>
      <c r="AX118" s="6" t="str">
        <f t="shared" si="18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8" s="1" t="str">
        <f t="shared" si="186"/>
        <v/>
      </c>
      <c r="AZ118" s="1" t="str">
        <f t="shared" si="187"/>
        <v/>
      </c>
      <c r="BA118" s="1" t="str">
        <f t="shared" si="188"/>
        <v/>
      </c>
      <c r="BB118" s="1" t="str">
        <f t="shared" si="189"/>
        <v>&lt;img src=@img/drinkicon.png@&gt;</v>
      </c>
      <c r="BC118" s="1" t="str">
        <f t="shared" si="190"/>
        <v>&lt;img src=@img/foodicon.png@&gt;</v>
      </c>
      <c r="BD118" s="1" t="str">
        <f t="shared" si="191"/>
        <v>&lt;img src=@img/drinkicon.png@&gt;&lt;img src=@img/foodicon.png@&gt;</v>
      </c>
      <c r="BE118" s="1" t="str">
        <f t="shared" si="192"/>
        <v>drink food med  hill</v>
      </c>
      <c r="BF118" s="1" t="str">
        <f t="shared" si="193"/>
        <v>The Hill</v>
      </c>
      <c r="BG118" s="10">
        <v>40.007427</v>
      </c>
      <c r="BH118" s="10">
        <v>-105.27603999999999</v>
      </c>
      <c r="BI118" s="1" t="str">
        <f t="shared" si="194"/>
        <v>[40.007427,-105.27604],</v>
      </c>
      <c r="BK118" s="1" t="str">
        <f t="shared" si="184"/>
        <v/>
      </c>
    </row>
    <row r="119" spans="2:64" ht="21" customHeight="1">
      <c r="B119" s="10" t="s">
        <v>71</v>
      </c>
      <c r="C119" s="1" t="s">
        <v>178</v>
      </c>
      <c r="G119" s="17" t="s">
        <v>187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0" t="s">
        <v>108</v>
      </c>
      <c r="W119" s="1">
        <f t="shared" si="132"/>
        <v>15</v>
      </c>
      <c r="X119" s="1">
        <f t="shared" si="133"/>
        <v>18</v>
      </c>
      <c r="Y119" s="1">
        <f t="shared" si="134"/>
        <v>15</v>
      </c>
      <c r="Z119" s="1">
        <f t="shared" si="135"/>
        <v>18</v>
      </c>
      <c r="AA119" s="1">
        <f t="shared" si="136"/>
        <v>15</v>
      </c>
      <c r="AB119" s="1">
        <f t="shared" si="137"/>
        <v>18</v>
      </c>
      <c r="AC119" s="1">
        <f t="shared" si="138"/>
        <v>15</v>
      </c>
      <c r="AD119" s="1">
        <f t="shared" si="139"/>
        <v>18</v>
      </c>
      <c r="AE119" s="1">
        <f t="shared" si="140"/>
        <v>15</v>
      </c>
      <c r="AF119" s="1">
        <f t="shared" si="141"/>
        <v>18</v>
      </c>
      <c r="AG119" s="1">
        <f t="shared" si="142"/>
        <v>15</v>
      </c>
      <c r="AH119" s="1">
        <f t="shared" si="143"/>
        <v>18</v>
      </c>
      <c r="AI119" s="1">
        <f t="shared" si="144"/>
        <v>15</v>
      </c>
      <c r="AJ119" s="1">
        <f t="shared" si="145"/>
        <v>18</v>
      </c>
      <c r="AK119" s="1" t="str">
        <f t="shared" si="146"/>
        <v>3pm-6pm</v>
      </c>
      <c r="AL119" s="1" t="str">
        <f t="shared" si="147"/>
        <v>3pm-6pm</v>
      </c>
      <c r="AM119" s="1" t="str">
        <f t="shared" si="148"/>
        <v>3pm-6pm</v>
      </c>
      <c r="AN119" s="1" t="str">
        <f t="shared" si="149"/>
        <v>3pm-6pm</v>
      </c>
      <c r="AO119" s="1" t="str">
        <f t="shared" si="150"/>
        <v>3pm-6pm</v>
      </c>
      <c r="AP119" s="1" t="str">
        <f t="shared" si="151"/>
        <v>3pm-6pm</v>
      </c>
      <c r="AQ119" s="1" t="str">
        <f t="shared" si="152"/>
        <v>3pm-6pm</v>
      </c>
      <c r="AR119" s="4" t="s">
        <v>141</v>
      </c>
      <c r="AS119" s="1" t="s">
        <v>28</v>
      </c>
      <c r="AU119" s="1" t="s">
        <v>538</v>
      </c>
      <c r="AV119" s="5" t="s">
        <v>32</v>
      </c>
      <c r="AW119" s="5" t="s">
        <v>32</v>
      </c>
      <c r="AX119" s="6" t="str">
        <f t="shared" si="18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9" s="1" t="str">
        <f t="shared" si="186"/>
        <v>&lt;img src=@img/outdoor.png@&gt;</v>
      </c>
      <c r="AZ119" s="1" t="str">
        <f t="shared" si="187"/>
        <v/>
      </c>
      <c r="BA119" s="1" t="str">
        <f t="shared" si="188"/>
        <v/>
      </c>
      <c r="BB119" s="1" t="str">
        <f t="shared" si="189"/>
        <v>&lt;img src=@img/drinkicon.png@&gt;</v>
      </c>
      <c r="BC119" s="1" t="str">
        <f t="shared" si="190"/>
        <v>&lt;img src=@img/foodicon.png@&gt;</v>
      </c>
      <c r="BD119" s="1" t="str">
        <f t="shared" si="191"/>
        <v>&lt;img src=@img/outdoor.png@&gt;&lt;img src=@img/drinkicon.png@&gt;&lt;img src=@img/foodicon.png@&gt;</v>
      </c>
      <c r="BE119" s="1" t="str">
        <f t="shared" si="192"/>
        <v>outdoor drink food med  pearl</v>
      </c>
      <c r="BF119" s="1" t="str">
        <f t="shared" si="193"/>
        <v>Pearl Street</v>
      </c>
      <c r="BG119" s="10">
        <v>40.019404000000002</v>
      </c>
      <c r="BH119" s="10">
        <v>-105.279415</v>
      </c>
      <c r="BI119" s="1" t="str">
        <f t="shared" si="194"/>
        <v>[40.019404,-105.279415],</v>
      </c>
      <c r="BK119" s="1" t="str">
        <f t="shared" si="184"/>
        <v/>
      </c>
    </row>
    <row r="120" spans="2:64" ht="21" customHeight="1">
      <c r="B120" s="10" t="s">
        <v>237</v>
      </c>
      <c r="C120" s="1" t="s">
        <v>178</v>
      </c>
      <c r="G120" s="1" t="s">
        <v>260</v>
      </c>
      <c r="W120" s="1" t="str">
        <f t="shared" si="132"/>
        <v/>
      </c>
      <c r="X120" s="1" t="str">
        <f t="shared" si="133"/>
        <v/>
      </c>
      <c r="Y120" s="1" t="str">
        <f t="shared" si="134"/>
        <v/>
      </c>
      <c r="Z120" s="1" t="str">
        <f t="shared" si="135"/>
        <v/>
      </c>
      <c r="AA120" s="1" t="str">
        <f t="shared" si="136"/>
        <v/>
      </c>
      <c r="AB120" s="1" t="str">
        <f t="shared" si="137"/>
        <v/>
      </c>
      <c r="AC120" s="1" t="str">
        <f t="shared" si="138"/>
        <v/>
      </c>
      <c r="AD120" s="1" t="str">
        <f t="shared" si="139"/>
        <v/>
      </c>
      <c r="AE120" s="1" t="str">
        <f t="shared" si="140"/>
        <v/>
      </c>
      <c r="AF120" s="1" t="str">
        <f t="shared" si="141"/>
        <v/>
      </c>
      <c r="AG120" s="1" t="str">
        <f t="shared" si="142"/>
        <v/>
      </c>
      <c r="AH120" s="1" t="str">
        <f t="shared" si="143"/>
        <v/>
      </c>
      <c r="AI120" s="1" t="str">
        <f t="shared" si="144"/>
        <v/>
      </c>
      <c r="AJ120" s="1" t="str">
        <f t="shared" si="145"/>
        <v/>
      </c>
      <c r="AK120" s="1" t="str">
        <f t="shared" si="146"/>
        <v/>
      </c>
      <c r="AL120" s="1" t="str">
        <f t="shared" si="147"/>
        <v/>
      </c>
      <c r="AM120" s="1" t="str">
        <f t="shared" si="148"/>
        <v/>
      </c>
      <c r="AN120" s="1" t="str">
        <f t="shared" si="149"/>
        <v/>
      </c>
      <c r="AO120" s="1" t="str">
        <f t="shared" si="150"/>
        <v/>
      </c>
      <c r="AP120" s="1" t="str">
        <f t="shared" si="151"/>
        <v/>
      </c>
      <c r="AQ120" s="1" t="str">
        <f t="shared" si="152"/>
        <v/>
      </c>
      <c r="AR120" s="4" t="s">
        <v>284</v>
      </c>
      <c r="AS120" s="1" t="s">
        <v>28</v>
      </c>
      <c r="AU120" s="1" t="s">
        <v>538</v>
      </c>
      <c r="AV120" s="5" t="s">
        <v>33</v>
      </c>
      <c r="AW120" s="5" t="s">
        <v>33</v>
      </c>
      <c r="AX120" s="6" t="str">
        <f t="shared" si="18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0" s="1" t="str">
        <f t="shared" si="186"/>
        <v>&lt;img src=@img/outdoor.png@&gt;</v>
      </c>
      <c r="AZ120" s="1" t="str">
        <f t="shared" si="187"/>
        <v/>
      </c>
      <c r="BA120" s="1" t="str">
        <f t="shared" si="188"/>
        <v/>
      </c>
      <c r="BB120" s="1" t="str">
        <f t="shared" si="189"/>
        <v/>
      </c>
      <c r="BC120" s="1" t="str">
        <f t="shared" si="190"/>
        <v/>
      </c>
      <c r="BD120" s="1" t="str">
        <f t="shared" si="191"/>
        <v>&lt;img src=@img/outdoor.png@&gt;</v>
      </c>
      <c r="BE120" s="1" t="str">
        <f t="shared" si="192"/>
        <v>outdoor med  pearl</v>
      </c>
      <c r="BF120" s="1" t="str">
        <f t="shared" si="193"/>
        <v>Pearl Street</v>
      </c>
      <c r="BG120" s="10">
        <v>40.019083000000002</v>
      </c>
      <c r="BH120" s="10">
        <v>-105.27539</v>
      </c>
      <c r="BI120" s="1" t="str">
        <f t="shared" si="194"/>
        <v>[40.019083,-105.27539],</v>
      </c>
      <c r="BK120" s="1" t="str">
        <f t="shared" si="184"/>
        <v/>
      </c>
    </row>
    <row r="121" spans="2:64" ht="21" customHeight="1">
      <c r="B121" s="10" t="s">
        <v>27</v>
      </c>
      <c r="C121" s="1" t="s">
        <v>178</v>
      </c>
      <c r="G121" s="17" t="s">
        <v>195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0" t="s">
        <v>574</v>
      </c>
      <c r="W121" s="1">
        <f t="shared" si="132"/>
        <v>15</v>
      </c>
      <c r="X121" s="1">
        <f t="shared" si="133"/>
        <v>18</v>
      </c>
      <c r="Y121" s="1">
        <f t="shared" si="134"/>
        <v>15</v>
      </c>
      <c r="Z121" s="1">
        <f t="shared" si="135"/>
        <v>18</v>
      </c>
      <c r="AA121" s="1">
        <f t="shared" si="136"/>
        <v>15</v>
      </c>
      <c r="AB121" s="1">
        <f t="shared" si="137"/>
        <v>18</v>
      </c>
      <c r="AC121" s="1">
        <f t="shared" si="138"/>
        <v>15</v>
      </c>
      <c r="AD121" s="1">
        <f t="shared" si="139"/>
        <v>18</v>
      </c>
      <c r="AE121" s="1">
        <f t="shared" si="140"/>
        <v>15</v>
      </c>
      <c r="AF121" s="1">
        <f t="shared" si="141"/>
        <v>18</v>
      </c>
      <c r="AG121" s="1">
        <f t="shared" si="142"/>
        <v>15</v>
      </c>
      <c r="AH121" s="1">
        <f t="shared" si="143"/>
        <v>18</v>
      </c>
      <c r="AI121" s="1">
        <f t="shared" si="144"/>
        <v>15</v>
      </c>
      <c r="AJ121" s="1">
        <f t="shared" si="145"/>
        <v>18</v>
      </c>
      <c r="AK121" s="1" t="str">
        <f t="shared" si="146"/>
        <v>3pm-6pm</v>
      </c>
      <c r="AL121" s="1" t="str">
        <f t="shared" si="147"/>
        <v>3pm-6pm</v>
      </c>
      <c r="AM121" s="1" t="str">
        <f t="shared" si="148"/>
        <v>3pm-6pm</v>
      </c>
      <c r="AN121" s="1" t="str">
        <f t="shared" si="149"/>
        <v>3pm-6pm</v>
      </c>
      <c r="AO121" s="1" t="str">
        <f t="shared" si="150"/>
        <v>3pm-6pm</v>
      </c>
      <c r="AP121" s="1" t="str">
        <f t="shared" si="151"/>
        <v>3pm-6pm</v>
      </c>
      <c r="AQ121" s="1" t="str">
        <f t="shared" si="152"/>
        <v>3pm-6pm</v>
      </c>
      <c r="AR121" s="7" t="s">
        <v>150</v>
      </c>
      <c r="AS121" s="1" t="s">
        <v>28</v>
      </c>
      <c r="AT121" s="1" t="s">
        <v>435</v>
      </c>
      <c r="AU121" s="1" t="s">
        <v>538</v>
      </c>
      <c r="AV121" s="5" t="s">
        <v>32</v>
      </c>
      <c r="AW121" s="5" t="s">
        <v>32</v>
      </c>
      <c r="AX121" s="6" t="str">
        <f t="shared" si="185"/>
        <v>{
    'name': "The Kitchen",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2-5 pm &lt;br&gt; Food: $15 double cheeseburger and beer&lt;br&gt;$16 oysters on the half shell (6x) and a happy hour beer or wine&lt;br&gt;Selection of $5 beers&lt;br&gt;Selection of $6 cocktails&lt;br&gt;Selection of $7 wine", 'link':"http://www.thekitchen.com/", 'pricing':"",   'phone-number': "", 'address': "1039 Pearl StBoulder, CO 80302", 'other-amenities': ['outdoor','pet','med'], 'has-drink':true, 'has-food':true},</v>
      </c>
      <c r="AY121" s="1" t="str">
        <f t="shared" si="186"/>
        <v>&lt;img src=@img/outdoor.png@&gt;</v>
      </c>
      <c r="AZ121" s="1" t="str">
        <f t="shared" si="187"/>
        <v>&lt;img src=@img/pets.png@&gt;</v>
      </c>
      <c r="BA121" s="1" t="str">
        <f t="shared" si="188"/>
        <v/>
      </c>
      <c r="BB121" s="1" t="str">
        <f t="shared" si="189"/>
        <v>&lt;img src=@img/drinkicon.png@&gt;</v>
      </c>
      <c r="BC121" s="1" t="str">
        <f t="shared" si="190"/>
        <v>&lt;img src=@img/foodicon.png@&gt;</v>
      </c>
      <c r="BD121" s="1" t="str">
        <f t="shared" si="191"/>
        <v>&lt;img src=@img/outdoor.png@&gt;&lt;img src=@img/pets.png@&gt;&lt;img src=@img/drinkicon.png@&gt;&lt;img src=@img/foodicon.png@&gt;</v>
      </c>
      <c r="BE121" s="1" t="str">
        <f t="shared" si="192"/>
        <v>outdoor pet drink food med  pearl</v>
      </c>
      <c r="BF121" s="1" t="str">
        <f t="shared" si="193"/>
        <v>Pearl Street</v>
      </c>
      <c r="BG121" s="10">
        <v>40.017814999999999</v>
      </c>
      <c r="BH121" s="10">
        <v>-105.281769</v>
      </c>
      <c r="BI121" s="1" t="str">
        <f t="shared" si="194"/>
        <v>[40.017815,-105.281769],</v>
      </c>
      <c r="BK121" s="1" t="str">
        <f t="shared" si="184"/>
        <v/>
      </c>
    </row>
    <row r="122" spans="2:64" ht="21" customHeight="1">
      <c r="B122" s="10" t="s">
        <v>81</v>
      </c>
      <c r="C122" s="1" t="s">
        <v>178</v>
      </c>
      <c r="G122" s="18" t="s">
        <v>198</v>
      </c>
      <c r="H122" s="1">
        <v>1500</v>
      </c>
      <c r="I122" s="1">
        <v>1830</v>
      </c>
      <c r="J122" s="1">
        <v>1500</v>
      </c>
      <c r="K122" s="1">
        <v>1830</v>
      </c>
      <c r="L122" s="1">
        <v>1500</v>
      </c>
      <c r="M122" s="1">
        <v>1830</v>
      </c>
      <c r="N122" s="1">
        <v>1500</v>
      </c>
      <c r="O122" s="1">
        <v>1830</v>
      </c>
      <c r="P122" s="1">
        <v>1500</v>
      </c>
      <c r="Q122" s="1">
        <v>1830</v>
      </c>
      <c r="R122" s="1">
        <v>1500</v>
      </c>
      <c r="S122" s="1">
        <v>1830</v>
      </c>
      <c r="T122" s="1">
        <v>1500</v>
      </c>
      <c r="U122" s="1">
        <v>1830</v>
      </c>
      <c r="V122" s="10" t="s">
        <v>555</v>
      </c>
      <c r="W122" s="1">
        <f t="shared" si="132"/>
        <v>15</v>
      </c>
      <c r="X122" s="1">
        <f t="shared" si="133"/>
        <v>18.3</v>
      </c>
      <c r="Y122" s="1">
        <f t="shared" si="134"/>
        <v>15</v>
      </c>
      <c r="Z122" s="1">
        <f t="shared" si="135"/>
        <v>18.3</v>
      </c>
      <c r="AA122" s="1">
        <f t="shared" si="136"/>
        <v>15</v>
      </c>
      <c r="AB122" s="1">
        <f t="shared" si="137"/>
        <v>18.3</v>
      </c>
      <c r="AC122" s="1">
        <f t="shared" si="138"/>
        <v>15</v>
      </c>
      <c r="AD122" s="1">
        <f t="shared" si="139"/>
        <v>18.3</v>
      </c>
      <c r="AE122" s="1">
        <f t="shared" si="140"/>
        <v>15</v>
      </c>
      <c r="AF122" s="1">
        <f t="shared" si="141"/>
        <v>18.3</v>
      </c>
      <c r="AG122" s="1">
        <f t="shared" si="142"/>
        <v>15</v>
      </c>
      <c r="AH122" s="1">
        <f t="shared" si="143"/>
        <v>18.3</v>
      </c>
      <c r="AI122" s="1">
        <f t="shared" si="144"/>
        <v>15</v>
      </c>
      <c r="AJ122" s="1">
        <f t="shared" si="145"/>
        <v>18.3</v>
      </c>
      <c r="AK122" s="1" t="str">
        <f t="shared" si="146"/>
        <v>3pm-6.3pm</v>
      </c>
      <c r="AL122" s="1" t="str">
        <f t="shared" si="147"/>
        <v>3pm-6.3pm</v>
      </c>
      <c r="AM122" s="1" t="str">
        <f t="shared" si="148"/>
        <v>3pm-6.3pm</v>
      </c>
      <c r="AN122" s="1" t="str">
        <f t="shared" si="149"/>
        <v>3pm-6.3pm</v>
      </c>
      <c r="AO122" s="1" t="str">
        <f t="shared" si="150"/>
        <v>3pm-6.3pm</v>
      </c>
      <c r="AP122" s="1" t="str">
        <f t="shared" si="151"/>
        <v>3pm-6.3pm</v>
      </c>
      <c r="AQ122" s="1" t="str">
        <f t="shared" si="152"/>
        <v>3pm-6.3pm</v>
      </c>
      <c r="AR122" s="4" t="s">
        <v>156</v>
      </c>
      <c r="AS122" s="1" t="s">
        <v>28</v>
      </c>
      <c r="AU122" s="1" t="s">
        <v>538</v>
      </c>
      <c r="AV122" s="5" t="s">
        <v>32</v>
      </c>
      <c r="AW122" s="5" t="s">
        <v>32</v>
      </c>
      <c r="AX122" s="6" t="str">
        <f t="shared" si="18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2" s="1" t="str">
        <f t="shared" si="186"/>
        <v>&lt;img src=@img/outdoor.png@&gt;</v>
      </c>
      <c r="AZ122" s="1" t="str">
        <f t="shared" si="187"/>
        <v/>
      </c>
      <c r="BA122" s="1" t="str">
        <f t="shared" si="188"/>
        <v/>
      </c>
      <c r="BB122" s="1" t="str">
        <f t="shared" si="189"/>
        <v>&lt;img src=@img/drinkicon.png@&gt;</v>
      </c>
      <c r="BC122" s="1" t="str">
        <f t="shared" si="190"/>
        <v>&lt;img src=@img/foodicon.png@&gt;</v>
      </c>
      <c r="BD122" s="1" t="str">
        <f t="shared" si="191"/>
        <v>&lt;img src=@img/outdoor.png@&gt;&lt;img src=@img/drinkicon.png@&gt;&lt;img src=@img/foodicon.png@&gt;</v>
      </c>
      <c r="BE122" s="1" t="str">
        <f t="shared" si="192"/>
        <v>outdoor drink food med  pearl</v>
      </c>
      <c r="BF122" s="1" t="str">
        <f t="shared" si="193"/>
        <v>Pearl Street</v>
      </c>
      <c r="BG122" s="10">
        <v>40.016188</v>
      </c>
      <c r="BH122" s="10">
        <v>-105.28179299999999</v>
      </c>
      <c r="BI122" s="1" t="str">
        <f t="shared" si="194"/>
        <v>[40.016188,-105.281793],</v>
      </c>
      <c r="BK122" s="1" t="str">
        <f t="shared" ref="BK122:BK147" si="225">IF(BJ122&gt;0,"&lt;img src=@img/kidicon.png@&gt;","")</f>
        <v/>
      </c>
    </row>
    <row r="123" spans="2:64" ht="21" customHeight="1">
      <c r="B123" s="20" t="s">
        <v>445</v>
      </c>
      <c r="C123" s="1" t="s">
        <v>394</v>
      </c>
      <c r="G123" s="24" t="s">
        <v>419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/>
      <c r="AT123" s="1" t="s">
        <v>435</v>
      </c>
      <c r="AU123" s="1" t="s">
        <v>538</v>
      </c>
      <c r="AV123" s="5" t="s">
        <v>33</v>
      </c>
      <c r="AW123" s="5" t="s">
        <v>33</v>
      </c>
      <c r="AX123" s="6" t="str">
        <f t="shared" si="18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3" s="1" t="str">
        <f t="shared" si="186"/>
        <v/>
      </c>
      <c r="AZ123" s="1" t="str">
        <f t="shared" si="187"/>
        <v>&lt;img src=@img/pets.png@&gt;</v>
      </c>
      <c r="BA123" s="1" t="str">
        <f t="shared" si="188"/>
        <v/>
      </c>
      <c r="BB123" s="1" t="str">
        <f t="shared" si="189"/>
        <v/>
      </c>
      <c r="BC123" s="1" t="str">
        <f t="shared" si="190"/>
        <v/>
      </c>
      <c r="BD123" s="1" t="str">
        <f t="shared" si="191"/>
        <v>&lt;img src=@img/pets.png@&gt;</v>
      </c>
      <c r="BE123" s="1" t="str">
        <f t="shared" si="192"/>
        <v>pet med  north</v>
      </c>
      <c r="BF123" s="1" t="str">
        <f t="shared" si="193"/>
        <v>North Boulder</v>
      </c>
      <c r="BG123" s="10">
        <v>40.057577000000002</v>
      </c>
      <c r="BH123" s="10">
        <v>-105.281848</v>
      </c>
      <c r="BI123" s="1" t="str">
        <f t="shared" si="194"/>
        <v>[40.057577,-105.281848],</v>
      </c>
      <c r="BK123" s="1" t="str">
        <f t="shared" si="225"/>
        <v/>
      </c>
    </row>
    <row r="124" spans="2:64" ht="21" customHeight="1">
      <c r="B124" s="10" t="s">
        <v>377</v>
      </c>
      <c r="C124" s="1" t="s">
        <v>292</v>
      </c>
      <c r="G124" s="1" t="s">
        <v>358</v>
      </c>
      <c r="W124" s="1" t="str">
        <f t="shared" si="132"/>
        <v/>
      </c>
      <c r="X124" s="1" t="str">
        <f t="shared" si="133"/>
        <v/>
      </c>
      <c r="Y124" s="1" t="str">
        <f t="shared" si="134"/>
        <v/>
      </c>
      <c r="Z124" s="1" t="str">
        <f t="shared" si="135"/>
        <v/>
      </c>
      <c r="AA124" s="1" t="str">
        <f t="shared" si="136"/>
        <v/>
      </c>
      <c r="AB124" s="1" t="str">
        <f t="shared" si="137"/>
        <v/>
      </c>
      <c r="AC124" s="1" t="str">
        <f t="shared" si="138"/>
        <v/>
      </c>
      <c r="AD124" s="1" t="str">
        <f t="shared" si="139"/>
        <v/>
      </c>
      <c r="AE124" s="1" t="str">
        <f t="shared" si="140"/>
        <v/>
      </c>
      <c r="AF124" s="1" t="str">
        <f t="shared" si="141"/>
        <v/>
      </c>
      <c r="AG124" s="1" t="str">
        <f t="shared" si="142"/>
        <v/>
      </c>
      <c r="AH124" s="1" t="str">
        <f t="shared" si="143"/>
        <v/>
      </c>
      <c r="AI124" s="1" t="str">
        <f t="shared" si="144"/>
        <v/>
      </c>
      <c r="AJ124" s="1" t="str">
        <f t="shared" si="145"/>
        <v/>
      </c>
      <c r="AK124" s="1" t="str">
        <f t="shared" si="146"/>
        <v/>
      </c>
      <c r="AL124" s="1" t="str">
        <f t="shared" si="147"/>
        <v/>
      </c>
      <c r="AM124" s="1" t="str">
        <f t="shared" si="148"/>
        <v/>
      </c>
      <c r="AN124" s="1" t="str">
        <f t="shared" si="149"/>
        <v/>
      </c>
      <c r="AO124" s="1" t="str">
        <f t="shared" si="150"/>
        <v/>
      </c>
      <c r="AP124" s="1" t="str">
        <f t="shared" si="151"/>
        <v/>
      </c>
      <c r="AQ124" s="1" t="str">
        <f t="shared" si="152"/>
        <v/>
      </c>
      <c r="AR124" s="4" t="s">
        <v>507</v>
      </c>
      <c r="AU124" s="1" t="s">
        <v>538</v>
      </c>
      <c r="AV124" s="5" t="s">
        <v>33</v>
      </c>
      <c r="AW124" s="5" t="s">
        <v>33</v>
      </c>
      <c r="AX124" s="6" t="str">
        <f t="shared" si="18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4" s="1" t="str">
        <f t="shared" si="186"/>
        <v/>
      </c>
      <c r="AZ124" s="1" t="str">
        <f t="shared" si="187"/>
        <v/>
      </c>
      <c r="BA124" s="1" t="str">
        <f t="shared" si="188"/>
        <v/>
      </c>
      <c r="BB124" s="1" t="str">
        <f t="shared" si="189"/>
        <v/>
      </c>
      <c r="BC124" s="1" t="str">
        <f t="shared" si="190"/>
        <v/>
      </c>
      <c r="BD124" s="1" t="str">
        <f t="shared" si="191"/>
        <v/>
      </c>
      <c r="BE124" s="1" t="str">
        <f t="shared" si="192"/>
        <v>med  hill</v>
      </c>
      <c r="BF124" s="1" t="str">
        <f t="shared" si="193"/>
        <v>The Hill</v>
      </c>
      <c r="BG124" s="10">
        <v>40.007489</v>
      </c>
      <c r="BH124" s="10">
        <v>-105.276421</v>
      </c>
      <c r="BI124" s="1" t="str">
        <f t="shared" si="194"/>
        <v>[40.007489,-105.276421],</v>
      </c>
      <c r="BK124" s="1" t="str">
        <f t="shared" si="225"/>
        <v/>
      </c>
    </row>
    <row r="125" spans="2:64" ht="21" customHeight="1">
      <c r="B125" s="1" t="s">
        <v>291</v>
      </c>
      <c r="C125" s="1" t="s">
        <v>292</v>
      </c>
      <c r="G125" s="19" t="s">
        <v>293</v>
      </c>
      <c r="H125" s="1">
        <v>1100</v>
      </c>
      <c r="I125" s="1">
        <v>2400</v>
      </c>
      <c r="J125" s="1">
        <v>1500</v>
      </c>
      <c r="K125" s="1">
        <v>1800</v>
      </c>
      <c r="L125" s="1">
        <v>1500</v>
      </c>
      <c r="M125" s="1">
        <v>1800</v>
      </c>
      <c r="N125" s="1">
        <v>1500</v>
      </c>
      <c r="O125" s="1">
        <v>1800</v>
      </c>
      <c r="P125" s="1">
        <v>1500</v>
      </c>
      <c r="Q125" s="1">
        <v>1800</v>
      </c>
      <c r="R125" s="1">
        <v>1500</v>
      </c>
      <c r="S125" s="1">
        <v>1800</v>
      </c>
      <c r="V125" s="1" t="s">
        <v>295</v>
      </c>
      <c r="W125" s="1">
        <f t="shared" si="132"/>
        <v>11</v>
      </c>
      <c r="X125" s="1">
        <f t="shared" si="133"/>
        <v>24</v>
      </c>
      <c r="Y125" s="1">
        <f t="shared" si="134"/>
        <v>15</v>
      </c>
      <c r="Z125" s="1">
        <f t="shared" si="135"/>
        <v>18</v>
      </c>
      <c r="AA125" s="1">
        <f t="shared" si="136"/>
        <v>15</v>
      </c>
      <c r="AB125" s="1">
        <f t="shared" si="137"/>
        <v>18</v>
      </c>
      <c r="AC125" s="1">
        <f t="shared" si="138"/>
        <v>15</v>
      </c>
      <c r="AD125" s="1">
        <f t="shared" si="139"/>
        <v>18</v>
      </c>
      <c r="AE125" s="1">
        <f t="shared" si="140"/>
        <v>15</v>
      </c>
      <c r="AF125" s="1">
        <f t="shared" si="141"/>
        <v>18</v>
      </c>
      <c r="AG125" s="1">
        <f t="shared" si="142"/>
        <v>15</v>
      </c>
      <c r="AH125" s="1">
        <f t="shared" si="143"/>
        <v>18</v>
      </c>
      <c r="AI125" s="1" t="str">
        <f t="shared" si="144"/>
        <v/>
      </c>
      <c r="AJ125" s="1" t="str">
        <f t="shared" si="145"/>
        <v/>
      </c>
      <c r="AK125" s="1" t="str">
        <f t="shared" si="146"/>
        <v>11am-12am</v>
      </c>
      <c r="AL125" s="1" t="str">
        <f t="shared" si="147"/>
        <v>3pm-6pm</v>
      </c>
      <c r="AM125" s="1" t="str">
        <f t="shared" si="148"/>
        <v>3pm-6pm</v>
      </c>
      <c r="AN125" s="1" t="str">
        <f t="shared" si="149"/>
        <v>3pm-6pm</v>
      </c>
      <c r="AO125" s="1" t="str">
        <f t="shared" si="150"/>
        <v>3pm-6pm</v>
      </c>
      <c r="AP125" s="1" t="str">
        <f t="shared" si="151"/>
        <v>3pm-6pm</v>
      </c>
      <c r="AQ125" s="1" t="str">
        <f t="shared" si="152"/>
        <v/>
      </c>
      <c r="AR125" s="20" t="s">
        <v>294</v>
      </c>
      <c r="AS125" s="1" t="s">
        <v>28</v>
      </c>
      <c r="AU125" s="1" t="s">
        <v>538</v>
      </c>
      <c r="AV125" s="5" t="s">
        <v>32</v>
      </c>
      <c r="AW125" s="5" t="s">
        <v>32</v>
      </c>
      <c r="AX125" s="6" t="str">
        <f t="shared" si="18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5" s="1" t="str">
        <f t="shared" si="186"/>
        <v>&lt;img src=@img/outdoor.png@&gt;</v>
      </c>
      <c r="AZ125" s="1" t="str">
        <f t="shared" si="187"/>
        <v/>
      </c>
      <c r="BA125" s="1" t="str">
        <f t="shared" si="188"/>
        <v/>
      </c>
      <c r="BB125" s="1" t="str">
        <f t="shared" si="189"/>
        <v>&lt;img src=@img/drinkicon.png@&gt;</v>
      </c>
      <c r="BC125" s="1" t="str">
        <f t="shared" si="190"/>
        <v>&lt;img src=@img/foodicon.png@&gt;</v>
      </c>
      <c r="BD125" s="1" t="str">
        <f t="shared" si="191"/>
        <v>&lt;img src=@img/outdoor.png@&gt;&lt;img src=@img/drinkicon.png@&gt;&lt;img src=@img/foodicon.png@&gt;</v>
      </c>
      <c r="BE125" s="1" t="str">
        <f t="shared" si="192"/>
        <v>outdoor drink food med  hill</v>
      </c>
      <c r="BF125" s="1" t="str">
        <f t="shared" si="193"/>
        <v>The Hill</v>
      </c>
      <c r="BG125" s="10">
        <v>40.008581</v>
      </c>
      <c r="BH125" s="10">
        <v>-105.276405</v>
      </c>
      <c r="BI125" s="1" t="str">
        <f t="shared" si="194"/>
        <v>[40.008581,-105.276405],</v>
      </c>
      <c r="BK125" s="1" t="str">
        <f t="shared" si="225"/>
        <v/>
      </c>
    </row>
    <row r="126" spans="2:64" ht="21" customHeight="1">
      <c r="B126" s="1" t="s">
        <v>441</v>
      </c>
      <c r="C126" s="1" t="s">
        <v>395</v>
      </c>
      <c r="G126" s="15" t="s">
        <v>444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537</v>
      </c>
      <c r="AU126" s="1" t="s">
        <v>538</v>
      </c>
      <c r="AV126" s="5" t="s">
        <v>33</v>
      </c>
      <c r="AW126" s="5" t="s">
        <v>33</v>
      </c>
      <c r="AX126" s="6" t="str">
        <f t="shared" si="18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6" s="1" t="str">
        <f t="shared" si="186"/>
        <v/>
      </c>
      <c r="AZ126" s="1" t="str">
        <f t="shared" si="187"/>
        <v/>
      </c>
      <c r="BA126" s="1" t="str">
        <f t="shared" si="188"/>
        <v/>
      </c>
      <c r="BB126" s="1" t="str">
        <f t="shared" si="189"/>
        <v/>
      </c>
      <c r="BC126" s="1" t="str">
        <f t="shared" si="190"/>
        <v/>
      </c>
      <c r="BD126" s="1" t="str">
        <f t="shared" si="191"/>
        <v>&lt;img src=@img/kidicon.png@&gt;</v>
      </c>
      <c r="BE126" s="1" t="str">
        <f t="shared" si="192"/>
        <v>med  east kid</v>
      </c>
      <c r="BF126" s="1" t="str">
        <f t="shared" si="193"/>
        <v>East Boulder</v>
      </c>
      <c r="BG126" s="6">
        <v>40.0002225</v>
      </c>
      <c r="BH126" s="10">
        <v>-105.2614786</v>
      </c>
      <c r="BI126" s="1" t="str">
        <f t="shared" si="194"/>
        <v>[40.0002225,-105.2614786],</v>
      </c>
      <c r="BJ126" s="5" t="b">
        <v>1</v>
      </c>
      <c r="BK126" s="1" t="str">
        <f t="shared" si="225"/>
        <v>&lt;img src=@img/kidicon.png@&gt;</v>
      </c>
      <c r="BL126" s="26" t="s">
        <v>442</v>
      </c>
    </row>
    <row r="127" spans="2:64" ht="21" customHeight="1">
      <c r="B127" s="10" t="s">
        <v>227</v>
      </c>
      <c r="C127" s="1" t="s">
        <v>178</v>
      </c>
      <c r="G127" s="1" t="s">
        <v>250</v>
      </c>
      <c r="W127" s="1" t="str">
        <f t="shared" si="132"/>
        <v/>
      </c>
      <c r="X127" s="1" t="str">
        <f t="shared" si="133"/>
        <v/>
      </c>
      <c r="Y127" s="1" t="str">
        <f t="shared" si="134"/>
        <v/>
      </c>
      <c r="Z127" s="1" t="str">
        <f t="shared" si="135"/>
        <v/>
      </c>
      <c r="AA127" s="1" t="str">
        <f t="shared" si="136"/>
        <v/>
      </c>
      <c r="AB127" s="1" t="str">
        <f t="shared" si="137"/>
        <v/>
      </c>
      <c r="AC127" s="1" t="str">
        <f t="shared" si="138"/>
        <v/>
      </c>
      <c r="AD127" s="1" t="str">
        <f t="shared" si="139"/>
        <v/>
      </c>
      <c r="AE127" s="1" t="str">
        <f t="shared" si="140"/>
        <v/>
      </c>
      <c r="AF127" s="1" t="str">
        <f t="shared" si="141"/>
        <v/>
      </c>
      <c r="AG127" s="1" t="str">
        <f t="shared" si="142"/>
        <v/>
      </c>
      <c r="AH127" s="1" t="str">
        <f t="shared" si="143"/>
        <v/>
      </c>
      <c r="AI127" s="1" t="str">
        <f t="shared" si="144"/>
        <v/>
      </c>
      <c r="AJ127" s="1" t="str">
        <f t="shared" si="145"/>
        <v/>
      </c>
      <c r="AK127" s="1" t="str">
        <f t="shared" si="146"/>
        <v/>
      </c>
      <c r="AL127" s="1" t="str">
        <f t="shared" si="147"/>
        <v/>
      </c>
      <c r="AM127" s="1" t="str">
        <f t="shared" si="148"/>
        <v/>
      </c>
      <c r="AN127" s="1" t="str">
        <f t="shared" si="149"/>
        <v/>
      </c>
      <c r="AO127" s="1" t="str">
        <f t="shared" si="150"/>
        <v/>
      </c>
      <c r="AP127" s="1" t="str">
        <f t="shared" si="151"/>
        <v/>
      </c>
      <c r="AQ127" s="1" t="str">
        <f t="shared" si="152"/>
        <v/>
      </c>
      <c r="AR127" s="1" t="s">
        <v>274</v>
      </c>
      <c r="AS127" s="1" t="s">
        <v>28</v>
      </c>
      <c r="AU127" s="1" t="s">
        <v>538</v>
      </c>
      <c r="AV127" s="5" t="s">
        <v>33</v>
      </c>
      <c r="AW127" s="5" t="s">
        <v>33</v>
      </c>
      <c r="AX127" s="6" t="str">
        <f t="shared" ref="AX127:AX147" si="226">CONCATENATE("{
    'name': """,B127,""",
    'area': ","""",C127,""",",
"'hours': {
      'sunday-start':","""",H127,"""",", 'sunday-end':","""",I127,"""",", 'monday-start':","""",J127,"""",", 'monday-end':","""",K127,"""",", 'tuesday-start':","""",L127,"""",", 'tuesday-end':","""",M127,""", 'wednesday-start':","""",N127,""", 'wednesday-end':","""",O127,""", 'thursday-start':","""",P127,""", 'thursday-end':","""",Q127,""", 'friday-start':","""",R127,""", 'friday-end':","""",S127,""", 'saturday-start':","""",T127,""", 'saturday-end':","""",U127,"""","},","  'description': ","""",V127,"""",", 'link':","""",AR127,"""",", 'pricing':","""",E127,"""",",   'phone-number': ","""",F127,"""",", 'address': ","""",G127,"""",", 'other-amenities': [","'",AS127,"','",AT127,"','",AU127,"'","]",", 'has-drink':",AV127,", 'has-food':",AW127,"},")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7" s="1" t="str">
        <f t="shared" ref="AY127:AY147" si="227">IF(AS127&gt;0,"&lt;img src=@img/outdoor.png@&gt;","")</f>
        <v>&lt;img src=@img/outdoor.png@&gt;</v>
      </c>
      <c r="AZ127" s="1" t="str">
        <f t="shared" ref="AZ127:AZ147" si="228">IF(AT127&gt;0,"&lt;img src=@img/pets.png@&gt;","")</f>
        <v/>
      </c>
      <c r="BA127" s="1" t="str">
        <f t="shared" ref="BA127:BA147" si="229">IF(AU127="hard","&lt;img src=@img/hard.png@&gt;",IF(AU127="medium","&lt;img src=@img/medium.png@&gt;",IF(AU127="easy","&lt;img src=@img/easy.png@&gt;","")))</f>
        <v/>
      </c>
      <c r="BB127" s="1" t="str">
        <f t="shared" ref="BB127:BB147" si="230">IF(AV127="true","&lt;img src=@img/drinkicon.png@&gt;","")</f>
        <v/>
      </c>
      <c r="BC127" s="1" t="str">
        <f t="shared" ref="BC127:BC147" si="231">IF(AW127="true","&lt;img src=@img/foodicon.png@&gt;","")</f>
        <v/>
      </c>
      <c r="BD127" s="1" t="str">
        <f t="shared" ref="BD127:BD147" si="232">CONCATENATE(AY127,AZ127,BA127,BB127,BC127,BK127)</f>
        <v>&lt;img src=@img/outdoor.png@&gt;</v>
      </c>
      <c r="BE127" s="1" t="str">
        <f t="shared" ref="BE127:BE147" si="233">CONCATENATE(IF(AS127&gt;0,"outdoor ",""),IF(AT127&gt;0,"pet ",""),IF(AV127="true","drink ",""),IF(AW127="true","food ",""),AU127," ",E127," ",C127,IF(BJ127=TRUE," kid",""))</f>
        <v>outdoor med  pearl</v>
      </c>
      <c r="BF127" s="1" t="str">
        <f t="shared" ref="BF127:BF147" si="234">IF(C127="pearl","Pearl Street",IF(C127="campus","Near Campus",IF(C127="downtown","Downtown",IF(C127="north","North Boulder",IF(C127="chautauqua","Chautauqua",IF(C127="east","East Boulder",IF(C127="efoco","East FoCo",IF(C127="hill","The Hill",""))))))))</f>
        <v>Pearl Street</v>
      </c>
      <c r="BG127" s="10">
        <v>40.018563999999998</v>
      </c>
      <c r="BH127" s="10">
        <v>-105.280008</v>
      </c>
      <c r="BI127" s="1" t="str">
        <f t="shared" ref="BI127:BI147" si="235">CONCATENATE("[",BG127,",",BH127,"],")</f>
        <v>[40.018564,-105.280008],</v>
      </c>
      <c r="BK127" s="1" t="str">
        <f t="shared" si="225"/>
        <v/>
      </c>
    </row>
    <row r="128" spans="2:64" ht="21" customHeight="1">
      <c r="B128" s="10" t="s">
        <v>314</v>
      </c>
      <c r="C128" s="1" t="s">
        <v>34</v>
      </c>
      <c r="G128" s="3" t="s">
        <v>340</v>
      </c>
      <c r="H128" s="1">
        <v>1700</v>
      </c>
      <c r="I128" s="1">
        <v>1900</v>
      </c>
      <c r="J128" s="1">
        <v>1700</v>
      </c>
      <c r="K128" s="1">
        <v>1900</v>
      </c>
      <c r="L128" s="1">
        <v>1700</v>
      </c>
      <c r="M128" s="1">
        <v>1900</v>
      </c>
      <c r="N128" s="1">
        <v>1700</v>
      </c>
      <c r="O128" s="1">
        <v>1900</v>
      </c>
      <c r="P128" s="1">
        <v>1700</v>
      </c>
      <c r="Q128" s="1">
        <v>1900</v>
      </c>
      <c r="R128" s="1">
        <v>1700</v>
      </c>
      <c r="S128" s="1">
        <v>1900</v>
      </c>
      <c r="T128" s="1">
        <v>1700</v>
      </c>
      <c r="U128" s="1">
        <v>1900</v>
      </c>
      <c r="W128" s="1">
        <f t="shared" ref="W128:W147" si="236">IF(H128&gt;0,H128/100,"")</f>
        <v>17</v>
      </c>
      <c r="X128" s="1">
        <f t="shared" ref="X128:X147" si="237">IF(I128&gt;0,I128/100,"")</f>
        <v>19</v>
      </c>
      <c r="Y128" s="1">
        <f t="shared" ref="Y128:Y147" si="238">IF(J128&gt;0,J128/100,"")</f>
        <v>17</v>
      </c>
      <c r="Z128" s="1">
        <f t="shared" ref="Z128:Z147" si="239">IF(K128&gt;0,K128/100,"")</f>
        <v>19</v>
      </c>
      <c r="AA128" s="1">
        <f t="shared" ref="AA128:AA147" si="240">IF(L128&gt;0,L128/100,"")</f>
        <v>17</v>
      </c>
      <c r="AB128" s="1">
        <f t="shared" ref="AB128:AB147" si="241">IF(M128&gt;0,M128/100,"")</f>
        <v>19</v>
      </c>
      <c r="AC128" s="1">
        <f t="shared" ref="AC128:AC147" si="242">IF(N128&gt;0,N128/100,"")</f>
        <v>17</v>
      </c>
      <c r="AD128" s="1">
        <f t="shared" ref="AD128:AD147" si="243">IF(O128&gt;0,O128/100,"")</f>
        <v>19</v>
      </c>
      <c r="AE128" s="1">
        <f t="shared" ref="AE128:AE147" si="244">IF(P128&gt;0,P128/100,"")</f>
        <v>17</v>
      </c>
      <c r="AF128" s="1">
        <f t="shared" ref="AF128:AF147" si="245">IF(Q128&gt;0,Q128/100,"")</f>
        <v>19</v>
      </c>
      <c r="AG128" s="1">
        <f t="shared" ref="AG128:AG147" si="246">IF(R128&gt;0,R128/100,"")</f>
        <v>17</v>
      </c>
      <c r="AH128" s="1">
        <f t="shared" ref="AH128:AH147" si="247">IF(S128&gt;0,S128/100,"")</f>
        <v>19</v>
      </c>
      <c r="AI128" s="1">
        <f t="shared" ref="AI128:AI147" si="248">IF(T128&gt;0,T128/100,"")</f>
        <v>17</v>
      </c>
      <c r="AJ128" s="1">
        <f t="shared" ref="AJ128:AJ147" si="249">IF(U128&gt;0,U128/100,"")</f>
        <v>19</v>
      </c>
      <c r="AK128" s="1" t="str">
        <f t="shared" ref="AK128:AK147" si="250">IF(H128&gt;0,CONCATENATE(IF(W128&lt;=12,W128,W128-12),IF(OR(W128&lt;12,W128=24),"am","pm"),"-",IF(X128&lt;=12,X128,X128-12),IF(OR(X128&lt;12,X128=24),"am","pm")),"")</f>
        <v>5pm-7pm</v>
      </c>
      <c r="AL128" s="1" t="str">
        <f t="shared" ref="AL128:AL147" si="251">IF(J128&gt;0,CONCATENATE(IF(Y128&lt;=12,Y128,Y128-12),IF(OR(Y128&lt;12,Y128=24),"am","pm"),"-",IF(Z128&lt;=12,Z128,Z128-12),IF(OR(Z128&lt;12,Z128=24),"am","pm")),"")</f>
        <v>5pm-7pm</v>
      </c>
      <c r="AM128" s="1" t="str">
        <f t="shared" ref="AM128:AM147" si="252">IF(L128&gt;0,CONCATENATE(IF(AA128&lt;=12,AA128,AA128-12),IF(OR(AA128&lt;12,AA128=24),"am","pm"),"-",IF(AB128&lt;=12,AB128,AB128-12),IF(OR(AB128&lt;12,AB128=24),"am","pm")),"")</f>
        <v>5pm-7pm</v>
      </c>
      <c r="AN128" s="1" t="str">
        <f t="shared" ref="AN128:AN147" si="253">IF(N128&gt;0,CONCATENATE(IF(AC128&lt;=12,AC128,AC128-12),IF(OR(AC128&lt;12,AC128=24),"am","pm"),"-",IF(AD128&lt;=12,AD128,AD128-12),IF(OR(AD128&lt;12,AD128=24),"am","pm")),"")</f>
        <v>5pm-7pm</v>
      </c>
      <c r="AO128" s="1" t="str">
        <f t="shared" ref="AO128:AO147" si="254">IF(O128&gt;0,CONCATENATE(IF(AE128&lt;=12,AE128,AE128-12),IF(OR(AE128&lt;12,AE128=24),"am","pm"),"-",IF(AF128&lt;=12,AF128,AF128-12),IF(OR(AF128&lt;12,AF128=24),"am","pm")),"")</f>
        <v>5pm-7pm</v>
      </c>
      <c r="AP128" s="1" t="str">
        <f t="shared" ref="AP128:AP147" si="255">IF(R128&gt;0,CONCATENATE(IF(AG128&lt;=12,AG128,AG128-12),IF(OR(AG128&lt;12,AG128=24),"am","pm"),"-",IF(AH128&lt;=12,AH128,AH128-12),IF(OR(AH128&lt;12,AH128=24),"am","pm")),"")</f>
        <v>5pm-7pm</v>
      </c>
      <c r="AQ128" s="1" t="str">
        <f t="shared" ref="AQ128:AQ147" si="256">IF(T128&gt;0,CONCATENATE(IF(AI128&lt;=12,AI128,AI128-12),IF(OR(AI128&lt;12,AI128=24),"am","pm"),"-",IF(AJ128&lt;=12,AJ128,AJ128-12),IF(OR(AJ128&lt;12,AJ128=24),"am","pm")),"")</f>
        <v>5pm-7pm</v>
      </c>
      <c r="AR128" s="4" t="s">
        <v>490</v>
      </c>
      <c r="AU128" s="1" t="s">
        <v>538</v>
      </c>
      <c r="AV128" s="5" t="s">
        <v>33</v>
      </c>
      <c r="AW128" s="5" t="s">
        <v>33</v>
      </c>
      <c r="AX128" s="6" t="str">
        <f t="shared" si="22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8" s="1" t="str">
        <f t="shared" si="227"/>
        <v/>
      </c>
      <c r="AZ128" s="1" t="str">
        <f t="shared" si="228"/>
        <v/>
      </c>
      <c r="BA128" s="1" t="str">
        <f t="shared" si="229"/>
        <v/>
      </c>
      <c r="BB128" s="1" t="str">
        <f t="shared" si="230"/>
        <v/>
      </c>
      <c r="BC128" s="1" t="str">
        <f t="shared" si="231"/>
        <v/>
      </c>
      <c r="BD128" s="1" t="str">
        <f t="shared" si="232"/>
        <v/>
      </c>
      <c r="BE128" s="1" t="str">
        <f t="shared" si="233"/>
        <v>med  campus</v>
      </c>
      <c r="BF128" s="1" t="str">
        <f t="shared" si="234"/>
        <v>Near Campus</v>
      </c>
      <c r="BG128" s="10">
        <v>40.012053999999999</v>
      </c>
      <c r="BH128" s="10">
        <v>-105.260694</v>
      </c>
      <c r="BI128" s="1" t="str">
        <f t="shared" si="235"/>
        <v>[40.012054,-105.260694],</v>
      </c>
      <c r="BK128" s="1" t="str">
        <f t="shared" si="225"/>
        <v/>
      </c>
    </row>
    <row r="129" spans="2:63" ht="21" customHeight="1">
      <c r="B129" s="10" t="s">
        <v>308</v>
      </c>
      <c r="C129" s="1" t="s">
        <v>266</v>
      </c>
      <c r="G129" s="8" t="s">
        <v>346</v>
      </c>
      <c r="W129" s="1" t="str">
        <f t="shared" si="236"/>
        <v/>
      </c>
      <c r="X129" s="1" t="str">
        <f t="shared" si="237"/>
        <v/>
      </c>
      <c r="Y129" s="1" t="str">
        <f t="shared" si="238"/>
        <v/>
      </c>
      <c r="Z129" s="1" t="str">
        <f t="shared" si="239"/>
        <v/>
      </c>
      <c r="AA129" s="1" t="str">
        <f t="shared" si="240"/>
        <v/>
      </c>
      <c r="AB129" s="1" t="str">
        <f t="shared" si="241"/>
        <v/>
      </c>
      <c r="AC129" s="1" t="str">
        <f t="shared" si="242"/>
        <v/>
      </c>
      <c r="AD129" s="1" t="str">
        <f t="shared" si="243"/>
        <v/>
      </c>
      <c r="AE129" s="1" t="str">
        <f t="shared" si="244"/>
        <v/>
      </c>
      <c r="AF129" s="1" t="str">
        <f t="shared" si="245"/>
        <v/>
      </c>
      <c r="AG129" s="1" t="str">
        <f t="shared" si="246"/>
        <v/>
      </c>
      <c r="AH129" s="1" t="str">
        <f t="shared" si="247"/>
        <v/>
      </c>
      <c r="AI129" s="1" t="str">
        <f t="shared" si="248"/>
        <v/>
      </c>
      <c r="AJ129" s="1" t="str">
        <f t="shared" si="249"/>
        <v/>
      </c>
      <c r="AK129" s="1" t="str">
        <f t="shared" si="250"/>
        <v/>
      </c>
      <c r="AL129" s="1" t="str">
        <f t="shared" si="251"/>
        <v/>
      </c>
      <c r="AM129" s="1" t="str">
        <f t="shared" si="252"/>
        <v/>
      </c>
      <c r="AN129" s="1" t="str">
        <f t="shared" si="253"/>
        <v/>
      </c>
      <c r="AO129" s="1" t="str">
        <f t="shared" si="254"/>
        <v/>
      </c>
      <c r="AP129" s="1" t="str">
        <f t="shared" si="255"/>
        <v/>
      </c>
      <c r="AQ129" s="1" t="str">
        <f t="shared" si="256"/>
        <v/>
      </c>
      <c r="AR129" s="4" t="s">
        <v>496</v>
      </c>
      <c r="AT129" s="1" t="s">
        <v>435</v>
      </c>
      <c r="AU129" s="1" t="s">
        <v>538</v>
      </c>
      <c r="AV129" s="5" t="s">
        <v>33</v>
      </c>
      <c r="AW129" s="5" t="s">
        <v>33</v>
      </c>
      <c r="AX129" s="6" t="str">
        <f t="shared" si="226"/>
        <v>{
    'name': "Tibet Kitchen",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9" s="1" t="str">
        <f t="shared" si="227"/>
        <v/>
      </c>
      <c r="AZ129" s="1" t="str">
        <f t="shared" si="228"/>
        <v>&lt;img src=@img/pets.png@&gt;</v>
      </c>
      <c r="BA129" s="1" t="str">
        <f t="shared" si="229"/>
        <v/>
      </c>
      <c r="BB129" s="1" t="str">
        <f t="shared" si="230"/>
        <v/>
      </c>
      <c r="BC129" s="1" t="str">
        <f t="shared" si="231"/>
        <v/>
      </c>
      <c r="BD129" s="1" t="str">
        <f t="shared" si="232"/>
        <v>&lt;img src=@img/pets.png@&gt;</v>
      </c>
      <c r="BE129" s="1" t="str">
        <f t="shared" si="233"/>
        <v>pet med  downtown</v>
      </c>
      <c r="BF129" s="1" t="str">
        <f t="shared" si="234"/>
        <v>Downtown</v>
      </c>
      <c r="BG129" s="10">
        <v>40.014879999999998</v>
      </c>
      <c r="BH129" s="10">
        <v>-105.263391</v>
      </c>
      <c r="BI129" s="1" t="str">
        <f t="shared" si="235"/>
        <v>[40.01488,-105.263391],</v>
      </c>
      <c r="BK129" s="1" t="str">
        <f t="shared" si="225"/>
        <v/>
      </c>
    </row>
    <row r="130" spans="2:63" ht="21" customHeight="1">
      <c r="B130" s="10" t="s">
        <v>318</v>
      </c>
      <c r="C130" s="1" t="s">
        <v>266</v>
      </c>
      <c r="G130" s="3" t="s">
        <v>336</v>
      </c>
      <c r="W130" s="1" t="str">
        <f t="shared" si="236"/>
        <v/>
      </c>
      <c r="X130" s="1" t="str">
        <f t="shared" si="237"/>
        <v/>
      </c>
      <c r="Y130" s="1" t="str">
        <f t="shared" si="238"/>
        <v/>
      </c>
      <c r="Z130" s="1" t="str">
        <f t="shared" si="239"/>
        <v/>
      </c>
      <c r="AA130" s="1" t="str">
        <f t="shared" si="240"/>
        <v/>
      </c>
      <c r="AB130" s="1" t="str">
        <f t="shared" si="241"/>
        <v/>
      </c>
      <c r="AC130" s="1" t="str">
        <f t="shared" si="242"/>
        <v/>
      </c>
      <c r="AD130" s="1" t="str">
        <f t="shared" si="243"/>
        <v/>
      </c>
      <c r="AE130" s="1" t="str">
        <f t="shared" si="244"/>
        <v/>
      </c>
      <c r="AF130" s="1" t="str">
        <f t="shared" si="245"/>
        <v/>
      </c>
      <c r="AG130" s="1" t="str">
        <f t="shared" si="246"/>
        <v/>
      </c>
      <c r="AH130" s="1" t="str">
        <f t="shared" si="247"/>
        <v/>
      </c>
      <c r="AI130" s="1" t="str">
        <f t="shared" si="248"/>
        <v/>
      </c>
      <c r="AJ130" s="1" t="str">
        <f t="shared" si="249"/>
        <v/>
      </c>
      <c r="AK130" s="1" t="str">
        <f t="shared" si="250"/>
        <v/>
      </c>
      <c r="AL130" s="1" t="str">
        <f t="shared" si="251"/>
        <v/>
      </c>
      <c r="AM130" s="1" t="str">
        <f t="shared" si="252"/>
        <v/>
      </c>
      <c r="AN130" s="1" t="str">
        <f t="shared" si="253"/>
        <v/>
      </c>
      <c r="AO130" s="1" t="str">
        <f t="shared" si="254"/>
        <v/>
      </c>
      <c r="AP130" s="1" t="str">
        <f t="shared" si="255"/>
        <v/>
      </c>
      <c r="AQ130" s="1" t="str">
        <f t="shared" si="256"/>
        <v/>
      </c>
      <c r="AR130" s="1" t="s">
        <v>486</v>
      </c>
      <c r="AU130" s="1" t="s">
        <v>538</v>
      </c>
      <c r="AV130" s="5" t="s">
        <v>33</v>
      </c>
      <c r="AW130" s="5" t="s">
        <v>33</v>
      </c>
      <c r="AX130" s="6" t="str">
        <f t="shared" si="226"/>
        <v>{
    'name': "Tiffins India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0" s="1" t="str">
        <f t="shared" si="227"/>
        <v/>
      </c>
      <c r="AZ130" s="1" t="str">
        <f t="shared" si="228"/>
        <v/>
      </c>
      <c r="BA130" s="1" t="str">
        <f t="shared" si="229"/>
        <v/>
      </c>
      <c r="BB130" s="1" t="str">
        <f t="shared" si="230"/>
        <v/>
      </c>
      <c r="BC130" s="1" t="str">
        <f t="shared" si="231"/>
        <v/>
      </c>
      <c r="BD130" s="1" t="str">
        <f t="shared" si="232"/>
        <v/>
      </c>
      <c r="BE130" s="1" t="str">
        <f t="shared" si="233"/>
        <v>med  downtown</v>
      </c>
      <c r="BF130" s="1" t="str">
        <f t="shared" si="234"/>
        <v>Downtown</v>
      </c>
      <c r="BG130" s="10">
        <v>40.014054000000002</v>
      </c>
      <c r="BH130" s="10">
        <v>-105.262699</v>
      </c>
      <c r="BI130" s="1" t="str">
        <f t="shared" si="235"/>
        <v>[40.014054,-105.262699],</v>
      </c>
      <c r="BK130" s="1" t="str">
        <f t="shared" si="225"/>
        <v/>
      </c>
    </row>
    <row r="131" spans="2:63" ht="21" customHeight="1">
      <c r="B131" s="10" t="s">
        <v>385</v>
      </c>
      <c r="C131" s="1" t="s">
        <v>292</v>
      </c>
      <c r="G131" s="3" t="s">
        <v>367</v>
      </c>
      <c r="W131" s="1" t="str">
        <f t="shared" si="236"/>
        <v/>
      </c>
      <c r="X131" s="1" t="str">
        <f t="shared" si="237"/>
        <v/>
      </c>
      <c r="Y131" s="1" t="str">
        <f t="shared" si="238"/>
        <v/>
      </c>
      <c r="Z131" s="1" t="str">
        <f t="shared" si="239"/>
        <v/>
      </c>
      <c r="AA131" s="1" t="str">
        <f t="shared" si="240"/>
        <v/>
      </c>
      <c r="AB131" s="1" t="str">
        <f t="shared" si="241"/>
        <v/>
      </c>
      <c r="AC131" s="1" t="str">
        <f t="shared" si="242"/>
        <v/>
      </c>
      <c r="AD131" s="1" t="str">
        <f t="shared" si="243"/>
        <v/>
      </c>
      <c r="AE131" s="1" t="str">
        <f t="shared" si="244"/>
        <v/>
      </c>
      <c r="AF131" s="1" t="str">
        <f t="shared" si="245"/>
        <v/>
      </c>
      <c r="AG131" s="1" t="str">
        <f t="shared" si="246"/>
        <v/>
      </c>
      <c r="AH131" s="1" t="str">
        <f t="shared" si="247"/>
        <v/>
      </c>
      <c r="AI131" s="1" t="str">
        <f t="shared" si="248"/>
        <v/>
      </c>
      <c r="AJ131" s="1" t="str">
        <f t="shared" si="249"/>
        <v/>
      </c>
      <c r="AK131" s="1" t="str">
        <f t="shared" si="250"/>
        <v/>
      </c>
      <c r="AL131" s="1" t="str">
        <f t="shared" si="251"/>
        <v/>
      </c>
      <c r="AM131" s="1" t="str">
        <f t="shared" si="252"/>
        <v/>
      </c>
      <c r="AN131" s="1" t="str">
        <f t="shared" si="253"/>
        <v/>
      </c>
      <c r="AO131" s="1" t="str">
        <f t="shared" si="254"/>
        <v/>
      </c>
      <c r="AP131" s="1" t="str">
        <f t="shared" si="255"/>
        <v/>
      </c>
      <c r="AQ131" s="1" t="str">
        <f t="shared" si="256"/>
        <v/>
      </c>
      <c r="AR131" s="4" t="s">
        <v>516</v>
      </c>
      <c r="AU131" s="1" t="s">
        <v>538</v>
      </c>
      <c r="AV131" s="5" t="s">
        <v>33</v>
      </c>
      <c r="AW131" s="5" t="s">
        <v>33</v>
      </c>
      <c r="AX131" s="6" t="str">
        <f t="shared" si="22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1" s="1" t="str">
        <f t="shared" si="227"/>
        <v/>
      </c>
      <c r="AZ131" s="1" t="str">
        <f t="shared" si="228"/>
        <v/>
      </c>
      <c r="BA131" s="1" t="str">
        <f t="shared" si="229"/>
        <v/>
      </c>
      <c r="BB131" s="1" t="str">
        <f t="shared" si="230"/>
        <v/>
      </c>
      <c r="BC131" s="1" t="str">
        <f t="shared" si="231"/>
        <v/>
      </c>
      <c r="BD131" s="1" t="str">
        <f t="shared" si="232"/>
        <v/>
      </c>
      <c r="BE131" s="1" t="str">
        <f t="shared" si="233"/>
        <v>med  hill</v>
      </c>
      <c r="BF131" s="1" t="str">
        <f t="shared" si="234"/>
        <v>The Hill</v>
      </c>
      <c r="BG131" s="10">
        <v>40.009735999999997</v>
      </c>
      <c r="BH131" s="10">
        <v>-105.27682799999999</v>
      </c>
      <c r="BI131" s="1" t="str">
        <f t="shared" si="235"/>
        <v>[40.009736,-105.276828],</v>
      </c>
      <c r="BK131" s="1" t="str">
        <f t="shared" si="225"/>
        <v/>
      </c>
    </row>
    <row r="132" spans="2:63" ht="21" customHeight="1">
      <c r="B132" s="21" t="s">
        <v>296</v>
      </c>
      <c r="C132" s="1" t="s">
        <v>395</v>
      </c>
      <c r="G132" s="19" t="s">
        <v>299</v>
      </c>
      <c r="J132" s="1">
        <v>1100</v>
      </c>
      <c r="K132" s="1">
        <v>2200</v>
      </c>
      <c r="L132" s="1">
        <v>1100</v>
      </c>
      <c r="M132" s="1">
        <v>2200</v>
      </c>
      <c r="N132" s="1">
        <v>1600</v>
      </c>
      <c r="O132" s="1">
        <v>1800</v>
      </c>
      <c r="P132" s="1">
        <v>1600</v>
      </c>
      <c r="Q132" s="1">
        <v>1800</v>
      </c>
      <c r="R132" s="1">
        <v>1600</v>
      </c>
      <c r="S132" s="1">
        <v>1800</v>
      </c>
      <c r="V132" s="6" t="s">
        <v>297</v>
      </c>
      <c r="W132" s="1" t="str">
        <f t="shared" si="236"/>
        <v/>
      </c>
      <c r="X132" s="1" t="str">
        <f t="shared" si="237"/>
        <v/>
      </c>
      <c r="Y132" s="1">
        <f t="shared" si="238"/>
        <v>11</v>
      </c>
      <c r="Z132" s="1">
        <f t="shared" si="239"/>
        <v>22</v>
      </c>
      <c r="AA132" s="1">
        <f t="shared" si="240"/>
        <v>11</v>
      </c>
      <c r="AB132" s="1">
        <f t="shared" si="241"/>
        <v>22</v>
      </c>
      <c r="AC132" s="1">
        <f t="shared" si="242"/>
        <v>16</v>
      </c>
      <c r="AD132" s="1">
        <f t="shared" si="243"/>
        <v>18</v>
      </c>
      <c r="AE132" s="1">
        <f t="shared" si="244"/>
        <v>16</v>
      </c>
      <c r="AF132" s="1">
        <f t="shared" si="245"/>
        <v>18</v>
      </c>
      <c r="AG132" s="1">
        <f t="shared" si="246"/>
        <v>16</v>
      </c>
      <c r="AH132" s="1">
        <f t="shared" si="247"/>
        <v>18</v>
      </c>
      <c r="AI132" s="1" t="str">
        <f t="shared" si="248"/>
        <v/>
      </c>
      <c r="AJ132" s="1" t="str">
        <f t="shared" si="249"/>
        <v/>
      </c>
      <c r="AK132" s="1" t="str">
        <f t="shared" si="250"/>
        <v/>
      </c>
      <c r="AL132" s="1" t="str">
        <f t="shared" si="251"/>
        <v>11am-10pm</v>
      </c>
      <c r="AM132" s="1" t="str">
        <f t="shared" si="252"/>
        <v>11am-10pm</v>
      </c>
      <c r="AN132" s="1" t="str">
        <f t="shared" si="253"/>
        <v>4pm-6pm</v>
      </c>
      <c r="AO132" s="1" t="str">
        <f t="shared" si="254"/>
        <v>4pm-6pm</v>
      </c>
      <c r="AP132" s="1" t="str">
        <f t="shared" si="255"/>
        <v>4pm-6pm</v>
      </c>
      <c r="AQ132" s="1" t="str">
        <f t="shared" si="256"/>
        <v/>
      </c>
      <c r="AR132" s="20" t="s">
        <v>298</v>
      </c>
      <c r="AU132" s="1" t="s">
        <v>538</v>
      </c>
      <c r="AV132" s="5" t="s">
        <v>32</v>
      </c>
      <c r="AW132" s="5" t="s">
        <v>32</v>
      </c>
      <c r="AX132" s="6" t="str">
        <f t="shared" si="226"/>
        <v>{
    'name': "Twisted Pine Brewing Co",
    'area': "east",'hours':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2" s="1" t="str">
        <f t="shared" si="227"/>
        <v/>
      </c>
      <c r="AZ132" s="1" t="str">
        <f t="shared" si="228"/>
        <v/>
      </c>
      <c r="BA132" s="1" t="str">
        <f t="shared" si="229"/>
        <v/>
      </c>
      <c r="BB132" s="1" t="str">
        <f t="shared" si="230"/>
        <v>&lt;img src=@img/drinkicon.png@&gt;</v>
      </c>
      <c r="BC132" s="1" t="str">
        <f t="shared" si="231"/>
        <v>&lt;img src=@img/foodicon.png@&gt;</v>
      </c>
      <c r="BD132" s="1" t="str">
        <f t="shared" si="232"/>
        <v>&lt;img src=@img/drinkicon.png@&gt;&lt;img src=@img/foodicon.png@&gt;</v>
      </c>
      <c r="BE132" s="1" t="str">
        <f t="shared" si="233"/>
        <v>drink food med  east</v>
      </c>
      <c r="BF132" s="1" t="str">
        <f t="shared" si="234"/>
        <v>East Boulder</v>
      </c>
      <c r="BG132" s="10">
        <v>40.020826</v>
      </c>
      <c r="BH132" s="10">
        <v>-105.251023</v>
      </c>
      <c r="BI132" s="1" t="str">
        <f t="shared" si="235"/>
        <v>[40.020826,-105.251023],</v>
      </c>
      <c r="BK132" s="1" t="str">
        <f t="shared" si="225"/>
        <v/>
      </c>
    </row>
    <row r="133" spans="2:63" ht="21" customHeight="1">
      <c r="B133" s="1" t="s">
        <v>436</v>
      </c>
      <c r="C133" s="1" t="s">
        <v>394</v>
      </c>
      <c r="G133" s="15" t="s">
        <v>443</v>
      </c>
      <c r="W133" s="1" t="str">
        <f t="shared" si="236"/>
        <v/>
      </c>
      <c r="X133" s="1" t="str">
        <f t="shared" si="237"/>
        <v/>
      </c>
      <c r="Y133" s="1" t="str">
        <f t="shared" si="238"/>
        <v/>
      </c>
      <c r="Z133" s="1" t="str">
        <f t="shared" si="239"/>
        <v/>
      </c>
      <c r="AA133" s="1" t="str">
        <f t="shared" si="240"/>
        <v/>
      </c>
      <c r="AB133" s="1" t="str">
        <f t="shared" si="241"/>
        <v/>
      </c>
      <c r="AC133" s="1" t="str">
        <f t="shared" si="242"/>
        <v/>
      </c>
      <c r="AD133" s="1" t="str">
        <f t="shared" si="243"/>
        <v/>
      </c>
      <c r="AE133" s="1" t="str">
        <f t="shared" si="244"/>
        <v/>
      </c>
      <c r="AF133" s="1" t="str">
        <f t="shared" si="245"/>
        <v/>
      </c>
      <c r="AG133" s="1" t="str">
        <f t="shared" si="246"/>
        <v/>
      </c>
      <c r="AH133" s="1" t="str">
        <f t="shared" si="247"/>
        <v/>
      </c>
      <c r="AI133" s="1" t="str">
        <f t="shared" si="248"/>
        <v/>
      </c>
      <c r="AJ133" s="1" t="str">
        <f t="shared" si="249"/>
        <v/>
      </c>
      <c r="AK133" s="1" t="str">
        <f t="shared" si="250"/>
        <v/>
      </c>
      <c r="AL133" s="1" t="str">
        <f t="shared" si="251"/>
        <v/>
      </c>
      <c r="AM133" s="1" t="str">
        <f t="shared" si="252"/>
        <v/>
      </c>
      <c r="AN133" s="1" t="str">
        <f t="shared" si="253"/>
        <v/>
      </c>
      <c r="AO133" s="1" t="str">
        <f t="shared" si="254"/>
        <v/>
      </c>
      <c r="AP133" s="1" t="str">
        <f t="shared" si="255"/>
        <v/>
      </c>
      <c r="AQ133" s="1" t="str">
        <f t="shared" si="256"/>
        <v/>
      </c>
      <c r="AR133" s="1" t="s">
        <v>536</v>
      </c>
      <c r="AT133" s="1" t="s">
        <v>435</v>
      </c>
      <c r="AU133" s="1" t="s">
        <v>538</v>
      </c>
      <c r="AV133" s="5" t="s">
        <v>33</v>
      </c>
      <c r="AW133" s="5" t="s">
        <v>33</v>
      </c>
      <c r="AX133" s="6" t="str">
        <f t="shared" si="22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3" s="1" t="str">
        <f t="shared" si="227"/>
        <v/>
      </c>
      <c r="AZ133" s="1" t="str">
        <f t="shared" si="228"/>
        <v>&lt;img src=@img/pets.png@&gt;</v>
      </c>
      <c r="BA133" s="1" t="str">
        <f t="shared" si="229"/>
        <v/>
      </c>
      <c r="BB133" s="1" t="str">
        <f t="shared" si="230"/>
        <v/>
      </c>
      <c r="BC133" s="1" t="str">
        <f t="shared" si="231"/>
        <v/>
      </c>
      <c r="BD133" s="1" t="str">
        <f t="shared" si="232"/>
        <v>&lt;img src=@img/pets.png@&gt;</v>
      </c>
      <c r="BE133" s="1" t="str">
        <f t="shared" si="233"/>
        <v>pet med  north</v>
      </c>
      <c r="BF133" s="1" t="str">
        <f t="shared" si="234"/>
        <v>North Boulder</v>
      </c>
      <c r="BG133" s="17">
        <v>40.062620000000003</v>
      </c>
      <c r="BH133" s="10">
        <v>-105.27876000000001</v>
      </c>
      <c r="BI133" s="1" t="str">
        <f t="shared" si="235"/>
        <v>[40.06262,-105.27876],</v>
      </c>
      <c r="BK133" s="1" t="str">
        <f t="shared" si="225"/>
        <v/>
      </c>
    </row>
    <row r="134" spans="2:63" ht="21" customHeight="1">
      <c r="B134" s="10" t="s">
        <v>99</v>
      </c>
      <c r="C134" s="1" t="s">
        <v>178</v>
      </c>
      <c r="G134" s="17" t="s">
        <v>195</v>
      </c>
      <c r="H134" s="1">
        <v>1730</v>
      </c>
      <c r="I134" s="1">
        <v>1830</v>
      </c>
      <c r="J134" s="1">
        <v>1730</v>
      </c>
      <c r="K134" s="1">
        <v>1830</v>
      </c>
      <c r="L134" s="1">
        <v>1730</v>
      </c>
      <c r="M134" s="1">
        <v>1830</v>
      </c>
      <c r="N134" s="1">
        <v>1730</v>
      </c>
      <c r="O134" s="1">
        <v>1830</v>
      </c>
      <c r="P134" s="1">
        <v>1730</v>
      </c>
      <c r="Q134" s="1">
        <v>1830</v>
      </c>
      <c r="R134" s="1">
        <v>1730</v>
      </c>
      <c r="S134" s="1">
        <v>1830</v>
      </c>
      <c r="T134" s="1">
        <v>1730</v>
      </c>
      <c r="U134" s="1">
        <v>1830</v>
      </c>
      <c r="V134" s="10" t="s">
        <v>130</v>
      </c>
      <c r="W134" s="1">
        <f t="shared" si="236"/>
        <v>17.3</v>
      </c>
      <c r="X134" s="1">
        <f t="shared" si="237"/>
        <v>18.3</v>
      </c>
      <c r="Y134" s="1">
        <f t="shared" si="238"/>
        <v>17.3</v>
      </c>
      <c r="Z134" s="1">
        <f t="shared" si="239"/>
        <v>18.3</v>
      </c>
      <c r="AA134" s="1">
        <f t="shared" si="240"/>
        <v>17.3</v>
      </c>
      <c r="AB134" s="1">
        <f t="shared" si="241"/>
        <v>18.3</v>
      </c>
      <c r="AC134" s="1">
        <f t="shared" si="242"/>
        <v>17.3</v>
      </c>
      <c r="AD134" s="1">
        <f t="shared" si="243"/>
        <v>18.3</v>
      </c>
      <c r="AE134" s="1">
        <f t="shared" si="244"/>
        <v>17.3</v>
      </c>
      <c r="AF134" s="1">
        <f t="shared" si="245"/>
        <v>18.3</v>
      </c>
      <c r="AG134" s="1">
        <f t="shared" si="246"/>
        <v>17.3</v>
      </c>
      <c r="AH134" s="1">
        <f t="shared" si="247"/>
        <v>18.3</v>
      </c>
      <c r="AI134" s="1">
        <f t="shared" si="248"/>
        <v>17.3</v>
      </c>
      <c r="AJ134" s="1">
        <f t="shared" si="249"/>
        <v>18.3</v>
      </c>
      <c r="AK134" s="1" t="str">
        <f t="shared" si="250"/>
        <v>5.3pm-6.3pm</v>
      </c>
      <c r="AL134" s="1" t="str">
        <f t="shared" si="251"/>
        <v>5.3pm-6.3pm</v>
      </c>
      <c r="AM134" s="1" t="str">
        <f t="shared" si="252"/>
        <v>5.3pm-6.3pm</v>
      </c>
      <c r="AN134" s="1" t="str">
        <f t="shared" si="253"/>
        <v>5.3pm-6.3pm</v>
      </c>
      <c r="AO134" s="1" t="str">
        <f t="shared" si="254"/>
        <v>5.3pm-6.3pm</v>
      </c>
      <c r="AP134" s="1" t="str">
        <f t="shared" si="255"/>
        <v>5.3pm-6.3pm</v>
      </c>
      <c r="AQ134" s="1" t="str">
        <f t="shared" si="256"/>
        <v>5.3pm-6.3pm</v>
      </c>
      <c r="AR134" s="4" t="s">
        <v>174</v>
      </c>
      <c r="AS134" s="1" t="s">
        <v>219</v>
      </c>
      <c r="AU134" s="1" t="s">
        <v>538</v>
      </c>
      <c r="AV134" s="5" t="s">
        <v>32</v>
      </c>
      <c r="AW134" s="5" t="s">
        <v>32</v>
      </c>
      <c r="AX134" s="6" t="str">
        <f t="shared" si="22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4" s="1" t="str">
        <f t="shared" si="227"/>
        <v>&lt;img src=@img/outdoor.png@&gt;</v>
      </c>
      <c r="AZ134" s="1" t="str">
        <f t="shared" si="228"/>
        <v/>
      </c>
      <c r="BA134" s="1" t="str">
        <f t="shared" si="229"/>
        <v/>
      </c>
      <c r="BB134" s="1" t="str">
        <f t="shared" si="230"/>
        <v>&lt;img src=@img/drinkicon.png@&gt;</v>
      </c>
      <c r="BC134" s="1" t="str">
        <f t="shared" si="231"/>
        <v>&lt;img src=@img/foodicon.png@&gt;</v>
      </c>
      <c r="BD134" s="1" t="str">
        <f t="shared" si="232"/>
        <v>&lt;img src=@img/outdoor.png@&gt;&lt;img src=@img/drinkicon.png@&gt;&lt;img src=@img/foodicon.png@&gt;</v>
      </c>
      <c r="BE134" s="1" t="str">
        <f t="shared" si="233"/>
        <v>outdoor drink food med  pearl</v>
      </c>
      <c r="BF134" s="1" t="str">
        <f t="shared" si="234"/>
        <v>Pearl Street</v>
      </c>
      <c r="BG134" s="10">
        <v>40.017814999999999</v>
      </c>
      <c r="BH134" s="10">
        <v>-105.281769</v>
      </c>
      <c r="BI134" s="1" t="str">
        <f t="shared" si="235"/>
        <v>[40.017815,-105.281769],</v>
      </c>
      <c r="BK134" s="1" t="str">
        <f t="shared" si="225"/>
        <v/>
      </c>
    </row>
    <row r="135" spans="2:63" ht="21" customHeight="1">
      <c r="B135" s="1" t="s">
        <v>390</v>
      </c>
      <c r="C135" s="1" t="s">
        <v>178</v>
      </c>
      <c r="G135" s="1" t="s">
        <v>404</v>
      </c>
      <c r="H135" s="1">
        <v>1500</v>
      </c>
      <c r="I135" s="1">
        <v>1830</v>
      </c>
      <c r="J135" s="1">
        <v>1500</v>
      </c>
      <c r="K135" s="1">
        <v>1830</v>
      </c>
      <c r="L135" s="1">
        <v>1500</v>
      </c>
      <c r="M135" s="1">
        <v>1830</v>
      </c>
      <c r="N135" s="1">
        <v>1500</v>
      </c>
      <c r="O135" s="1">
        <v>1830</v>
      </c>
      <c r="P135" s="1">
        <v>1500</v>
      </c>
      <c r="Q135" s="1">
        <v>1830</v>
      </c>
      <c r="R135" s="1">
        <v>1500</v>
      </c>
      <c r="S135" s="1">
        <v>1830</v>
      </c>
      <c r="T135" s="1">
        <v>1500</v>
      </c>
      <c r="U135" s="1">
        <v>1830</v>
      </c>
      <c r="V135" s="1" t="s">
        <v>432</v>
      </c>
      <c r="W135" s="1">
        <f t="shared" si="236"/>
        <v>15</v>
      </c>
      <c r="X135" s="1">
        <f t="shared" si="237"/>
        <v>18.3</v>
      </c>
      <c r="Y135" s="1">
        <f t="shared" si="238"/>
        <v>15</v>
      </c>
      <c r="Z135" s="1">
        <f t="shared" si="239"/>
        <v>18.3</v>
      </c>
      <c r="AA135" s="1">
        <f t="shared" si="240"/>
        <v>15</v>
      </c>
      <c r="AB135" s="1">
        <f t="shared" si="241"/>
        <v>18.3</v>
      </c>
      <c r="AC135" s="1">
        <f t="shared" si="242"/>
        <v>15</v>
      </c>
      <c r="AD135" s="1">
        <f t="shared" si="243"/>
        <v>18.3</v>
      </c>
      <c r="AE135" s="1">
        <f t="shared" si="244"/>
        <v>15</v>
      </c>
      <c r="AF135" s="1">
        <f t="shared" si="245"/>
        <v>18.3</v>
      </c>
      <c r="AG135" s="1">
        <f t="shared" si="246"/>
        <v>15</v>
      </c>
      <c r="AH135" s="1">
        <f t="shared" si="247"/>
        <v>18.3</v>
      </c>
      <c r="AI135" s="1">
        <f t="shared" si="248"/>
        <v>15</v>
      </c>
      <c r="AJ135" s="1">
        <f t="shared" si="249"/>
        <v>18.3</v>
      </c>
      <c r="AK135" s="1" t="str">
        <f t="shared" si="250"/>
        <v>3pm-6.3pm</v>
      </c>
      <c r="AL135" s="1" t="str">
        <f t="shared" si="251"/>
        <v>3pm-6.3pm</v>
      </c>
      <c r="AM135" s="1" t="str">
        <f t="shared" si="252"/>
        <v>3pm-6.3pm</v>
      </c>
      <c r="AN135" s="1" t="str">
        <f t="shared" si="253"/>
        <v>3pm-6.3pm</v>
      </c>
      <c r="AO135" s="1" t="str">
        <f t="shared" si="254"/>
        <v>3pm-6.3pm</v>
      </c>
      <c r="AP135" s="1" t="str">
        <f t="shared" si="255"/>
        <v>3pm-6.3pm</v>
      </c>
      <c r="AQ135" s="1" t="str">
        <f t="shared" si="256"/>
        <v>3pm-6.3pm</v>
      </c>
      <c r="AR135" s="7" t="s">
        <v>520</v>
      </c>
      <c r="AU135" s="1" t="s">
        <v>538</v>
      </c>
      <c r="AV135" s="5" t="s">
        <v>32</v>
      </c>
      <c r="AW135" s="5" t="s">
        <v>32</v>
      </c>
      <c r="AX135" s="6" t="str">
        <f t="shared" si="22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5" s="1" t="str">
        <f t="shared" si="227"/>
        <v/>
      </c>
      <c r="AZ135" s="1" t="str">
        <f t="shared" si="228"/>
        <v/>
      </c>
      <c r="BA135" s="1" t="str">
        <f t="shared" si="229"/>
        <v/>
      </c>
      <c r="BB135" s="1" t="str">
        <f t="shared" si="230"/>
        <v>&lt;img src=@img/drinkicon.png@&gt;</v>
      </c>
      <c r="BC135" s="1" t="str">
        <f t="shared" si="231"/>
        <v>&lt;img src=@img/foodicon.png@&gt;</v>
      </c>
      <c r="BD135" s="1" t="str">
        <f t="shared" si="232"/>
        <v>&lt;img src=@img/drinkicon.png@&gt;&lt;img src=@img/foodicon.png@&gt;</v>
      </c>
      <c r="BE135" s="1" t="str">
        <f t="shared" si="233"/>
        <v>drink food med  pearl</v>
      </c>
      <c r="BF135" s="1" t="str">
        <f t="shared" si="234"/>
        <v>Pearl Street</v>
      </c>
      <c r="BG135" s="10">
        <v>40.017355999999999</v>
      </c>
      <c r="BH135" s="10">
        <v>-105.28354899999999</v>
      </c>
      <c r="BI135" s="1" t="str">
        <f t="shared" si="235"/>
        <v>[40.017356,-105.283549],</v>
      </c>
      <c r="BK135" s="1" t="str">
        <f t="shared" si="225"/>
        <v/>
      </c>
    </row>
    <row r="136" spans="2:63" ht="21" customHeight="1">
      <c r="B136" s="10" t="s">
        <v>324</v>
      </c>
      <c r="C136" s="1" t="s">
        <v>266</v>
      </c>
      <c r="G136" s="1" t="s">
        <v>330</v>
      </c>
      <c r="W136" s="1" t="str">
        <f t="shared" si="236"/>
        <v/>
      </c>
      <c r="X136" s="1" t="str">
        <f t="shared" si="237"/>
        <v/>
      </c>
      <c r="Y136" s="1" t="str">
        <f t="shared" si="238"/>
        <v/>
      </c>
      <c r="Z136" s="1" t="str">
        <f t="shared" si="239"/>
        <v/>
      </c>
      <c r="AA136" s="1" t="str">
        <f t="shared" si="240"/>
        <v/>
      </c>
      <c r="AB136" s="1" t="str">
        <f t="shared" si="241"/>
        <v/>
      </c>
      <c r="AC136" s="1" t="str">
        <f t="shared" si="242"/>
        <v/>
      </c>
      <c r="AD136" s="1" t="str">
        <f t="shared" si="243"/>
        <v/>
      </c>
      <c r="AE136" s="1" t="str">
        <f t="shared" si="244"/>
        <v/>
      </c>
      <c r="AF136" s="1" t="str">
        <f t="shared" si="245"/>
        <v/>
      </c>
      <c r="AG136" s="1" t="str">
        <f t="shared" si="246"/>
        <v/>
      </c>
      <c r="AH136" s="1" t="str">
        <f t="shared" si="247"/>
        <v/>
      </c>
      <c r="AI136" s="1" t="str">
        <f t="shared" si="248"/>
        <v/>
      </c>
      <c r="AJ136" s="1" t="str">
        <f t="shared" si="249"/>
        <v/>
      </c>
      <c r="AK136" s="1" t="str">
        <f t="shared" si="250"/>
        <v/>
      </c>
      <c r="AL136" s="1" t="str">
        <f t="shared" si="251"/>
        <v/>
      </c>
      <c r="AM136" s="1" t="str">
        <f t="shared" si="252"/>
        <v/>
      </c>
      <c r="AN136" s="1" t="str">
        <f t="shared" si="253"/>
        <v/>
      </c>
      <c r="AO136" s="1" t="str">
        <f t="shared" si="254"/>
        <v/>
      </c>
      <c r="AP136" s="1" t="str">
        <f t="shared" si="255"/>
        <v/>
      </c>
      <c r="AQ136" s="1" t="str">
        <f t="shared" si="256"/>
        <v/>
      </c>
      <c r="AR136" s="4" t="s">
        <v>479</v>
      </c>
      <c r="AU136" s="1" t="s">
        <v>538</v>
      </c>
      <c r="AV136" s="5" t="s">
        <v>33</v>
      </c>
      <c r="AW136" s="5" t="s">
        <v>33</v>
      </c>
      <c r="AX136" s="6" t="str">
        <f t="shared" si="226"/>
        <v>{
    'name': "Village Coffee Shop",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6" s="1" t="str">
        <f t="shared" si="227"/>
        <v/>
      </c>
      <c r="AZ136" s="1" t="str">
        <f t="shared" si="228"/>
        <v/>
      </c>
      <c r="BA136" s="1" t="str">
        <f t="shared" si="229"/>
        <v/>
      </c>
      <c r="BB136" s="1" t="str">
        <f t="shared" si="230"/>
        <v/>
      </c>
      <c r="BC136" s="1" t="str">
        <f t="shared" si="231"/>
        <v/>
      </c>
      <c r="BD136" s="1" t="str">
        <f t="shared" si="232"/>
        <v/>
      </c>
      <c r="BE136" s="1" t="str">
        <f t="shared" si="233"/>
        <v>med  downtown</v>
      </c>
      <c r="BF136" s="1" t="str">
        <f t="shared" si="234"/>
        <v>Downtown</v>
      </c>
      <c r="BG136" s="10">
        <v>40.015588000000001</v>
      </c>
      <c r="BH136" s="10">
        <v>-105.263474</v>
      </c>
      <c r="BI136" s="1" t="str">
        <f t="shared" si="235"/>
        <v>[40.015588,-105.263474],</v>
      </c>
      <c r="BK136" s="1" t="str">
        <f t="shared" si="225"/>
        <v/>
      </c>
    </row>
    <row r="137" spans="2:63" ht="21" customHeight="1">
      <c r="B137" s="1" t="s">
        <v>396</v>
      </c>
      <c r="C137" s="1" t="s">
        <v>395</v>
      </c>
      <c r="G137" s="1" t="s">
        <v>408</v>
      </c>
      <c r="W137" s="1" t="str">
        <f t="shared" si="236"/>
        <v/>
      </c>
      <c r="X137" s="1" t="str">
        <f t="shared" si="237"/>
        <v/>
      </c>
      <c r="Y137" s="1" t="str">
        <f t="shared" si="238"/>
        <v/>
      </c>
      <c r="Z137" s="1" t="str">
        <f t="shared" si="239"/>
        <v/>
      </c>
      <c r="AA137" s="1" t="str">
        <f t="shared" si="240"/>
        <v/>
      </c>
      <c r="AB137" s="1" t="str">
        <f t="shared" si="241"/>
        <v/>
      </c>
      <c r="AC137" s="1" t="str">
        <f t="shared" si="242"/>
        <v/>
      </c>
      <c r="AD137" s="1" t="str">
        <f t="shared" si="243"/>
        <v/>
      </c>
      <c r="AE137" s="1" t="str">
        <f t="shared" si="244"/>
        <v/>
      </c>
      <c r="AF137" s="1" t="str">
        <f t="shared" si="245"/>
        <v/>
      </c>
      <c r="AG137" s="1" t="str">
        <f t="shared" si="246"/>
        <v/>
      </c>
      <c r="AH137" s="1" t="str">
        <f t="shared" si="247"/>
        <v/>
      </c>
      <c r="AI137" s="1" t="str">
        <f t="shared" si="248"/>
        <v/>
      </c>
      <c r="AJ137" s="1" t="str">
        <f t="shared" si="249"/>
        <v/>
      </c>
      <c r="AK137" s="1" t="str">
        <f t="shared" si="250"/>
        <v/>
      </c>
      <c r="AL137" s="1" t="str">
        <f t="shared" si="251"/>
        <v/>
      </c>
      <c r="AM137" s="1" t="str">
        <f t="shared" si="252"/>
        <v/>
      </c>
      <c r="AN137" s="1" t="str">
        <f t="shared" si="253"/>
        <v/>
      </c>
      <c r="AO137" s="1" t="str">
        <f t="shared" si="254"/>
        <v/>
      </c>
      <c r="AP137" s="1" t="str">
        <f t="shared" si="255"/>
        <v/>
      </c>
      <c r="AQ137" s="1" t="str">
        <f t="shared" si="256"/>
        <v/>
      </c>
      <c r="AR137" s="4"/>
      <c r="AU137" s="1" t="s">
        <v>538</v>
      </c>
      <c r="AV137" s="5" t="s">
        <v>33</v>
      </c>
      <c r="AW137" s="5" t="s">
        <v>33</v>
      </c>
      <c r="AX137" s="6" t="str">
        <f t="shared" si="22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7" s="1" t="str">
        <f t="shared" si="227"/>
        <v/>
      </c>
      <c r="AZ137" s="1" t="str">
        <f t="shared" si="228"/>
        <v/>
      </c>
      <c r="BA137" s="1" t="str">
        <f t="shared" si="229"/>
        <v/>
      </c>
      <c r="BB137" s="1" t="str">
        <f t="shared" si="230"/>
        <v/>
      </c>
      <c r="BC137" s="1" t="str">
        <f t="shared" si="231"/>
        <v/>
      </c>
      <c r="BD137" s="1" t="str">
        <f t="shared" si="232"/>
        <v/>
      </c>
      <c r="BE137" s="1" t="str">
        <f t="shared" si="233"/>
        <v>med  east</v>
      </c>
      <c r="BF137" s="1" t="str">
        <f t="shared" si="234"/>
        <v>East Boulder</v>
      </c>
      <c r="BG137" s="10">
        <v>40.015236999999999</v>
      </c>
      <c r="BH137" s="10">
        <v>-105.25325100000001</v>
      </c>
      <c r="BI137" s="1" t="str">
        <f t="shared" si="235"/>
        <v>[40.015237,-105.253251],</v>
      </c>
      <c r="BK137" s="1" t="str">
        <f t="shared" si="225"/>
        <v/>
      </c>
    </row>
    <row r="138" spans="2:63" ht="21" customHeight="1">
      <c r="B138" s="1" t="s">
        <v>437</v>
      </c>
      <c r="C138" s="1" t="s">
        <v>266</v>
      </c>
      <c r="G138" s="28" t="s">
        <v>475</v>
      </c>
      <c r="W138" s="1" t="str">
        <f t="shared" si="236"/>
        <v/>
      </c>
      <c r="X138" s="1" t="str">
        <f t="shared" si="237"/>
        <v/>
      </c>
      <c r="Y138" s="1" t="str">
        <f t="shared" si="238"/>
        <v/>
      </c>
      <c r="Z138" s="1" t="str">
        <f t="shared" si="239"/>
        <v/>
      </c>
      <c r="AA138" s="1" t="str">
        <f t="shared" si="240"/>
        <v/>
      </c>
      <c r="AB138" s="1" t="str">
        <f t="shared" si="241"/>
        <v/>
      </c>
      <c r="AC138" s="1" t="str">
        <f t="shared" si="242"/>
        <v/>
      </c>
      <c r="AD138" s="1" t="str">
        <f t="shared" si="243"/>
        <v/>
      </c>
      <c r="AE138" s="1" t="str">
        <f t="shared" si="244"/>
        <v/>
      </c>
      <c r="AF138" s="1" t="str">
        <f t="shared" si="245"/>
        <v/>
      </c>
      <c r="AG138" s="1" t="str">
        <f t="shared" si="246"/>
        <v/>
      </c>
      <c r="AH138" s="1" t="str">
        <f t="shared" si="247"/>
        <v/>
      </c>
      <c r="AI138" s="1" t="str">
        <f t="shared" si="248"/>
        <v/>
      </c>
      <c r="AJ138" s="1" t="str">
        <f t="shared" si="249"/>
        <v/>
      </c>
      <c r="AK138" s="1" t="str">
        <f t="shared" si="250"/>
        <v/>
      </c>
      <c r="AL138" s="1" t="str">
        <f t="shared" si="251"/>
        <v/>
      </c>
      <c r="AM138" s="1" t="str">
        <f t="shared" si="252"/>
        <v/>
      </c>
      <c r="AN138" s="1" t="str">
        <f t="shared" si="253"/>
        <v/>
      </c>
      <c r="AO138" s="1" t="str">
        <f t="shared" si="254"/>
        <v/>
      </c>
      <c r="AP138" s="1" t="str">
        <f t="shared" si="255"/>
        <v/>
      </c>
      <c r="AQ138" s="1" t="str">
        <f t="shared" si="256"/>
        <v/>
      </c>
      <c r="AR138" s="1" t="s">
        <v>535</v>
      </c>
      <c r="AT138" s="1" t="s">
        <v>435</v>
      </c>
      <c r="AU138" s="1" t="s">
        <v>538</v>
      </c>
      <c r="AV138" s="5" t="s">
        <v>33</v>
      </c>
      <c r="AW138" s="5" t="s">
        <v>33</v>
      </c>
      <c r="AX138" s="6" t="str">
        <f t="shared" si="22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8" s="1" t="str">
        <f t="shared" si="227"/>
        <v/>
      </c>
      <c r="AZ138" s="1" t="str">
        <f t="shared" si="228"/>
        <v>&lt;img src=@img/pets.png@&gt;</v>
      </c>
      <c r="BA138" s="1" t="str">
        <f t="shared" si="229"/>
        <v/>
      </c>
      <c r="BB138" s="1" t="str">
        <f t="shared" si="230"/>
        <v/>
      </c>
      <c r="BC138" s="1" t="str">
        <f t="shared" si="231"/>
        <v/>
      </c>
      <c r="BD138" s="1" t="str">
        <f t="shared" si="232"/>
        <v>&lt;img src=@img/pets.png@&gt;</v>
      </c>
      <c r="BE138" s="1" t="str">
        <f t="shared" si="233"/>
        <v>pet med  downtown</v>
      </c>
      <c r="BF138" s="1" t="str">
        <f t="shared" si="234"/>
        <v>Downtown</v>
      </c>
      <c r="BG138" s="6">
        <v>39.978768299999999</v>
      </c>
      <c r="BH138" s="10">
        <v>-105.1400762</v>
      </c>
      <c r="BI138" s="1" t="str">
        <f t="shared" si="235"/>
        <v>[39.9787683,-105.1400762],</v>
      </c>
      <c r="BK138" s="1" t="str">
        <f t="shared" si="225"/>
        <v/>
      </c>
    </row>
    <row r="139" spans="2:63" ht="21" customHeight="1">
      <c r="B139" s="20" t="s">
        <v>424</v>
      </c>
      <c r="C139" s="1" t="s">
        <v>394</v>
      </c>
      <c r="G139" s="24" t="s">
        <v>425</v>
      </c>
      <c r="W139" s="1" t="str">
        <f t="shared" si="236"/>
        <v/>
      </c>
      <c r="X139" s="1" t="str">
        <f t="shared" si="237"/>
        <v/>
      </c>
      <c r="Y139" s="1" t="str">
        <f t="shared" si="238"/>
        <v/>
      </c>
      <c r="Z139" s="1" t="str">
        <f t="shared" si="239"/>
        <v/>
      </c>
      <c r="AA139" s="1" t="str">
        <f t="shared" si="240"/>
        <v/>
      </c>
      <c r="AB139" s="1" t="str">
        <f t="shared" si="241"/>
        <v/>
      </c>
      <c r="AC139" s="1" t="str">
        <f t="shared" si="242"/>
        <v/>
      </c>
      <c r="AD139" s="1" t="str">
        <f t="shared" si="243"/>
        <v/>
      </c>
      <c r="AE139" s="1" t="str">
        <f t="shared" si="244"/>
        <v/>
      </c>
      <c r="AF139" s="1" t="str">
        <f t="shared" si="245"/>
        <v/>
      </c>
      <c r="AG139" s="1" t="str">
        <f t="shared" si="246"/>
        <v/>
      </c>
      <c r="AH139" s="1" t="str">
        <f t="shared" si="247"/>
        <v/>
      </c>
      <c r="AI139" s="1" t="str">
        <f t="shared" si="248"/>
        <v/>
      </c>
      <c r="AJ139" s="1" t="str">
        <f t="shared" si="249"/>
        <v/>
      </c>
      <c r="AK139" s="1" t="str">
        <f t="shared" si="250"/>
        <v/>
      </c>
      <c r="AL139" s="1" t="str">
        <f t="shared" si="251"/>
        <v/>
      </c>
      <c r="AM139" s="1" t="str">
        <f t="shared" si="252"/>
        <v/>
      </c>
      <c r="AN139" s="1" t="str">
        <f t="shared" si="253"/>
        <v/>
      </c>
      <c r="AO139" s="1" t="str">
        <f t="shared" si="254"/>
        <v/>
      </c>
      <c r="AP139" s="1" t="str">
        <f t="shared" si="255"/>
        <v/>
      </c>
      <c r="AQ139" s="1" t="str">
        <f t="shared" si="256"/>
        <v/>
      </c>
      <c r="AR139" s="14" t="s">
        <v>534</v>
      </c>
      <c r="AU139" s="1" t="s">
        <v>538</v>
      </c>
      <c r="AV139" s="5" t="s">
        <v>33</v>
      </c>
      <c r="AW139" s="5" t="s">
        <v>33</v>
      </c>
      <c r="AX139" s="6" t="str">
        <f t="shared" si="22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9" s="1" t="str">
        <f t="shared" si="227"/>
        <v/>
      </c>
      <c r="AZ139" s="1" t="str">
        <f t="shared" si="228"/>
        <v/>
      </c>
      <c r="BA139" s="1" t="str">
        <f t="shared" si="229"/>
        <v/>
      </c>
      <c r="BB139" s="1" t="str">
        <f t="shared" si="230"/>
        <v/>
      </c>
      <c r="BC139" s="1" t="str">
        <f t="shared" si="231"/>
        <v/>
      </c>
      <c r="BD139" s="1" t="str">
        <f t="shared" si="232"/>
        <v/>
      </c>
      <c r="BE139" s="1" t="str">
        <f t="shared" si="233"/>
        <v>med  north</v>
      </c>
      <c r="BF139" s="1" t="str">
        <f t="shared" si="234"/>
        <v>North Boulder</v>
      </c>
      <c r="BG139" s="10">
        <v>40.063921999999998</v>
      </c>
      <c r="BH139" s="10">
        <v>-105.28242400000001</v>
      </c>
      <c r="BI139" s="1" t="str">
        <f t="shared" si="235"/>
        <v>[40.063922,-105.282424],</v>
      </c>
      <c r="BK139" s="1" t="str">
        <f t="shared" si="225"/>
        <v/>
      </c>
    </row>
    <row r="140" spans="2:63" ht="21" customHeight="1">
      <c r="B140" s="10" t="s">
        <v>100</v>
      </c>
      <c r="C140" s="1" t="s">
        <v>178</v>
      </c>
      <c r="G140" s="6" t="s">
        <v>216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T140" s="1">
        <v>2100</v>
      </c>
      <c r="U140" s="1">
        <v>2400</v>
      </c>
      <c r="V140" s="10" t="s">
        <v>573</v>
      </c>
      <c r="W140" s="1" t="str">
        <f t="shared" si="236"/>
        <v/>
      </c>
      <c r="X140" s="1" t="str">
        <f t="shared" si="237"/>
        <v/>
      </c>
      <c r="Y140" s="1">
        <f t="shared" si="238"/>
        <v>15</v>
      </c>
      <c r="Z140" s="1">
        <f t="shared" si="239"/>
        <v>18</v>
      </c>
      <c r="AA140" s="1">
        <f t="shared" si="240"/>
        <v>15</v>
      </c>
      <c r="AB140" s="1">
        <f t="shared" si="241"/>
        <v>18</v>
      </c>
      <c r="AC140" s="1">
        <f t="shared" si="242"/>
        <v>15</v>
      </c>
      <c r="AD140" s="1">
        <f t="shared" si="243"/>
        <v>18</v>
      </c>
      <c r="AE140" s="1">
        <f t="shared" si="244"/>
        <v>15</v>
      </c>
      <c r="AF140" s="1">
        <f t="shared" si="245"/>
        <v>18</v>
      </c>
      <c r="AG140" s="1">
        <f t="shared" si="246"/>
        <v>15</v>
      </c>
      <c r="AH140" s="1">
        <f t="shared" si="247"/>
        <v>18</v>
      </c>
      <c r="AI140" s="1">
        <f t="shared" si="248"/>
        <v>21</v>
      </c>
      <c r="AJ140" s="1">
        <f t="shared" si="249"/>
        <v>24</v>
      </c>
      <c r="AK140" s="1" t="str">
        <f t="shared" si="250"/>
        <v/>
      </c>
      <c r="AL140" s="1" t="str">
        <f t="shared" si="251"/>
        <v>3pm-6pm</v>
      </c>
      <c r="AM140" s="1" t="str">
        <f t="shared" si="252"/>
        <v>3pm-6pm</v>
      </c>
      <c r="AN140" s="1" t="str">
        <f t="shared" si="253"/>
        <v>3pm-6pm</v>
      </c>
      <c r="AO140" s="1" t="str">
        <f t="shared" si="254"/>
        <v>3pm-6pm</v>
      </c>
      <c r="AP140" s="1" t="str">
        <f t="shared" si="255"/>
        <v>3pm-6pm</v>
      </c>
      <c r="AQ140" s="1" t="str">
        <f t="shared" si="256"/>
        <v>9pm-12am</v>
      </c>
      <c r="AR140" s="4" t="s">
        <v>175</v>
      </c>
      <c r="AS140" s="1" t="s">
        <v>28</v>
      </c>
      <c r="AU140" s="1" t="s">
        <v>538</v>
      </c>
      <c r="AV140" s="5" t="s">
        <v>32</v>
      </c>
      <c r="AW140" s="5" t="s">
        <v>32</v>
      </c>
      <c r="AX140" s="6" t="str">
        <f t="shared" si="22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Cocktails", 'link':"http://www.thewestendtavern.com/", 'pricing':"",   'phone-number': "", 'address': "926 Pearl StBoulder, CO 80302", 'other-amenities': ['outdoor','','med'], 'has-drink':true, 'has-food':true},</v>
      </c>
      <c r="AY140" s="1" t="str">
        <f t="shared" si="227"/>
        <v>&lt;img src=@img/outdoor.png@&gt;</v>
      </c>
      <c r="AZ140" s="1" t="str">
        <f t="shared" si="228"/>
        <v/>
      </c>
      <c r="BA140" s="1" t="str">
        <f t="shared" si="229"/>
        <v/>
      </c>
      <c r="BB140" s="1" t="str">
        <f t="shared" si="230"/>
        <v>&lt;img src=@img/drinkicon.png@&gt;</v>
      </c>
      <c r="BC140" s="1" t="str">
        <f t="shared" si="231"/>
        <v>&lt;img src=@img/foodicon.png@&gt;</v>
      </c>
      <c r="BD140" s="1" t="str">
        <f t="shared" si="232"/>
        <v>&lt;img src=@img/outdoor.png@&gt;&lt;img src=@img/drinkicon.png@&gt;&lt;img src=@img/foodicon.png@&gt;</v>
      </c>
      <c r="BE140" s="1" t="str">
        <f t="shared" si="233"/>
        <v>outdoor drink food med  pearl</v>
      </c>
      <c r="BF140" s="1" t="str">
        <f t="shared" si="234"/>
        <v>Pearl Street</v>
      </c>
      <c r="BG140" s="10">
        <v>40.017000000000003</v>
      </c>
      <c r="BH140" s="10">
        <v>-105.28324499999999</v>
      </c>
      <c r="BI140" s="1" t="str">
        <f t="shared" si="235"/>
        <v>[40.017,-105.283245],</v>
      </c>
      <c r="BK140" s="1" t="str">
        <f t="shared" si="225"/>
        <v/>
      </c>
    </row>
    <row r="141" spans="2:63" ht="21" customHeight="1">
      <c r="B141" s="10" t="s">
        <v>101</v>
      </c>
      <c r="C141" s="1" t="s">
        <v>178</v>
      </c>
      <c r="G141" s="17" t="s">
        <v>217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0" t="s">
        <v>131</v>
      </c>
      <c r="W141" s="1" t="str">
        <f t="shared" si="236"/>
        <v/>
      </c>
      <c r="X141" s="1" t="str">
        <f t="shared" si="237"/>
        <v/>
      </c>
      <c r="Y141" s="1">
        <f t="shared" si="238"/>
        <v>15</v>
      </c>
      <c r="Z141" s="1">
        <f t="shared" si="239"/>
        <v>18</v>
      </c>
      <c r="AA141" s="1">
        <f t="shared" si="240"/>
        <v>15</v>
      </c>
      <c r="AB141" s="1">
        <f t="shared" si="241"/>
        <v>18</v>
      </c>
      <c r="AC141" s="1">
        <f t="shared" si="242"/>
        <v>15</v>
      </c>
      <c r="AD141" s="1">
        <f t="shared" si="243"/>
        <v>18</v>
      </c>
      <c r="AE141" s="1">
        <f t="shared" si="244"/>
        <v>15</v>
      </c>
      <c r="AF141" s="1">
        <f t="shared" si="245"/>
        <v>18</v>
      </c>
      <c r="AG141" s="1">
        <f t="shared" si="246"/>
        <v>15</v>
      </c>
      <c r="AH141" s="1">
        <f t="shared" si="247"/>
        <v>18</v>
      </c>
      <c r="AI141" s="1" t="str">
        <f t="shared" si="248"/>
        <v/>
      </c>
      <c r="AJ141" s="1" t="str">
        <f t="shared" si="249"/>
        <v/>
      </c>
      <c r="AK141" s="1" t="str">
        <f t="shared" si="250"/>
        <v/>
      </c>
      <c r="AL141" s="1" t="str">
        <f t="shared" si="251"/>
        <v>3pm-6pm</v>
      </c>
      <c r="AM141" s="1" t="str">
        <f t="shared" si="252"/>
        <v>3pm-6pm</v>
      </c>
      <c r="AN141" s="1" t="str">
        <f t="shared" si="253"/>
        <v>3pm-6pm</v>
      </c>
      <c r="AO141" s="1" t="str">
        <f t="shared" si="254"/>
        <v>3pm-6pm</v>
      </c>
      <c r="AP141" s="1" t="str">
        <f t="shared" si="255"/>
        <v>3pm-6pm</v>
      </c>
      <c r="AQ141" s="1" t="str">
        <f t="shared" si="256"/>
        <v/>
      </c>
      <c r="AR141" s="1" t="s">
        <v>176</v>
      </c>
      <c r="AS141" s="1" t="s">
        <v>28</v>
      </c>
      <c r="AU141" s="1" t="s">
        <v>538</v>
      </c>
      <c r="AV141" s="5" t="s">
        <v>32</v>
      </c>
      <c r="AW141" s="5" t="s">
        <v>32</v>
      </c>
      <c r="AX141" s="6" t="str">
        <f t="shared" si="22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1" s="1" t="str">
        <f t="shared" si="227"/>
        <v>&lt;img src=@img/outdoor.png@&gt;</v>
      </c>
      <c r="AZ141" s="1" t="str">
        <f t="shared" si="228"/>
        <v/>
      </c>
      <c r="BA141" s="1" t="str">
        <f t="shared" si="229"/>
        <v/>
      </c>
      <c r="BB141" s="1" t="str">
        <f t="shared" si="230"/>
        <v>&lt;img src=@img/drinkicon.png@&gt;</v>
      </c>
      <c r="BC141" s="1" t="str">
        <f t="shared" si="231"/>
        <v>&lt;img src=@img/foodicon.png@&gt;</v>
      </c>
      <c r="BD141" s="1" t="str">
        <f t="shared" si="232"/>
        <v>&lt;img src=@img/outdoor.png@&gt;&lt;img src=@img/drinkicon.png@&gt;&lt;img src=@img/foodicon.png@&gt;</v>
      </c>
      <c r="BE141" s="1" t="str">
        <f t="shared" si="233"/>
        <v>outdoor drink food med  pearl</v>
      </c>
      <c r="BF141" s="1" t="str">
        <f t="shared" si="234"/>
        <v>Pearl Street</v>
      </c>
      <c r="BG141" s="10">
        <v>40.018034999999998</v>
      </c>
      <c r="BH141" s="10">
        <v>-105.280717</v>
      </c>
      <c r="BI141" s="1" t="str">
        <f t="shared" si="235"/>
        <v>[40.018035,-105.280717],</v>
      </c>
      <c r="BK141" s="1" t="str">
        <f t="shared" si="225"/>
        <v/>
      </c>
    </row>
    <row r="142" spans="2:63" ht="21" customHeight="1">
      <c r="B142" s="10" t="s">
        <v>102</v>
      </c>
      <c r="C142" s="1" t="s">
        <v>178</v>
      </c>
      <c r="G142" s="6" t="s">
        <v>218</v>
      </c>
      <c r="H142" s="1">
        <v>1500</v>
      </c>
      <c r="I142" s="1">
        <v>1700</v>
      </c>
      <c r="J142" s="1">
        <v>1500</v>
      </c>
      <c r="K142" s="1">
        <v>1700</v>
      </c>
      <c r="L142" s="1">
        <v>1500</v>
      </c>
      <c r="M142" s="1">
        <v>1700</v>
      </c>
      <c r="N142" s="1">
        <v>1500</v>
      </c>
      <c r="O142" s="1">
        <v>1700</v>
      </c>
      <c r="P142" s="1">
        <v>1500</v>
      </c>
      <c r="Q142" s="1">
        <v>1700</v>
      </c>
      <c r="R142" s="1">
        <v>1500</v>
      </c>
      <c r="S142" s="1">
        <v>1700</v>
      </c>
      <c r="T142" s="1">
        <v>1500</v>
      </c>
      <c r="U142" s="1">
        <v>1700</v>
      </c>
      <c r="V142" s="10" t="s">
        <v>132</v>
      </c>
      <c r="W142" s="1">
        <f t="shared" si="236"/>
        <v>15</v>
      </c>
      <c r="X142" s="1">
        <f t="shared" si="237"/>
        <v>17</v>
      </c>
      <c r="Y142" s="1">
        <f t="shared" si="238"/>
        <v>15</v>
      </c>
      <c r="Z142" s="1">
        <f t="shared" si="239"/>
        <v>17</v>
      </c>
      <c r="AA142" s="1">
        <f t="shared" si="240"/>
        <v>15</v>
      </c>
      <c r="AB142" s="1">
        <f t="shared" si="241"/>
        <v>17</v>
      </c>
      <c r="AC142" s="1">
        <f t="shared" si="242"/>
        <v>15</v>
      </c>
      <c r="AD142" s="1">
        <f t="shared" si="243"/>
        <v>17</v>
      </c>
      <c r="AE142" s="1">
        <f t="shared" si="244"/>
        <v>15</v>
      </c>
      <c r="AF142" s="1">
        <f t="shared" si="245"/>
        <v>17</v>
      </c>
      <c r="AG142" s="1">
        <f t="shared" si="246"/>
        <v>15</v>
      </c>
      <c r="AH142" s="1">
        <f t="shared" si="247"/>
        <v>17</v>
      </c>
      <c r="AI142" s="1">
        <f t="shared" si="248"/>
        <v>15</v>
      </c>
      <c r="AJ142" s="1">
        <f t="shared" si="249"/>
        <v>17</v>
      </c>
      <c r="AK142" s="1" t="str">
        <f t="shared" si="250"/>
        <v>3pm-5pm</v>
      </c>
      <c r="AL142" s="1" t="str">
        <f t="shared" si="251"/>
        <v>3pm-5pm</v>
      </c>
      <c r="AM142" s="1" t="str">
        <f t="shared" si="252"/>
        <v>3pm-5pm</v>
      </c>
      <c r="AN142" s="1" t="str">
        <f t="shared" si="253"/>
        <v>3pm-5pm</v>
      </c>
      <c r="AO142" s="1" t="str">
        <f t="shared" si="254"/>
        <v>3pm-5pm</v>
      </c>
      <c r="AP142" s="1" t="str">
        <f t="shared" si="255"/>
        <v>3pm-5pm</v>
      </c>
      <c r="AQ142" s="1" t="str">
        <f t="shared" si="256"/>
        <v>3pm-5pm</v>
      </c>
      <c r="AR142" s="4" t="s">
        <v>177</v>
      </c>
      <c r="AS142" s="1" t="s">
        <v>28</v>
      </c>
      <c r="AT142" s="1" t="s">
        <v>435</v>
      </c>
      <c r="AU142" s="1" t="s">
        <v>538</v>
      </c>
      <c r="AV142" s="5" t="s">
        <v>32</v>
      </c>
      <c r="AW142" s="5" t="s">
        <v>32</v>
      </c>
      <c r="AX142" s="6" t="str">
        <f t="shared" si="22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2" s="1" t="str">
        <f t="shared" si="227"/>
        <v>&lt;img src=@img/outdoor.png@&gt;</v>
      </c>
      <c r="AZ142" s="1" t="str">
        <f t="shared" si="228"/>
        <v>&lt;img src=@img/pets.png@&gt;</v>
      </c>
      <c r="BA142" s="1" t="str">
        <f t="shared" si="229"/>
        <v/>
      </c>
      <c r="BB142" s="1" t="str">
        <f t="shared" si="230"/>
        <v>&lt;img src=@img/drinkicon.png@&gt;</v>
      </c>
      <c r="BC142" s="1" t="str">
        <f t="shared" si="231"/>
        <v>&lt;img src=@img/foodicon.png@&gt;</v>
      </c>
      <c r="BD142" s="1" t="str">
        <f t="shared" si="232"/>
        <v>&lt;img src=@img/outdoor.png@&gt;&lt;img src=@img/pets.png@&gt;&lt;img src=@img/drinkicon.png@&gt;&lt;img src=@img/foodicon.png@&gt;</v>
      </c>
      <c r="BE142" s="1" t="str">
        <f t="shared" si="233"/>
        <v>outdoor pet drink food med  pearl</v>
      </c>
      <c r="BF142" s="1" t="str">
        <f t="shared" si="234"/>
        <v>Pearl Street</v>
      </c>
      <c r="BG142" s="10">
        <v>40.017709000000004</v>
      </c>
      <c r="BH142" s="10">
        <v>-105.28163499999999</v>
      </c>
      <c r="BI142" s="1" t="str">
        <f t="shared" si="235"/>
        <v>[40.017709,-105.281635],</v>
      </c>
      <c r="BK142" s="1" t="str">
        <f t="shared" si="225"/>
        <v/>
      </c>
    </row>
    <row r="143" spans="2:63" ht="21" customHeight="1">
      <c r="B143" s="10" t="s">
        <v>311</v>
      </c>
      <c r="C143" s="1" t="s">
        <v>266</v>
      </c>
      <c r="G143" s="8" t="s">
        <v>343</v>
      </c>
      <c r="W143" s="1" t="str">
        <f t="shared" si="236"/>
        <v/>
      </c>
      <c r="X143" s="1" t="str">
        <f t="shared" si="237"/>
        <v/>
      </c>
      <c r="Y143" s="1" t="str">
        <f t="shared" si="238"/>
        <v/>
      </c>
      <c r="Z143" s="1" t="str">
        <f t="shared" si="239"/>
        <v/>
      </c>
      <c r="AA143" s="1" t="str">
        <f t="shared" si="240"/>
        <v/>
      </c>
      <c r="AB143" s="1" t="str">
        <f t="shared" si="241"/>
        <v/>
      </c>
      <c r="AC143" s="1" t="str">
        <f t="shared" si="242"/>
        <v/>
      </c>
      <c r="AD143" s="1" t="str">
        <f t="shared" si="243"/>
        <v/>
      </c>
      <c r="AE143" s="1" t="str">
        <f t="shared" si="244"/>
        <v/>
      </c>
      <c r="AF143" s="1" t="str">
        <f t="shared" si="245"/>
        <v/>
      </c>
      <c r="AG143" s="1" t="str">
        <f t="shared" si="246"/>
        <v/>
      </c>
      <c r="AH143" s="1" t="str">
        <f t="shared" si="247"/>
        <v/>
      </c>
      <c r="AI143" s="1" t="str">
        <f t="shared" si="248"/>
        <v/>
      </c>
      <c r="AJ143" s="1" t="str">
        <f t="shared" si="249"/>
        <v/>
      </c>
      <c r="AK143" s="1" t="str">
        <f t="shared" si="250"/>
        <v/>
      </c>
      <c r="AL143" s="1" t="str">
        <f t="shared" si="251"/>
        <v/>
      </c>
      <c r="AM143" s="1" t="str">
        <f t="shared" si="252"/>
        <v/>
      </c>
      <c r="AN143" s="1" t="str">
        <f t="shared" si="253"/>
        <v/>
      </c>
      <c r="AO143" s="1" t="str">
        <f t="shared" si="254"/>
        <v/>
      </c>
      <c r="AP143" s="1" t="str">
        <f t="shared" si="255"/>
        <v/>
      </c>
      <c r="AQ143" s="1" t="str">
        <f t="shared" si="256"/>
        <v/>
      </c>
      <c r="AR143" s="1" t="s">
        <v>493</v>
      </c>
      <c r="AU143" s="1" t="s">
        <v>538</v>
      </c>
      <c r="AV143" s="5" t="s">
        <v>33</v>
      </c>
      <c r="AW143" s="5" t="s">
        <v>33</v>
      </c>
      <c r="AX143" s="6" t="str">
        <f t="shared" si="226"/>
        <v>{
    'name': "Woodgrain Bagels",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3" s="1" t="str">
        <f t="shared" si="227"/>
        <v/>
      </c>
      <c r="AZ143" s="1" t="str">
        <f t="shared" si="228"/>
        <v/>
      </c>
      <c r="BA143" s="1" t="str">
        <f t="shared" si="229"/>
        <v/>
      </c>
      <c r="BB143" s="1" t="str">
        <f t="shared" si="230"/>
        <v/>
      </c>
      <c r="BC143" s="1" t="str">
        <f t="shared" si="231"/>
        <v/>
      </c>
      <c r="BD143" s="1" t="str">
        <f t="shared" si="232"/>
        <v/>
      </c>
      <c r="BE143" s="1" t="str">
        <f t="shared" si="233"/>
        <v>med  downtown</v>
      </c>
      <c r="BF143" s="1" t="str">
        <f t="shared" si="234"/>
        <v>Downtown</v>
      </c>
      <c r="BG143" s="10">
        <v>40.014812999999997</v>
      </c>
      <c r="BH143" s="10">
        <v>-105.262709</v>
      </c>
      <c r="BI143" s="1" t="str">
        <f t="shared" si="235"/>
        <v>[40.014813,-105.262709],</v>
      </c>
      <c r="BK143" s="1" t="str">
        <f t="shared" si="225"/>
        <v/>
      </c>
    </row>
    <row r="144" spans="2:63" ht="21" customHeight="1">
      <c r="B144" s="10" t="s">
        <v>384</v>
      </c>
      <c r="C144" s="1" t="s">
        <v>292</v>
      </c>
      <c r="G144" s="8" t="s">
        <v>366</v>
      </c>
      <c r="W144" s="1" t="str">
        <f t="shared" si="236"/>
        <v/>
      </c>
      <c r="X144" s="1" t="str">
        <f t="shared" si="237"/>
        <v/>
      </c>
      <c r="Y144" s="1" t="str">
        <f t="shared" si="238"/>
        <v/>
      </c>
      <c r="Z144" s="1" t="str">
        <f t="shared" si="239"/>
        <v/>
      </c>
      <c r="AA144" s="1" t="str">
        <f t="shared" si="240"/>
        <v/>
      </c>
      <c r="AB144" s="1" t="str">
        <f t="shared" si="241"/>
        <v/>
      </c>
      <c r="AC144" s="1" t="str">
        <f t="shared" si="242"/>
        <v/>
      </c>
      <c r="AD144" s="1" t="str">
        <f t="shared" si="243"/>
        <v/>
      </c>
      <c r="AE144" s="1" t="str">
        <f t="shared" si="244"/>
        <v/>
      </c>
      <c r="AF144" s="1" t="str">
        <f t="shared" si="245"/>
        <v/>
      </c>
      <c r="AG144" s="1" t="str">
        <f t="shared" si="246"/>
        <v/>
      </c>
      <c r="AH144" s="1" t="str">
        <f t="shared" si="247"/>
        <v/>
      </c>
      <c r="AI144" s="1" t="str">
        <f t="shared" si="248"/>
        <v/>
      </c>
      <c r="AJ144" s="1" t="str">
        <f t="shared" si="249"/>
        <v/>
      </c>
      <c r="AK144" s="1" t="str">
        <f t="shared" si="250"/>
        <v/>
      </c>
      <c r="AL144" s="1" t="str">
        <f t="shared" si="251"/>
        <v/>
      </c>
      <c r="AM144" s="1" t="str">
        <f t="shared" si="252"/>
        <v/>
      </c>
      <c r="AN144" s="1" t="str">
        <f t="shared" si="253"/>
        <v/>
      </c>
      <c r="AO144" s="1" t="str">
        <f t="shared" si="254"/>
        <v/>
      </c>
      <c r="AP144" s="1" t="str">
        <f t="shared" si="255"/>
        <v/>
      </c>
      <c r="AQ144" s="1" t="str">
        <f t="shared" si="256"/>
        <v/>
      </c>
      <c r="AR144" s="14" t="s">
        <v>515</v>
      </c>
      <c r="AU144" s="1" t="s">
        <v>538</v>
      </c>
      <c r="AV144" s="5" t="s">
        <v>33</v>
      </c>
      <c r="AW144" s="5" t="s">
        <v>33</v>
      </c>
      <c r="AX144" s="6" t="str">
        <f t="shared" si="22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4" s="1" t="str">
        <f t="shared" si="227"/>
        <v/>
      </c>
      <c r="AZ144" s="1" t="str">
        <f t="shared" si="228"/>
        <v/>
      </c>
      <c r="BA144" s="1" t="str">
        <f t="shared" si="229"/>
        <v/>
      </c>
      <c r="BB144" s="1" t="str">
        <f t="shared" si="230"/>
        <v/>
      </c>
      <c r="BC144" s="1" t="str">
        <f t="shared" si="231"/>
        <v/>
      </c>
      <c r="BD144" s="1" t="str">
        <f t="shared" si="232"/>
        <v/>
      </c>
      <c r="BE144" s="1" t="str">
        <f t="shared" si="233"/>
        <v>med  hill</v>
      </c>
      <c r="BF144" s="1" t="str">
        <f t="shared" si="234"/>
        <v>The Hill</v>
      </c>
      <c r="BG144" s="10">
        <v>40.007581000000002</v>
      </c>
      <c r="BH144" s="10">
        <v>-105.265942</v>
      </c>
      <c r="BI144" s="1" t="str">
        <f t="shared" si="235"/>
        <v>[40.007581,-105.265942],</v>
      </c>
      <c r="BK144" s="1" t="str">
        <f t="shared" si="225"/>
        <v/>
      </c>
    </row>
    <row r="145" spans="2:63" ht="21" customHeight="1">
      <c r="B145" s="10" t="s">
        <v>381</v>
      </c>
      <c r="C145" s="1" t="s">
        <v>292</v>
      </c>
      <c r="G145" s="3" t="s">
        <v>363</v>
      </c>
      <c r="W145" s="1" t="str">
        <f t="shared" si="236"/>
        <v/>
      </c>
      <c r="X145" s="1" t="str">
        <f t="shared" si="237"/>
        <v/>
      </c>
      <c r="Y145" s="1" t="str">
        <f t="shared" si="238"/>
        <v/>
      </c>
      <c r="Z145" s="1" t="str">
        <f t="shared" si="239"/>
        <v/>
      </c>
      <c r="AA145" s="1" t="str">
        <f t="shared" si="240"/>
        <v/>
      </c>
      <c r="AB145" s="1" t="str">
        <f t="shared" si="241"/>
        <v/>
      </c>
      <c r="AC145" s="1" t="str">
        <f t="shared" si="242"/>
        <v/>
      </c>
      <c r="AD145" s="1" t="str">
        <f t="shared" si="243"/>
        <v/>
      </c>
      <c r="AE145" s="1" t="str">
        <f t="shared" si="244"/>
        <v/>
      </c>
      <c r="AF145" s="1" t="str">
        <f t="shared" si="245"/>
        <v/>
      </c>
      <c r="AG145" s="1" t="str">
        <f t="shared" si="246"/>
        <v/>
      </c>
      <c r="AH145" s="1" t="str">
        <f t="shared" si="247"/>
        <v/>
      </c>
      <c r="AI145" s="1" t="str">
        <f t="shared" si="248"/>
        <v/>
      </c>
      <c r="AJ145" s="1" t="str">
        <f t="shared" si="249"/>
        <v/>
      </c>
      <c r="AK145" s="1" t="str">
        <f t="shared" si="250"/>
        <v/>
      </c>
      <c r="AL145" s="1" t="str">
        <f t="shared" si="251"/>
        <v/>
      </c>
      <c r="AM145" s="1" t="str">
        <f t="shared" si="252"/>
        <v/>
      </c>
      <c r="AN145" s="1" t="str">
        <f t="shared" si="253"/>
        <v/>
      </c>
      <c r="AO145" s="1" t="str">
        <f t="shared" si="254"/>
        <v/>
      </c>
      <c r="AP145" s="1" t="str">
        <f t="shared" si="255"/>
        <v/>
      </c>
      <c r="AQ145" s="1" t="str">
        <f t="shared" si="256"/>
        <v/>
      </c>
      <c r="AR145" s="7" t="s">
        <v>512</v>
      </c>
      <c r="AU145" s="1" t="s">
        <v>538</v>
      </c>
      <c r="AV145" s="5" t="s">
        <v>33</v>
      </c>
      <c r="AW145" s="5" t="s">
        <v>33</v>
      </c>
      <c r="AX145" s="6" t="str">
        <f t="shared" si="22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5" s="1" t="str">
        <f t="shared" si="227"/>
        <v/>
      </c>
      <c r="AZ145" s="1" t="str">
        <f t="shared" si="228"/>
        <v/>
      </c>
      <c r="BA145" s="1" t="str">
        <f t="shared" si="229"/>
        <v/>
      </c>
      <c r="BB145" s="1" t="str">
        <f t="shared" si="230"/>
        <v/>
      </c>
      <c r="BC145" s="1" t="str">
        <f t="shared" si="231"/>
        <v/>
      </c>
      <c r="BD145" s="1" t="str">
        <f t="shared" si="232"/>
        <v/>
      </c>
      <c r="BE145" s="1" t="str">
        <f t="shared" si="233"/>
        <v>med  hill</v>
      </c>
      <c r="BF145" s="1" t="str">
        <f t="shared" si="234"/>
        <v>The Hill</v>
      </c>
      <c r="BG145" s="10">
        <v>40.009763</v>
      </c>
      <c r="BH145" s="10">
        <v>-105.276668</v>
      </c>
      <c r="BI145" s="1" t="str">
        <f t="shared" si="235"/>
        <v>[40.009763,-105.276668],</v>
      </c>
      <c r="BK145" s="1" t="str">
        <f t="shared" si="225"/>
        <v/>
      </c>
    </row>
    <row r="146" spans="2:63" ht="21" customHeight="1">
      <c r="B146" s="10" t="s">
        <v>228</v>
      </c>
      <c r="C146" s="1" t="s">
        <v>178</v>
      </c>
      <c r="G146" s="1" t="s">
        <v>251</v>
      </c>
      <c r="W146" s="1" t="str">
        <f t="shared" si="236"/>
        <v/>
      </c>
      <c r="X146" s="1" t="str">
        <f t="shared" si="237"/>
        <v/>
      </c>
      <c r="Y146" s="1" t="str">
        <f t="shared" si="238"/>
        <v/>
      </c>
      <c r="Z146" s="1" t="str">
        <f t="shared" si="239"/>
        <v/>
      </c>
      <c r="AA146" s="1" t="str">
        <f t="shared" si="240"/>
        <v/>
      </c>
      <c r="AB146" s="1" t="str">
        <f t="shared" si="241"/>
        <v/>
      </c>
      <c r="AC146" s="1" t="str">
        <f t="shared" si="242"/>
        <v/>
      </c>
      <c r="AD146" s="1" t="str">
        <f t="shared" si="243"/>
        <v/>
      </c>
      <c r="AE146" s="1" t="str">
        <f t="shared" si="244"/>
        <v/>
      </c>
      <c r="AF146" s="1" t="str">
        <f t="shared" si="245"/>
        <v/>
      </c>
      <c r="AG146" s="1" t="str">
        <f t="shared" si="246"/>
        <v/>
      </c>
      <c r="AH146" s="1" t="str">
        <f t="shared" si="247"/>
        <v/>
      </c>
      <c r="AI146" s="1" t="str">
        <f t="shared" si="248"/>
        <v/>
      </c>
      <c r="AJ146" s="1" t="str">
        <f t="shared" si="249"/>
        <v/>
      </c>
      <c r="AK146" s="1" t="str">
        <f t="shared" si="250"/>
        <v/>
      </c>
      <c r="AL146" s="1" t="str">
        <f t="shared" si="251"/>
        <v/>
      </c>
      <c r="AM146" s="1" t="str">
        <f t="shared" si="252"/>
        <v/>
      </c>
      <c r="AN146" s="1" t="str">
        <f t="shared" si="253"/>
        <v/>
      </c>
      <c r="AO146" s="1" t="str">
        <f t="shared" si="254"/>
        <v/>
      </c>
      <c r="AP146" s="1" t="str">
        <f t="shared" si="255"/>
        <v/>
      </c>
      <c r="AQ146" s="1" t="str">
        <f t="shared" si="256"/>
        <v/>
      </c>
      <c r="AR146" s="4" t="s">
        <v>275</v>
      </c>
      <c r="AS146" s="1" t="s">
        <v>28</v>
      </c>
      <c r="AU146" s="1" t="s">
        <v>538</v>
      </c>
      <c r="AV146" s="5" t="s">
        <v>33</v>
      </c>
      <c r="AW146" s="5" t="s">
        <v>33</v>
      </c>
      <c r="AX146" s="6" t="str">
        <f t="shared" si="22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6" s="1" t="str">
        <f t="shared" si="227"/>
        <v>&lt;img src=@img/outdoor.png@&gt;</v>
      </c>
      <c r="AZ146" s="1" t="str">
        <f t="shared" si="228"/>
        <v/>
      </c>
      <c r="BA146" s="1" t="str">
        <f t="shared" si="229"/>
        <v/>
      </c>
      <c r="BB146" s="1" t="str">
        <f t="shared" si="230"/>
        <v/>
      </c>
      <c r="BC146" s="1" t="str">
        <f t="shared" si="231"/>
        <v/>
      </c>
      <c r="BD146" s="1" t="str">
        <f t="shared" si="232"/>
        <v>&lt;img src=@img/outdoor.png@&gt;</v>
      </c>
      <c r="BE146" s="1" t="str">
        <f t="shared" si="233"/>
        <v>outdoor med  pearl</v>
      </c>
      <c r="BF146" s="1" t="str">
        <f t="shared" si="234"/>
        <v>Pearl Street</v>
      </c>
      <c r="BG146" s="10">
        <v>40.017612</v>
      </c>
      <c r="BH146" s="10">
        <v>-105.28255299999999</v>
      </c>
      <c r="BI146" s="1" t="str">
        <f t="shared" si="235"/>
        <v>[40.017612,-105.282553],</v>
      </c>
      <c r="BK146" s="1" t="str">
        <f t="shared" si="225"/>
        <v/>
      </c>
    </row>
    <row r="147" spans="2:63" ht="21" customHeight="1">
      <c r="B147" s="21" t="s">
        <v>302</v>
      </c>
      <c r="C147" s="1" t="s">
        <v>266</v>
      </c>
      <c r="G147" s="19" t="s">
        <v>305</v>
      </c>
      <c r="J147" s="1">
        <v>1500</v>
      </c>
      <c r="K147" s="1">
        <v>1800</v>
      </c>
      <c r="L147" s="1">
        <v>1500</v>
      </c>
      <c r="M147" s="1">
        <v>1800</v>
      </c>
      <c r="N147" s="1">
        <v>1500</v>
      </c>
      <c r="O147" s="1">
        <v>1800</v>
      </c>
      <c r="P147" s="1">
        <v>1500</v>
      </c>
      <c r="Q147" s="1">
        <v>1800</v>
      </c>
      <c r="R147" s="1">
        <v>1500</v>
      </c>
      <c r="S147" s="1">
        <v>1800</v>
      </c>
      <c r="T147" s="1">
        <v>1500</v>
      </c>
      <c r="U147" s="1">
        <v>1800</v>
      </c>
      <c r="V147" s="6" t="s">
        <v>304</v>
      </c>
      <c r="W147" s="1" t="str">
        <f t="shared" si="236"/>
        <v/>
      </c>
      <c r="X147" s="1" t="str">
        <f t="shared" si="237"/>
        <v/>
      </c>
      <c r="Y147" s="1">
        <f t="shared" si="238"/>
        <v>15</v>
      </c>
      <c r="Z147" s="1">
        <f t="shared" si="239"/>
        <v>18</v>
      </c>
      <c r="AA147" s="1">
        <f t="shared" si="240"/>
        <v>15</v>
      </c>
      <c r="AB147" s="1">
        <f t="shared" si="241"/>
        <v>18</v>
      </c>
      <c r="AC147" s="1">
        <f t="shared" si="242"/>
        <v>15</v>
      </c>
      <c r="AD147" s="1">
        <f t="shared" si="243"/>
        <v>18</v>
      </c>
      <c r="AE147" s="1">
        <f t="shared" si="244"/>
        <v>15</v>
      </c>
      <c r="AF147" s="1">
        <f t="shared" si="245"/>
        <v>18</v>
      </c>
      <c r="AG147" s="1">
        <f t="shared" si="246"/>
        <v>15</v>
      </c>
      <c r="AH147" s="1">
        <f t="shared" si="247"/>
        <v>18</v>
      </c>
      <c r="AI147" s="1">
        <f t="shared" si="248"/>
        <v>15</v>
      </c>
      <c r="AJ147" s="1">
        <f t="shared" si="249"/>
        <v>18</v>
      </c>
      <c r="AK147" s="1" t="str">
        <f t="shared" si="250"/>
        <v/>
      </c>
      <c r="AL147" s="1" t="str">
        <f t="shared" si="251"/>
        <v>3pm-6pm</v>
      </c>
      <c r="AM147" s="1" t="str">
        <f t="shared" si="252"/>
        <v>3pm-6pm</v>
      </c>
      <c r="AN147" s="1" t="str">
        <f t="shared" si="253"/>
        <v>3pm-6pm</v>
      </c>
      <c r="AO147" s="1" t="str">
        <f t="shared" si="254"/>
        <v>3pm-6pm</v>
      </c>
      <c r="AP147" s="1" t="str">
        <f t="shared" si="255"/>
        <v>3pm-6pm</v>
      </c>
      <c r="AQ147" s="1" t="str">
        <f t="shared" si="256"/>
        <v>3pm-6pm</v>
      </c>
      <c r="AR147" s="1" t="s">
        <v>303</v>
      </c>
      <c r="AS147" s="1" t="s">
        <v>28</v>
      </c>
      <c r="AU147" s="1" t="s">
        <v>538</v>
      </c>
      <c r="AV147" s="5" t="s">
        <v>32</v>
      </c>
      <c r="AW147" s="5" t="s">
        <v>32</v>
      </c>
      <c r="AX147" s="6" t="str">
        <f t="shared" si="226"/>
        <v>{
    'name': "Zolo Southwestern Grill",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7" s="1" t="str">
        <f t="shared" si="227"/>
        <v>&lt;img src=@img/outdoor.png@&gt;</v>
      </c>
      <c r="AZ147" s="1" t="str">
        <f t="shared" si="228"/>
        <v/>
      </c>
      <c r="BA147" s="1" t="str">
        <f t="shared" si="229"/>
        <v/>
      </c>
      <c r="BB147" s="1" t="str">
        <f t="shared" si="230"/>
        <v>&lt;img src=@img/drinkicon.png@&gt;</v>
      </c>
      <c r="BC147" s="1" t="str">
        <f t="shared" si="231"/>
        <v>&lt;img src=@img/foodicon.png@&gt;</v>
      </c>
      <c r="BD147" s="1" t="str">
        <f t="shared" si="232"/>
        <v>&lt;img src=@img/outdoor.png@&gt;&lt;img src=@img/drinkicon.png@&gt;&lt;img src=@img/foodicon.png@&gt;</v>
      </c>
      <c r="BE147" s="1" t="str">
        <f t="shared" si="233"/>
        <v>outdoor drink food med  downtown</v>
      </c>
      <c r="BF147" s="1" t="str">
        <f t="shared" si="234"/>
        <v>Downtown</v>
      </c>
      <c r="BG147" s="10">
        <v>40.015734000000002</v>
      </c>
      <c r="BH147" s="10">
        <v>-105.261343</v>
      </c>
      <c r="BI147" s="1" t="str">
        <f t="shared" si="235"/>
        <v>[40.015734,-105.261343],</v>
      </c>
      <c r="BK147" s="1" t="str">
        <f t="shared" si="225"/>
        <v/>
      </c>
    </row>
  </sheetData>
  <autoFilter ref="C1:C147"/>
  <sortState ref="B2:BL181">
    <sortCondition ref="B2:B181"/>
  </sortState>
  <hyperlinks>
    <hyperlink ref="AR56" r:id="rId1"/>
    <hyperlink ref="AR64" r:id="rId2"/>
    <hyperlink ref="AR140" r:id="rId3"/>
    <hyperlink ref="AR125" r:id="rId4" display="http://www.thesink.com/?utm_source=Local&amp;utm_medium=Organic&amp;utm_campaign=GMB"/>
    <hyperlink ref="AR132" r:id="rId5" display="http://twistedpinebrewing.com/"/>
    <hyperlink ref="B123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7" r:id="rId8" display="https://www.tripadvisor.com/Restaurant_Review-g33324-d381528-Reviews-Proto_s_Pizza-Boulder_Colorado.html"/>
    <hyperlink ref="B139" r:id="rId9" display="https://www.tripadvisor.com/Restaurant_Review-g33324-d3959417-Reviews-Wapos-Boulder_Colorado.html"/>
    <hyperlink ref="G138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8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464</v>
      </c>
      <c r="C1" s="10" t="s">
        <v>465</v>
      </c>
      <c r="D1" s="10" t="s">
        <v>466</v>
      </c>
      <c r="E1" s="10" t="s">
        <v>467</v>
      </c>
      <c r="F1" t="s">
        <v>468</v>
      </c>
      <c r="G1" t="s">
        <v>469</v>
      </c>
      <c r="H1" t="s">
        <v>470</v>
      </c>
    </row>
    <row r="2" spans="2:8">
      <c r="B2" s="17">
        <v>40.036504999999998</v>
      </c>
      <c r="C2" s="10">
        <v>-105.26014499999999</v>
      </c>
      <c r="D2" s="10" t="s">
        <v>451</v>
      </c>
      <c r="E2" s="10" t="s">
        <v>471</v>
      </c>
      <c r="G2" t="s">
        <v>447</v>
      </c>
      <c r="H2" t="s">
        <v>448</v>
      </c>
    </row>
    <row r="3" spans="2:8">
      <c r="B3" s="6">
        <v>40.030050000000003</v>
      </c>
      <c r="C3" s="10">
        <v>-105.25942000000001</v>
      </c>
      <c r="D3" s="10" t="s">
        <v>455</v>
      </c>
      <c r="E3" s="10" t="s">
        <v>472</v>
      </c>
      <c r="G3" t="s">
        <v>447</v>
      </c>
      <c r="H3" t="s">
        <v>448</v>
      </c>
    </row>
    <row r="4" spans="2:8">
      <c r="B4" s="17">
        <v>40.03172</v>
      </c>
      <c r="C4" s="10">
        <v>-105.25924000000001</v>
      </c>
      <c r="D4" s="10" t="s">
        <v>457</v>
      </c>
      <c r="E4" s="10" t="s">
        <v>473</v>
      </c>
      <c r="G4" t="s">
        <v>447</v>
      </c>
      <c r="H4" t="s">
        <v>448</v>
      </c>
    </row>
    <row r="5" spans="2:8">
      <c r="B5" s="17">
        <v>40.071910000000003</v>
      </c>
      <c r="C5" s="10">
        <v>-105.20641999999999</v>
      </c>
      <c r="D5" s="10" t="s">
        <v>461</v>
      </c>
      <c r="E5" s="10" t="s">
        <v>474</v>
      </c>
      <c r="G5" t="s">
        <v>447</v>
      </c>
      <c r="H5" t="s">
        <v>448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2019-09-04T13:28:18Z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