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\Dropbox\CLD\Orange House\Happy Hour\colo_spring\"/>
    </mc:Choice>
  </mc:AlternateContent>
  <xr:revisionPtr revIDLastSave="0" documentId="13_ncr:1_{8CB34257-0620-48A1-B0E5-4DE4C6487216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Sheet1!$C$1:$C$102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I8" i="1" l="1"/>
  <c r="AX8" i="1"/>
  <c r="AY8" i="1"/>
  <c r="AZ8" i="1"/>
  <c r="BA8" i="1"/>
  <c r="BD8" i="1" s="1"/>
  <c r="BB8" i="1"/>
  <c r="BC8" i="1"/>
  <c r="BE8" i="1"/>
  <c r="BF8" i="1"/>
  <c r="W8" i="1"/>
  <c r="X8" i="1"/>
  <c r="Y8" i="1"/>
  <c r="Z8" i="1"/>
  <c r="AA8" i="1"/>
  <c r="AB8" i="1"/>
  <c r="AC8" i="1"/>
  <c r="AD8" i="1"/>
  <c r="AN8" i="1" s="1"/>
  <c r="AE8" i="1"/>
  <c r="AF8" i="1"/>
  <c r="AG8" i="1"/>
  <c r="AH8" i="1"/>
  <c r="AI8" i="1"/>
  <c r="AJ8" i="1"/>
  <c r="AK8" i="1"/>
  <c r="AL8" i="1"/>
  <c r="AM8" i="1"/>
  <c r="AO8" i="1"/>
  <c r="AP8" i="1"/>
  <c r="AQ8" i="1"/>
  <c r="BI60" i="1" l="1"/>
  <c r="AX60" i="1"/>
  <c r="AY60" i="1"/>
  <c r="AZ60" i="1"/>
  <c r="BA60" i="1"/>
  <c r="BB60" i="1"/>
  <c r="BD60" i="1" s="1"/>
  <c r="BC60" i="1"/>
  <c r="BE60" i="1"/>
  <c r="BF60" i="1"/>
  <c r="W60" i="1"/>
  <c r="AK60" i="1" s="1"/>
  <c r="X60" i="1"/>
  <c r="Y60" i="1"/>
  <c r="Z60" i="1"/>
  <c r="AA60" i="1"/>
  <c r="AM60" i="1" s="1"/>
  <c r="AB60" i="1"/>
  <c r="AC60" i="1"/>
  <c r="AN60" i="1" s="1"/>
  <c r="AD60" i="1"/>
  <c r="AE60" i="1"/>
  <c r="AO60" i="1" s="1"/>
  <c r="AF60" i="1"/>
  <c r="AG60" i="1"/>
  <c r="AP60" i="1" s="1"/>
  <c r="AH60" i="1"/>
  <c r="AI60" i="1"/>
  <c r="AJ60" i="1"/>
  <c r="AL60" i="1"/>
  <c r="AQ60" i="1"/>
  <c r="BF107" i="1" l="1"/>
  <c r="BF62" i="1"/>
  <c r="BF95" i="1"/>
  <c r="BF4" i="1"/>
  <c r="BF91" i="1"/>
  <c r="BF49" i="1"/>
  <c r="BF66" i="1"/>
  <c r="BF113" i="1"/>
  <c r="BF30" i="1"/>
  <c r="BF81" i="1"/>
  <c r="BF5" i="1"/>
  <c r="BF93" i="1"/>
  <c r="BF116" i="1"/>
  <c r="BF105" i="1"/>
  <c r="BF58" i="1"/>
  <c r="BF50" i="1"/>
  <c r="BF79" i="1"/>
  <c r="BF70" i="1"/>
  <c r="BF44" i="1"/>
  <c r="BF85" i="1"/>
  <c r="BF119" i="1"/>
  <c r="BF75" i="1"/>
  <c r="BF24" i="1"/>
  <c r="BF82" i="1"/>
  <c r="BF65" i="1"/>
  <c r="BF112" i="1"/>
  <c r="BF11" i="1"/>
  <c r="BF39" i="1"/>
  <c r="BF74" i="1"/>
  <c r="BF23" i="1"/>
  <c r="BF28" i="1"/>
  <c r="BF111" i="1"/>
  <c r="BF121" i="1"/>
  <c r="BF101" i="1"/>
  <c r="BF118" i="1"/>
  <c r="BF100" i="1"/>
  <c r="BF10" i="1"/>
  <c r="BF41" i="1"/>
  <c r="BF25" i="1"/>
  <c r="BF110" i="1"/>
  <c r="BF87" i="1"/>
  <c r="BF92" i="1"/>
  <c r="BF115" i="1"/>
  <c r="BF38" i="1"/>
  <c r="BF19" i="1"/>
  <c r="BF68" i="1"/>
  <c r="BF102" i="1"/>
  <c r="BF9" i="1"/>
  <c r="BF32" i="1"/>
  <c r="BF96" i="1"/>
  <c r="BF53" i="1"/>
  <c r="BF103" i="1"/>
  <c r="BF16" i="1"/>
  <c r="BF20" i="1"/>
  <c r="BF109" i="1"/>
  <c r="BF31" i="1"/>
  <c r="BF108" i="1"/>
  <c r="BF33" i="1"/>
  <c r="BF67" i="1"/>
  <c r="BF63" i="1"/>
  <c r="BF35" i="1"/>
  <c r="BF76" i="1"/>
  <c r="BF42" i="1"/>
  <c r="BF36" i="1"/>
  <c r="BF7" i="1"/>
  <c r="BF18" i="1"/>
  <c r="BF83" i="1"/>
  <c r="BF6" i="1"/>
  <c r="BF69" i="1"/>
  <c r="BF106" i="1"/>
  <c r="BF57" i="1"/>
  <c r="BF37" i="1"/>
  <c r="BF51" i="1"/>
  <c r="BF54" i="1"/>
  <c r="BF52" i="1"/>
  <c r="BF48" i="1"/>
  <c r="BF61" i="1"/>
  <c r="BF15" i="1"/>
  <c r="BF17" i="1"/>
  <c r="BF56" i="1"/>
  <c r="BF117" i="1"/>
  <c r="BF2" i="1"/>
  <c r="BF14" i="1"/>
  <c r="BF88" i="1"/>
  <c r="BF13" i="1"/>
  <c r="BF86" i="1"/>
  <c r="BF34" i="1"/>
  <c r="BF47" i="1"/>
  <c r="BF55" i="1"/>
  <c r="BF84" i="1"/>
  <c r="BF89" i="1"/>
  <c r="BF114" i="1"/>
  <c r="BF77" i="1"/>
  <c r="BF12" i="1"/>
  <c r="BF72" i="1"/>
  <c r="BF80" i="1"/>
  <c r="BF78" i="1"/>
  <c r="BF104" i="1"/>
  <c r="BF59" i="1"/>
  <c r="BF90" i="1"/>
  <c r="BF99" i="1"/>
  <c r="BF45" i="1"/>
  <c r="BF94" i="1"/>
  <c r="BF27" i="1"/>
  <c r="BF64" i="1"/>
  <c r="BF40" i="1"/>
  <c r="BF3" i="1"/>
  <c r="BF26" i="1"/>
  <c r="BF43" i="1"/>
  <c r="BF71" i="1"/>
  <c r="BF29" i="1"/>
  <c r="BF73" i="1"/>
  <c r="BF120" i="1"/>
  <c r="BF22" i="1"/>
  <c r="BF21" i="1"/>
  <c r="BF98" i="1"/>
  <c r="BF97" i="1"/>
  <c r="BF46" i="1"/>
  <c r="BI107" i="1"/>
  <c r="BI62" i="1"/>
  <c r="BI95" i="1"/>
  <c r="BI4" i="1"/>
  <c r="BI91" i="1"/>
  <c r="BI49" i="1"/>
  <c r="BI66" i="1"/>
  <c r="BI113" i="1"/>
  <c r="BI30" i="1"/>
  <c r="BI81" i="1"/>
  <c r="BI5" i="1"/>
  <c r="BI93" i="1"/>
  <c r="BI116" i="1"/>
  <c r="BI105" i="1"/>
  <c r="BI58" i="1"/>
  <c r="BI50" i="1"/>
  <c r="BI79" i="1"/>
  <c r="BI70" i="1"/>
  <c r="BI44" i="1"/>
  <c r="BI85" i="1"/>
  <c r="BI119" i="1"/>
  <c r="BI75" i="1"/>
  <c r="BI24" i="1"/>
  <c r="BI82" i="1"/>
  <c r="BI65" i="1"/>
  <c r="BI112" i="1"/>
  <c r="BI11" i="1"/>
  <c r="BI39" i="1"/>
  <c r="BI74" i="1"/>
  <c r="BI23" i="1"/>
  <c r="BI28" i="1"/>
  <c r="BI111" i="1"/>
  <c r="BI121" i="1"/>
  <c r="BI101" i="1"/>
  <c r="BI118" i="1"/>
  <c r="BI100" i="1"/>
  <c r="BI10" i="1"/>
  <c r="BI41" i="1"/>
  <c r="BI25" i="1"/>
  <c r="BI110" i="1"/>
  <c r="BI87" i="1"/>
  <c r="BI92" i="1"/>
  <c r="BI115" i="1"/>
  <c r="BI38" i="1"/>
  <c r="BI19" i="1"/>
  <c r="BI68" i="1"/>
  <c r="BI102" i="1"/>
  <c r="BI9" i="1"/>
  <c r="BI32" i="1"/>
  <c r="BI96" i="1"/>
  <c r="BI53" i="1"/>
  <c r="BI103" i="1"/>
  <c r="BI16" i="1"/>
  <c r="BI20" i="1"/>
  <c r="BI109" i="1"/>
  <c r="BI31" i="1"/>
  <c r="BI108" i="1"/>
  <c r="BI33" i="1"/>
  <c r="BI67" i="1"/>
  <c r="BI63" i="1"/>
  <c r="BI35" i="1"/>
  <c r="BI76" i="1"/>
  <c r="BI42" i="1"/>
  <c r="BI36" i="1"/>
  <c r="BI7" i="1"/>
  <c r="BI18" i="1"/>
  <c r="BI83" i="1"/>
  <c r="BI6" i="1"/>
  <c r="BI69" i="1"/>
  <c r="BI106" i="1"/>
  <c r="BI57" i="1"/>
  <c r="BI37" i="1"/>
  <c r="BI51" i="1"/>
  <c r="BI54" i="1"/>
  <c r="BI52" i="1"/>
  <c r="BI48" i="1"/>
  <c r="BI61" i="1"/>
  <c r="BI15" i="1"/>
  <c r="BI17" i="1"/>
  <c r="BI56" i="1"/>
  <c r="BI117" i="1"/>
  <c r="BI2" i="1"/>
  <c r="BI14" i="1"/>
  <c r="BI88" i="1"/>
  <c r="BI13" i="1"/>
  <c r="BI86" i="1"/>
  <c r="BI34" i="1"/>
  <c r="BI47" i="1"/>
  <c r="BI55" i="1"/>
  <c r="BI84" i="1"/>
  <c r="BI89" i="1"/>
  <c r="BI114" i="1"/>
  <c r="BI77" i="1"/>
  <c r="BI12" i="1"/>
  <c r="BI72" i="1"/>
  <c r="BI80" i="1"/>
  <c r="BI78" i="1"/>
  <c r="BI104" i="1"/>
  <c r="BI59" i="1"/>
  <c r="BI90" i="1"/>
  <c r="BI99" i="1"/>
  <c r="BI45" i="1"/>
  <c r="BI94" i="1"/>
  <c r="BI27" i="1"/>
  <c r="BI64" i="1"/>
  <c r="BI40" i="1"/>
  <c r="BI3" i="1"/>
  <c r="BI26" i="1"/>
  <c r="BI43" i="1"/>
  <c r="BI71" i="1"/>
  <c r="BI29" i="1"/>
  <c r="BI73" i="1"/>
  <c r="BI120" i="1"/>
  <c r="BI22" i="1"/>
  <c r="BI21" i="1"/>
  <c r="BI98" i="1"/>
  <c r="BI97" i="1"/>
  <c r="AX107" i="1"/>
  <c r="AY107" i="1"/>
  <c r="AZ107" i="1"/>
  <c r="BA107" i="1"/>
  <c r="BB107" i="1"/>
  <c r="BC107" i="1"/>
  <c r="BE107" i="1"/>
  <c r="AX62" i="1"/>
  <c r="AY62" i="1"/>
  <c r="AZ62" i="1"/>
  <c r="BA62" i="1"/>
  <c r="BB62" i="1"/>
  <c r="BC62" i="1"/>
  <c r="BE62" i="1"/>
  <c r="AX95" i="1"/>
  <c r="AY95" i="1"/>
  <c r="AZ95" i="1"/>
  <c r="BA95" i="1"/>
  <c r="BB95" i="1"/>
  <c r="BC95" i="1"/>
  <c r="BE95" i="1"/>
  <c r="AX4" i="1"/>
  <c r="AY4" i="1"/>
  <c r="AZ4" i="1"/>
  <c r="BA4" i="1"/>
  <c r="BB4" i="1"/>
  <c r="BC4" i="1"/>
  <c r="BE4" i="1"/>
  <c r="AX91" i="1"/>
  <c r="AY91" i="1"/>
  <c r="AZ91" i="1"/>
  <c r="BA91" i="1"/>
  <c r="BB91" i="1"/>
  <c r="BC91" i="1"/>
  <c r="BE91" i="1"/>
  <c r="AX49" i="1"/>
  <c r="AY49" i="1"/>
  <c r="AZ49" i="1"/>
  <c r="BA49" i="1"/>
  <c r="BB49" i="1"/>
  <c r="BC49" i="1"/>
  <c r="BE49" i="1"/>
  <c r="AX66" i="1"/>
  <c r="AY66" i="1"/>
  <c r="AZ66" i="1"/>
  <c r="BA66" i="1"/>
  <c r="BB66" i="1"/>
  <c r="BC66" i="1"/>
  <c r="BE66" i="1"/>
  <c r="AX113" i="1"/>
  <c r="AY113" i="1"/>
  <c r="AZ113" i="1"/>
  <c r="BA113" i="1"/>
  <c r="BB113" i="1"/>
  <c r="BC113" i="1"/>
  <c r="BE113" i="1"/>
  <c r="AX30" i="1"/>
  <c r="AY30" i="1"/>
  <c r="AZ30" i="1"/>
  <c r="BA30" i="1"/>
  <c r="BB30" i="1"/>
  <c r="BC30" i="1"/>
  <c r="BE30" i="1"/>
  <c r="AX81" i="1"/>
  <c r="AY81" i="1"/>
  <c r="AZ81" i="1"/>
  <c r="BA81" i="1"/>
  <c r="BB81" i="1"/>
  <c r="BC81" i="1"/>
  <c r="BE81" i="1"/>
  <c r="AX5" i="1"/>
  <c r="AY5" i="1"/>
  <c r="AZ5" i="1"/>
  <c r="BA5" i="1"/>
  <c r="BB5" i="1"/>
  <c r="BC5" i="1"/>
  <c r="BE5" i="1"/>
  <c r="AX93" i="1"/>
  <c r="AY93" i="1"/>
  <c r="AZ93" i="1"/>
  <c r="BA93" i="1"/>
  <c r="BB93" i="1"/>
  <c r="BC93" i="1"/>
  <c r="BE93" i="1"/>
  <c r="AX116" i="1"/>
  <c r="AY116" i="1"/>
  <c r="AZ116" i="1"/>
  <c r="BA116" i="1"/>
  <c r="BB116" i="1"/>
  <c r="BC116" i="1"/>
  <c r="BE116" i="1"/>
  <c r="AX105" i="1"/>
  <c r="AY105" i="1"/>
  <c r="AZ105" i="1"/>
  <c r="BA105" i="1"/>
  <c r="BB105" i="1"/>
  <c r="BC105" i="1"/>
  <c r="BE105" i="1"/>
  <c r="AX58" i="1"/>
  <c r="AY58" i="1"/>
  <c r="AZ58" i="1"/>
  <c r="BA58" i="1"/>
  <c r="BB58" i="1"/>
  <c r="BC58" i="1"/>
  <c r="BE58" i="1"/>
  <c r="AX50" i="1"/>
  <c r="AY50" i="1"/>
  <c r="AZ50" i="1"/>
  <c r="BA50" i="1"/>
  <c r="BB50" i="1"/>
  <c r="BC50" i="1"/>
  <c r="BE50" i="1"/>
  <c r="AX79" i="1"/>
  <c r="AY79" i="1"/>
  <c r="AZ79" i="1"/>
  <c r="BA79" i="1"/>
  <c r="BB79" i="1"/>
  <c r="BC79" i="1"/>
  <c r="BE79" i="1"/>
  <c r="AX70" i="1"/>
  <c r="AY70" i="1"/>
  <c r="AZ70" i="1"/>
  <c r="BA70" i="1"/>
  <c r="BB70" i="1"/>
  <c r="BC70" i="1"/>
  <c r="BE70" i="1"/>
  <c r="AX44" i="1"/>
  <c r="AY44" i="1"/>
  <c r="AZ44" i="1"/>
  <c r="BA44" i="1"/>
  <c r="BB44" i="1"/>
  <c r="BC44" i="1"/>
  <c r="BE44" i="1"/>
  <c r="AX85" i="1"/>
  <c r="AY85" i="1"/>
  <c r="AZ85" i="1"/>
  <c r="BA85" i="1"/>
  <c r="BB85" i="1"/>
  <c r="BC85" i="1"/>
  <c r="BE85" i="1"/>
  <c r="AX119" i="1"/>
  <c r="AY119" i="1"/>
  <c r="AZ119" i="1"/>
  <c r="BA119" i="1"/>
  <c r="BB119" i="1"/>
  <c r="BC119" i="1"/>
  <c r="BE119" i="1"/>
  <c r="AX75" i="1"/>
  <c r="AY75" i="1"/>
  <c r="AZ75" i="1"/>
  <c r="BA75" i="1"/>
  <c r="BB75" i="1"/>
  <c r="BC75" i="1"/>
  <c r="BE75" i="1"/>
  <c r="AX24" i="1"/>
  <c r="AY24" i="1"/>
  <c r="AZ24" i="1"/>
  <c r="BA24" i="1"/>
  <c r="BB24" i="1"/>
  <c r="BC24" i="1"/>
  <c r="BE24" i="1"/>
  <c r="AX82" i="1"/>
  <c r="AY82" i="1"/>
  <c r="AZ82" i="1"/>
  <c r="BA82" i="1"/>
  <c r="BB82" i="1"/>
  <c r="BC82" i="1"/>
  <c r="BE82" i="1"/>
  <c r="AX65" i="1"/>
  <c r="AY65" i="1"/>
  <c r="AZ65" i="1"/>
  <c r="BA65" i="1"/>
  <c r="BB65" i="1"/>
  <c r="BC65" i="1"/>
  <c r="BE65" i="1"/>
  <c r="AX112" i="1"/>
  <c r="AY112" i="1"/>
  <c r="AZ112" i="1"/>
  <c r="BA112" i="1"/>
  <c r="BB112" i="1"/>
  <c r="BC112" i="1"/>
  <c r="BE112" i="1"/>
  <c r="AX11" i="1"/>
  <c r="AY11" i="1"/>
  <c r="AZ11" i="1"/>
  <c r="BA11" i="1"/>
  <c r="BB11" i="1"/>
  <c r="BC11" i="1"/>
  <c r="BE11" i="1"/>
  <c r="AX39" i="1"/>
  <c r="AY39" i="1"/>
  <c r="AZ39" i="1"/>
  <c r="BA39" i="1"/>
  <c r="BB39" i="1"/>
  <c r="BC39" i="1"/>
  <c r="BE39" i="1"/>
  <c r="AX74" i="1"/>
  <c r="AY74" i="1"/>
  <c r="AZ74" i="1"/>
  <c r="BA74" i="1"/>
  <c r="BB74" i="1"/>
  <c r="BC74" i="1"/>
  <c r="BE74" i="1"/>
  <c r="AX23" i="1"/>
  <c r="AY23" i="1"/>
  <c r="AZ23" i="1"/>
  <c r="BA23" i="1"/>
  <c r="BB23" i="1"/>
  <c r="BC23" i="1"/>
  <c r="BE23" i="1"/>
  <c r="AX28" i="1"/>
  <c r="AY28" i="1"/>
  <c r="AZ28" i="1"/>
  <c r="BA28" i="1"/>
  <c r="BB28" i="1"/>
  <c r="BC28" i="1"/>
  <c r="BE28" i="1"/>
  <c r="AX111" i="1"/>
  <c r="AY111" i="1"/>
  <c r="AZ111" i="1"/>
  <c r="BA111" i="1"/>
  <c r="BB111" i="1"/>
  <c r="BC111" i="1"/>
  <c r="BE111" i="1"/>
  <c r="AX121" i="1"/>
  <c r="AY121" i="1"/>
  <c r="AZ121" i="1"/>
  <c r="BA121" i="1"/>
  <c r="BB121" i="1"/>
  <c r="BC121" i="1"/>
  <c r="BE121" i="1"/>
  <c r="AX101" i="1"/>
  <c r="AY101" i="1"/>
  <c r="AZ101" i="1"/>
  <c r="BA101" i="1"/>
  <c r="BB101" i="1"/>
  <c r="BC101" i="1"/>
  <c r="BE101" i="1"/>
  <c r="AX118" i="1"/>
  <c r="AY118" i="1"/>
  <c r="AZ118" i="1"/>
  <c r="BA118" i="1"/>
  <c r="BB118" i="1"/>
  <c r="BC118" i="1"/>
  <c r="BE118" i="1"/>
  <c r="AX100" i="1"/>
  <c r="AY100" i="1"/>
  <c r="AZ100" i="1"/>
  <c r="BA100" i="1"/>
  <c r="BB100" i="1"/>
  <c r="BC100" i="1"/>
  <c r="BE100" i="1"/>
  <c r="AX10" i="1"/>
  <c r="AY10" i="1"/>
  <c r="AZ10" i="1"/>
  <c r="BA10" i="1"/>
  <c r="BB10" i="1"/>
  <c r="BC10" i="1"/>
  <c r="BE10" i="1"/>
  <c r="AX41" i="1"/>
  <c r="AY41" i="1"/>
  <c r="AZ41" i="1"/>
  <c r="BA41" i="1"/>
  <c r="BB41" i="1"/>
  <c r="BC41" i="1"/>
  <c r="BE41" i="1"/>
  <c r="AX25" i="1"/>
  <c r="AY25" i="1"/>
  <c r="AZ25" i="1"/>
  <c r="BA25" i="1"/>
  <c r="BB25" i="1"/>
  <c r="BC25" i="1"/>
  <c r="BE25" i="1"/>
  <c r="AX110" i="1"/>
  <c r="AY110" i="1"/>
  <c r="AZ110" i="1"/>
  <c r="BA110" i="1"/>
  <c r="BB110" i="1"/>
  <c r="BC110" i="1"/>
  <c r="BE110" i="1"/>
  <c r="AX87" i="1"/>
  <c r="AY87" i="1"/>
  <c r="AZ87" i="1"/>
  <c r="BA87" i="1"/>
  <c r="BB87" i="1"/>
  <c r="BC87" i="1"/>
  <c r="BE87" i="1"/>
  <c r="AX92" i="1"/>
  <c r="AY92" i="1"/>
  <c r="AZ92" i="1"/>
  <c r="BA92" i="1"/>
  <c r="BB92" i="1"/>
  <c r="BC92" i="1"/>
  <c r="BE92" i="1"/>
  <c r="AX115" i="1"/>
  <c r="AY115" i="1"/>
  <c r="AZ115" i="1"/>
  <c r="BA115" i="1"/>
  <c r="BB115" i="1"/>
  <c r="BC115" i="1"/>
  <c r="BE115" i="1"/>
  <c r="AX38" i="1"/>
  <c r="AY38" i="1"/>
  <c r="AZ38" i="1"/>
  <c r="BA38" i="1"/>
  <c r="BB38" i="1"/>
  <c r="BC38" i="1"/>
  <c r="BE38" i="1"/>
  <c r="AX19" i="1"/>
  <c r="AY19" i="1"/>
  <c r="AZ19" i="1"/>
  <c r="BA19" i="1"/>
  <c r="BB19" i="1"/>
  <c r="BC19" i="1"/>
  <c r="BE19" i="1"/>
  <c r="AX68" i="1"/>
  <c r="AY68" i="1"/>
  <c r="AZ68" i="1"/>
  <c r="BA68" i="1"/>
  <c r="BB68" i="1"/>
  <c r="BC68" i="1"/>
  <c r="BE68" i="1"/>
  <c r="AX102" i="1"/>
  <c r="AY102" i="1"/>
  <c r="AZ102" i="1"/>
  <c r="BA102" i="1"/>
  <c r="BB102" i="1"/>
  <c r="BC102" i="1"/>
  <c r="BE102" i="1"/>
  <c r="AX9" i="1"/>
  <c r="AY9" i="1"/>
  <c r="AZ9" i="1"/>
  <c r="BA9" i="1"/>
  <c r="BB9" i="1"/>
  <c r="BC9" i="1"/>
  <c r="BE9" i="1"/>
  <c r="AX32" i="1"/>
  <c r="AY32" i="1"/>
  <c r="AZ32" i="1"/>
  <c r="BA32" i="1"/>
  <c r="BB32" i="1"/>
  <c r="BC32" i="1"/>
  <c r="BE32" i="1"/>
  <c r="AX96" i="1"/>
  <c r="AY96" i="1"/>
  <c r="AZ96" i="1"/>
  <c r="BA96" i="1"/>
  <c r="BB96" i="1"/>
  <c r="BC96" i="1"/>
  <c r="BE96" i="1"/>
  <c r="AX53" i="1"/>
  <c r="AY53" i="1"/>
  <c r="AZ53" i="1"/>
  <c r="BA53" i="1"/>
  <c r="BB53" i="1"/>
  <c r="BC53" i="1"/>
  <c r="BE53" i="1"/>
  <c r="AX103" i="1"/>
  <c r="AY103" i="1"/>
  <c r="AZ103" i="1"/>
  <c r="BA103" i="1"/>
  <c r="BB103" i="1"/>
  <c r="BC103" i="1"/>
  <c r="BE103" i="1"/>
  <c r="AX16" i="1"/>
  <c r="AY16" i="1"/>
  <c r="AZ16" i="1"/>
  <c r="BA16" i="1"/>
  <c r="BB16" i="1"/>
  <c r="BC16" i="1"/>
  <c r="BE16" i="1"/>
  <c r="AX20" i="1"/>
  <c r="AY20" i="1"/>
  <c r="AZ20" i="1"/>
  <c r="BA20" i="1"/>
  <c r="BB20" i="1"/>
  <c r="BC20" i="1"/>
  <c r="BE20" i="1"/>
  <c r="AX109" i="1"/>
  <c r="AY109" i="1"/>
  <c r="AZ109" i="1"/>
  <c r="BA109" i="1"/>
  <c r="BB109" i="1"/>
  <c r="BC109" i="1"/>
  <c r="BE109" i="1"/>
  <c r="AX31" i="1"/>
  <c r="AY31" i="1"/>
  <c r="AZ31" i="1"/>
  <c r="BA31" i="1"/>
  <c r="BB31" i="1"/>
  <c r="BC31" i="1"/>
  <c r="BE31" i="1"/>
  <c r="AX108" i="1"/>
  <c r="AY108" i="1"/>
  <c r="AZ108" i="1"/>
  <c r="BA108" i="1"/>
  <c r="BB108" i="1"/>
  <c r="BC108" i="1"/>
  <c r="BE108" i="1"/>
  <c r="AX33" i="1"/>
  <c r="AY33" i="1"/>
  <c r="AZ33" i="1"/>
  <c r="BA33" i="1"/>
  <c r="BB33" i="1"/>
  <c r="BC33" i="1"/>
  <c r="BE33" i="1"/>
  <c r="AX67" i="1"/>
  <c r="AY67" i="1"/>
  <c r="AZ67" i="1"/>
  <c r="BA67" i="1"/>
  <c r="BB67" i="1"/>
  <c r="BC67" i="1"/>
  <c r="BE67" i="1"/>
  <c r="AX63" i="1"/>
  <c r="AY63" i="1"/>
  <c r="AZ63" i="1"/>
  <c r="BA63" i="1"/>
  <c r="BB63" i="1"/>
  <c r="BC63" i="1"/>
  <c r="BE63" i="1"/>
  <c r="AX35" i="1"/>
  <c r="AY35" i="1"/>
  <c r="AZ35" i="1"/>
  <c r="BA35" i="1"/>
  <c r="BB35" i="1"/>
  <c r="BC35" i="1"/>
  <c r="BE35" i="1"/>
  <c r="AX76" i="1"/>
  <c r="AY76" i="1"/>
  <c r="AZ76" i="1"/>
  <c r="BA76" i="1"/>
  <c r="BB76" i="1"/>
  <c r="BC76" i="1"/>
  <c r="BE76" i="1"/>
  <c r="AX42" i="1"/>
  <c r="AY42" i="1"/>
  <c r="AZ42" i="1"/>
  <c r="BA42" i="1"/>
  <c r="BB42" i="1"/>
  <c r="BC42" i="1"/>
  <c r="BE42" i="1"/>
  <c r="AX36" i="1"/>
  <c r="AY36" i="1"/>
  <c r="AZ36" i="1"/>
  <c r="BA36" i="1"/>
  <c r="BB36" i="1"/>
  <c r="BC36" i="1"/>
  <c r="BE36" i="1"/>
  <c r="AX7" i="1"/>
  <c r="AY7" i="1"/>
  <c r="AZ7" i="1"/>
  <c r="BA7" i="1"/>
  <c r="BB7" i="1"/>
  <c r="BC7" i="1"/>
  <c r="BE7" i="1"/>
  <c r="AX18" i="1"/>
  <c r="AY18" i="1"/>
  <c r="AZ18" i="1"/>
  <c r="BA18" i="1"/>
  <c r="BB18" i="1"/>
  <c r="BC18" i="1"/>
  <c r="BE18" i="1"/>
  <c r="AX83" i="1"/>
  <c r="AY83" i="1"/>
  <c r="AZ83" i="1"/>
  <c r="BA83" i="1"/>
  <c r="BB83" i="1"/>
  <c r="BC83" i="1"/>
  <c r="BE83" i="1"/>
  <c r="AX6" i="1"/>
  <c r="AY6" i="1"/>
  <c r="AZ6" i="1"/>
  <c r="BA6" i="1"/>
  <c r="BB6" i="1"/>
  <c r="BC6" i="1"/>
  <c r="BE6" i="1"/>
  <c r="AX69" i="1"/>
  <c r="AY69" i="1"/>
  <c r="AZ69" i="1"/>
  <c r="BA69" i="1"/>
  <c r="BB69" i="1"/>
  <c r="BC69" i="1"/>
  <c r="BE69" i="1"/>
  <c r="AX106" i="1"/>
  <c r="AY106" i="1"/>
  <c r="AZ106" i="1"/>
  <c r="BA106" i="1"/>
  <c r="BB106" i="1"/>
  <c r="BC106" i="1"/>
  <c r="BE106" i="1"/>
  <c r="AX57" i="1"/>
  <c r="AY57" i="1"/>
  <c r="AZ57" i="1"/>
  <c r="BA57" i="1"/>
  <c r="BB57" i="1"/>
  <c r="BC57" i="1"/>
  <c r="BE57" i="1"/>
  <c r="AX37" i="1"/>
  <c r="AY37" i="1"/>
  <c r="AZ37" i="1"/>
  <c r="BA37" i="1"/>
  <c r="BB37" i="1"/>
  <c r="BC37" i="1"/>
  <c r="BE37" i="1"/>
  <c r="AX51" i="1"/>
  <c r="AY51" i="1"/>
  <c r="AZ51" i="1"/>
  <c r="BA51" i="1"/>
  <c r="BB51" i="1"/>
  <c r="BC51" i="1"/>
  <c r="BE51" i="1"/>
  <c r="AX54" i="1"/>
  <c r="AY54" i="1"/>
  <c r="AZ54" i="1"/>
  <c r="BA54" i="1"/>
  <c r="BB54" i="1"/>
  <c r="BC54" i="1"/>
  <c r="BE54" i="1"/>
  <c r="AX52" i="1"/>
  <c r="AY52" i="1"/>
  <c r="AZ52" i="1"/>
  <c r="BA52" i="1"/>
  <c r="BB52" i="1"/>
  <c r="BC52" i="1"/>
  <c r="BE52" i="1"/>
  <c r="AX48" i="1"/>
  <c r="AY48" i="1"/>
  <c r="AZ48" i="1"/>
  <c r="BA48" i="1"/>
  <c r="BB48" i="1"/>
  <c r="BC48" i="1"/>
  <c r="BE48" i="1"/>
  <c r="AX61" i="1"/>
  <c r="AY61" i="1"/>
  <c r="AZ61" i="1"/>
  <c r="BA61" i="1"/>
  <c r="BB61" i="1"/>
  <c r="BC61" i="1"/>
  <c r="BE61" i="1"/>
  <c r="AX15" i="1"/>
  <c r="AY15" i="1"/>
  <c r="AZ15" i="1"/>
  <c r="BA15" i="1"/>
  <c r="BB15" i="1"/>
  <c r="BC15" i="1"/>
  <c r="BE15" i="1"/>
  <c r="AX17" i="1"/>
  <c r="AY17" i="1"/>
  <c r="AZ17" i="1"/>
  <c r="BA17" i="1"/>
  <c r="BB17" i="1"/>
  <c r="BC17" i="1"/>
  <c r="BE17" i="1"/>
  <c r="AX56" i="1"/>
  <c r="AY56" i="1"/>
  <c r="AZ56" i="1"/>
  <c r="BA56" i="1"/>
  <c r="BB56" i="1"/>
  <c r="BC56" i="1"/>
  <c r="BE56" i="1"/>
  <c r="AX117" i="1"/>
  <c r="AY117" i="1"/>
  <c r="AZ117" i="1"/>
  <c r="BA117" i="1"/>
  <c r="BB117" i="1"/>
  <c r="BC117" i="1"/>
  <c r="BE117" i="1"/>
  <c r="AX2" i="1"/>
  <c r="AY2" i="1"/>
  <c r="AZ2" i="1"/>
  <c r="BA2" i="1"/>
  <c r="BB2" i="1"/>
  <c r="BC2" i="1"/>
  <c r="BE2" i="1"/>
  <c r="AX14" i="1"/>
  <c r="AY14" i="1"/>
  <c r="AZ14" i="1"/>
  <c r="BA14" i="1"/>
  <c r="BB14" i="1"/>
  <c r="BC14" i="1"/>
  <c r="BE14" i="1"/>
  <c r="AX88" i="1"/>
  <c r="AY88" i="1"/>
  <c r="AZ88" i="1"/>
  <c r="BA88" i="1"/>
  <c r="BB88" i="1"/>
  <c r="BC88" i="1"/>
  <c r="BE88" i="1"/>
  <c r="AX13" i="1"/>
  <c r="AY13" i="1"/>
  <c r="AZ13" i="1"/>
  <c r="BA13" i="1"/>
  <c r="BB13" i="1"/>
  <c r="BC13" i="1"/>
  <c r="BE13" i="1"/>
  <c r="AX86" i="1"/>
  <c r="AY86" i="1"/>
  <c r="AZ86" i="1"/>
  <c r="BA86" i="1"/>
  <c r="BB86" i="1"/>
  <c r="BC86" i="1"/>
  <c r="BE86" i="1"/>
  <c r="AX34" i="1"/>
  <c r="AY34" i="1"/>
  <c r="AZ34" i="1"/>
  <c r="BA34" i="1"/>
  <c r="BB34" i="1"/>
  <c r="BC34" i="1"/>
  <c r="BE34" i="1"/>
  <c r="AX47" i="1"/>
  <c r="AY47" i="1"/>
  <c r="AZ47" i="1"/>
  <c r="BA47" i="1"/>
  <c r="BB47" i="1"/>
  <c r="BC47" i="1"/>
  <c r="BE47" i="1"/>
  <c r="AX55" i="1"/>
  <c r="AY55" i="1"/>
  <c r="AZ55" i="1"/>
  <c r="BA55" i="1"/>
  <c r="BB55" i="1"/>
  <c r="BC55" i="1"/>
  <c r="BE55" i="1"/>
  <c r="AX84" i="1"/>
  <c r="AY84" i="1"/>
  <c r="AZ84" i="1"/>
  <c r="BA84" i="1"/>
  <c r="BB84" i="1"/>
  <c r="BC84" i="1"/>
  <c r="BE84" i="1"/>
  <c r="AX89" i="1"/>
  <c r="AY89" i="1"/>
  <c r="AZ89" i="1"/>
  <c r="BA89" i="1"/>
  <c r="BB89" i="1"/>
  <c r="BC89" i="1"/>
  <c r="BE89" i="1"/>
  <c r="AX114" i="1"/>
  <c r="AY114" i="1"/>
  <c r="AZ114" i="1"/>
  <c r="BA114" i="1"/>
  <c r="BB114" i="1"/>
  <c r="BC114" i="1"/>
  <c r="BE114" i="1"/>
  <c r="AX77" i="1"/>
  <c r="AY77" i="1"/>
  <c r="AZ77" i="1"/>
  <c r="BA77" i="1"/>
  <c r="BB77" i="1"/>
  <c r="BC77" i="1"/>
  <c r="BE77" i="1"/>
  <c r="AX12" i="1"/>
  <c r="AY12" i="1"/>
  <c r="AZ12" i="1"/>
  <c r="BA12" i="1"/>
  <c r="BB12" i="1"/>
  <c r="BC12" i="1"/>
  <c r="BE12" i="1"/>
  <c r="AX72" i="1"/>
  <c r="AY72" i="1"/>
  <c r="AZ72" i="1"/>
  <c r="BA72" i="1"/>
  <c r="BB72" i="1"/>
  <c r="BC72" i="1"/>
  <c r="BE72" i="1"/>
  <c r="AX80" i="1"/>
  <c r="AY80" i="1"/>
  <c r="AZ80" i="1"/>
  <c r="BA80" i="1"/>
  <c r="BB80" i="1"/>
  <c r="BC80" i="1"/>
  <c r="BE80" i="1"/>
  <c r="AX78" i="1"/>
  <c r="AY78" i="1"/>
  <c r="AZ78" i="1"/>
  <c r="BA78" i="1"/>
  <c r="BB78" i="1"/>
  <c r="BC78" i="1"/>
  <c r="BE78" i="1"/>
  <c r="AX104" i="1"/>
  <c r="AY104" i="1"/>
  <c r="AZ104" i="1"/>
  <c r="BA104" i="1"/>
  <c r="BB104" i="1"/>
  <c r="BC104" i="1"/>
  <c r="BE104" i="1"/>
  <c r="AX59" i="1"/>
  <c r="AY59" i="1"/>
  <c r="AZ59" i="1"/>
  <c r="BA59" i="1"/>
  <c r="BB59" i="1"/>
  <c r="BC59" i="1"/>
  <c r="BE59" i="1"/>
  <c r="AX90" i="1"/>
  <c r="AY90" i="1"/>
  <c r="AZ90" i="1"/>
  <c r="BA90" i="1"/>
  <c r="BB90" i="1"/>
  <c r="BC90" i="1"/>
  <c r="BE90" i="1"/>
  <c r="AX99" i="1"/>
  <c r="AY99" i="1"/>
  <c r="AZ99" i="1"/>
  <c r="BA99" i="1"/>
  <c r="BB99" i="1"/>
  <c r="BC99" i="1"/>
  <c r="BE99" i="1"/>
  <c r="AX45" i="1"/>
  <c r="AY45" i="1"/>
  <c r="AZ45" i="1"/>
  <c r="BA45" i="1"/>
  <c r="BB45" i="1"/>
  <c r="BC45" i="1"/>
  <c r="BE45" i="1"/>
  <c r="AX94" i="1"/>
  <c r="AY94" i="1"/>
  <c r="AZ94" i="1"/>
  <c r="BA94" i="1"/>
  <c r="BB94" i="1"/>
  <c r="BC94" i="1"/>
  <c r="BE94" i="1"/>
  <c r="AX27" i="1"/>
  <c r="AY27" i="1"/>
  <c r="AZ27" i="1"/>
  <c r="BA27" i="1"/>
  <c r="BB27" i="1"/>
  <c r="BC27" i="1"/>
  <c r="BE27" i="1"/>
  <c r="AX64" i="1"/>
  <c r="AY64" i="1"/>
  <c r="AZ64" i="1"/>
  <c r="BA64" i="1"/>
  <c r="BB64" i="1"/>
  <c r="BC64" i="1"/>
  <c r="BE64" i="1"/>
  <c r="AX40" i="1"/>
  <c r="AY40" i="1"/>
  <c r="AZ40" i="1"/>
  <c r="BA40" i="1"/>
  <c r="BB40" i="1"/>
  <c r="BC40" i="1"/>
  <c r="BE40" i="1"/>
  <c r="AX3" i="1"/>
  <c r="AY3" i="1"/>
  <c r="AZ3" i="1"/>
  <c r="BA3" i="1"/>
  <c r="BB3" i="1"/>
  <c r="BC3" i="1"/>
  <c r="BE3" i="1"/>
  <c r="AX26" i="1"/>
  <c r="AY26" i="1"/>
  <c r="AZ26" i="1"/>
  <c r="BA26" i="1"/>
  <c r="BB26" i="1"/>
  <c r="BC26" i="1"/>
  <c r="BE26" i="1"/>
  <c r="AX43" i="1"/>
  <c r="AY43" i="1"/>
  <c r="AZ43" i="1"/>
  <c r="BA43" i="1"/>
  <c r="BB43" i="1"/>
  <c r="BC43" i="1"/>
  <c r="BE43" i="1"/>
  <c r="AX71" i="1"/>
  <c r="AY71" i="1"/>
  <c r="AZ71" i="1"/>
  <c r="BA71" i="1"/>
  <c r="BB71" i="1"/>
  <c r="BC71" i="1"/>
  <c r="BE71" i="1"/>
  <c r="AX29" i="1"/>
  <c r="AY29" i="1"/>
  <c r="AZ29" i="1"/>
  <c r="BA29" i="1"/>
  <c r="BB29" i="1"/>
  <c r="BC29" i="1"/>
  <c r="BE29" i="1"/>
  <c r="AX73" i="1"/>
  <c r="AY73" i="1"/>
  <c r="AZ73" i="1"/>
  <c r="BA73" i="1"/>
  <c r="BB73" i="1"/>
  <c r="BC73" i="1"/>
  <c r="BE73" i="1"/>
  <c r="AX120" i="1"/>
  <c r="AY120" i="1"/>
  <c r="AZ120" i="1"/>
  <c r="BA120" i="1"/>
  <c r="BB120" i="1"/>
  <c r="BC120" i="1"/>
  <c r="BE120" i="1"/>
  <c r="AX22" i="1"/>
  <c r="AY22" i="1"/>
  <c r="AZ22" i="1"/>
  <c r="BA22" i="1"/>
  <c r="BB22" i="1"/>
  <c r="BC22" i="1"/>
  <c r="BE22" i="1"/>
  <c r="AX21" i="1"/>
  <c r="AY21" i="1"/>
  <c r="AZ21" i="1"/>
  <c r="BA21" i="1"/>
  <c r="BB21" i="1"/>
  <c r="BC21" i="1"/>
  <c r="BE21" i="1"/>
  <c r="AX98" i="1"/>
  <c r="AY98" i="1"/>
  <c r="AZ98" i="1"/>
  <c r="BA98" i="1"/>
  <c r="BB98" i="1"/>
  <c r="BC98" i="1"/>
  <c r="BE98" i="1"/>
  <c r="AX97" i="1"/>
  <c r="AY97" i="1"/>
  <c r="AZ97" i="1"/>
  <c r="BA97" i="1"/>
  <c r="BB97" i="1"/>
  <c r="BC97" i="1"/>
  <c r="BE97" i="1"/>
  <c r="W107" i="1"/>
  <c r="X107" i="1"/>
  <c r="Y107" i="1"/>
  <c r="Z107" i="1"/>
  <c r="AA107" i="1"/>
  <c r="AB107" i="1"/>
  <c r="AM107" i="1" s="1"/>
  <c r="AC107" i="1"/>
  <c r="AD107" i="1"/>
  <c r="AE107" i="1"/>
  <c r="AF107" i="1"/>
  <c r="AG107" i="1"/>
  <c r="AH107" i="1"/>
  <c r="AI107" i="1"/>
  <c r="AJ107" i="1"/>
  <c r="AK107" i="1"/>
  <c r="AL107" i="1"/>
  <c r="AQ107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O62" i="1"/>
  <c r="AQ62" i="1"/>
  <c r="W95" i="1"/>
  <c r="X95" i="1"/>
  <c r="Y95" i="1"/>
  <c r="AL95" i="1" s="1"/>
  <c r="Z95" i="1"/>
  <c r="AA95" i="1"/>
  <c r="AM95" i="1" s="1"/>
  <c r="AB95" i="1"/>
  <c r="AC95" i="1"/>
  <c r="AN95" i="1" s="1"/>
  <c r="AD95" i="1"/>
  <c r="AE95" i="1"/>
  <c r="AF95" i="1"/>
  <c r="AG95" i="1"/>
  <c r="AP95" i="1" s="1"/>
  <c r="AH95" i="1"/>
  <c r="AI95" i="1"/>
  <c r="AJ95" i="1"/>
  <c r="AK95" i="1"/>
  <c r="AQ95" i="1"/>
  <c r="W4" i="1"/>
  <c r="X4" i="1"/>
  <c r="Y4" i="1"/>
  <c r="AL4" i="1" s="1"/>
  <c r="Z4" i="1"/>
  <c r="AA4" i="1"/>
  <c r="AM4" i="1" s="1"/>
  <c r="AB4" i="1"/>
  <c r="AC4" i="1"/>
  <c r="AN4" i="1" s="1"/>
  <c r="AD4" i="1"/>
  <c r="AE4" i="1"/>
  <c r="AF4" i="1"/>
  <c r="AG4" i="1"/>
  <c r="AP4" i="1" s="1"/>
  <c r="AH4" i="1"/>
  <c r="AI4" i="1"/>
  <c r="AJ4" i="1"/>
  <c r="AK4" i="1"/>
  <c r="AQ4" i="1"/>
  <c r="W91" i="1"/>
  <c r="X91" i="1"/>
  <c r="Y91" i="1"/>
  <c r="Z91" i="1"/>
  <c r="AA91" i="1"/>
  <c r="AB91" i="1"/>
  <c r="AM91" i="1" s="1"/>
  <c r="AC91" i="1"/>
  <c r="AD91" i="1"/>
  <c r="AE91" i="1"/>
  <c r="AF91" i="1"/>
  <c r="AG91" i="1"/>
  <c r="AH91" i="1"/>
  <c r="AI91" i="1"/>
  <c r="AJ91" i="1"/>
  <c r="AK91" i="1"/>
  <c r="AL91" i="1"/>
  <c r="AQ91" i="1"/>
  <c r="W49" i="1"/>
  <c r="X49" i="1"/>
  <c r="Y49" i="1"/>
  <c r="Z49" i="1"/>
  <c r="AA49" i="1"/>
  <c r="AB49" i="1"/>
  <c r="AC49" i="1"/>
  <c r="AD49" i="1"/>
  <c r="AE49" i="1"/>
  <c r="AO49" i="1" s="1"/>
  <c r="AF49" i="1"/>
  <c r="AG49" i="1"/>
  <c r="AH49" i="1"/>
  <c r="AI49" i="1"/>
  <c r="AJ49" i="1"/>
  <c r="AK49" i="1"/>
  <c r="W66" i="1"/>
  <c r="X66" i="1"/>
  <c r="Y66" i="1"/>
  <c r="Z66" i="1"/>
  <c r="AL66" i="1" s="1"/>
  <c r="AA66" i="1"/>
  <c r="AB66" i="1"/>
  <c r="AC66" i="1"/>
  <c r="AD66" i="1"/>
  <c r="AN66" i="1" s="1"/>
  <c r="AE66" i="1"/>
  <c r="AF66" i="1"/>
  <c r="AG66" i="1"/>
  <c r="AH66" i="1"/>
  <c r="AI66" i="1"/>
  <c r="AJ66" i="1"/>
  <c r="W113" i="1"/>
  <c r="AK113" i="1" s="1"/>
  <c r="X113" i="1"/>
  <c r="Y113" i="1"/>
  <c r="Z113" i="1"/>
  <c r="AA113" i="1"/>
  <c r="AM113" i="1" s="1"/>
  <c r="AB113" i="1"/>
  <c r="AC113" i="1"/>
  <c r="AN113" i="1" s="1"/>
  <c r="AD113" i="1"/>
  <c r="AE113" i="1"/>
  <c r="AO113" i="1" s="1"/>
  <c r="AF113" i="1"/>
  <c r="AG113" i="1"/>
  <c r="AP113" i="1" s="1"/>
  <c r="AH113" i="1"/>
  <c r="AI113" i="1"/>
  <c r="AQ113" i="1" s="1"/>
  <c r="AJ113" i="1"/>
  <c r="AL113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W5" i="1"/>
  <c r="X5" i="1"/>
  <c r="Y5" i="1"/>
  <c r="Z5" i="1"/>
  <c r="AA5" i="1"/>
  <c r="AM5" i="1" s="1"/>
  <c r="AB5" i="1"/>
  <c r="AC5" i="1"/>
  <c r="AN5" i="1" s="1"/>
  <c r="AD5" i="1"/>
  <c r="AE5" i="1"/>
  <c r="AF5" i="1"/>
  <c r="AG5" i="1"/>
  <c r="AP5" i="1" s="1"/>
  <c r="AH5" i="1"/>
  <c r="AI5" i="1"/>
  <c r="AJ5" i="1"/>
  <c r="AL5" i="1"/>
  <c r="W93" i="1"/>
  <c r="X93" i="1"/>
  <c r="Y93" i="1"/>
  <c r="Z93" i="1"/>
  <c r="AA93" i="1"/>
  <c r="AB93" i="1"/>
  <c r="AM93" i="1" s="1"/>
  <c r="AC93" i="1"/>
  <c r="AD93" i="1"/>
  <c r="AE93" i="1"/>
  <c r="AF93" i="1"/>
  <c r="AG93" i="1"/>
  <c r="AH93" i="1"/>
  <c r="AI93" i="1"/>
  <c r="AJ93" i="1"/>
  <c r="AK93" i="1"/>
  <c r="AQ93" i="1"/>
  <c r="W116" i="1"/>
  <c r="X116" i="1"/>
  <c r="Y116" i="1"/>
  <c r="AL116" i="1" s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P116" i="1"/>
  <c r="AQ116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W58" i="1"/>
  <c r="X58" i="1"/>
  <c r="AK58" i="1" s="1"/>
  <c r="Y58" i="1"/>
  <c r="Z58" i="1"/>
  <c r="AA58" i="1"/>
  <c r="AB58" i="1"/>
  <c r="AC58" i="1"/>
  <c r="AD58" i="1"/>
  <c r="AE58" i="1"/>
  <c r="AF58" i="1"/>
  <c r="AG58" i="1"/>
  <c r="AH58" i="1"/>
  <c r="AP58" i="1" s="1"/>
  <c r="AI58" i="1"/>
  <c r="AJ58" i="1"/>
  <c r="AL58" i="1"/>
  <c r="AM58" i="1"/>
  <c r="AN58" i="1"/>
  <c r="AO58" i="1"/>
  <c r="W50" i="1"/>
  <c r="X50" i="1"/>
  <c r="Y50" i="1"/>
  <c r="Z50" i="1"/>
  <c r="AA50" i="1"/>
  <c r="AB50" i="1"/>
  <c r="AM50" i="1" s="1"/>
  <c r="AC50" i="1"/>
  <c r="AD50" i="1"/>
  <c r="AE50" i="1"/>
  <c r="AF50" i="1"/>
  <c r="AG50" i="1"/>
  <c r="AH50" i="1"/>
  <c r="AI50" i="1"/>
  <c r="AJ50" i="1"/>
  <c r="AK50" i="1"/>
  <c r="AQ50" i="1"/>
  <c r="W79" i="1"/>
  <c r="X79" i="1"/>
  <c r="Y79" i="1"/>
  <c r="Z79" i="1"/>
  <c r="AA79" i="1"/>
  <c r="AB79" i="1"/>
  <c r="AM79" i="1" s="1"/>
  <c r="AC79" i="1"/>
  <c r="AD79" i="1"/>
  <c r="AE79" i="1"/>
  <c r="AF79" i="1"/>
  <c r="AG79" i="1"/>
  <c r="AH79" i="1"/>
  <c r="AI79" i="1"/>
  <c r="AJ79" i="1"/>
  <c r="AK79" i="1"/>
  <c r="AL79" i="1"/>
  <c r="AQ79" i="1"/>
  <c r="W70" i="1"/>
  <c r="X70" i="1"/>
  <c r="AK70" i="1" s="1"/>
  <c r="Y70" i="1"/>
  <c r="Z70" i="1"/>
  <c r="AA70" i="1"/>
  <c r="AB70" i="1"/>
  <c r="AC70" i="1"/>
  <c r="AD70" i="1"/>
  <c r="AE70" i="1"/>
  <c r="AF70" i="1"/>
  <c r="AO70" i="1" s="1"/>
  <c r="AG70" i="1"/>
  <c r="AH70" i="1"/>
  <c r="AI70" i="1"/>
  <c r="AJ70" i="1"/>
  <c r="AL70" i="1"/>
  <c r="W44" i="1"/>
  <c r="X44" i="1"/>
  <c r="Y44" i="1"/>
  <c r="Z44" i="1"/>
  <c r="AA44" i="1"/>
  <c r="AM44" i="1" s="1"/>
  <c r="AB44" i="1"/>
  <c r="AC44" i="1"/>
  <c r="AD44" i="1"/>
  <c r="AE44" i="1"/>
  <c r="AF44" i="1"/>
  <c r="AG44" i="1"/>
  <c r="AP44" i="1" s="1"/>
  <c r="AH44" i="1"/>
  <c r="AI44" i="1"/>
  <c r="AQ44" i="1" s="1"/>
  <c r="AJ44" i="1"/>
  <c r="AL44" i="1"/>
  <c r="W85" i="1"/>
  <c r="AK85" i="1" s="1"/>
  <c r="X85" i="1"/>
  <c r="Y85" i="1"/>
  <c r="Z85" i="1"/>
  <c r="AA85" i="1"/>
  <c r="AB85" i="1"/>
  <c r="AC85" i="1"/>
  <c r="AD85" i="1"/>
  <c r="AE85" i="1"/>
  <c r="AF85" i="1"/>
  <c r="AG85" i="1"/>
  <c r="AP85" i="1" s="1"/>
  <c r="AH85" i="1"/>
  <c r="AI85" i="1"/>
  <c r="AQ85" i="1" s="1"/>
  <c r="AJ85" i="1"/>
  <c r="AM85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W75" i="1"/>
  <c r="X75" i="1"/>
  <c r="Y75" i="1"/>
  <c r="Z75" i="1"/>
  <c r="AA75" i="1"/>
  <c r="AM75" i="1" s="1"/>
  <c r="AB75" i="1"/>
  <c r="AC75" i="1"/>
  <c r="AN75" i="1" s="1"/>
  <c r="AD75" i="1"/>
  <c r="AE75" i="1"/>
  <c r="AO75" i="1" s="1"/>
  <c r="AF75" i="1"/>
  <c r="AG75" i="1"/>
  <c r="AH75" i="1"/>
  <c r="AI75" i="1"/>
  <c r="AJ75" i="1"/>
  <c r="AK75" i="1"/>
  <c r="AQ75" i="1"/>
  <c r="W24" i="1"/>
  <c r="X24" i="1"/>
  <c r="Y24" i="1"/>
  <c r="Z24" i="1"/>
  <c r="AA24" i="1"/>
  <c r="AM24" i="1" s="1"/>
  <c r="AB24" i="1"/>
  <c r="AC24" i="1"/>
  <c r="AN24" i="1" s="1"/>
  <c r="AD24" i="1"/>
  <c r="AE24" i="1"/>
  <c r="AF24" i="1"/>
  <c r="AG24" i="1"/>
  <c r="AP24" i="1" s="1"/>
  <c r="AH24" i="1"/>
  <c r="AI24" i="1"/>
  <c r="AQ24" i="1" s="1"/>
  <c r="AJ24" i="1"/>
  <c r="AL24" i="1"/>
  <c r="W82" i="1"/>
  <c r="X82" i="1"/>
  <c r="Y82" i="1"/>
  <c r="AL82" i="1" s="1"/>
  <c r="Z82" i="1"/>
  <c r="AA82" i="1"/>
  <c r="AB82" i="1"/>
  <c r="AC82" i="1"/>
  <c r="AN82" i="1" s="1"/>
  <c r="AD82" i="1"/>
  <c r="AE82" i="1"/>
  <c r="AO82" i="1" s="1"/>
  <c r="AF82" i="1"/>
  <c r="AG82" i="1"/>
  <c r="AP82" i="1" s="1"/>
  <c r="AH82" i="1"/>
  <c r="AI82" i="1"/>
  <c r="AQ82" i="1" s="1"/>
  <c r="AJ82" i="1"/>
  <c r="AK82" i="1"/>
  <c r="AM82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O112" i="1"/>
  <c r="AQ112" i="1"/>
  <c r="W11" i="1"/>
  <c r="X11" i="1"/>
  <c r="Y11" i="1"/>
  <c r="AL11" i="1" s="1"/>
  <c r="Z11" i="1"/>
  <c r="AA11" i="1"/>
  <c r="AB11" i="1"/>
  <c r="AC11" i="1"/>
  <c r="AN11" i="1" s="1"/>
  <c r="AD11" i="1"/>
  <c r="AE11" i="1"/>
  <c r="AF11" i="1"/>
  <c r="AG11" i="1"/>
  <c r="AP11" i="1" s="1"/>
  <c r="AH11" i="1"/>
  <c r="AI11" i="1"/>
  <c r="AJ11" i="1"/>
  <c r="AK11" i="1"/>
  <c r="AQ11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W23" i="1"/>
  <c r="X23" i="1"/>
  <c r="Y23" i="1"/>
  <c r="Z23" i="1"/>
  <c r="AA23" i="1"/>
  <c r="AM23" i="1" s="1"/>
  <c r="AB23" i="1"/>
  <c r="AC23" i="1"/>
  <c r="AD23" i="1"/>
  <c r="AE23" i="1"/>
  <c r="AF23" i="1"/>
  <c r="AG23" i="1"/>
  <c r="AP23" i="1" s="1"/>
  <c r="AH23" i="1"/>
  <c r="AI23" i="1"/>
  <c r="AJ23" i="1"/>
  <c r="AQ23" i="1"/>
  <c r="W28" i="1"/>
  <c r="X28" i="1"/>
  <c r="Y28" i="1"/>
  <c r="Z28" i="1"/>
  <c r="AA28" i="1"/>
  <c r="AB28" i="1"/>
  <c r="AC28" i="1"/>
  <c r="AD28" i="1"/>
  <c r="AE28" i="1"/>
  <c r="AF28" i="1"/>
  <c r="AG28" i="1"/>
  <c r="AH28" i="1"/>
  <c r="AP28" i="1" s="1"/>
  <c r="AI28" i="1"/>
  <c r="AJ28" i="1"/>
  <c r="AK28" i="1"/>
  <c r="AN28" i="1"/>
  <c r="AQ28" i="1"/>
  <c r="W111" i="1"/>
  <c r="X111" i="1"/>
  <c r="Y111" i="1"/>
  <c r="Z111" i="1"/>
  <c r="AL111" i="1" s="1"/>
  <c r="AA111" i="1"/>
  <c r="AB111" i="1"/>
  <c r="AC111" i="1"/>
  <c r="AD111" i="1"/>
  <c r="AE111" i="1"/>
  <c r="AF111" i="1"/>
  <c r="AG111" i="1"/>
  <c r="AH111" i="1"/>
  <c r="AI111" i="1"/>
  <c r="AJ111" i="1"/>
  <c r="AQ111" i="1" s="1"/>
  <c r="W121" i="1"/>
  <c r="X121" i="1"/>
  <c r="Y121" i="1"/>
  <c r="Z121" i="1"/>
  <c r="AA121" i="1"/>
  <c r="AB121" i="1"/>
  <c r="AM121" i="1" s="1"/>
  <c r="AC121" i="1"/>
  <c r="AD121" i="1"/>
  <c r="AE121" i="1"/>
  <c r="AF121" i="1"/>
  <c r="AO121" i="1" s="1"/>
  <c r="AG121" i="1"/>
  <c r="AH121" i="1"/>
  <c r="AI121" i="1"/>
  <c r="AJ121" i="1"/>
  <c r="AQ121" i="1" s="1"/>
  <c r="AK121" i="1"/>
  <c r="AL121" i="1"/>
  <c r="W101" i="1"/>
  <c r="X101" i="1"/>
  <c r="Y101" i="1"/>
  <c r="AL101" i="1" s="1"/>
  <c r="Z101" i="1"/>
  <c r="AA101" i="1"/>
  <c r="AM101" i="1" s="1"/>
  <c r="AB101" i="1"/>
  <c r="AC101" i="1"/>
  <c r="AN101" i="1" s="1"/>
  <c r="AD101" i="1"/>
  <c r="AE101" i="1"/>
  <c r="AO101" i="1" s="1"/>
  <c r="AF101" i="1"/>
  <c r="AG101" i="1"/>
  <c r="AP101" i="1" s="1"/>
  <c r="AH101" i="1"/>
  <c r="AI101" i="1"/>
  <c r="AJ101" i="1"/>
  <c r="W118" i="1"/>
  <c r="X118" i="1"/>
  <c r="AK118" i="1" s="1"/>
  <c r="Y118" i="1"/>
  <c r="Z118" i="1"/>
  <c r="AL118" i="1" s="1"/>
  <c r="AA118" i="1"/>
  <c r="AB118" i="1"/>
  <c r="AC118" i="1"/>
  <c r="AD118" i="1"/>
  <c r="AE118" i="1"/>
  <c r="AF118" i="1"/>
  <c r="AO118" i="1" s="1"/>
  <c r="AG118" i="1"/>
  <c r="AH118" i="1"/>
  <c r="AI118" i="1"/>
  <c r="AJ118" i="1"/>
  <c r="W100" i="1"/>
  <c r="X100" i="1"/>
  <c r="Y100" i="1"/>
  <c r="Z100" i="1"/>
  <c r="AA100" i="1"/>
  <c r="AB100" i="1"/>
  <c r="AC100" i="1"/>
  <c r="AD100" i="1"/>
  <c r="AE100" i="1"/>
  <c r="AO100" i="1" s="1"/>
  <c r="AF100" i="1"/>
  <c r="AG100" i="1"/>
  <c r="AP100" i="1" s="1"/>
  <c r="AH100" i="1"/>
  <c r="AI100" i="1"/>
  <c r="AQ100" i="1" s="1"/>
  <c r="AJ100" i="1"/>
  <c r="AK100" i="1"/>
  <c r="AL100" i="1"/>
  <c r="AM100" i="1"/>
  <c r="W10" i="1"/>
  <c r="X10" i="1"/>
  <c r="Y10" i="1"/>
  <c r="Z10" i="1"/>
  <c r="AA10" i="1"/>
  <c r="AB10" i="1"/>
  <c r="AM10" i="1" s="1"/>
  <c r="AC10" i="1"/>
  <c r="AD10" i="1"/>
  <c r="AE10" i="1"/>
  <c r="AF10" i="1"/>
  <c r="AG10" i="1"/>
  <c r="AH10" i="1"/>
  <c r="AI10" i="1"/>
  <c r="AJ10" i="1"/>
  <c r="AK10" i="1"/>
  <c r="AL10" i="1"/>
  <c r="AP10" i="1"/>
  <c r="AQ10" i="1"/>
  <c r="W41" i="1"/>
  <c r="X41" i="1"/>
  <c r="AK41" i="1" s="1"/>
  <c r="Y41" i="1"/>
  <c r="Z41" i="1"/>
  <c r="AA41" i="1"/>
  <c r="AB41" i="1"/>
  <c r="AM41" i="1" s="1"/>
  <c r="AC41" i="1"/>
  <c r="AD41" i="1"/>
  <c r="AE41" i="1"/>
  <c r="AF41" i="1"/>
  <c r="AG41" i="1"/>
  <c r="AH41" i="1"/>
  <c r="AI41" i="1"/>
  <c r="AJ41" i="1"/>
  <c r="W25" i="1"/>
  <c r="X25" i="1"/>
  <c r="Y25" i="1"/>
  <c r="AL25" i="1" s="1"/>
  <c r="Z25" i="1"/>
  <c r="AA25" i="1"/>
  <c r="AM25" i="1" s="1"/>
  <c r="AB25" i="1"/>
  <c r="AC25" i="1"/>
  <c r="AN25" i="1" s="1"/>
  <c r="AD25" i="1"/>
  <c r="AE25" i="1"/>
  <c r="AF25" i="1"/>
  <c r="AG25" i="1"/>
  <c r="AH25" i="1"/>
  <c r="AI25" i="1"/>
  <c r="AJ25" i="1"/>
  <c r="AK25" i="1"/>
  <c r="AP25" i="1"/>
  <c r="W110" i="1"/>
  <c r="X110" i="1"/>
  <c r="Y110" i="1"/>
  <c r="Z110" i="1"/>
  <c r="AA110" i="1"/>
  <c r="AB110" i="1"/>
  <c r="AM110" i="1" s="1"/>
  <c r="AC110" i="1"/>
  <c r="AD110" i="1"/>
  <c r="AE110" i="1"/>
  <c r="AF110" i="1"/>
  <c r="AG110" i="1"/>
  <c r="AH110" i="1"/>
  <c r="AP110" i="1" s="1"/>
  <c r="AI110" i="1"/>
  <c r="AJ110" i="1"/>
  <c r="AK110" i="1"/>
  <c r="AL110" i="1"/>
  <c r="W87" i="1"/>
  <c r="X87" i="1"/>
  <c r="Y87" i="1"/>
  <c r="Z87" i="1"/>
  <c r="AL87" i="1" s="1"/>
  <c r="AA87" i="1"/>
  <c r="AB87" i="1"/>
  <c r="AC87" i="1"/>
  <c r="AD87" i="1"/>
  <c r="AE87" i="1"/>
  <c r="AF87" i="1"/>
  <c r="AG87" i="1"/>
  <c r="AH87" i="1"/>
  <c r="AI87" i="1"/>
  <c r="AJ87" i="1"/>
  <c r="W92" i="1"/>
  <c r="X92" i="1"/>
  <c r="Y92" i="1"/>
  <c r="Z92" i="1"/>
  <c r="AA92" i="1"/>
  <c r="AM92" i="1" s="1"/>
  <c r="AB92" i="1"/>
  <c r="AC92" i="1"/>
  <c r="AN92" i="1" s="1"/>
  <c r="AD92" i="1"/>
  <c r="AE92" i="1"/>
  <c r="AO92" i="1" s="1"/>
  <c r="AF92" i="1"/>
  <c r="AG92" i="1"/>
  <c r="AP92" i="1" s="1"/>
  <c r="AH92" i="1"/>
  <c r="AI92" i="1"/>
  <c r="AJ92" i="1"/>
  <c r="AK92" i="1"/>
  <c r="AQ92" i="1"/>
  <c r="W115" i="1"/>
  <c r="X115" i="1"/>
  <c r="Y115" i="1"/>
  <c r="Z115" i="1"/>
  <c r="AL115" i="1" s="1"/>
  <c r="AA115" i="1"/>
  <c r="AB115" i="1"/>
  <c r="AC115" i="1"/>
  <c r="AD115" i="1"/>
  <c r="AE115" i="1"/>
  <c r="AF115" i="1"/>
  <c r="AO115" i="1" s="1"/>
  <c r="AG115" i="1"/>
  <c r="AH115" i="1"/>
  <c r="AI115" i="1"/>
  <c r="AJ115" i="1"/>
  <c r="W38" i="1"/>
  <c r="AK38" i="1" s="1"/>
  <c r="X38" i="1"/>
  <c r="Y38" i="1"/>
  <c r="Z38" i="1"/>
  <c r="AA38" i="1"/>
  <c r="AM38" i="1" s="1"/>
  <c r="AB38" i="1"/>
  <c r="AC38" i="1"/>
  <c r="AN38" i="1" s="1"/>
  <c r="AD38" i="1"/>
  <c r="AE38" i="1"/>
  <c r="AO38" i="1" s="1"/>
  <c r="AF38" i="1"/>
  <c r="AG38" i="1"/>
  <c r="AP38" i="1" s="1"/>
  <c r="AH38" i="1"/>
  <c r="AI38" i="1"/>
  <c r="AQ38" i="1" s="1"/>
  <c r="AJ38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W102" i="1"/>
  <c r="X102" i="1"/>
  <c r="Y102" i="1"/>
  <c r="AL102" i="1" s="1"/>
  <c r="Z102" i="1"/>
  <c r="AA102" i="1"/>
  <c r="AM102" i="1" s="1"/>
  <c r="AB102" i="1"/>
  <c r="AC102" i="1"/>
  <c r="AN102" i="1" s="1"/>
  <c r="AD102" i="1"/>
  <c r="AE102" i="1"/>
  <c r="AF102" i="1"/>
  <c r="AG102" i="1"/>
  <c r="AP102" i="1" s="1"/>
  <c r="AH102" i="1"/>
  <c r="AI102" i="1"/>
  <c r="AJ102" i="1"/>
  <c r="AK102" i="1"/>
  <c r="AQ102" i="1"/>
  <c r="W9" i="1"/>
  <c r="X9" i="1"/>
  <c r="Y9" i="1"/>
  <c r="AL9" i="1" s="1"/>
  <c r="Z9" i="1"/>
  <c r="AA9" i="1"/>
  <c r="AB9" i="1"/>
  <c r="AC9" i="1"/>
  <c r="AN9" i="1" s="1"/>
  <c r="AD9" i="1"/>
  <c r="AE9" i="1"/>
  <c r="AF9" i="1"/>
  <c r="AG9" i="1"/>
  <c r="AH9" i="1"/>
  <c r="AI9" i="1"/>
  <c r="AJ9" i="1"/>
  <c r="AK9" i="1"/>
  <c r="AP9" i="1"/>
  <c r="AQ9" i="1"/>
  <c r="W32" i="1"/>
  <c r="X32" i="1"/>
  <c r="Y32" i="1"/>
  <c r="Z32" i="1"/>
  <c r="AA32" i="1"/>
  <c r="AM32" i="1" s="1"/>
  <c r="AB32" i="1"/>
  <c r="AC32" i="1"/>
  <c r="AN32" i="1" s="1"/>
  <c r="AD32" i="1"/>
  <c r="AE32" i="1"/>
  <c r="AF32" i="1"/>
  <c r="AG32" i="1"/>
  <c r="AP32" i="1" s="1"/>
  <c r="AH32" i="1"/>
  <c r="AI32" i="1"/>
  <c r="AJ32" i="1"/>
  <c r="AL32" i="1"/>
  <c r="W96" i="1"/>
  <c r="X96" i="1"/>
  <c r="Y96" i="1"/>
  <c r="Z96" i="1"/>
  <c r="AA96" i="1"/>
  <c r="AB96" i="1"/>
  <c r="AC96" i="1"/>
  <c r="AD96" i="1"/>
  <c r="AE96" i="1"/>
  <c r="AF96" i="1"/>
  <c r="AO96" i="1" s="1"/>
  <c r="AG96" i="1"/>
  <c r="AH96" i="1"/>
  <c r="AI96" i="1"/>
  <c r="AJ96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W103" i="1"/>
  <c r="X103" i="1"/>
  <c r="Y103" i="1"/>
  <c r="Z103" i="1"/>
  <c r="AL103" i="1" s="1"/>
  <c r="AA103" i="1"/>
  <c r="AB103" i="1"/>
  <c r="AM103" i="1" s="1"/>
  <c r="AC103" i="1"/>
  <c r="AD103" i="1"/>
  <c r="AE103" i="1"/>
  <c r="AF103" i="1"/>
  <c r="AG103" i="1"/>
  <c r="AH103" i="1"/>
  <c r="AI103" i="1"/>
  <c r="AJ103" i="1"/>
  <c r="AQ103" i="1" s="1"/>
  <c r="W16" i="1"/>
  <c r="X16" i="1"/>
  <c r="Y16" i="1"/>
  <c r="Z16" i="1"/>
  <c r="AL16" i="1" s="1"/>
  <c r="AA16" i="1"/>
  <c r="AB16" i="1"/>
  <c r="AM16" i="1" s="1"/>
  <c r="AC16" i="1"/>
  <c r="AD16" i="1"/>
  <c r="AE16" i="1"/>
  <c r="AF16" i="1"/>
  <c r="AO16" i="1" s="1"/>
  <c r="AG16" i="1"/>
  <c r="AH16" i="1"/>
  <c r="AI16" i="1"/>
  <c r="AJ16" i="1"/>
  <c r="AQ16" i="1" s="1"/>
  <c r="W20" i="1"/>
  <c r="X20" i="1"/>
  <c r="Y20" i="1"/>
  <c r="Z20" i="1"/>
  <c r="AA20" i="1"/>
  <c r="AM20" i="1" s="1"/>
  <c r="AB20" i="1"/>
  <c r="AC20" i="1"/>
  <c r="AD20" i="1"/>
  <c r="AE20" i="1"/>
  <c r="AF20" i="1"/>
  <c r="AG20" i="1"/>
  <c r="AH20" i="1"/>
  <c r="AI20" i="1"/>
  <c r="AQ20" i="1" s="1"/>
  <c r="AJ20" i="1"/>
  <c r="W109" i="1"/>
  <c r="X109" i="1"/>
  <c r="Y109" i="1"/>
  <c r="Z109" i="1"/>
  <c r="AA109" i="1"/>
  <c r="AB109" i="1"/>
  <c r="AC109" i="1"/>
  <c r="AD109" i="1"/>
  <c r="AN109" i="1" s="1"/>
  <c r="AE109" i="1"/>
  <c r="AF109" i="1"/>
  <c r="AG109" i="1"/>
  <c r="AH109" i="1"/>
  <c r="AP109" i="1" s="1"/>
  <c r="AI109" i="1"/>
  <c r="AJ109" i="1"/>
  <c r="AL109" i="1"/>
  <c r="AM109" i="1"/>
  <c r="W31" i="1"/>
  <c r="X31" i="1"/>
  <c r="Y31" i="1"/>
  <c r="Z31" i="1"/>
  <c r="AA31" i="1"/>
  <c r="AM31" i="1" s="1"/>
  <c r="AB31" i="1"/>
  <c r="AC31" i="1"/>
  <c r="AD31" i="1"/>
  <c r="AE31" i="1"/>
  <c r="AF31" i="1"/>
  <c r="AG31" i="1"/>
  <c r="AH31" i="1"/>
  <c r="AI31" i="1"/>
  <c r="AJ31" i="1"/>
  <c r="AL31" i="1"/>
  <c r="AQ31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W33" i="1"/>
  <c r="X33" i="1"/>
  <c r="Y33" i="1"/>
  <c r="Z33" i="1"/>
  <c r="AA33" i="1"/>
  <c r="AM33" i="1" s="1"/>
  <c r="AB33" i="1"/>
  <c r="AC33" i="1"/>
  <c r="AD33" i="1"/>
  <c r="AE33" i="1"/>
  <c r="AO33" i="1" s="1"/>
  <c r="AF33" i="1"/>
  <c r="AG33" i="1"/>
  <c r="AH33" i="1"/>
  <c r="AI33" i="1"/>
  <c r="AJ33" i="1"/>
  <c r="W67" i="1"/>
  <c r="X67" i="1"/>
  <c r="Y67" i="1"/>
  <c r="Z67" i="1"/>
  <c r="AL67" i="1" s="1"/>
  <c r="AA67" i="1"/>
  <c r="AB67" i="1"/>
  <c r="AM67" i="1" s="1"/>
  <c r="AC67" i="1"/>
  <c r="AD67" i="1"/>
  <c r="AE67" i="1"/>
  <c r="AF67" i="1"/>
  <c r="AO67" i="1" s="1"/>
  <c r="AG67" i="1"/>
  <c r="AH67" i="1"/>
  <c r="AP67" i="1" s="1"/>
  <c r="AI67" i="1"/>
  <c r="AJ67" i="1"/>
  <c r="W63" i="1"/>
  <c r="X63" i="1"/>
  <c r="Y63" i="1"/>
  <c r="Z63" i="1"/>
  <c r="AA63" i="1"/>
  <c r="AB63" i="1"/>
  <c r="AC63" i="1"/>
  <c r="AN63" i="1" s="1"/>
  <c r="AD63" i="1"/>
  <c r="AE63" i="1"/>
  <c r="AF63" i="1"/>
  <c r="AG63" i="1"/>
  <c r="AH63" i="1"/>
  <c r="AI63" i="1"/>
  <c r="AJ63" i="1"/>
  <c r="AQ63" i="1"/>
  <c r="W35" i="1"/>
  <c r="X35" i="1"/>
  <c r="Y35" i="1"/>
  <c r="Z35" i="1"/>
  <c r="AA35" i="1"/>
  <c r="AB35" i="1"/>
  <c r="AM35" i="1" s="1"/>
  <c r="AC35" i="1"/>
  <c r="AD35" i="1"/>
  <c r="AE35" i="1"/>
  <c r="AF35" i="1"/>
  <c r="AO35" i="1" s="1"/>
  <c r="AG35" i="1"/>
  <c r="AH35" i="1"/>
  <c r="AI35" i="1"/>
  <c r="AJ35" i="1"/>
  <c r="AK35" i="1"/>
  <c r="AL35" i="1"/>
  <c r="AQ35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W42" i="1"/>
  <c r="X42" i="1"/>
  <c r="Y42" i="1"/>
  <c r="Z42" i="1"/>
  <c r="AL42" i="1" s="1"/>
  <c r="AA42" i="1"/>
  <c r="AB42" i="1"/>
  <c r="AC42" i="1"/>
  <c r="AD42" i="1"/>
  <c r="AE42" i="1"/>
  <c r="AF42" i="1"/>
  <c r="AG42" i="1"/>
  <c r="AH42" i="1"/>
  <c r="AI42" i="1"/>
  <c r="AJ42" i="1"/>
  <c r="AP42" i="1"/>
  <c r="AQ42" i="1"/>
  <c r="W36" i="1"/>
  <c r="AK36" i="1" s="1"/>
  <c r="X36" i="1"/>
  <c r="Y36" i="1"/>
  <c r="Z36" i="1"/>
  <c r="AA36" i="1"/>
  <c r="AB36" i="1"/>
  <c r="AC36" i="1"/>
  <c r="AN36" i="1" s="1"/>
  <c r="AD36" i="1"/>
  <c r="AE36" i="1"/>
  <c r="AO36" i="1" s="1"/>
  <c r="AF36" i="1"/>
  <c r="AG36" i="1"/>
  <c r="AP36" i="1" s="1"/>
  <c r="AH36" i="1"/>
  <c r="AI36" i="1"/>
  <c r="AQ36" i="1" s="1"/>
  <c r="AJ36" i="1"/>
  <c r="AL36" i="1"/>
  <c r="W7" i="1"/>
  <c r="X7" i="1"/>
  <c r="Y7" i="1"/>
  <c r="Z7" i="1"/>
  <c r="AL7" i="1" s="1"/>
  <c r="AA7" i="1"/>
  <c r="AB7" i="1"/>
  <c r="AC7" i="1"/>
  <c r="AD7" i="1"/>
  <c r="AE7" i="1"/>
  <c r="AF7" i="1"/>
  <c r="AG7" i="1"/>
  <c r="AH7" i="1"/>
  <c r="AI7" i="1"/>
  <c r="AJ7" i="1"/>
  <c r="W18" i="1"/>
  <c r="X18" i="1"/>
  <c r="Y18" i="1"/>
  <c r="AL18" i="1" s="1"/>
  <c r="Z18" i="1"/>
  <c r="AA18" i="1"/>
  <c r="AM18" i="1" s="1"/>
  <c r="AB18" i="1"/>
  <c r="AC18" i="1"/>
  <c r="AD18" i="1"/>
  <c r="AE18" i="1"/>
  <c r="AO18" i="1" s="1"/>
  <c r="AF18" i="1"/>
  <c r="AG18" i="1"/>
  <c r="AP18" i="1" s="1"/>
  <c r="AH18" i="1"/>
  <c r="AI18" i="1"/>
  <c r="AJ18" i="1"/>
  <c r="AK18" i="1"/>
  <c r="AQ18" i="1"/>
  <c r="W83" i="1"/>
  <c r="X83" i="1"/>
  <c r="Y83" i="1"/>
  <c r="Z83" i="1"/>
  <c r="AA83" i="1"/>
  <c r="AB83" i="1"/>
  <c r="AM83" i="1" s="1"/>
  <c r="AC83" i="1"/>
  <c r="AD83" i="1"/>
  <c r="AE83" i="1"/>
  <c r="AF83" i="1"/>
  <c r="AG83" i="1"/>
  <c r="AH83" i="1"/>
  <c r="AI83" i="1"/>
  <c r="AJ83" i="1"/>
  <c r="AK83" i="1"/>
  <c r="AQ83" i="1"/>
  <c r="W6" i="1"/>
  <c r="X6" i="1"/>
  <c r="Y6" i="1"/>
  <c r="Z6" i="1"/>
  <c r="AA6" i="1"/>
  <c r="AB6" i="1"/>
  <c r="AC6" i="1"/>
  <c r="AN6" i="1" s="1"/>
  <c r="AD6" i="1"/>
  <c r="AE6" i="1"/>
  <c r="AO6" i="1" s="1"/>
  <c r="AF6" i="1"/>
  <c r="AG6" i="1"/>
  <c r="AH6" i="1"/>
  <c r="AI6" i="1"/>
  <c r="AJ6" i="1"/>
  <c r="AK6" i="1"/>
  <c r="AP6" i="1"/>
  <c r="AQ6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W106" i="1"/>
  <c r="X106" i="1"/>
  <c r="Y106" i="1"/>
  <c r="Z106" i="1"/>
  <c r="AA106" i="1"/>
  <c r="AM106" i="1" s="1"/>
  <c r="AB106" i="1"/>
  <c r="AC106" i="1"/>
  <c r="AD106" i="1"/>
  <c r="AE106" i="1"/>
  <c r="AO106" i="1" s="1"/>
  <c r="AF106" i="1"/>
  <c r="AG106" i="1"/>
  <c r="AH106" i="1"/>
  <c r="AI106" i="1"/>
  <c r="AJ106" i="1"/>
  <c r="AK106" i="1"/>
  <c r="AQ106" i="1"/>
  <c r="W57" i="1"/>
  <c r="X57" i="1"/>
  <c r="Y57" i="1"/>
  <c r="Z57" i="1"/>
  <c r="AL57" i="1" s="1"/>
  <c r="AA57" i="1"/>
  <c r="AB57" i="1"/>
  <c r="AC57" i="1"/>
  <c r="AD57" i="1"/>
  <c r="AN57" i="1" s="1"/>
  <c r="AE57" i="1"/>
  <c r="AF57" i="1"/>
  <c r="AO57" i="1" s="1"/>
  <c r="AG57" i="1"/>
  <c r="AH57" i="1"/>
  <c r="AP57" i="1" s="1"/>
  <c r="AI57" i="1"/>
  <c r="AJ57" i="1"/>
  <c r="W37" i="1"/>
  <c r="X37" i="1"/>
  <c r="Y37" i="1"/>
  <c r="AL37" i="1" s="1"/>
  <c r="Z37" i="1"/>
  <c r="AA37" i="1"/>
  <c r="AM37" i="1" s="1"/>
  <c r="AB37" i="1"/>
  <c r="AC37" i="1"/>
  <c r="AN37" i="1" s="1"/>
  <c r="AD37" i="1"/>
  <c r="AE37" i="1"/>
  <c r="AO37" i="1" s="1"/>
  <c r="AF37" i="1"/>
  <c r="AG37" i="1"/>
  <c r="AP37" i="1" s="1"/>
  <c r="AH37" i="1"/>
  <c r="AI37" i="1"/>
  <c r="AJ37" i="1"/>
  <c r="AK37" i="1"/>
  <c r="AQ37" i="1"/>
  <c r="W51" i="1"/>
  <c r="X51" i="1"/>
  <c r="Y51" i="1"/>
  <c r="AL51" i="1" s="1"/>
  <c r="Z51" i="1"/>
  <c r="AA51" i="1"/>
  <c r="AB51" i="1"/>
  <c r="AC51" i="1"/>
  <c r="AN51" i="1" s="1"/>
  <c r="AD51" i="1"/>
  <c r="AE51" i="1"/>
  <c r="AF51" i="1"/>
  <c r="AG51" i="1"/>
  <c r="AH51" i="1"/>
  <c r="AI51" i="1"/>
  <c r="AJ51" i="1"/>
  <c r="AK51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W52" i="1"/>
  <c r="X52" i="1"/>
  <c r="Y52" i="1"/>
  <c r="Z52" i="1"/>
  <c r="AA52" i="1"/>
  <c r="AB52" i="1"/>
  <c r="AM52" i="1" s="1"/>
  <c r="AC52" i="1"/>
  <c r="AD52" i="1"/>
  <c r="AE52" i="1"/>
  <c r="AF52" i="1"/>
  <c r="AO52" i="1" s="1"/>
  <c r="AG52" i="1"/>
  <c r="AH52" i="1"/>
  <c r="AP52" i="1" s="1"/>
  <c r="AI52" i="1"/>
  <c r="AJ52" i="1"/>
  <c r="AK52" i="1"/>
  <c r="AL52" i="1"/>
  <c r="AQ52" i="1"/>
  <c r="W48" i="1"/>
  <c r="X48" i="1"/>
  <c r="Y48" i="1"/>
  <c r="Z48" i="1"/>
  <c r="AA48" i="1"/>
  <c r="AB48" i="1"/>
  <c r="AM48" i="1" s="1"/>
  <c r="AC48" i="1"/>
  <c r="AD48" i="1"/>
  <c r="AE48" i="1"/>
  <c r="AF48" i="1"/>
  <c r="AG48" i="1"/>
  <c r="AP48" i="1" s="1"/>
  <c r="AH48" i="1"/>
  <c r="AI48" i="1"/>
  <c r="AJ48" i="1"/>
  <c r="AK48" i="1"/>
  <c r="AL48" i="1"/>
  <c r="AQ48" i="1"/>
  <c r="W61" i="1"/>
  <c r="X61" i="1"/>
  <c r="Y61" i="1"/>
  <c r="Z61" i="1"/>
  <c r="AA61" i="1"/>
  <c r="AB61" i="1"/>
  <c r="AM61" i="1" s="1"/>
  <c r="AC61" i="1"/>
  <c r="AD61" i="1"/>
  <c r="AE61" i="1"/>
  <c r="AF61" i="1"/>
  <c r="AG61" i="1"/>
  <c r="AH61" i="1"/>
  <c r="AI61" i="1"/>
  <c r="AJ61" i="1"/>
  <c r="AK61" i="1"/>
  <c r="AL61" i="1"/>
  <c r="AQ61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O15" i="1"/>
  <c r="AQ15" i="1"/>
  <c r="W17" i="1"/>
  <c r="AK17" i="1" s="1"/>
  <c r="X17" i="1"/>
  <c r="Y17" i="1"/>
  <c r="Z17" i="1"/>
  <c r="AA17" i="1"/>
  <c r="AM17" i="1" s="1"/>
  <c r="AB17" i="1"/>
  <c r="AC17" i="1"/>
  <c r="AN17" i="1" s="1"/>
  <c r="AD17" i="1"/>
  <c r="AE17" i="1"/>
  <c r="AF17" i="1"/>
  <c r="AG17" i="1"/>
  <c r="AH17" i="1"/>
  <c r="AI17" i="1"/>
  <c r="AQ17" i="1" s="1"/>
  <c r="AJ17" i="1"/>
  <c r="AP17" i="1"/>
  <c r="W56" i="1"/>
  <c r="X56" i="1"/>
  <c r="Y56" i="1"/>
  <c r="Z56" i="1"/>
  <c r="AL56" i="1" s="1"/>
  <c r="AA56" i="1"/>
  <c r="AB56" i="1"/>
  <c r="AM56" i="1" s="1"/>
  <c r="AC56" i="1"/>
  <c r="AD56" i="1"/>
  <c r="AE56" i="1"/>
  <c r="AF56" i="1"/>
  <c r="AG56" i="1"/>
  <c r="AH56" i="1"/>
  <c r="AI56" i="1"/>
  <c r="AJ56" i="1"/>
  <c r="AQ56" i="1" s="1"/>
  <c r="W117" i="1"/>
  <c r="X117" i="1"/>
  <c r="Y117" i="1"/>
  <c r="AL117" i="1" s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P117" i="1"/>
  <c r="AQ117" i="1"/>
  <c r="W2" i="1"/>
  <c r="X2" i="1"/>
  <c r="Y2" i="1"/>
  <c r="Z2" i="1"/>
  <c r="AA2" i="1"/>
  <c r="AB2" i="1"/>
  <c r="AM2" i="1" s="1"/>
  <c r="AC2" i="1"/>
  <c r="AD2" i="1"/>
  <c r="AE2" i="1"/>
  <c r="AF2" i="1"/>
  <c r="AO2" i="1" s="1"/>
  <c r="AG2" i="1"/>
  <c r="AH2" i="1"/>
  <c r="AI2" i="1"/>
  <c r="AJ2" i="1"/>
  <c r="AK2" i="1"/>
  <c r="AL2" i="1"/>
  <c r="W14" i="1"/>
  <c r="X14" i="1"/>
  <c r="Y14" i="1"/>
  <c r="AL14" i="1" s="1"/>
  <c r="Z14" i="1"/>
  <c r="AA14" i="1"/>
  <c r="AM14" i="1" s="1"/>
  <c r="AB14" i="1"/>
  <c r="AC14" i="1"/>
  <c r="AD14" i="1"/>
  <c r="AE14" i="1"/>
  <c r="AF14" i="1"/>
  <c r="AG14" i="1"/>
  <c r="AP14" i="1" s="1"/>
  <c r="AH14" i="1"/>
  <c r="AI14" i="1"/>
  <c r="AJ14" i="1"/>
  <c r="AK14" i="1"/>
  <c r="AN14" i="1"/>
  <c r="AQ14" i="1"/>
  <c r="W88" i="1"/>
  <c r="X88" i="1"/>
  <c r="Y88" i="1"/>
  <c r="Z88" i="1"/>
  <c r="AA88" i="1"/>
  <c r="AB88" i="1"/>
  <c r="AC88" i="1"/>
  <c r="AN88" i="1" s="1"/>
  <c r="AD88" i="1"/>
  <c r="AE88" i="1"/>
  <c r="AF88" i="1"/>
  <c r="AG88" i="1"/>
  <c r="AH88" i="1"/>
  <c r="AI88" i="1"/>
  <c r="AQ88" i="1" s="1"/>
  <c r="AJ88" i="1"/>
  <c r="AP88" i="1"/>
  <c r="W13" i="1"/>
  <c r="X13" i="1"/>
  <c r="Y13" i="1"/>
  <c r="Z13" i="1"/>
  <c r="AL13" i="1" s="1"/>
  <c r="AA13" i="1"/>
  <c r="AB13" i="1"/>
  <c r="AC13" i="1"/>
  <c r="AD13" i="1"/>
  <c r="AE13" i="1"/>
  <c r="AF13" i="1"/>
  <c r="AG13" i="1"/>
  <c r="AH13" i="1"/>
  <c r="AI13" i="1"/>
  <c r="AJ13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N34" i="1"/>
  <c r="W47" i="1"/>
  <c r="X47" i="1"/>
  <c r="Y47" i="1"/>
  <c r="Z47" i="1"/>
  <c r="AL47" i="1" s="1"/>
  <c r="AA47" i="1"/>
  <c r="AB47" i="1"/>
  <c r="AC47" i="1"/>
  <c r="AD47" i="1"/>
  <c r="AE47" i="1"/>
  <c r="AF47" i="1"/>
  <c r="AG47" i="1"/>
  <c r="AH47" i="1"/>
  <c r="AI47" i="1"/>
  <c r="AQ47" i="1" s="1"/>
  <c r="AJ47" i="1"/>
  <c r="W55" i="1"/>
  <c r="X55" i="1"/>
  <c r="Y55" i="1"/>
  <c r="Z55" i="1"/>
  <c r="AL55" i="1" s="1"/>
  <c r="AA55" i="1"/>
  <c r="AB55" i="1"/>
  <c r="AC55" i="1"/>
  <c r="AD55" i="1"/>
  <c r="AE55" i="1"/>
  <c r="AF55" i="1"/>
  <c r="AG55" i="1"/>
  <c r="AH55" i="1"/>
  <c r="AI55" i="1"/>
  <c r="AJ55" i="1"/>
  <c r="AQ55" i="1"/>
  <c r="W84" i="1"/>
  <c r="X84" i="1"/>
  <c r="Y84" i="1"/>
  <c r="Z84" i="1"/>
  <c r="AA84" i="1"/>
  <c r="AB84" i="1"/>
  <c r="AC84" i="1"/>
  <c r="AN84" i="1" s="1"/>
  <c r="AD84" i="1"/>
  <c r="AE84" i="1"/>
  <c r="AF84" i="1"/>
  <c r="AG84" i="1"/>
  <c r="AP84" i="1" s="1"/>
  <c r="AH84" i="1"/>
  <c r="AI84" i="1"/>
  <c r="AJ84" i="1"/>
  <c r="W89" i="1"/>
  <c r="AK89" i="1" s="1"/>
  <c r="X89" i="1"/>
  <c r="Y89" i="1"/>
  <c r="Z89" i="1"/>
  <c r="AL89" i="1" s="1"/>
  <c r="AA89" i="1"/>
  <c r="AB89" i="1"/>
  <c r="AC89" i="1"/>
  <c r="AD89" i="1"/>
  <c r="AE89" i="1"/>
  <c r="AF89" i="1"/>
  <c r="AG89" i="1"/>
  <c r="AH89" i="1"/>
  <c r="AI89" i="1"/>
  <c r="AQ89" i="1" s="1"/>
  <c r="AJ89" i="1"/>
  <c r="AP89" i="1"/>
  <c r="W114" i="1"/>
  <c r="X114" i="1"/>
  <c r="Y114" i="1"/>
  <c r="Z114" i="1"/>
  <c r="AA114" i="1"/>
  <c r="AM114" i="1" s="1"/>
  <c r="AB114" i="1"/>
  <c r="AC114" i="1"/>
  <c r="AD114" i="1"/>
  <c r="AE114" i="1"/>
  <c r="AF114" i="1"/>
  <c r="AG114" i="1"/>
  <c r="AH114" i="1"/>
  <c r="AP114" i="1" s="1"/>
  <c r="AI114" i="1"/>
  <c r="AJ114" i="1"/>
  <c r="AK114" i="1"/>
  <c r="AL114" i="1"/>
  <c r="AQ114" i="1"/>
  <c r="W77" i="1"/>
  <c r="X77" i="1"/>
  <c r="Y77" i="1"/>
  <c r="AL77" i="1" s="1"/>
  <c r="Z77" i="1"/>
  <c r="AA77" i="1"/>
  <c r="AB77" i="1"/>
  <c r="AM77" i="1" s="1"/>
  <c r="AC77" i="1"/>
  <c r="AD77" i="1"/>
  <c r="AE77" i="1"/>
  <c r="AF77" i="1"/>
  <c r="AO77" i="1" s="1"/>
  <c r="AG77" i="1"/>
  <c r="AP77" i="1" s="1"/>
  <c r="AH77" i="1"/>
  <c r="AI77" i="1"/>
  <c r="AJ77" i="1"/>
  <c r="AK77" i="1"/>
  <c r="AQ77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W80" i="1"/>
  <c r="X80" i="1"/>
  <c r="Y80" i="1"/>
  <c r="Z80" i="1"/>
  <c r="AL80" i="1" s="1"/>
  <c r="AA80" i="1"/>
  <c r="AM80" i="1" s="1"/>
  <c r="AB80" i="1"/>
  <c r="AC80" i="1"/>
  <c r="AD80" i="1"/>
  <c r="AE80" i="1"/>
  <c r="AF80" i="1"/>
  <c r="AG80" i="1"/>
  <c r="AH80" i="1"/>
  <c r="AI80" i="1"/>
  <c r="AJ80" i="1"/>
  <c r="AQ80" i="1" s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W45" i="1"/>
  <c r="X45" i="1"/>
  <c r="Y45" i="1"/>
  <c r="Z45" i="1"/>
  <c r="AA45" i="1"/>
  <c r="AB45" i="1"/>
  <c r="AC45" i="1"/>
  <c r="AD45" i="1"/>
  <c r="AE45" i="1"/>
  <c r="AF45" i="1"/>
  <c r="AO45" i="1" s="1"/>
  <c r="AG45" i="1"/>
  <c r="AH45" i="1"/>
  <c r="AI45" i="1"/>
  <c r="AJ45" i="1"/>
  <c r="AK45" i="1"/>
  <c r="AQ45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W26" i="1"/>
  <c r="AK26" i="1" s="1"/>
  <c r="X26" i="1"/>
  <c r="Y26" i="1"/>
  <c r="Z26" i="1"/>
  <c r="AA26" i="1"/>
  <c r="AM26" i="1" s="1"/>
  <c r="AB26" i="1"/>
  <c r="AC26" i="1"/>
  <c r="AD26" i="1"/>
  <c r="AE26" i="1"/>
  <c r="AO26" i="1" s="1"/>
  <c r="AF26" i="1"/>
  <c r="AG26" i="1"/>
  <c r="AP26" i="1" s="1"/>
  <c r="AH26" i="1"/>
  <c r="AI26" i="1"/>
  <c r="AJ26" i="1"/>
  <c r="AL26" i="1"/>
  <c r="AQ26" i="1"/>
  <c r="W43" i="1"/>
  <c r="X43" i="1"/>
  <c r="Y43" i="1"/>
  <c r="Z43" i="1"/>
  <c r="AL43" i="1" s="1"/>
  <c r="AA43" i="1"/>
  <c r="AB43" i="1"/>
  <c r="AC43" i="1"/>
  <c r="AD43" i="1"/>
  <c r="AE43" i="1"/>
  <c r="AF43" i="1"/>
  <c r="AG43" i="1"/>
  <c r="AH43" i="1"/>
  <c r="AI43" i="1"/>
  <c r="AJ43" i="1"/>
  <c r="AQ43" i="1" s="1"/>
  <c r="W71" i="1"/>
  <c r="X71" i="1"/>
  <c r="Y71" i="1"/>
  <c r="AL71" i="1" s="1"/>
  <c r="Z71" i="1"/>
  <c r="AA71" i="1"/>
  <c r="AM71" i="1" s="1"/>
  <c r="AB71" i="1"/>
  <c r="AC71" i="1"/>
  <c r="AN71" i="1" s="1"/>
  <c r="AD71" i="1"/>
  <c r="AE71" i="1"/>
  <c r="AO71" i="1" s="1"/>
  <c r="AF71" i="1"/>
  <c r="AG71" i="1"/>
  <c r="AP71" i="1" s="1"/>
  <c r="AH71" i="1"/>
  <c r="AI71" i="1"/>
  <c r="AJ71" i="1"/>
  <c r="AK71" i="1"/>
  <c r="AQ71" i="1"/>
  <c r="W29" i="1"/>
  <c r="X29" i="1"/>
  <c r="Y29" i="1"/>
  <c r="Z29" i="1"/>
  <c r="AL29" i="1" s="1"/>
  <c r="AA29" i="1"/>
  <c r="AB29" i="1"/>
  <c r="AC29" i="1"/>
  <c r="AD29" i="1"/>
  <c r="AE29" i="1"/>
  <c r="AF29" i="1"/>
  <c r="AG29" i="1"/>
  <c r="AH29" i="1"/>
  <c r="AP29" i="1" s="1"/>
  <c r="AI29" i="1"/>
  <c r="AJ29" i="1"/>
  <c r="W73" i="1"/>
  <c r="X73" i="1"/>
  <c r="Y73" i="1"/>
  <c r="AL73" i="1" s="1"/>
  <c r="Z73" i="1"/>
  <c r="AA73" i="1"/>
  <c r="AB73" i="1"/>
  <c r="AC73" i="1"/>
  <c r="AD73" i="1"/>
  <c r="AE73" i="1"/>
  <c r="AO73" i="1" s="1"/>
  <c r="AF73" i="1"/>
  <c r="AG73" i="1"/>
  <c r="AP73" i="1" s="1"/>
  <c r="AH73" i="1"/>
  <c r="AI73" i="1"/>
  <c r="AJ73" i="1"/>
  <c r="AK73" i="1"/>
  <c r="AQ73" i="1"/>
  <c r="W120" i="1"/>
  <c r="X120" i="1"/>
  <c r="Y120" i="1"/>
  <c r="Z120" i="1"/>
  <c r="AA120" i="1"/>
  <c r="AB120" i="1"/>
  <c r="AM120" i="1" s="1"/>
  <c r="AC120" i="1"/>
  <c r="AD120" i="1"/>
  <c r="AE120" i="1"/>
  <c r="AF120" i="1"/>
  <c r="AO120" i="1" s="1"/>
  <c r="AG120" i="1"/>
  <c r="AH120" i="1"/>
  <c r="AI120" i="1"/>
  <c r="AJ120" i="1"/>
  <c r="AK120" i="1"/>
  <c r="AQ120" i="1"/>
  <c r="W22" i="1"/>
  <c r="X22" i="1"/>
  <c r="AK22" i="1" s="1"/>
  <c r="Y22" i="1"/>
  <c r="Z22" i="1"/>
  <c r="AA22" i="1"/>
  <c r="AB22" i="1"/>
  <c r="AM22" i="1" s="1"/>
  <c r="AC22" i="1"/>
  <c r="AD22" i="1"/>
  <c r="AE22" i="1"/>
  <c r="AF22" i="1"/>
  <c r="AG22" i="1"/>
  <c r="AH22" i="1"/>
  <c r="AI22" i="1"/>
  <c r="AJ22" i="1"/>
  <c r="AQ22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L21" i="1"/>
  <c r="AQ21" i="1"/>
  <c r="W98" i="1"/>
  <c r="X98" i="1"/>
  <c r="Y98" i="1"/>
  <c r="Z98" i="1"/>
  <c r="AA98" i="1"/>
  <c r="AB98" i="1"/>
  <c r="AC98" i="1"/>
  <c r="AD98" i="1"/>
  <c r="AE98" i="1"/>
  <c r="AO98" i="1" s="1"/>
  <c r="AF98" i="1"/>
  <c r="AG98" i="1"/>
  <c r="AH98" i="1"/>
  <c r="AI98" i="1"/>
  <c r="AJ98" i="1"/>
  <c r="W97" i="1"/>
  <c r="AK97" i="1" s="1"/>
  <c r="X97" i="1"/>
  <c r="Y97" i="1"/>
  <c r="Z97" i="1"/>
  <c r="AA97" i="1"/>
  <c r="AM97" i="1" s="1"/>
  <c r="AB97" i="1"/>
  <c r="AC97" i="1"/>
  <c r="AN97" i="1" s="1"/>
  <c r="AD97" i="1"/>
  <c r="AE97" i="1"/>
  <c r="AF97" i="1"/>
  <c r="AG97" i="1"/>
  <c r="AP97" i="1" s="1"/>
  <c r="AH97" i="1"/>
  <c r="AI97" i="1"/>
  <c r="AJ97" i="1"/>
  <c r="AL97" i="1"/>
  <c r="AP98" i="1" l="1"/>
  <c r="AL98" i="1"/>
  <c r="AP21" i="1"/>
  <c r="AN21" i="1"/>
  <c r="AL120" i="1"/>
  <c r="AN29" i="1"/>
  <c r="AP43" i="1"/>
  <c r="AN43" i="1"/>
  <c r="AM45" i="1"/>
  <c r="AO55" i="1"/>
  <c r="AM55" i="1"/>
  <c r="AO47" i="1"/>
  <c r="AM47" i="1"/>
  <c r="AP34" i="1"/>
  <c r="AL34" i="1"/>
  <c r="AN86" i="1"/>
  <c r="AQ98" i="1"/>
  <c r="AO21" i="1"/>
  <c r="AO22" i="1"/>
  <c r="AQ29" i="1"/>
  <c r="AK29" i="1"/>
  <c r="AM43" i="1"/>
  <c r="AP45" i="1"/>
  <c r="AN45" i="1"/>
  <c r="AL45" i="1"/>
  <c r="AP80" i="1"/>
  <c r="AN89" i="1"/>
  <c r="AQ84" i="1"/>
  <c r="AO84" i="1"/>
  <c r="AM84" i="1"/>
  <c r="AK84" i="1"/>
  <c r="AL86" i="1"/>
  <c r="AM13" i="1"/>
  <c r="AK13" i="1"/>
  <c r="AL88" i="1"/>
  <c r="AP2" i="1"/>
  <c r="AN2" i="1"/>
  <c r="AP56" i="1"/>
  <c r="AP15" i="1"/>
  <c r="AN15" i="1"/>
  <c r="AL15" i="1"/>
  <c r="AQ51" i="1"/>
  <c r="AO51" i="1"/>
  <c r="AM51" i="1"/>
  <c r="AM6" i="1"/>
  <c r="AP83" i="1"/>
  <c r="AN83" i="1"/>
  <c r="AL83" i="1"/>
  <c r="AN7" i="1"/>
  <c r="AM36" i="1"/>
  <c r="AN42" i="1"/>
  <c r="AP63" i="1"/>
  <c r="AL63" i="1"/>
  <c r="AN67" i="1"/>
  <c r="AK33" i="1"/>
  <c r="AL108" i="1"/>
  <c r="AP31" i="1"/>
  <c r="AP53" i="1"/>
  <c r="AN53" i="1"/>
  <c r="AL53" i="1"/>
  <c r="AQ96" i="1"/>
  <c r="AM96" i="1"/>
  <c r="AM9" i="1"/>
  <c r="AL38" i="1"/>
  <c r="AP115" i="1"/>
  <c r="AN115" i="1"/>
  <c r="AP41" i="1"/>
  <c r="AN41" i="1"/>
  <c r="AL41" i="1"/>
  <c r="AM118" i="1"/>
  <c r="AP111" i="1"/>
  <c r="AM28" i="1"/>
  <c r="AL112" i="1"/>
  <c r="AO24" i="1"/>
  <c r="AM70" i="1"/>
  <c r="AP50" i="1"/>
  <c r="AN50" i="1"/>
  <c r="AL50" i="1"/>
  <c r="AO93" i="1"/>
  <c r="AP66" i="1"/>
  <c r="AM49" i="1"/>
  <c r="AP62" i="1"/>
  <c r="AN62" i="1"/>
  <c r="AL62" i="1"/>
  <c r="AO107" i="1"/>
  <c r="BD117" i="1"/>
  <c r="BD51" i="1"/>
  <c r="BD19" i="1"/>
  <c r="BD87" i="1"/>
  <c r="BD30" i="1"/>
  <c r="BD37" i="1"/>
  <c r="BD9" i="1"/>
  <c r="BD100" i="1"/>
  <c r="AN55" i="1"/>
  <c r="AP47" i="1"/>
  <c r="AN47" i="1"/>
  <c r="AO34" i="1"/>
  <c r="AQ86" i="1"/>
  <c r="AO86" i="1"/>
  <c r="AM86" i="1"/>
  <c r="AP13" i="1"/>
  <c r="AN13" i="1"/>
  <c r="AQ2" i="1"/>
  <c r="AO117" i="1"/>
  <c r="AM117" i="1"/>
  <c r="AO56" i="1"/>
  <c r="AL17" i="1"/>
  <c r="AM15" i="1"/>
  <c r="AP61" i="1"/>
  <c r="AN61" i="1"/>
  <c r="AO48" i="1"/>
  <c r="AN52" i="1"/>
  <c r="AM7" i="1"/>
  <c r="AK7" i="1"/>
  <c r="AM42" i="1"/>
  <c r="AK42" i="1"/>
  <c r="AM63" i="1"/>
  <c r="AQ67" i="1"/>
  <c r="AK67" i="1"/>
  <c r="AQ108" i="1"/>
  <c r="AM108" i="1"/>
  <c r="AO20" i="1"/>
  <c r="AP103" i="1"/>
  <c r="AQ53" i="1"/>
  <c r="AK53" i="1"/>
  <c r="AP96" i="1"/>
  <c r="AN96" i="1"/>
  <c r="AL96" i="1"/>
  <c r="AQ32" i="1"/>
  <c r="AQ115" i="1"/>
  <c r="AM115" i="1"/>
  <c r="AM87" i="1"/>
  <c r="AK87" i="1"/>
  <c r="AQ110" i="1"/>
  <c r="AO25" i="1"/>
  <c r="AO41" i="1"/>
  <c r="AN10" i="1"/>
  <c r="AP118" i="1"/>
  <c r="AN118" i="1"/>
  <c r="AK101" i="1"/>
  <c r="AM111" i="1"/>
  <c r="AL28" i="1"/>
  <c r="AO23" i="1"/>
  <c r="AK23" i="1"/>
  <c r="AM112" i="1"/>
  <c r="AL85" i="1"/>
  <c r="AN44" i="1"/>
  <c r="AP70" i="1"/>
  <c r="AO50" i="1"/>
  <c r="AM116" i="1"/>
  <c r="AP93" i="1"/>
  <c r="AL93" i="1"/>
  <c r="AK5" i="1"/>
  <c r="AQ66" i="1"/>
  <c r="AM66" i="1"/>
  <c r="AM62" i="1"/>
  <c r="AP107" i="1"/>
  <c r="AN107" i="1"/>
  <c r="BD79" i="1"/>
  <c r="AO89" i="1"/>
  <c r="AQ13" i="1"/>
  <c r="AL6" i="1"/>
  <c r="AO7" i="1"/>
  <c r="AO42" i="1"/>
  <c r="AK66" i="1"/>
  <c r="AN49" i="1"/>
  <c r="BD31" i="1"/>
  <c r="AQ97" i="1"/>
  <c r="AN98" i="1"/>
  <c r="AK21" i="1"/>
  <c r="AN22" i="1"/>
  <c r="AN73" i="1"/>
  <c r="AO43" i="1"/>
  <c r="AO80" i="1"/>
  <c r="AM88" i="1"/>
  <c r="AN56" i="1"/>
  <c r="AN48" i="1"/>
  <c r="AM57" i="1"/>
  <c r="AP106" i="1"/>
  <c r="AO83" i="1"/>
  <c r="AP35" i="1"/>
  <c r="AL33" i="1"/>
  <c r="AN108" i="1"/>
  <c r="AK31" i="1"/>
  <c r="AP20" i="1"/>
  <c r="AO103" i="1"/>
  <c r="AO32" i="1"/>
  <c r="AO111" i="1"/>
  <c r="AO11" i="1"/>
  <c r="AK24" i="1"/>
  <c r="AO116" i="1"/>
  <c r="AO5" i="1"/>
  <c r="AP91" i="1"/>
  <c r="BD90" i="1"/>
  <c r="BD47" i="1"/>
  <c r="BD110" i="1"/>
  <c r="BD108" i="1"/>
  <c r="AM98" i="1"/>
  <c r="AP120" i="1"/>
  <c r="AM73" i="1"/>
  <c r="AO29" i="1"/>
  <c r="AN80" i="1"/>
  <c r="AN77" i="1"/>
  <c r="AM89" i="1"/>
  <c r="AQ34" i="1"/>
  <c r="AK34" i="1"/>
  <c r="AO13" i="1"/>
  <c r="AO14" i="1"/>
  <c r="AO17" i="1"/>
  <c r="AO61" i="1"/>
  <c r="AQ33" i="1"/>
  <c r="AK16" i="1"/>
  <c r="AN103" i="1"/>
  <c r="AO102" i="1"/>
  <c r="AQ87" i="1"/>
  <c r="AO110" i="1"/>
  <c r="AN111" i="1"/>
  <c r="AN23" i="1"/>
  <c r="AO85" i="1"/>
  <c r="AK44" i="1"/>
  <c r="AN70" i="1"/>
  <c r="AN116" i="1"/>
  <c r="AO66" i="1"/>
  <c r="AL49" i="1"/>
  <c r="AO91" i="1"/>
  <c r="AO95" i="1"/>
  <c r="AO97" i="1"/>
  <c r="AL22" i="1"/>
  <c r="AK55" i="1"/>
  <c r="AK88" i="1"/>
  <c r="AQ57" i="1"/>
  <c r="AK57" i="1"/>
  <c r="AN106" i="1"/>
  <c r="AN35" i="1"/>
  <c r="AK63" i="1"/>
  <c r="AP33" i="1"/>
  <c r="AO31" i="1"/>
  <c r="AN20" i="1"/>
  <c r="AP16" i="1"/>
  <c r="AO53" i="1"/>
  <c r="AK96" i="1"/>
  <c r="AK115" i="1"/>
  <c r="AN110" i="1"/>
  <c r="AP121" i="1"/>
  <c r="AN85" i="1"/>
  <c r="AP79" i="1"/>
  <c r="AQ58" i="1"/>
  <c r="AQ81" i="1"/>
  <c r="AQ49" i="1"/>
  <c r="AN91" i="1"/>
  <c r="AP87" i="1"/>
  <c r="AQ25" i="1"/>
  <c r="AN100" i="1"/>
  <c r="AQ118" i="1"/>
  <c r="AM11" i="1"/>
  <c r="AP112" i="1"/>
  <c r="AL75" i="1"/>
  <c r="BD26" i="1"/>
  <c r="BD80" i="1"/>
  <c r="BD63" i="1"/>
  <c r="AK98" i="1"/>
  <c r="AN120" i="1"/>
  <c r="AM29" i="1"/>
  <c r="AO114" i="1"/>
  <c r="AP55" i="1"/>
  <c r="AN117" i="1"/>
  <c r="AK56" i="1"/>
  <c r="AP51" i="1"/>
  <c r="AQ7" i="1"/>
  <c r="AK108" i="1"/>
  <c r="AN31" i="1"/>
  <c r="AQ109" i="1"/>
  <c r="AK109" i="1"/>
  <c r="AO87" i="1"/>
  <c r="AO28" i="1"/>
  <c r="AL23" i="1"/>
  <c r="AO44" i="1"/>
  <c r="AO79" i="1"/>
  <c r="AP81" i="1"/>
  <c r="AP49" i="1"/>
  <c r="BD88" i="1"/>
  <c r="BD91" i="1"/>
  <c r="AM21" i="1"/>
  <c r="AK80" i="1"/>
  <c r="AN114" i="1"/>
  <c r="AO88" i="1"/>
  <c r="AL106" i="1"/>
  <c r="AO63" i="1"/>
  <c r="AN33" i="1"/>
  <c r="AP108" i="1"/>
  <c r="AL20" i="1"/>
  <c r="AN16" i="1"/>
  <c r="AK103" i="1"/>
  <c r="AO9" i="1"/>
  <c r="AO10" i="1"/>
  <c r="AN121" i="1"/>
  <c r="AK111" i="1"/>
  <c r="AQ70" i="1"/>
  <c r="AN79" i="1"/>
  <c r="BD56" i="1"/>
  <c r="BD85" i="1"/>
  <c r="BD113" i="1"/>
  <c r="AP22" i="1"/>
  <c r="AK43" i="1"/>
  <c r="AN26" i="1"/>
  <c r="AL84" i="1"/>
  <c r="AK47" i="1"/>
  <c r="AM34" i="1"/>
  <c r="AP86" i="1"/>
  <c r="AN18" i="1"/>
  <c r="AP7" i="1"/>
  <c r="AO108" i="1"/>
  <c r="AO109" i="1"/>
  <c r="AK20" i="1"/>
  <c r="AM53" i="1"/>
  <c r="AK32" i="1"/>
  <c r="AL92" i="1"/>
  <c r="AN87" i="1"/>
  <c r="AQ41" i="1"/>
  <c r="AQ101" i="1"/>
  <c r="AN112" i="1"/>
  <c r="AP75" i="1"/>
  <c r="AN93" i="1"/>
  <c r="AQ5" i="1"/>
  <c r="AO4" i="1"/>
  <c r="BD12" i="1"/>
  <c r="BD32" i="1"/>
  <c r="BD75" i="1"/>
  <c r="BD107" i="1"/>
  <c r="BD84" i="1"/>
  <c r="BD16" i="1"/>
  <c r="BD74" i="1"/>
  <c r="BD77" i="1"/>
  <c r="BD48" i="1"/>
  <c r="BD92" i="1"/>
  <c r="BD23" i="1"/>
  <c r="BD24" i="1"/>
  <c r="BD89" i="1"/>
  <c r="BD71" i="1"/>
  <c r="BD120" i="1"/>
  <c r="BD61" i="1"/>
  <c r="BD82" i="1"/>
  <c r="BD13" i="1"/>
  <c r="BD6" i="1"/>
  <c r="BD65" i="1"/>
  <c r="BD121" i="1"/>
  <c r="BD103" i="1"/>
  <c r="BD27" i="1"/>
  <c r="BD76" i="1"/>
  <c r="BD59" i="1"/>
  <c r="BD66" i="1"/>
  <c r="BD35" i="1"/>
  <c r="BD39" i="1"/>
  <c r="BD99" i="1"/>
  <c r="BD104" i="1"/>
  <c r="BD69" i="1"/>
  <c r="BD40" i="1"/>
  <c r="BD54" i="1"/>
  <c r="BD119" i="1"/>
  <c r="BD78" i="1"/>
  <c r="BD64" i="1"/>
  <c r="BD72" i="1"/>
  <c r="BD22" i="1"/>
  <c r="BD73" i="1"/>
  <c r="BD114" i="1"/>
  <c r="BD7" i="1"/>
  <c r="BD116" i="1"/>
  <c r="BD95" i="1"/>
  <c r="BD97" i="1"/>
  <c r="BD102" i="1"/>
  <c r="BD50" i="1"/>
  <c r="BD70" i="1"/>
  <c r="BD96" i="1"/>
  <c r="BD14" i="1"/>
  <c r="BD33" i="1"/>
  <c r="BD115" i="1"/>
  <c r="BD41" i="1"/>
  <c r="BD15" i="1"/>
  <c r="BD36" i="1"/>
  <c r="BD38" i="1"/>
  <c r="BD111" i="1"/>
  <c r="BD98" i="1"/>
  <c r="BD43" i="1"/>
  <c r="BD55" i="1"/>
  <c r="BD86" i="1"/>
  <c r="BD17" i="1"/>
  <c r="BD10" i="1"/>
  <c r="BD11" i="1"/>
  <c r="BD45" i="1"/>
  <c r="BD67" i="1"/>
  <c r="BD53" i="1"/>
  <c r="BD28" i="1"/>
  <c r="BD4" i="1"/>
  <c r="BD34" i="1"/>
  <c r="BD21" i="1"/>
  <c r="BD2" i="1"/>
  <c r="BD83" i="1"/>
  <c r="BD68" i="1"/>
  <c r="BD112" i="1"/>
  <c r="BD5" i="1"/>
  <c r="BD49" i="1"/>
  <c r="BD20" i="1"/>
  <c r="BD52" i="1"/>
  <c r="BD25" i="1"/>
  <c r="BD44" i="1"/>
  <c r="BD93" i="1"/>
  <c r="BD94" i="1"/>
  <c r="BD106" i="1"/>
  <c r="BD101" i="1"/>
  <c r="BD105" i="1"/>
  <c r="BD3" i="1"/>
  <c r="BD29" i="1"/>
  <c r="BD42" i="1"/>
  <c r="BD109" i="1"/>
  <c r="BD62" i="1"/>
  <c r="BD57" i="1"/>
  <c r="BD118" i="1"/>
  <c r="BD58" i="1"/>
  <c r="BD18" i="1"/>
  <c r="BD81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Q46" i="1"/>
  <c r="AP46" i="1" l="1"/>
  <c r="AN46" i="1"/>
  <c r="AL46" i="1"/>
  <c r="AO46" i="1"/>
  <c r="AM46" i="1"/>
  <c r="BK46" i="1" l="1"/>
  <c r="BI46" i="1" l="1"/>
  <c r="AX46" i="1"/>
  <c r="AY46" i="1"/>
  <c r="AZ46" i="1"/>
  <c r="BA46" i="1"/>
  <c r="BB46" i="1"/>
  <c r="BC46" i="1"/>
  <c r="BE46" i="1"/>
  <c r="BD46" i="1" l="1"/>
</calcChain>
</file>

<file path=xl/sharedStrings.xml><?xml version="1.0" encoding="utf-8"?>
<sst xmlns="http://schemas.openxmlformats.org/spreadsheetml/2006/main" count="1160" uniqueCount="440">
  <si>
    <t>Name</t>
  </si>
  <si>
    <t>Area</t>
  </si>
  <si>
    <t>Sun Start</t>
  </si>
  <si>
    <t>Sun End</t>
  </si>
  <si>
    <t>Mon Start</t>
  </si>
  <si>
    <t>Mon End</t>
  </si>
  <si>
    <t>Tues Start</t>
  </si>
  <si>
    <t>Tues End</t>
  </si>
  <si>
    <t>Wed Start</t>
  </si>
  <si>
    <t>Wed End</t>
  </si>
  <si>
    <t>Thur Start</t>
  </si>
  <si>
    <t>Thur End</t>
  </si>
  <si>
    <t>Fri Start</t>
  </si>
  <si>
    <t>Fri End</t>
  </si>
  <si>
    <t>Sat Start</t>
  </si>
  <si>
    <t>Sat End</t>
  </si>
  <si>
    <t>Description</t>
  </si>
  <si>
    <t>Link</t>
  </si>
  <si>
    <t>Pricing</t>
  </si>
  <si>
    <t>Phone Number</t>
  </si>
  <si>
    <t>Address</t>
  </si>
  <si>
    <t>Drink?</t>
  </si>
  <si>
    <t>Food?</t>
  </si>
  <si>
    <t>Cusines</t>
  </si>
  <si>
    <t>Parking</t>
  </si>
  <si>
    <t>Outdoor Option?</t>
  </si>
  <si>
    <t>Pets?</t>
  </si>
  <si>
    <t>Sun_short</t>
  </si>
  <si>
    <t>Mon_short</t>
  </si>
  <si>
    <t>Tues_short</t>
  </si>
  <si>
    <t>Wed_short</t>
  </si>
  <si>
    <t>Thur_short</t>
  </si>
  <si>
    <t>Fri_short</t>
  </si>
  <si>
    <t>Sat_short</t>
  </si>
  <si>
    <t>sun_js 1</t>
  </si>
  <si>
    <t>sun_js 2</t>
  </si>
  <si>
    <t>mon_js 1</t>
  </si>
  <si>
    <t>mon_js 2</t>
  </si>
  <si>
    <t xml:space="preserve">tues_js 1 </t>
  </si>
  <si>
    <t>tues_js 2</t>
  </si>
  <si>
    <t>wed_js 1</t>
  </si>
  <si>
    <t>wed_js 2</t>
  </si>
  <si>
    <t>thur_js 1</t>
  </si>
  <si>
    <t>thur_js 2</t>
  </si>
  <si>
    <t>fri_js 1</t>
  </si>
  <si>
    <t>fri_js 2</t>
  </si>
  <si>
    <t>sat_js 1</t>
  </si>
  <si>
    <t>sat_js 2</t>
  </si>
  <si>
    <t>icons</t>
  </si>
  <si>
    <t>categories</t>
  </si>
  <si>
    <t>area</t>
  </si>
  <si>
    <t>lat</t>
  </si>
  <si>
    <t>long</t>
  </si>
  <si>
    <t>kid</t>
  </si>
  <si>
    <t>kid deal</t>
  </si>
  <si>
    <t>downtown</t>
  </si>
  <si>
    <t>latitude</t>
  </si>
  <si>
    <t>longitude</t>
  </si>
  <si>
    <t>name</t>
  </si>
  <si>
    <t>desc</t>
  </si>
  <si>
    <t>color</t>
  </si>
  <si>
    <t>Jack Quinn Irish Ale House &amp; Pub</t>
  </si>
  <si>
    <t>The Rabbit Hole</t>
  </si>
  <si>
    <t>Oskar Blues</t>
  </si>
  <si>
    <t>http://www.oskarbluesfooderies.com/</t>
  </si>
  <si>
    <t>http://www.tbyrdstacos.com/index.html</t>
  </si>
  <si>
    <t>503W</t>
  </si>
  <si>
    <t>http://www.503w.co/</t>
  </si>
  <si>
    <t>Streetcar520</t>
  </si>
  <si>
    <t>http://www.streetcar520.com/</t>
  </si>
  <si>
    <t>http://www.josemuldoons.com/</t>
  </si>
  <si>
    <t>Phantom Canyon Brewing Company</t>
  </si>
  <si>
    <t>http://www.phantomcanyon.com/</t>
  </si>
  <si>
    <t>oldcolo</t>
  </si>
  <si>
    <t>Thunder and Buttons II</t>
  </si>
  <si>
    <t>Cucuru Gallery Cafe</t>
  </si>
  <si>
    <t>Rustica Pizzeria</t>
  </si>
  <si>
    <t>Alchemy</t>
  </si>
  <si>
    <t>Swirl Wine Bar</t>
  </si>
  <si>
    <t>Townhouse Lounge</t>
  </si>
  <si>
    <t>The Loop</t>
  </si>
  <si>
    <t>Mona Lisa Fondue Restaurant</t>
  </si>
  <si>
    <t>Keg Lounge</t>
  </si>
  <si>
    <t>Royal Tavern</t>
  </si>
  <si>
    <t>PJs Bistro</t>
  </si>
  <si>
    <t>manitou</t>
  </si>
  <si>
    <t>Hops n Drops</t>
  </si>
  <si>
    <t>Single Barrel Craft Burgers and Brews</t>
  </si>
  <si>
    <t>Vinum Populi</t>
  </si>
  <si>
    <t>Rhinos Sports and Spirits</t>
  </si>
  <si>
    <t>Cleats Bar and Grill East</t>
  </si>
  <si>
    <t>Salsa Brava Fresh Mexican Grill</t>
  </si>
  <si>
    <t>Peaks N Pines Brewing Company</t>
  </si>
  <si>
    <t>The Wobbly Olive</t>
  </si>
  <si>
    <t>Bar Louie</t>
  </si>
  <si>
    <t>Fox and Hound</t>
  </si>
  <si>
    <t>Rhinos Ranch</t>
  </si>
  <si>
    <t>powers</t>
  </si>
  <si>
    <t>Cork and Cask</t>
  </si>
  <si>
    <t>The Warehouse Restaurant and Gallery</t>
  </si>
  <si>
    <t>Zodiac Venue</t>
  </si>
  <si>
    <t>The Bench</t>
  </si>
  <si>
    <t>Triple Nickel Tavern</t>
  </si>
  <si>
    <t>The Archives</t>
  </si>
  <si>
    <t>Bar K</t>
  </si>
  <si>
    <t>Gasoline Alley</t>
  </si>
  <si>
    <t>Colorado Craft Social</t>
  </si>
  <si>
    <t>The Thirsty Parrot</t>
  </si>
  <si>
    <t>Supernova</t>
  </si>
  <si>
    <t>Tonys Bar</t>
  </si>
  <si>
    <t>Four by Brother Luck</t>
  </si>
  <si>
    <t>Casa Grande Mexican Restaurant</t>
  </si>
  <si>
    <t>woodland</t>
  </si>
  <si>
    <t>Pikes Peak Brewing</t>
  </si>
  <si>
    <t>The Bistro on 2nd</t>
  </si>
  <si>
    <t>Back East Bar and Grill</t>
  </si>
  <si>
    <t>Texas Roadhouse</t>
  </si>
  <si>
    <t>La Casa Fiesta Restaurant</t>
  </si>
  <si>
    <t>The Brass Tap</t>
  </si>
  <si>
    <t>Bourbon Brothers Smokehouse and Tavern</t>
  </si>
  <si>
    <t>CB and Potts</t>
  </si>
  <si>
    <t>The Stube</t>
  </si>
  <si>
    <t>Dog Haus Biergarten</t>
  </si>
  <si>
    <t>The Steakhouse at Flying Horse</t>
  </si>
  <si>
    <t>monument</t>
  </si>
  <si>
    <t>northgate</t>
  </si>
  <si>
    <t>Dublin House Sports Bar and Grill</t>
  </si>
  <si>
    <t>Piglatin Cocina</t>
  </si>
  <si>
    <t>Overtime Sports Bar and Grill</t>
  </si>
  <si>
    <t>Erin Inn</t>
  </si>
  <si>
    <t>Rileas Pub</t>
  </si>
  <si>
    <t>Good Company Restaurant and Bar</t>
  </si>
  <si>
    <t>Falcons Bar and Grill</t>
  </si>
  <si>
    <t>Applebees</t>
  </si>
  <si>
    <t>Buffalo Wild Wings</t>
  </si>
  <si>
    <t>Saltgrass Steak House</t>
  </si>
  <si>
    <t>Amandas Cantina</t>
  </si>
  <si>
    <t>Pints Tavern</t>
  </si>
  <si>
    <t>The Playing Field Sports Bar</t>
  </si>
  <si>
    <t>Mi Mexico</t>
  </si>
  <si>
    <t>nacademy</t>
  </si>
  <si>
    <t>Kelly Obrians</t>
  </si>
  <si>
    <t>Legends Rock Bar</t>
  </si>
  <si>
    <t>Knucklehead Tavern</t>
  </si>
  <si>
    <t>JBs Burger Kitchen and Bar</t>
  </si>
  <si>
    <t>sacademy</t>
  </si>
  <si>
    <t>21 S Tejon St, Colorado Springs, CO 80903</t>
  </si>
  <si>
    <t>https://jackquinnspub.com/</t>
  </si>
  <si>
    <t>101 N Tejon St, Colorado Springs, CO 80903</t>
  </si>
  <si>
    <t>https://www.facebook.com/rabbitholedinneranddrinks/</t>
  </si>
  <si>
    <t>118 N Tejon St, Colorado Springs, CO 80903</t>
  </si>
  <si>
    <t>26 E Kiowa St, Colorado Springs, CO 80903</t>
  </si>
  <si>
    <t>503 W Colorado Ave, Colorado Springs, CO 80905</t>
  </si>
  <si>
    <t>520 S Tejon St, Colorado Springs, CO 80903</t>
  </si>
  <si>
    <t>222 N Tejon St, Colorado Springs, CO 80903</t>
  </si>
  <si>
    <t>2 E Pikes Peak Ave, Colorado Springs, CO 80903</t>
  </si>
  <si>
    <t>2415 W Colorado Ave, Colorado Springs, CO 80904</t>
  </si>
  <si>
    <t>2332 Colorado Ave, Colorado Springs, CO 80904</t>
  </si>
  <si>
    <r>
      <t> </t>
    </r>
    <r>
      <rPr>
        <sz val="12"/>
        <color rgb="FF222222"/>
        <rFont val="Arial"/>
        <family val="2"/>
      </rPr>
      <t>2527 W Colorado Ave, Colorado Springs, CO 80904</t>
    </r>
  </si>
  <si>
    <t>2625 W Colorado Ave, Colorado Springs, CO 80904</t>
  </si>
  <si>
    <t>717 Manitou Ave, Manitou Springs, CO 80829</t>
  </si>
  <si>
    <t>907 Manitou Ave, Manitou Springs, CO 80829</t>
  </si>
  <si>
    <t>965 Manitou Ave, Manitou Springs, CO 80829</t>
  </si>
  <si>
    <t>730 Manitou Ave, Manitou Springs, CO 80829</t>
  </si>
  <si>
    <t>733 Manitou Ave, Manitou Springs, CO 80829</t>
  </si>
  <si>
    <t>924 Manitou Ave, Manitou Springs, CO 80829</t>
  </si>
  <si>
    <t>915 Manitou Ave, Manitou Springs, CO 80829</t>
  </si>
  <si>
    <t>5820 Stetson Hills Blvd, Colorado Springs, CO 80922</t>
  </si>
  <si>
    <t>5885 Stetson Hills Blvd, Colorado Springs, CO 80923</t>
  </si>
  <si>
    <t>6165 Barnes Rd #170, Colorado Springs, CO 80922</t>
  </si>
  <si>
    <t>Drinks $3.50 Domestic Beers and Liquors&lt;br&gt;Drinks $4 Imports and House Wine by the Glass&lt;br&gt;Food 1/2 Priced Appetizers</t>
  </si>
  <si>
    <t>$5 Select Local Drafts&lt;br&gt;$6 Wine by the Glass&lt;br&gt;$6 Select Specialty Cocktails&lt;br&gt;Happy hour food specials</t>
  </si>
  <si>
    <t>All appetizers half price&lt;br&gt;$3.50 Core beers&lt;br&gt;$4.50 Jamison drinks&lt;br&gt;$2 Off wells and wines</t>
  </si>
  <si>
    <t>$5 Margs&lt;br&gt;$5 Sangria Swirl&lt;br&gt;$3 Tacate, Dos XX, and Mandelo&lt;br&gt;$3 Baby Margs&lt;br&gt;Tacos $2.50-$3.25&lt;br&gt;$5 Guac&lt;br&gt;$3.95 Chips and Salsa</t>
  </si>
  <si>
    <t>$1 off all beers and specialty cocktails &lt;br&gt; $3 wells and house wines</t>
  </si>
  <si>
    <t xml:space="preserve">Daily from 3pm to 6pm and 9pm to Close!&lt;br&gt;1/2 price share plates, $3 wines and drafts, $4 wells, $5 beer &amp; a shot. </t>
  </si>
  <si>
    <t>$3.50 Drinks - House Margaritas, Draft Beers, Wines, Wells and Sangria&lt;br&gt;$5 Grub - Chili Con Queso, Grilled Chicken Mesquitos, Guacamole, Aztec Dip&lt;br&gt;$6 Grub - 1/2 Nacho Grande, Quesadilla, Carnitas Street Tacos&lt;br&gt;$4 Domestic Drafts&lt;br&gt;$5.50 Premium Drafts</t>
  </si>
  <si>
    <t>Every day from 3-6 pm, Sun-Thurs from 10 pm-close $3 beers, $3 house wines, $3 wells, $12 pitchers of beer&lt;br&gt;&lt;b&gt;Sunday&lt;/b&gt; $4 bloody marys &amp; mimosas all day. happy hour all day in the billiards hall&lt;br&gt;&lt;b&gt;Monday&lt;/b&gt; $4 Margs&lt;br&gt;&lt;b&gt;Tuesday&lt;/b&gt; $6 Select growler fills&lt;br&gt;</t>
  </si>
  <si>
    <t>Sun : All Day Happy Hour and Service Industry Night: $2.50 Jameson&lt;br&gt;Mon: Prime Rib Night ​14oz Prime Rib $16 Service Industry Night : $2.50 Jameson &amp; Late Night Happy Hour 9-1&lt;br&gt;Wed: Trivia+ 1/2 off Wine Bottles &lt;br&gt;Thurs: Live Music by Rawbert&lt;br&gt; Mon.-Sat. 4-7: $1 Off Appetizers/Drafts/ Wells/ House Wine &lt;br&gt;</t>
  </si>
  <si>
    <t>$4 house wine, $4 select draft, $4 wells, $2.5 Full Sail Sessions Plus, Small Plate Deals!</t>
  </si>
  <si>
    <t>1 Topping Pizza - $7&lt;br&gt;Wines, wells, and drafts - $4</t>
  </si>
  <si>
    <t>$5 glasses of wine and 40% off all food</t>
  </si>
  <si>
    <t>$1 off well, MAT wine&lt;br&gt;$1 off draft beer and half price appetizers</t>
  </si>
  <si>
    <t>$6 pitchers; $2.75 wines and domestics; $2 drafts</t>
  </si>
  <si>
    <t>Appetizers and drinks 25% off&lt;br&gt;Every Wed from 5-9p.m. Ladies get a free glass of wine or beer with purchase of an entree</t>
  </si>
  <si>
    <t>Special pricing on food and drinks</t>
  </si>
  <si>
    <t>2 for 1 cocktails, beers, and wines</t>
  </si>
  <si>
    <t>$1 off all drinks&lt;br&gt;$2 off appetizers</t>
  </si>
  <si>
    <t>$3 Wells, Pints, House Wines, Bottles &amp; Cans with appetizer specials and much, much more!</t>
  </si>
  <si>
    <t xml:space="preserve">HOUSE MARGARITA $6 &lt;br&gt;SALSA SWIRL MARGARITA $6&lt;br&gt;FROZEN FLAVORED MARGARITA $6&lt;br&gt;DOMESTIC DRAFTS $3&lt;br&gt;IMPORT &amp; CRAFT DRAFTS $3.50&lt;br&gt;HOUSE WINE $3&lt;br&gt;WELL DRINKS $3&lt;br&gt;IMPERIAL LAGER $3&lt;br&gt;COCONUT SHRIMP (3) $8&lt;br&gt;CHICKEN QUESADILLA $7&lt;br&gt;NACHOS BRAVA $7&lt;br&gt;TAPAS SHRIMP CEVICHE $3.50&lt;br&gt;TAPAS GUACAMOLE $3.50&lt;br&gt;TAPAS CHILE CON QUESO $3.50&lt;br&gt;CABO CHICKEN TACO $3.50&lt;br&gt;CRISPY PORK TACO $3.50&lt;br&gt;GRINGO TACO $3
</t>
  </si>
  <si>
    <t>All 14oz drafts $3.50&lt;br&gt;Wines by the glass $4.50&lt;br&gt;Signature martinis $5.50&lt;br&gt;Flatbreads and Select Apps Half Price</t>
  </si>
  <si>
    <t>All Draft Beers $4.00&lt;br&gt;Domestic Bottles $4.00&lt;br&gt;House Wines $5.00&lt;brHouse Sangria $5.00&lt;br&gt;Bartender's Choice $6.00&lt;br&gt;Trout Tacos or Sesame Fried Calamari $6.00&lt;br&gt;Well Martinis, Mules &amp; Margaritas $6.00&lt;br&gt;Blue Corn Jalapeno Cheddar Hush Puppies $4.00&lt;br&gt;Hand-Cut Fries $4.00</t>
  </si>
  <si>
    <t>Drink specials</t>
  </si>
  <si>
    <t>$1 off all drafts, house wines, well drinks, and can beer. Discounted food.</t>
  </si>
  <si>
    <t>$2.50 wells; $2.50 domestics; $1 off drafts except Pabst Blue Ribbon</t>
  </si>
  <si>
    <t>Half off cocktaills</t>
  </si>
  <si>
    <t>$3 pints; $6 pitchers</t>
  </si>
  <si>
    <t>$4 Colorado Drafts&lt;br&gt;$5 House Wines&lt;br&gt;$6 Select Cocktail&lt;br&gt;Food Specials</t>
  </si>
  <si>
    <t>Sportivo Primo at the Antlers</t>
  </si>
  <si>
    <t>$2 house drafts, house wine and well drinks, and half off appetizers</t>
  </si>
  <si>
    <t>$3 drafts, wines, and wells&lt;br&gt;Half off Barcade bites&lt;br&gt;Taco Tuesday - $1.25&lt;br&gt;Wing Wed - $0.60 each</t>
  </si>
  <si>
    <t>$2.50 bottles of domestic beers, $4.25 domestic mini pitchers, $6.25 craft mini pitchers and $3.00 hot dogs</t>
  </si>
  <si>
    <t>Happy Hour Food In Bar Area Only Happy Hour Drinks Available On Patio&lt;br&gt;$2 Off All Draft Beer&lt;br&gt;$4 Jameson And Fernet Pours&lt;br&gt;$6 Cocktails&lt;br&gt;$6 House Wine&lt;br&gt;Jalapeno Poppers $4.5 &lt;br&gt;Chicken Waffle Wings $4.5 &lt;br&gt;Poutine $5.5&lt;br&gt; Kale Caesar $4.5 &lt;br&gt;Pimento Cheese Dip $4&lt;br&gt; Bacon Jam Burger $6 &lt;br&gt;Short Rib Grilled Cheese $6</t>
  </si>
  <si>
    <t>Daily Specials</t>
  </si>
  <si>
    <t>$5 Appetizers &amp; Desserts&lt;br&gt;$5 Wines by the Glass&lt;br&gt;$6 Wines by the Glass&lt;br&gt;$5 Cocktails</t>
  </si>
  <si>
    <t>Select drafts, house wine, and well drinks on special</t>
  </si>
  <si>
    <t>Don Tequila Mexican Grill and Cantina</t>
  </si>
  <si>
    <t>$5.99 House Margs&lt;br&gt;$4.99 20oz Draft Beers&lt;br&gt;Taco Tuesday&lt;br&gt;Fajita Thursday</t>
  </si>
  <si>
    <t>Food and drink specials</t>
  </si>
  <si>
    <t>$4 Happy hour pints&lt;br&gt;</t>
  </si>
  <si>
    <t>Pork Slider $2&lt;br&gt;Spare Rib $2&lt;br&gt;Wings $6&lt;br&gt;Fried Pickles $4&lt;br&gt;Deviled Egg $1.50&lt;br&gt;Nachos $5&lt;br&gt;Chips and Guacamole $4&lt;br&gt;Happy Hour prices on pints all day on Tuesdays&lt;br&gt;$5 on Whiskey Wednesdays &lt;br&gt;$5 cocktails on Thursdays</t>
  </si>
  <si>
    <t>$4 Potts Beers, Well Drinks and 6oz Pours of House Wine&lt;br&gt;Special food prices</t>
  </si>
  <si>
    <t>$3 16oz PBR&lt;br&gt;$2 off draft beer and wine&lt;br&gt;$3.99 This Burger&lt;br&gt;$3.99 That Burger&lt;br&gt;$2.99 Sliced Sausage&lt;br&gt;$1.49 Tots or Fries</t>
  </si>
  <si>
    <t>$5 off all Sharing Plates in the Lounge</t>
  </si>
  <si>
    <t>Wines, Wells &amp; Drafts Buy 1 Get 1 FREE</t>
  </si>
  <si>
    <t>$1.50 domestic drafts; $2.50 wells and wines&lt;br&gt;$1 shot of the night</t>
  </si>
  <si>
    <t>Wells, house wines, and domestic beer - $3&lt;br&gt;Pitchers of Coors Light and Miller Lite - $9&lt;br&gt;Pitchers of Bud Light - $9.50&lt;br&gt;Additional specials every day of the week</t>
  </si>
  <si>
    <t>Specials on beer and food including chips and salsa, nachos, boneless chicken wings, onion rings, mozarella sticks, cheese fries, potato skins, jalapeno poppers, and cheese quasadilla</t>
  </si>
  <si>
    <t>&lt;b&gt;Drinks&lt;/b&gt;&lt;br&gt;$3.50 Wells, Brewtus Long Island Tea, Long Beach Tea &amp; House Margarita &lt;br&gt; $3.75 Domestic Brewtus Drafts &lt;br&gt; $4.50 Premium Wells &lt;br&gt; $4.75 Non Domestic Brewtus Drafts &lt;br&gt; $5.50 Super Premium Wells&lt;br&gt;&lt;b&gt;Food&lt;/b&gt; 1/2 Off Select Appetizers&lt;br&gt;Late Night Happy Hour 9 pm - 12 am</t>
  </si>
  <si>
    <t>&lt;b&gt;Drinks&lt;/b&gt;&lt;br&gt; $3 Jack &amp; Coke, Captain &amp; Coke, Absolut Mixers &lt;br&gt; $3+ Domestic Draft Talls&lt;br&gt;&lt;b&gt;Food&lt;/b&gt;&lt;br&gt;$3 Mozzarella Sticks, Roasted Garlic Mushrooms, Mini Corn Dogs, Regular Onion Rings, Chips &amp; Salsa</t>
  </si>
  <si>
    <t>$2.75 DOMESTIC BEERS&lt;br&gt; $3.75 CRAFT &amp; IMPORT BOTTLE BEERS&lt;br&gt; $4.75 WINES $6.75 SELECT COCKTAILS&lt;br&gt;APPETIZERS $4-$6</t>
  </si>
  <si>
    <t>$2 12oz Margs&lt;br&gt;$5 16oz Margs&lt;br&gt;$5 Wines&lt;br&gt;$3-4 Beers&lt;br&gt;$2-$6 Food Specials</t>
  </si>
  <si>
    <t>2 for 1 Domestics&lt;br&gt;Special Discounts for First Responders &amp; Military&lt;br&gt;Tuesday $2 drinks all day and 2 tacos for $2 all day&lt;br&gt;Saturday and Sunday $3 Bud Light &amp; Buds For Football Games</t>
  </si>
  <si>
    <t>House Margarita $3.00&lt;br&gt;Domestic Draft $2.00&lt;br&gt;Mexican Draft $2.50&lt;br&gt;Well drinks $3.00&lt;br&gt;&lt;b&gt;HAPPY HOUR ALL DAY&lt;/b&gt;&lt;br&gt;MONDAYS:$3.00 Domestic Draft&lt;br&gt;TUESDAYS: $3.00 House Margarita&lt;br&gt;WEDNESDAYS:$2.50 Mexican Draft&lt;br&gt;THURSDAYS:$3.00 Well drinks</t>
  </si>
  <si>
    <t>$1.75 to $2 drafts and wells</t>
  </si>
  <si>
    <t>$2.50 wells &amp; domestic pints&lt;br&gt;$3.25 premium pints&lt;br&gt;$2.75 domestic bottles&lt;br&gt;$3.75 premium bottles&lt;br&gt;75 cents wings! No minimum order. DINE IN ONLY</t>
  </si>
  <si>
    <t>Domestic bottles and drafts, great wine and well specials.</t>
  </si>
  <si>
    <t>1 off draft beer and well drinks&lt;br&gt;1/2 off Naan-Za Flatbreads</t>
  </si>
  <si>
    <t>Oscars Oyster Bar</t>
  </si>
  <si>
    <t>$1 off well wines and drafts&lt;br&gt;Half priced oysters&lt;br&gt;Two for One wine, wells, drafts and Cajun martinis on Tuesday 4:00-7:00pm</t>
  </si>
  <si>
    <t>BooDads Beach House Grill</t>
  </si>
  <si>
    <t>1 Off All Beer, Liquor &amp; Wine!&lt;br&gt;$2 Off Pitchers!</t>
  </si>
  <si>
    <t>Bristol Brewing Company</t>
  </si>
  <si>
    <t>McCabes Tavern</t>
  </si>
  <si>
    <t>$4 Wells &amp; House Wines&lt;br&gt;50-cent Chicken Wings&lt;br&gt;$3.50 Drafts Pints ($2.75 Bud Light pint)</t>
  </si>
  <si>
    <t>Trinity Brewing Company</t>
  </si>
  <si>
    <t>$2 Off house beers</t>
  </si>
  <si>
    <t>3 14 Sweet and Savory Pi Bar</t>
  </si>
  <si>
    <t>Bonny and Read</t>
  </si>
  <si>
    <t>$3 house wine (Rawson's Retreat) &lt;br&gt;$3 house beer (everything on tap) &lt;br&gt;$3 single shot mixed drinks (i.e. Gin &amp; tonic, vodka &amp; soda, etc.) &lt;br&gt;$1.50 Barcat oysters&lt;br&gt;1/2 price appetizers&lt;br&gt;</t>
  </si>
  <si>
    <t>Springs Orleans</t>
  </si>
  <si>
    <t>2 for 1 Appetizers&lt;br&gt;2 for 1 Select Cocktails&lt;br&gt;$3 Beers&lt;br&gt;30 Percent Off All Wines</t>
  </si>
  <si>
    <t>DRAFT BEERS $1 OFF&lt;br&gt;HOUSE WINES $4&lt;br&gt;SELECT SPIRITS $5&lt;br&gt;BAR BITES $6</t>
  </si>
  <si>
    <t>Bonefish Grill</t>
  </si>
  <si>
    <t>Sonterra Grill</t>
  </si>
  <si>
    <t>Select Martinis $6&lt;br&gt;House Margarita $4&lt;br&gt;House Wine $4&lt;br&gt;Draft Beer $2 off&lt;br&gt;Well Drinks $3&lt;br&gt;$3.50 Tapas&lt;br&gt;Appetizers $6-$10</t>
  </si>
  <si>
    <t>Edelweiss Restaurant</t>
  </si>
  <si>
    <t>Jake &amp; Tellys Greek Taverna</t>
  </si>
  <si>
    <t>MacKenzies Chop House</t>
  </si>
  <si>
    <t>Shugas</t>
  </si>
  <si>
    <t>Stagecoach Inn</t>
  </si>
  <si>
    <t>Tomo Sushi</t>
  </si>
  <si>
    <t>Rock Bottom</t>
  </si>
  <si>
    <t>Happy Hour in the Ratskeller&lt;br&gt;$3 draft beers&lt;br&gt; $3 house wines&lt;br&gt; $3 well drinks.</t>
  </si>
  <si>
    <t>Check their Facebook page for weekly specials</t>
  </si>
  <si>
    <t>$7 select appetizers &amp; martinis&lt;br&gt;$2 off all wines by the glass&lt;br&gt;$4 wells and drafts</t>
  </si>
  <si>
    <t>Select Cocktails $8&lt;br&gt;$7 Wine by the Glass&lt;br&gt;$6 Beer and a Shot&lt;br&gt;$7 Bruschetta&lt;br&gt;$3 Cup of Soup&lt;br&gt;$3 Small Mac n Cheese</t>
  </si>
  <si>
    <t>Happy Hour is every day in our lounge and on the front patio</t>
  </si>
  <si>
    <t>2 for 1 domestic bottle beers&lt;br&gt;20 percent off all sushi rolls&lt;br&gt;$0.99 small bottles of sake</t>
  </si>
  <si>
    <t>$1 off well liquors; $2 off beers, wines&lt;br&gt;$6 specialty cocktails&lt;br&gt;$5 - $7 select appetizers</t>
  </si>
  <si>
    <t>4307 Integrity Center Point, Colorado Springs, CO 80917</t>
  </si>
  <si>
    <t>6120 Barnes Rd, Colorado Springs, CO 80922</t>
  </si>
  <si>
    <t>5925 Dublin Blvd Unit A, Colorado Springs, CO 80923</t>
  </si>
  <si>
    <t>4005 Tutt Blvd, Colorado Springs, CO 80922</t>
  </si>
  <si>
    <t>3317 Cinema Point, Colorado Springs, CO 80922</t>
  </si>
  <si>
    <t>3255 Cinema Point, Colorado Springs, CO 80922</t>
  </si>
  <si>
    <r>
      <t> </t>
    </r>
    <r>
      <rPr>
        <sz val="12"/>
        <color rgb="FF222222"/>
        <rFont val="Arial"/>
        <family val="2"/>
      </rPr>
      <t>3101 New Center Point, Colorado Springs, CO 80922</t>
    </r>
  </si>
  <si>
    <t>5853 Palmer Park Blvd, Colorado Springs, CO 80915</t>
  </si>
  <si>
    <t>2890 New Center Point, Colorado Springs, CO 80922</t>
  </si>
  <si>
    <t>60 E Moreno Ave, Colorado Springs, CO 80903</t>
  </si>
  <si>
    <t>25 W Cimarron St, Colorado Springs, CO 80903</t>
  </si>
  <si>
    <t>230 Pueblo Ave, Colorado Springs, CO 80903</t>
  </si>
  <si>
    <t>424 S Nevada Ave, Colorado Springs, CO 80903</t>
  </si>
  <si>
    <t>26 S Wahsatch Ave, Colorado Springs, CO 80903</t>
  </si>
  <si>
    <t>15 S Tejon St, Colorado Springs, CO 80903</t>
  </si>
  <si>
    <t>124 E Costilla St, Colorado Springs, CO 80903</t>
  </si>
  <si>
    <t>28 N Tejon St, Colorado Springs, CO 80903</t>
  </si>
  <si>
    <t>32 S Tejon St, Colorado Springs, CO 80903</t>
  </si>
  <si>
    <r>
      <t> </t>
    </r>
    <r>
      <rPr>
        <sz val="12"/>
        <color rgb="FF222222"/>
        <rFont val="Arial"/>
        <family val="2"/>
      </rPr>
      <t>4 S Cascade Ave, Colorado Springs, CO 80903</t>
    </r>
  </si>
  <si>
    <t>111 E Boulder St, Colorado Springs, CO 80903</t>
  </si>
  <si>
    <t>1224, 326 N Tejon St, Colorado Springs, CO 80903</t>
  </si>
  <si>
    <t>321 N Tejon St, Colorado Springs, CO 80903</t>
  </si>
  <si>
    <t>520 Manor Ct, Woodland Park, CO 80863</t>
  </si>
  <si>
    <t>1756 Lake Woodmoor Dr, Monument, CO 80132</t>
  </si>
  <si>
    <t>65 2nd St, Monument, CO 80132</t>
  </si>
  <si>
    <t>9475 Briar Village Point #168, Colorado Springs, CO 80920</t>
  </si>
  <si>
    <t>15910 Jackson Creek Pkwy #100, Monument, CO 80132</t>
  </si>
  <si>
    <t>16196 Jackson Creek Pkwy, Monument, CO 80132</t>
  </si>
  <si>
    <t>230 Front St, Monument, CO 80132</t>
  </si>
  <si>
    <t>13271 Bass Pro Dr Ste 110, Colorado Springs, CO 80921</t>
  </si>
  <si>
    <t>13021 Bass Pro Dr, Colorado Springs, CO 80921</t>
  </si>
  <si>
    <t>261 Kaycee Case Pl, Colorado Springs, CO 80921</t>
  </si>
  <si>
    <t>292 CO-105, Palmer Lake, CO 80133</t>
  </si>
  <si>
    <t>162 Tracker Dr #130, Colorado Springs, CO 80921</t>
  </si>
  <si>
    <t>1880 Weiskopf Point, Colorado Springs, CO 80921</t>
  </si>
  <si>
    <t>1850 Dominion Way, Colorado Springs, CO 80918</t>
  </si>
  <si>
    <t>2825 Dublin Blvd, Colorado Springs, CO 80918</t>
  </si>
  <si>
    <r>
      <t> </t>
    </r>
    <r>
      <rPr>
        <sz val="12"/>
        <color rgb="FF222222"/>
        <rFont val="Arial"/>
        <family val="2"/>
      </rPr>
      <t>2809 Dublin Blvd, Colorado Springs, CO 80918</t>
    </r>
  </si>
  <si>
    <t>6482 N Academy Blvd, Colorado Springs, CO 80918</t>
  </si>
  <si>
    <t>5672 N Union Blvd, Colorado Springs, CO 80918</t>
  </si>
  <si>
    <t>7625 N Union Blvd, Colorado Springs, CO 80920</t>
  </si>
  <si>
    <t>8110 N Academy Blvd, Colorado Springs, CO 80920</t>
  </si>
  <si>
    <t>7625 Goddard St, Colorado Springs, CO 80920</t>
  </si>
  <si>
    <t>7425 N Academy Blvd, Colorado Springs, CO 80920</t>
  </si>
  <si>
    <t>1405 Jamboree Dr, Colorado Springs, CO 80920</t>
  </si>
  <si>
    <t>8050 N Academy Blvd, Colorado Springs, CO 80920</t>
  </si>
  <si>
    <t>4861 N Academy Blvd, Colorado Springs, CO 80918</t>
  </si>
  <si>
    <t>3958 N Academy Blvd #112, Colorado Springs, CO 80917</t>
  </si>
  <si>
    <t>3956 N Academy Blvd, Colorado Springs, CO 80917</t>
  </si>
  <si>
    <t>4375 Airport Rd, Colorado Springs, CO 80916</t>
  </si>
  <si>
    <t>Farside Lounge</t>
  </si>
  <si>
    <t>239 N Academy Blvd, Colorado Springs, CO 80909</t>
  </si>
  <si>
    <t>2790 Hancock Expy, Colorado Springs, CO 80910</t>
  </si>
  <si>
    <t>2627 Delta Dr, Colorado Springs, CO 80910</t>
  </si>
  <si>
    <t>1855 Aeroplaza Dr, Colorado Springs, CO 80916</t>
  </si>
  <si>
    <t>333 S Tejon St, Colorado Springs, CO 80903</t>
  </si>
  <si>
    <t>5910 Omaha Blvd, Colorado Springs, CO 80915</t>
  </si>
  <si>
    <t>1604 S Cascade Ave, Colorado Springs, CO 80905</t>
  </si>
  <si>
    <t>1466 Garden of the Gods Rd, Colorado Springs, CO 80907</t>
  </si>
  <si>
    <t>5152 Centennial Blvd, Colorado Springs, CO 80919</t>
  </si>
  <si>
    <t>101 N Tejon St #102, Colorado Springs, CO 80903</t>
  </si>
  <si>
    <t>123 E Pikes Peak Ave, Colorado Springs, CO 80903</t>
  </si>
  <si>
    <t>5102 N Nevada Ave, Colorado Springs, CO 80918</t>
  </si>
  <si>
    <t>28B S Tejon St, Colorado Springs, CO 80903</t>
  </si>
  <si>
    <t>34 E Ramona Ave, Colorado Springs, CO 80905</t>
  </si>
  <si>
    <t>2616 Colorado Ave #24, Colorado Springs, CO 80904</t>
  </si>
  <si>
    <t>128 S Tejon St, Colorado Springs, CO 80903</t>
  </si>
  <si>
    <t>702 S Cascade Ave, Colorado Springs, CO 80903</t>
  </si>
  <si>
    <t>702 Manitou Ave, Manitou Springs, CO 80829</t>
  </si>
  <si>
    <t>8312, 975 N Academy Blvd, Colorado Springs, CO 80909</t>
  </si>
  <si>
    <t>3316 Cinema Point, Colorado Springs, CO 80922</t>
  </si>
  <si>
    <t>pet</t>
  </si>
  <si>
    <t>Pub Dog</t>
  </si>
  <si>
    <t>Rudys Little Hideaway</t>
  </si>
  <si>
    <t>Rocky Mountain Brewing</t>
  </si>
  <si>
    <t>The Burrowing Owl</t>
  </si>
  <si>
    <t>Mountain Shadows Restaurant</t>
  </si>
  <si>
    <t>Storybook Brewing</t>
  </si>
  <si>
    <t>The Airplane Restaurant</t>
  </si>
  <si>
    <t>Iron Bird Brewing</t>
  </si>
  <si>
    <t>TAPAteria</t>
  </si>
  <si>
    <t>Colorado Smokehouse</t>
  </si>
  <si>
    <t>Paravicinis</t>
  </si>
  <si>
    <t>outdoor</t>
  </si>
  <si>
    <t>Front Range Barbeque</t>
  </si>
  <si>
    <t>3 Margaritas</t>
  </si>
  <si>
    <t>Colorado Mountain Brewing</t>
  </si>
  <si>
    <t>Hacienda Colorado</t>
  </si>
  <si>
    <t>Prime25</t>
  </si>
  <si>
    <t>Crystal Park Cantina</t>
  </si>
  <si>
    <t xml:space="preserve">Bon Ton Cafe </t>
  </si>
  <si>
    <t>$1 off alcoholic beverages&lt;br&gt;Food specials</t>
  </si>
  <si>
    <t>$4 16oz Flagship Beer&lt;br&gt;$6 25oz Flagship Beer&lt;br&gt;$4 House Wine&lt;br&gt;$4 Wells&lt;br&gt;$5 Bloody Marys&lt;br&gt;$5 House Margarita&lt;br&gt;$1 Off Speciality Cocktails and Seasonal House Beers&lt;br&gt;Wide range of food specials</t>
  </si>
  <si>
    <t>Discounted beer</t>
  </si>
  <si>
    <t>$4.50 16oz Beer&lt;br&gt;$5.50 21oz Beer&lt;br&gt;$6.50 Well Drinks&lt;br&gt;$1 Off Wines&lt;br&gt;Wide Range of Discounted Food</t>
  </si>
  <si>
    <t>Cantina, Fighting Sue $5.00&lt;br&gt;Fruit Marg W/ Sugar Rim $5.00&lt;br&gt;Arnoldo Palmer $5.00&lt;br&gt;Draft Beers $3.00&lt;br&gt;Bottled Beers $2.50&lt;br&gt;Can Beers $2.00</t>
  </si>
  <si>
    <t>945 S 8th St, Colorado Springs, CO 80905</t>
  </si>
  <si>
    <t>2207 Bott Ave, Colorado Springs, CO 80904</t>
  </si>
  <si>
    <t>2601 W Colorado Ave, Colorado Springs, CO 80904</t>
  </si>
  <si>
    <t>625 Paonia St, Colorado Springs, CO 80915</t>
  </si>
  <si>
    <t>1791 S 8th St, Colorado Springs, CO 80905</t>
  </si>
  <si>
    <t>2223 Colorado Ave, Colorado Springs, CO 80904</t>
  </si>
  <si>
    <t>3121 A N El Paso St, Colorado Springs, CO 80907</t>
  </si>
  <si>
    <t>1665 Newport Rd, Colorado Springs, CO 80916</t>
  </si>
  <si>
    <t>402 S Nevada Ave, Colorado Springs, CO 80903</t>
  </si>
  <si>
    <t>2607 W Colorado Ave, Colorado Springs, CO 80904</t>
  </si>
  <si>
    <t>6679 Camden Boulevard, Fountain, CO 80917</t>
  </si>
  <si>
    <t>2802 Colorado Ave, Colorado Springs, CO 80904</t>
  </si>
  <si>
    <t>2330 W Colorado Ave, Colorado Springs, CO 80904</t>
  </si>
  <si>
    <t>3020 New Center Point, Colorado Springs, CO 80922</t>
  </si>
  <si>
    <t>1110 Interquest Pkwy, Colorado Springs, CO 80921</t>
  </si>
  <si>
    <t>5246 N Nevada Ave, Colorado Springs, CO 80918</t>
  </si>
  <si>
    <t>1605 S Tejon St, Colorado Springs, CO 80905</t>
  </si>
  <si>
    <t>178 Crystal Park Rd, Manitou Springs, CO 80829</t>
  </si>
  <si>
    <t>broadmoor</t>
  </si>
  <si>
    <t>Rancho Alegre Mexican Restaurant</t>
  </si>
  <si>
    <t>1899 S Nevada Ave, Colorado Springs, CO 80905</t>
  </si>
  <si>
    <t>146 E Cheyenne Mountain Blvd, Colorado Springs, CO 80906</t>
  </si>
  <si>
    <t>Walters Bistro</t>
  </si>
  <si>
    <t>Half off appetizers&lt;br&gt;$2.99 16oz IPA&lt;br&gt;$2.50 16oz Domestic&lt;br&gt;$2.50 Import Beer&lt;br&gt;Daily Food and Drink Specials</t>
  </si>
  <si>
    <t>Half price on house wines, beer, and house cocktails</t>
  </si>
  <si>
    <t>Chilis - Powers</t>
  </si>
  <si>
    <t>5807 N Academy Blvd, Colorado Springs, CO 80918</t>
  </si>
  <si>
    <t>Chilis - North Academy</t>
  </si>
  <si>
    <r>
      <t> </t>
    </r>
    <r>
      <rPr>
        <sz val="12"/>
        <color rgb="FF222222"/>
        <rFont val="Arial"/>
        <family val="2"/>
      </rPr>
      <t>1706 E Cheyenne Mountain Blvd, Colorado Springs, CO 80906</t>
    </r>
  </si>
  <si>
    <t>Chilis - Broadmoor</t>
  </si>
  <si>
    <t>3120 N Powers Blvd, Colorado Springs, CO 80922</t>
  </si>
  <si>
    <t>Texas Roadhouse - Powers</t>
  </si>
  <si>
    <t>Texas Roadhouse - Broadmoor</t>
  </si>
  <si>
    <t>595 S 8th St, Colorado Springs, CO 80905</t>
  </si>
  <si>
    <t>2332 W Colorado Ave, Colorado Springs, CO 80904</t>
  </si>
  <si>
    <t>2527 W Colorado Ave, Colorado Springs, CO 80904</t>
  </si>
  <si>
    <t>5820 Stetson Hills Blvd, Colorado Springs, CO 80923</t>
  </si>
  <si>
    <t>6165 Barnes Rd, Colorado Springs, CO 80922</t>
  </si>
  <si>
    <t>4307 Integrity Center Pt, Colorado Springs, CO 80917</t>
  </si>
  <si>
    <t>5925 Dublin Blvd, Colorado Springs, CO 80923</t>
  </si>
  <si>
    <t>3317 Cinema Pt, Colorado Springs, CO 80922</t>
  </si>
  <si>
    <t>3255 Cinema Pt, Colorado Springs, CO 80922</t>
  </si>
  <si>
    <t>3101 New Center Point, Colorado Springs, CO 80922</t>
  </si>
  <si>
    <t>3101 New Center Pt, Colorado Springs, CO 80922</t>
  </si>
  <si>
    <t>2890 New Center Pt, Colorado Springs, CO 80922</t>
  </si>
  <si>
    <t>4 S Cascade Ave, Colorado Springs, CO 80903</t>
  </si>
  <si>
    <t>1224 N Tejon St, Colorado Springs, CO 80903</t>
  </si>
  <si>
    <t>9475 Briar Village Pt, Colorado Springs, CO 80920</t>
  </si>
  <si>
    <t>15910 Jackson Creek Pkwy, Monument, CO 80132</t>
  </si>
  <si>
    <t>13271 Bass Pro Dr, Colorado Springs, CO 80921</t>
  </si>
  <si>
    <t>162 Tracker Dr, Colorado Springs, CO 80921</t>
  </si>
  <si>
    <t>1880 Weiskopf Pt, Colorado Springs, CO 80921</t>
  </si>
  <si>
    <t>2809 Dublin Blvd, Colorado Springs, CO 80918</t>
  </si>
  <si>
    <t>3958 N Academy Blvd, Colorado Springs, CO 80917</t>
  </si>
  <si>
    <t>28 S Tejon St, Colorado Springs, CO 80903</t>
  </si>
  <si>
    <t>2616 W Colorado Ave, Colorado Springs, CO 80904</t>
  </si>
  <si>
    <t>975 N Academy Blvd, Colorado Springs, CO 80909</t>
  </si>
  <si>
    <t>3316 Cinema Pt, Colorado Springs, CO 80922</t>
  </si>
  <si>
    <t>2223 W Colorado Ave, Colorado Springs, CO 80904</t>
  </si>
  <si>
    <t>3121 N El Paso St, Colorado Springs, CO 80907</t>
  </si>
  <si>
    <t>1665 Newport Rd N, Colorado Springs, CO 80916</t>
  </si>
  <si>
    <t>6679 Camden Blvd, Fountain, CO 80817</t>
  </si>
  <si>
    <t>2802 W Colorado Ave, Colorado Springs, CO 80904</t>
  </si>
  <si>
    <t>3020 New Center Pt, Colorado Springs, CO 80922</t>
  </si>
  <si>
    <t>1706 E Cheyenne Mountain Blvd, Colorado Springs, CO 80906</t>
  </si>
  <si>
    <t>true</t>
  </si>
  <si>
    <t>false</t>
  </si>
  <si>
    <t>med</t>
  </si>
  <si>
    <t>&lt;b&gt;$3&lt;/b&gt;&lt;br&gt;Chips and Salsa&lt;br&gt;Fried Pickles&lt;br&gt;&lt;b&gt;$4&lt;/b&gt;&lt;br&gt;Awesome Blossom Petals&lt;br&gt;Crispy Cheddar Bites&lt;br&gt;Half Order Texas Cheese Fries&lt;br&gt;&lt;b&gt;$5&lt;/b&gt;&lt;br&gt;White Spinach Queso&lt;br&gt;Fresh Guacamole&lt;br&gt;Half Margherita Flatbread&lt;br&gt;&lt;b&gt;$6&lt;/b&gt;&lt;br&gt;Southwestern Eggrolls&lt;br&gt;Boneless Wings (all flavors)</t>
  </si>
  <si>
    <t>$1 off Wells&lt;br&gt;$1 off House Wines&lt;br&gt;$1 off Draft Beers&lt;br&gt;50% off Small Plates</t>
  </si>
  <si>
    <t>Awesome Food and Drink Specials.</t>
  </si>
  <si>
    <t>$3.50 House Pints</t>
  </si>
  <si>
    <t>&lt;b&gt;Monday Drink Specials&lt;/b&gt;&lt;br&gt;$8.00  Pitchers&lt;br&gt;$11.00 Premium Pitchers&lt;br&gt;$5.00  Grateful Deads&lt;br&gt;$4.00  Washington Apples&lt;br&gt;&lt;b&gt;Tuesday Drink Specials&lt;/b&gt;&lt;br&gt;$0.75  Off All Bottle Beer&lt;br&gt;$3.25  House Margaritas&lt;br&gt;$3.00  So. Co. Lime Shots&lt;br&gt;&lt;b&gt;Wednesday Drink Specials&lt;/b&gt;&lt;br&gt;$2.50 Domestic Pints&lt;br&gt;$2.50 Wells&lt;br&gt;$4.00 Slut Shots&lt;br&gt;&lt;b&gt;Thursday Drink Specials&lt;/b&gt;&lt;br&gt;$3.50 New Belgium Pints&lt;br&gt;$4.00 Long Island Iced Tea&lt;br&gt;$3.00 Kamikazes&lt;br&gt;&lt;b&gt;Friday Drink Specials&lt;/b&gt;&lt;br&gt;$3.50 Blue Moon Pints&lt;br&gt;$3.50 Dales Pale Ale Pints&lt;br&gt;$4.50 Guinness Pints&lt;br&gt;$3.50 Smirnoff/Bacardi Cocktails&lt;br&gt;$4.00 Fireballs&lt;br&gt;$5.00 Angry Ball Shots&lt;br&gt;&lt;b&gt;Saturday Drink Specials&lt;/b&gt;&lt;br&gt;$4.00 24oz. PBR Cans&lt;br&gt;$5.00 AMFs&lt;br&gt;$3.00 Blue &amp; Raspberry Kamikazes&lt;br&gt;$3.50 Bloody Marys&lt;br&gt;&lt;b&gt;Sunday Drink Specials&lt;/b&gt;&lt;br&gt;$2.50 Miller High Life Bottles&lt;br&gt;$3.00 Screwdrivers&lt;br&gt;$3.00 Orange Bombs</t>
  </si>
  <si>
    <t>$6 Speciality Martinis&lt;br&gt;Half Off: Bottled Beer&lt;br&gt;House Wine $5&lt;br&gt;$2.00 Off All Food</t>
  </si>
  <si>
    <t>MONDAY 7pm-Midnight $3 Jameson, $3 Tuaca, and $3 Jager!&lt;br&gt;TUESDAY Tequila Tuesdays! $3 Tecate cans, $5 Patron &amp; $3 Sauza Silver shots ALL DAY! Happy Hour Drink Specials from 9pm-Midnight.&lt;br&gt;WEDNESDAY $3 Wednesdays!! $3 food specials! $3 Mimosas! $3 Wells, $3 House wines, $2.50 Rolling Rock ALL DAY!!&lt;br&gt;THURSDAY $5 off pitchers of Bristol pitchers! $3.50 Bristol pints! $4 Bomb shots!  9pm-Midnight.&lt;br&gt;FRIDAY $10 Pitchers of Coors Light 9pm-Midnight.&lt;br&gt;SATURDAY $3 Fireball shots, $3 Tuaca shots, 9pm-Midnight.&lt;br&gt;SUNDAY All Day Happy Hour! $3 Mimosas! Plus-7pm-Midnight. $3 Tuaca, $3 Jager and $3 Jameson!</t>
  </si>
  <si>
    <t>$2 Mooseheads/Monday&lt;br&gt;$2 Tecates/Tuesday&lt;br&gt; 1/2 price bottles on Wine Down Wednesday &lt;br&gt;$3.50 Jameson on Thirsty Thursday</t>
  </si>
  <si>
    <t>T-Byrds Tacos &amp; Tequila</t>
  </si>
  <si>
    <t>Jose Muldoons Food &amp; Drink Downtown</t>
  </si>
  <si>
    <t>Odyssey Gastropub</t>
  </si>
  <si>
    <t>MONDAY MADNESS - HALF OFF BOTTLES OF WINE ALL &lt;br&gt;$3 House Wine&lt;br&gt;$6 Draft Beer Mugs&lt;br&gt;$3 Bar Snacks - Bbq Kettle Chips, Basket Of Fries, Chicarrons, Mixed Olives, Butter Toasted Nuts&lt;br&gt;Green Chili Cheese Fries $7&lt;br&gt;6 Wings $5.50&lt;br&gt;Fried Pickles$5.50&lt;br&gt;Cheese Burger And Fries $7&lt;br&gt; Garden Plate $8&lt;br&gt;Chicharrons $5.50</t>
  </si>
  <si>
    <t>311 N Tejon St, Colorado Springs, CO 80903</t>
  </si>
  <si>
    <t>Axe and the Oak</t>
  </si>
  <si>
    <t>1604 S. Cascade Ave. Colorado Springs, CO 80905</t>
  </si>
  <si>
    <t>$5 cocktails and half-off Punch bowls!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</si>
</sst>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0">
    <font>
      <sz val="11"/>
      <color theme="1"/>
      <name val="Calibri"/>
      <family val="2"/>
      <scheme val="minor"/>
    </font>
    <font>
      <sz val="7"/>
      <color rgb="FF89959B"/>
      <name val="Segoe UI"/>
      <family val="2"/>
    </font>
    <font>
      <u/>
      <sz val="11"/>
      <color theme="10"/>
      <name val="Calibri"/>
      <family val="2"/>
      <scheme val="minor"/>
    </font>
    <font>
      <sz val="7"/>
      <color rgb="FF006621"/>
      <name val="Arial"/>
      <family val="2"/>
    </font>
    <font>
      <sz val="12"/>
      <color rgb="FF222222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5700"/>
      <name val="Calibri"/>
      <family val="2"/>
      <scheme val="minor"/>
    </font>
    <font>
      <sz val="11"/>
      <color rgb="FF006621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2"/>
      <color rgb="FF5A5A5A"/>
      <name val="Cantarell"/>
    </font>
    <font>
      <sz val="11"/>
      <color rgb="FF373737"/>
      <name val="Arial"/>
      <family val="2"/>
    </font>
    <font>
      <sz val="9"/>
      <color rgb="FF4D4C4F"/>
      <name val="Arial"/>
      <family val="2"/>
    </font>
    <font>
      <b/>
      <sz val="7"/>
      <color rgb="FF333333"/>
      <name val="Times New Roman"/>
      <family val="1"/>
    </font>
    <font>
      <b/>
      <sz val="12"/>
      <color rgb="FF222222"/>
      <name val="Arial"/>
      <family val="2"/>
    </font>
    <font>
      <sz val="11"/>
      <color rgb="FF777777"/>
      <name val="Arial"/>
      <family val="2"/>
    </font>
    <font>
      <sz val="12"/>
      <color theme="1"/>
      <name val="Old Standard TT"/>
    </font>
    <font>
      <sz val="7"/>
      <color rgb="FF222222"/>
      <name val="Arial"/>
      <family val="2"/>
    </font>
    <font>
      <sz val="6"/>
      <color rgb="FF222222"/>
      <name val="Arial"/>
      <family val="2"/>
    </font>
    <font>
      <sz val="12"/>
      <color rgb="FF000000"/>
      <name val="Arial"/>
      <family val="2"/>
    </font>
    <font>
      <sz val="11"/>
      <color rgb="FF222222"/>
      <name val="Arial"/>
      <family val="2"/>
    </font>
    <font>
      <sz val="17"/>
      <color rgb="FF444444"/>
      <name val="Open Sans"/>
    </font>
    <font>
      <sz val="9"/>
      <color rgb="FF000000"/>
      <name val="Arial"/>
      <family val="2"/>
    </font>
    <font>
      <u/>
      <sz val="8"/>
      <color rgb="FF22222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6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20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20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20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20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20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6" fillId="12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</cellStyleXfs>
  <cellXfs count="30">
    <xf numFmtId="0" fontId="0" fillId="0" borderId="0" xfId="0"/>
    <xf numFmtId="0" fontId="2" fillId="0" borderId="0" xfId="1"/>
    <xf numFmtId="0" fontId="0" fillId="0" borderId="0" xfId="0" quotePrefix="1"/>
    <xf numFmtId="0" fontId="0" fillId="0" borderId="0" xfId="0" applyAlignment="1">
      <alignment wrapText="1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" fillId="0" borderId="0" xfId="1" applyAlignment="1">
      <alignment horizontal="left" vertical="center"/>
    </xf>
    <xf numFmtId="0" fontId="23" fillId="0" borderId="0" xfId="0" applyFont="1"/>
    <xf numFmtId="0" fontId="4" fillId="0" borderId="0" xfId="0" applyFont="1"/>
    <xf numFmtId="0" fontId="1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24" fillId="0" borderId="0" xfId="0" applyFont="1"/>
    <xf numFmtId="0" fontId="25" fillId="0" borderId="0" xfId="0" applyFont="1"/>
    <xf numFmtId="0" fontId="5" fillId="0" borderId="0" xfId="0" applyFont="1"/>
    <xf numFmtId="0" fontId="26" fillId="0" borderId="0" xfId="0" applyFont="1"/>
    <xf numFmtId="0" fontId="27" fillId="0" borderId="0" xfId="0" applyFont="1"/>
    <xf numFmtId="0" fontId="2" fillId="0" borderId="0" xfId="1" applyAlignment="1">
      <alignment horizontal="left" vertical="center" wrapText="1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 applyAlignment="1">
      <alignment horizontal="center" vertical="center" wrapText="1"/>
    </xf>
    <xf numFmtId="0" fontId="38" fillId="0" borderId="0" xfId="0" applyFont="1"/>
    <xf numFmtId="0" fontId="39" fillId="0" borderId="0" xfId="0" applyFont="1" applyAlignment="1">
      <alignment horizontal="left" vertical="center" indent="1"/>
    </xf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" xfId="37" xr:uid="{00000000-0005-0000-0000-00000C000000}"/>
    <cellStyle name="60% - Accent2" xfId="38" xr:uid="{00000000-0005-0000-0000-00000D000000}"/>
    <cellStyle name="60% - Accent3" xfId="39" xr:uid="{00000000-0005-0000-0000-00000E000000}"/>
    <cellStyle name="60% - Accent4" xfId="40" xr:uid="{00000000-0005-0000-0000-00000F000000}"/>
    <cellStyle name="60% - Accent5" xfId="41" xr:uid="{00000000-0005-0000-0000-000010000000}"/>
    <cellStyle name="60% - Accent6" xfId="42" xr:uid="{00000000-0005-0000-0000-000011000000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" builtinId="8"/>
    <cellStyle name="Input" xfId="8" builtinId="20" customBuiltin="1"/>
    <cellStyle name="Linked Cell" xfId="11" builtinId="24" customBuiltin="1"/>
    <cellStyle name="Neutral" xfId="36" xr:uid="{00000000-0005-0000-0000-000024000000}"/>
    <cellStyle name="Normal" xfId="0" builtinId="0"/>
    <cellStyle name="Note" xfId="14" builtinId="10" customBuiltin="1"/>
    <cellStyle name="Output" xfId="9" builtinId="21" customBuiltin="1"/>
    <cellStyle name="Title" xfId="35" xr:uid="{00000000-0005-0000-0000-000028000000}"/>
    <cellStyle name="Total" xfId="16" builtinId="25" customBuiltin="1"/>
    <cellStyle name="Warning Text" xfId="1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elp.com/biz/knucklehead-tavern-colorado-springs" TargetMode="External"/><Relationship Id="rId1" Type="http://schemas.openxmlformats.org/officeDocument/2006/relationships/hyperlink" Target="https://www.yelp.com/biz/legends-rock-bar-colorado-spring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L121"/>
  <sheetViews>
    <sheetView tabSelected="1" zoomScale="85" zoomScaleNormal="85" workbookViewId="0">
      <pane xSplit="4" ySplit="1" topLeftCell="BE2" activePane="bottomRight" state="frozen"/>
      <selection pane="topRight" activeCell="E1" sqref="E1"/>
      <selection pane="bottomLeft" activeCell="U86" sqref="U86"/>
      <selection pane="bottomRight" activeCell="BH8" sqref="BH8"/>
    </sheetView>
  </sheetViews>
  <sheetFormatPr defaultColWidth="9.1796875" defaultRowHeight="21" customHeight="1"/>
  <cols>
    <col min="2" max="2" width="29.1796875" customWidth="1"/>
    <col min="3" max="3" width="19.81640625" customWidth="1"/>
    <col min="4" max="6" width="6" customWidth="1"/>
    <col min="7" max="7" width="12.26953125" customWidth="1"/>
    <col min="8" max="21" width="6" customWidth="1"/>
    <col min="22" max="22" width="34.81640625" customWidth="1"/>
    <col min="23" max="36" width="6" customWidth="1"/>
    <col min="37" max="37" width="10.81640625" customWidth="1"/>
    <col min="38" max="38" width="13.54296875" customWidth="1"/>
    <col min="39" max="39" width="13" customWidth="1"/>
    <col min="40" max="42" width="10.26953125" customWidth="1"/>
    <col min="43" max="43" width="15.81640625" customWidth="1"/>
    <col min="44" max="49" width="9.1796875" customWidth="1"/>
    <col min="50" max="50" width="90.54296875" customWidth="1"/>
    <col min="51" max="51" width="5.54296875" customWidth="1"/>
    <col min="52" max="52" width="9.1796875" customWidth="1"/>
    <col min="53" max="53" width="10.1796875" customWidth="1"/>
    <col min="54" max="55" width="9.1796875" customWidth="1"/>
    <col min="56" max="56" width="83.26953125" customWidth="1"/>
    <col min="57" max="57" width="53.54296875" customWidth="1"/>
    <col min="58" max="58" width="19.453125" customWidth="1"/>
    <col min="59" max="60" width="9.1796875" customWidth="1"/>
    <col min="61" max="61" width="22.81640625" bestFit="1" customWidth="1"/>
  </cols>
  <sheetData>
    <row r="1" spans="2:64" ht="21" customHeight="1">
      <c r="B1" t="s">
        <v>0</v>
      </c>
      <c r="C1" t="s">
        <v>1</v>
      </c>
      <c r="D1" t="s">
        <v>23</v>
      </c>
      <c r="E1" t="s">
        <v>18</v>
      </c>
      <c r="F1" t="s">
        <v>19</v>
      </c>
      <c r="G1" t="s">
        <v>20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  <c r="AF1" t="s">
        <v>43</v>
      </c>
      <c r="AG1" t="s">
        <v>44</v>
      </c>
      <c r="AH1" t="s">
        <v>45</v>
      </c>
      <c r="AI1" t="s">
        <v>46</v>
      </c>
      <c r="AJ1" t="s">
        <v>47</v>
      </c>
      <c r="AK1" t="s">
        <v>27</v>
      </c>
      <c r="AL1" t="s">
        <v>28</v>
      </c>
      <c r="AM1" t="s">
        <v>29</v>
      </c>
      <c r="AN1" t="s">
        <v>30</v>
      </c>
      <c r="AO1" t="s">
        <v>31</v>
      </c>
      <c r="AP1" t="s">
        <v>32</v>
      </c>
      <c r="AQ1" t="s">
        <v>33</v>
      </c>
      <c r="AR1" t="s">
        <v>17</v>
      </c>
      <c r="AS1" t="s">
        <v>25</v>
      </c>
      <c r="AT1" t="s">
        <v>26</v>
      </c>
      <c r="AU1" t="s">
        <v>24</v>
      </c>
      <c r="AV1" t="s">
        <v>21</v>
      </c>
      <c r="AW1" t="s">
        <v>22</v>
      </c>
      <c r="AY1" s="3"/>
      <c r="BD1" t="s">
        <v>48</v>
      </c>
      <c r="BE1" t="s">
        <v>49</v>
      </c>
      <c r="BF1" t="s">
        <v>50</v>
      </c>
      <c r="BG1" t="s">
        <v>51</v>
      </c>
      <c r="BH1" t="s">
        <v>52</v>
      </c>
      <c r="BJ1" t="s">
        <v>53</v>
      </c>
      <c r="BL1" t="s">
        <v>54</v>
      </c>
    </row>
    <row r="2" spans="2:64" ht="21" customHeight="1">
      <c r="B2" t="s">
        <v>237</v>
      </c>
      <c r="C2" t="s">
        <v>85</v>
      </c>
      <c r="G2" s="9" t="s">
        <v>319</v>
      </c>
      <c r="L2">
        <v>1515</v>
      </c>
      <c r="M2">
        <v>1830</v>
      </c>
      <c r="N2">
        <v>1515</v>
      </c>
      <c r="O2">
        <v>1830</v>
      </c>
      <c r="P2">
        <v>1515</v>
      </c>
      <c r="Q2">
        <v>1830</v>
      </c>
      <c r="R2">
        <v>1515</v>
      </c>
      <c r="S2">
        <v>1830</v>
      </c>
      <c r="T2">
        <v>1515</v>
      </c>
      <c r="U2">
        <v>1830</v>
      </c>
      <c r="V2" s="28" t="s">
        <v>426</v>
      </c>
      <c r="W2" t="str">
        <f t="shared" ref="W2:W34" si="0">IF(H2&gt;0,H2/100,"")</f>
        <v/>
      </c>
      <c r="X2" t="str">
        <f t="shared" ref="X2:X34" si="1">IF(I2&gt;0,I2/100,"")</f>
        <v/>
      </c>
      <c r="Y2" t="str">
        <f t="shared" ref="Y2:Y34" si="2">IF(J2&gt;0,J2/100,"")</f>
        <v/>
      </c>
      <c r="Z2" t="str">
        <f t="shared" ref="Z2:Z34" si="3">IF(K2&gt;0,K2/100,"")</f>
        <v/>
      </c>
      <c r="AA2">
        <f t="shared" ref="AA2:AA34" si="4">IF(L2&gt;0,L2/100,"")</f>
        <v>15.15</v>
      </c>
      <c r="AB2">
        <f t="shared" ref="AB2:AB34" si="5">IF(M2&gt;0,M2/100,"")</f>
        <v>18.3</v>
      </c>
      <c r="AC2">
        <f t="shared" ref="AC2:AC34" si="6">IF(N2&gt;0,N2/100,"")</f>
        <v>15.15</v>
      </c>
      <c r="AD2">
        <f t="shared" ref="AD2:AD34" si="7">IF(O2&gt;0,O2/100,"")</f>
        <v>18.3</v>
      </c>
      <c r="AE2">
        <f t="shared" ref="AE2:AE34" si="8">IF(P2&gt;0,P2/100,"")</f>
        <v>15.15</v>
      </c>
      <c r="AF2">
        <f t="shared" ref="AF2:AF34" si="9">IF(Q2&gt;0,Q2/100,"")</f>
        <v>18.3</v>
      </c>
      <c r="AG2">
        <f t="shared" ref="AG2:AG34" si="10">IF(R2&gt;0,R2/100,"")</f>
        <v>15.15</v>
      </c>
      <c r="AH2">
        <f t="shared" ref="AH2:AH34" si="11">IF(S2&gt;0,S2/100,"")</f>
        <v>18.3</v>
      </c>
      <c r="AI2">
        <f t="shared" ref="AI2:AI34" si="12">IF(T2&gt;0,T2/100,"")</f>
        <v>15.15</v>
      </c>
      <c r="AJ2">
        <f t="shared" ref="AJ2:AJ34" si="13">IF(U2&gt;0,U2/100,"")</f>
        <v>18.3</v>
      </c>
      <c r="AK2" t="str">
        <f t="shared" ref="AK2:AK34" si="14">IF(H2&gt;0,CONCATENATE(IF(W2&lt;=12,W2,W2-12),IF(OR(W2&lt;12,W2=24),"am","pm"),"-",IF(X2&lt;=12,X2,X2-12),IF(OR(X2&lt;12,X2=24),"am","pm")),"")</f>
        <v/>
      </c>
      <c r="AL2" t="str">
        <f t="shared" ref="AL2:AL34" si="15">IF(J2&gt;0,CONCATENATE(IF(Y2&lt;=12,Y2,Y2-12),IF(OR(Y2&lt;12,Y2=24),"am","pm"),"-",IF(Z2&lt;=12,Z2,Z2-12),IF(OR(Z2&lt;12,Z2=24),"am","pm")),"")</f>
        <v/>
      </c>
      <c r="AM2" t="str">
        <f t="shared" ref="AM2:AM34" si="16">IF(L2&gt;0,CONCATENATE(IF(AA2&lt;=12,AA2,AA2-12),IF(OR(AA2&lt;12,AA2=24),"am","pm"),"-",IF(AB2&lt;=12,AB2,AB2-12),IF(OR(AB2&lt;12,AB2=24),"am","pm")),"")</f>
        <v>3.15pm-6.3pm</v>
      </c>
      <c r="AN2" t="str">
        <f t="shared" ref="AN2:AN34" si="17">IF(N2&gt;0,CONCATENATE(IF(AC2&lt;=12,AC2,AC2-12),IF(OR(AC2&lt;12,AC2=24),"am","pm"),"-",IF(AD2&lt;=12,AD2,AD2-12),IF(OR(AD2&lt;12,AD2=24),"am","pm")),"")</f>
        <v>3.15pm-6.3pm</v>
      </c>
      <c r="AO2" t="str">
        <f t="shared" ref="AO2:AO34" si="18">IF(O2&gt;0,CONCATENATE(IF(AE2&lt;=12,AE2,AE2-12),IF(OR(AE2&lt;12,AE2=24),"am","pm"),"-",IF(AF2&lt;=12,AF2,AF2-12),IF(OR(AF2&lt;12,AF2=24),"am","pm")),"")</f>
        <v>3.15pm-6.3pm</v>
      </c>
      <c r="AP2" t="str">
        <f t="shared" ref="AP2:AP34" si="19">IF(R2&gt;0,CONCATENATE(IF(AG2&lt;=12,AG2,AG2-12),IF(OR(AG2&lt;12,AG2=24),"am","pm"),"-",IF(AH2&lt;=12,AH2,AH2-12),IF(OR(AH2&lt;12,AH2=24),"am","pm")),"")</f>
        <v>3.15pm-6.3pm</v>
      </c>
      <c r="AQ2" t="str">
        <f t="shared" ref="AQ2:AQ34" si="20">IF(T2&gt;0,CONCATENATE(IF(AI2&lt;=12,AI2,AI2-12),IF(OR(AI2&lt;12,AI2=24),"am","pm"),"-",IF(AJ2&lt;=12,AJ2,AJ2-12),IF(OR(AJ2&lt;12,AJ2=24),"am","pm")),"")</f>
        <v>3.15pm-6.3pm</v>
      </c>
      <c r="AR2" s="1"/>
      <c r="AT2" t="s">
        <v>331</v>
      </c>
      <c r="AU2" t="s">
        <v>423</v>
      </c>
      <c r="AV2" s="2" t="s">
        <v>421</v>
      </c>
      <c r="AW2" s="2" t="s">
        <v>421</v>
      </c>
      <c r="AX2" s="3" t="str">
        <f t="shared" ref="AX2:AX34" si="21">CONCATENATE("{
    'name': """,B2,""",
    'area': ","""",C2,""",",
"'hours': {
      'sunday-start':","""",H2,"""",", 'sunday-end':","""",I2,"""",", 'monday-start':","""",J2,"""",", 'monday-end':","""",K2,"""",", 'tuesday-start':","""",L2,"""",", 'tuesday-end':","""",M2,""", 'wednesday-start':","""",N2,""", 'wednesday-end':","""",O2,""", 'thursday-start':","""",P2,""", 'thursday-end':","""",Q2,""", 'friday-start':","""",R2,""", 'friday-end':","""",S2,""", 'saturday-start':","""",T2,""", 'saturday-end':","""",U2,"""","},","  'description': ","""",V2,"""",", 'link':","""",AR2,"""",", 'pricing':","""",E2,"""",",   'phone-number': ","""",F2,"""",", 'address': ","""",G2,"""",", 'other-amenities': [","'",AS2,"','",AT2,"','",AU2,"'","]",", 'has-drink':",AV2,", 'has-food':",AW2,"},")</f>
        <v>{
    'name': "3 14 Sweet and Savory Pi Bar",
    'area': "manitou",'hours': {
      'sunday-start':"", 'sunday-end':"", 'monday-start':"", 'monday-end':"", 'tuesday-start':"1515", 'tuesday-end':"1830", 'wednesday-start':"1515", 'wednesday-end':"1830", 'thursday-start':"1515", 'thursday-end':"1830", 'friday-start':"1515", 'friday-end':"1830", 'saturday-start':"1515", 'saturday-end':"1830"},  'description': "Awesome Food and Drink Specials.", 'link':"", 'pricing':"",   'phone-number': "", 'address': "5152 Centennial Blvd, Colorado Springs, CO 80919", 'other-amenities': ['','pet','med'], 'has-drink':true, 'has-food':true},</v>
      </c>
      <c r="AY2" t="str">
        <f t="shared" ref="AY2:AY34" si="22">IF(AS2&gt;0,"&lt;img src=@img/outdoor.png@&gt;","")</f>
        <v/>
      </c>
      <c r="AZ2" t="str">
        <f t="shared" ref="AZ2:AZ34" si="23">IF(AT2&gt;0,"&lt;img src=@img/pets.png@&gt;","")</f>
        <v>&lt;img src=@img/pets.png@&gt;</v>
      </c>
      <c r="BA2" t="str">
        <f t="shared" ref="BA2:BA34" si="24">IF(AU2="hard","&lt;img src=@img/hard.png@&gt;",IF(AU2="medium","&lt;img src=@img/medium.png@&gt;",IF(AU2="easy","&lt;img src=@img/easy.png@&gt;","")))</f>
        <v/>
      </c>
      <c r="BB2" t="str">
        <f t="shared" ref="BB2:BB34" si="25">IF(AV2="true","&lt;img src=@img/drinkicon.png@&gt;","")</f>
        <v>&lt;img src=@img/drinkicon.png@&gt;</v>
      </c>
      <c r="BC2" t="str">
        <f t="shared" ref="BC2:BC34" si="26">IF(AW2="true","&lt;img src=@img/foodicon.png@&gt;","")</f>
        <v>&lt;img src=@img/foodicon.png@&gt;</v>
      </c>
      <c r="BD2" t="str">
        <f t="shared" ref="BD2:BD34" si="27">CONCATENATE(AY2,AZ2,BA2,BB2,BC2,BK2)</f>
        <v>&lt;img src=@img/pets.png@&gt;&lt;img src=@img/drinkicon.png@&gt;&lt;img src=@img/foodicon.png@&gt;</v>
      </c>
      <c r="BE2" t="str">
        <f t="shared" ref="BE2:BE34" si="28">CONCATENATE(IF(AS2&gt;0,"outdoor ",""),IF(AT2&gt;0,"pet ",""),IF(AV2="true","drink ",""),IF(AW2="true","food ",""),AU2," ",E2," ",C2,IF(BJ2=TRUE," kid",""))</f>
        <v>pet drink food med  manitou</v>
      </c>
      <c r="BF2" t="str">
        <f t="shared" ref="BF2:BF34" si="29">IF(C2="Broadmoor","Broadmoor",IF(C2="manitou","Manitou Springs",IF(C2="downtown","Downtown",IF(C2="Monument","Monument",IF(C2="nacademy","North Academy",IF(C2="northgate","North Gate",IF(C2="oldcolo","Old Colorado Springs",IF(C2="powers","Powers Road",IF(C2="sacademy","South Academy",IF(C2="woodland","Woodlands Park",""))))))))))</f>
        <v>Manitou Springs</v>
      </c>
      <c r="BG2">
        <v>38.904905999999997</v>
      </c>
      <c r="BH2">
        <v>-104.863874</v>
      </c>
      <c r="BI2" t="str">
        <f t="shared" ref="BI2:BI34" si="30">CONCATENATE("[",BG2,",",BH2,"],")</f>
        <v>[38.904906,-104.863874],</v>
      </c>
    </row>
    <row r="3" spans="2:64" ht="21" customHeight="1">
      <c r="B3" t="s">
        <v>345</v>
      </c>
      <c r="C3" t="s">
        <v>97</v>
      </c>
      <c r="G3" t="s">
        <v>369</v>
      </c>
      <c r="W3" t="str">
        <f t="shared" si="0"/>
        <v/>
      </c>
      <c r="X3" t="str">
        <f t="shared" si="1"/>
        <v/>
      </c>
      <c r="Y3" t="str">
        <f t="shared" si="2"/>
        <v/>
      </c>
      <c r="Z3" t="str">
        <f t="shared" si="3"/>
        <v/>
      </c>
      <c r="AA3" t="str">
        <f t="shared" si="4"/>
        <v/>
      </c>
      <c r="AB3" t="str">
        <f t="shared" si="5"/>
        <v/>
      </c>
      <c r="AC3" t="str">
        <f t="shared" si="6"/>
        <v/>
      </c>
      <c r="AD3" t="str">
        <f t="shared" si="7"/>
        <v/>
      </c>
      <c r="AE3" t="str">
        <f t="shared" si="8"/>
        <v/>
      </c>
      <c r="AF3" t="str">
        <f t="shared" si="9"/>
        <v/>
      </c>
      <c r="AG3" t="str">
        <f t="shared" si="10"/>
        <v/>
      </c>
      <c r="AH3" t="str">
        <f t="shared" si="11"/>
        <v/>
      </c>
      <c r="AI3" t="str">
        <f t="shared" si="12"/>
        <v/>
      </c>
      <c r="AJ3" t="str">
        <f t="shared" si="13"/>
        <v/>
      </c>
      <c r="AK3" t="str">
        <f t="shared" si="14"/>
        <v/>
      </c>
      <c r="AL3" t="str">
        <f t="shared" si="15"/>
        <v/>
      </c>
      <c r="AM3" t="str">
        <f t="shared" si="16"/>
        <v/>
      </c>
      <c r="AN3" t="str">
        <f t="shared" si="17"/>
        <v/>
      </c>
      <c r="AO3" t="str">
        <f t="shared" si="18"/>
        <v/>
      </c>
      <c r="AP3" t="str">
        <f t="shared" si="19"/>
        <v/>
      </c>
      <c r="AQ3" t="str">
        <f t="shared" si="20"/>
        <v/>
      </c>
      <c r="AS3" t="s">
        <v>343</v>
      </c>
      <c r="AU3" t="s">
        <v>423</v>
      </c>
      <c r="AV3" s="2" t="s">
        <v>422</v>
      </c>
      <c r="AW3" s="2" t="s">
        <v>422</v>
      </c>
      <c r="AX3" s="3" t="str">
        <f t="shared" si="21"/>
        <v>{
    'name': "3 Margaritas",
    'area': "powers",'hours':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"3020 New Center Point, Colorado Springs, CO 80922", 'other-amenities': ['outdoor','','med'], 'has-drink':false, 'has-food':false},</v>
      </c>
      <c r="AY3" t="str">
        <f t="shared" si="22"/>
        <v>&lt;img src=@img/outdoor.png@&gt;</v>
      </c>
      <c r="AZ3" t="str">
        <f t="shared" si="23"/>
        <v/>
      </c>
      <c r="BA3" t="str">
        <f t="shared" si="24"/>
        <v/>
      </c>
      <c r="BB3" t="str">
        <f t="shared" si="25"/>
        <v/>
      </c>
      <c r="BC3" t="str">
        <f t="shared" si="26"/>
        <v/>
      </c>
      <c r="BD3" t="str">
        <f t="shared" si="27"/>
        <v>&lt;img src=@img/outdoor.png@&gt;</v>
      </c>
      <c r="BE3" t="str">
        <f t="shared" si="28"/>
        <v>outdoor med  powers</v>
      </c>
      <c r="BF3" t="str">
        <f t="shared" si="29"/>
        <v>Powers Road</v>
      </c>
      <c r="BG3">
        <v>38.876530000000002</v>
      </c>
      <c r="BH3">
        <v>-104.71932</v>
      </c>
      <c r="BI3" t="str">
        <f t="shared" si="30"/>
        <v>[38.87653,-104.71932],</v>
      </c>
    </row>
    <row r="4" spans="2:64" ht="21" customHeight="1">
      <c r="B4" t="s">
        <v>66</v>
      </c>
      <c r="C4" t="s">
        <v>55</v>
      </c>
      <c r="G4" s="9" t="s">
        <v>152</v>
      </c>
      <c r="J4">
        <v>1600</v>
      </c>
      <c r="K4">
        <v>1800</v>
      </c>
      <c r="L4">
        <v>1600</v>
      </c>
      <c r="M4">
        <v>1800</v>
      </c>
      <c r="N4">
        <v>1600</v>
      </c>
      <c r="O4">
        <v>1800</v>
      </c>
      <c r="P4">
        <v>1600</v>
      </c>
      <c r="Q4">
        <v>1800</v>
      </c>
      <c r="R4">
        <v>1600</v>
      </c>
      <c r="S4">
        <v>1800</v>
      </c>
      <c r="V4" t="s">
        <v>174</v>
      </c>
      <c r="W4" t="str">
        <f t="shared" si="0"/>
        <v/>
      </c>
      <c r="X4" t="str">
        <f t="shared" si="1"/>
        <v/>
      </c>
      <c r="Y4">
        <f t="shared" si="2"/>
        <v>16</v>
      </c>
      <c r="Z4">
        <f t="shared" si="3"/>
        <v>18</v>
      </c>
      <c r="AA4">
        <f t="shared" si="4"/>
        <v>16</v>
      </c>
      <c r="AB4">
        <f t="shared" si="5"/>
        <v>18</v>
      </c>
      <c r="AC4">
        <f t="shared" si="6"/>
        <v>16</v>
      </c>
      <c r="AD4">
        <f t="shared" si="7"/>
        <v>18</v>
      </c>
      <c r="AE4">
        <f t="shared" si="8"/>
        <v>16</v>
      </c>
      <c r="AF4">
        <f t="shared" si="9"/>
        <v>18</v>
      </c>
      <c r="AG4">
        <f t="shared" si="10"/>
        <v>16</v>
      </c>
      <c r="AH4">
        <f t="shared" si="11"/>
        <v>18</v>
      </c>
      <c r="AI4" t="str">
        <f t="shared" si="12"/>
        <v/>
      </c>
      <c r="AJ4" t="str">
        <f t="shared" si="13"/>
        <v/>
      </c>
      <c r="AK4" t="str">
        <f t="shared" si="14"/>
        <v/>
      </c>
      <c r="AL4" t="str">
        <f t="shared" si="15"/>
        <v>4pm-6pm</v>
      </c>
      <c r="AM4" t="str">
        <f t="shared" si="16"/>
        <v>4pm-6pm</v>
      </c>
      <c r="AN4" t="str">
        <f t="shared" si="17"/>
        <v>4pm-6pm</v>
      </c>
      <c r="AO4" t="str">
        <f t="shared" si="18"/>
        <v>4pm-6pm</v>
      </c>
      <c r="AP4" t="str">
        <f t="shared" si="19"/>
        <v>4pm-6pm</v>
      </c>
      <c r="AQ4" t="str">
        <f t="shared" si="20"/>
        <v/>
      </c>
      <c r="AR4" t="s">
        <v>67</v>
      </c>
      <c r="AS4" t="s">
        <v>343</v>
      </c>
      <c r="AU4" t="s">
        <v>423</v>
      </c>
      <c r="AV4" s="2" t="s">
        <v>421</v>
      </c>
      <c r="AW4" s="2" t="s">
        <v>422</v>
      </c>
      <c r="AX4" s="3" t="str">
        <f t="shared" si="21"/>
        <v>{
    'name': "503W",
    'area': "downtown",'hours':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"$1 off all beers and specialty cocktails &lt;br&gt; $3 wells and house wines", 'link':"http://www.503w.co/", 'pricing':"",   'phone-number': "", 'address': "503 W Colorado Ave, Colorado Springs, CO 80905", 'other-amenities': ['outdoor','','med'], 'has-drink':true, 'has-food':false},</v>
      </c>
      <c r="AY4" t="str">
        <f t="shared" si="22"/>
        <v>&lt;img src=@img/outdoor.png@&gt;</v>
      </c>
      <c r="AZ4" t="str">
        <f t="shared" si="23"/>
        <v/>
      </c>
      <c r="BA4" t="str">
        <f t="shared" si="24"/>
        <v/>
      </c>
      <c r="BB4" t="str">
        <f t="shared" si="25"/>
        <v>&lt;img src=@img/drinkicon.png@&gt;</v>
      </c>
      <c r="BC4" t="str">
        <f t="shared" si="26"/>
        <v/>
      </c>
      <c r="BD4" t="str">
        <f t="shared" si="27"/>
        <v>&lt;img src=@img/outdoor.png@&gt;&lt;img src=@img/drinkicon.png@&gt;</v>
      </c>
      <c r="BE4" t="str">
        <f t="shared" si="28"/>
        <v>outdoor drink med  downtown</v>
      </c>
      <c r="BF4" t="str">
        <f t="shared" si="29"/>
        <v>Downtown</v>
      </c>
      <c r="BG4">
        <v>38.832360000000001</v>
      </c>
      <c r="BH4">
        <v>-104.83453</v>
      </c>
      <c r="BI4" t="str">
        <f t="shared" si="30"/>
        <v>[38.83236,-104.83453],</v>
      </c>
    </row>
    <row r="5" spans="2:64" ht="21" customHeight="1">
      <c r="B5" s="19" t="s">
        <v>77</v>
      </c>
      <c r="C5" t="s">
        <v>73</v>
      </c>
      <c r="G5" s="9" t="s">
        <v>159</v>
      </c>
      <c r="H5">
        <v>1100</v>
      </c>
      <c r="I5">
        <v>2400</v>
      </c>
      <c r="J5">
        <v>1600</v>
      </c>
      <c r="K5">
        <v>1900</v>
      </c>
      <c r="L5">
        <v>1600</v>
      </c>
      <c r="M5">
        <v>1900</v>
      </c>
      <c r="N5">
        <v>1600</v>
      </c>
      <c r="O5">
        <v>1900</v>
      </c>
      <c r="P5">
        <v>1600</v>
      </c>
      <c r="Q5">
        <v>1900</v>
      </c>
      <c r="R5">
        <v>1600</v>
      </c>
      <c r="S5">
        <v>1900</v>
      </c>
      <c r="T5">
        <v>1600</v>
      </c>
      <c r="U5">
        <v>1900</v>
      </c>
      <c r="V5" s="3" t="s">
        <v>178</v>
      </c>
      <c r="W5">
        <f t="shared" si="0"/>
        <v>11</v>
      </c>
      <c r="X5">
        <f t="shared" si="1"/>
        <v>24</v>
      </c>
      <c r="Y5">
        <f t="shared" si="2"/>
        <v>16</v>
      </c>
      <c r="Z5">
        <f t="shared" si="3"/>
        <v>19</v>
      </c>
      <c r="AA5">
        <f t="shared" si="4"/>
        <v>16</v>
      </c>
      <c r="AB5">
        <f t="shared" si="5"/>
        <v>19</v>
      </c>
      <c r="AC5">
        <f t="shared" si="6"/>
        <v>16</v>
      </c>
      <c r="AD5">
        <f t="shared" si="7"/>
        <v>19</v>
      </c>
      <c r="AE5">
        <f t="shared" si="8"/>
        <v>16</v>
      </c>
      <c r="AF5">
        <f t="shared" si="9"/>
        <v>19</v>
      </c>
      <c r="AG5">
        <f t="shared" si="10"/>
        <v>16</v>
      </c>
      <c r="AH5">
        <f t="shared" si="11"/>
        <v>19</v>
      </c>
      <c r="AI5">
        <f t="shared" si="12"/>
        <v>16</v>
      </c>
      <c r="AJ5">
        <f t="shared" si="13"/>
        <v>19</v>
      </c>
      <c r="AK5" t="str">
        <f t="shared" si="14"/>
        <v>11am-12am</v>
      </c>
      <c r="AL5" t="str">
        <f t="shared" si="15"/>
        <v>4pm-7pm</v>
      </c>
      <c r="AM5" t="str">
        <f t="shared" si="16"/>
        <v>4pm-7pm</v>
      </c>
      <c r="AN5" t="str">
        <f t="shared" si="17"/>
        <v>4pm-7pm</v>
      </c>
      <c r="AO5" t="str">
        <f t="shared" si="18"/>
        <v>4pm-7pm</v>
      </c>
      <c r="AP5" t="str">
        <f t="shared" si="19"/>
        <v>4pm-7pm</v>
      </c>
      <c r="AQ5" t="str">
        <f t="shared" si="20"/>
        <v>4pm-7pm</v>
      </c>
      <c r="AR5" s="1"/>
      <c r="AU5" t="s">
        <v>423</v>
      </c>
      <c r="AV5" s="2" t="s">
        <v>421</v>
      </c>
      <c r="AW5" s="2" t="s">
        <v>421</v>
      </c>
      <c r="AX5" s="3" t="str">
        <f t="shared" si="21"/>
        <v>{
    'name': "Alchemy",
    'area': "oldcolo",'hours': {
      'sunday-start':"1100", 'sunday-end':"2400",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"Sun : All Day Happy Hour and Service Industry Night: $2.50 Jameson&lt;br&gt;Mon: Prime Rib Night ​14oz Prime Rib $16 Service Industry Night : $2.50 Jameson &amp; Late Night Happy Hour 9-1&lt;br&gt;Wed: Trivia+ 1/2 off Wine Bottles &lt;br&gt;Thurs: Live Music by Rawbert&lt;br&gt; Mon.-Sat. 4-7: $1 Off Appetizers/Drafts/ Wells/ House Wine &lt;br&gt;", 'link':"", 'pricing':"",   'phone-number': "", 'address': "2625 W Colorado Ave, Colorado Springs, CO 80904", 'other-amenities': ['','','med'], 'has-drink':true, 'has-food':true},</v>
      </c>
      <c r="AY5" t="str">
        <f t="shared" si="22"/>
        <v/>
      </c>
      <c r="AZ5" t="str">
        <f t="shared" si="23"/>
        <v/>
      </c>
      <c r="BA5" t="str">
        <f t="shared" si="24"/>
        <v/>
      </c>
      <c r="BB5" t="str">
        <f t="shared" si="25"/>
        <v>&lt;img src=@img/drinkicon.png@&gt;</v>
      </c>
      <c r="BC5" t="str">
        <f t="shared" si="26"/>
        <v>&lt;img src=@img/foodicon.png@&gt;</v>
      </c>
      <c r="BD5" t="str">
        <f t="shared" si="27"/>
        <v>&lt;img src=@img/drinkicon.png@&gt;&lt;img src=@img/foodicon.png@&gt;</v>
      </c>
      <c r="BE5" t="str">
        <f t="shared" si="28"/>
        <v>drink food med  oldcolo</v>
      </c>
      <c r="BF5" t="str">
        <f t="shared" si="29"/>
        <v>Old Colorado Springs</v>
      </c>
      <c r="BG5">
        <v>38.848550000000003</v>
      </c>
      <c r="BH5">
        <v>-104.86541</v>
      </c>
      <c r="BI5" t="str">
        <f t="shared" si="30"/>
        <v>[38.84855,-104.86541],</v>
      </c>
      <c r="BJ5" s="2"/>
    </row>
    <row r="6" spans="2:64" ht="21" customHeight="1">
      <c r="B6" t="s">
        <v>136</v>
      </c>
      <c r="C6" t="s">
        <v>140</v>
      </c>
      <c r="G6" s="9" t="s">
        <v>305</v>
      </c>
      <c r="J6">
        <v>1500</v>
      </c>
      <c r="K6">
        <v>1800</v>
      </c>
      <c r="L6">
        <v>1500</v>
      </c>
      <c r="M6">
        <v>1800</v>
      </c>
      <c r="N6">
        <v>1500</v>
      </c>
      <c r="O6">
        <v>1800</v>
      </c>
      <c r="P6">
        <v>1500</v>
      </c>
      <c r="Q6">
        <v>1800</v>
      </c>
      <c r="V6" t="s">
        <v>221</v>
      </c>
      <c r="W6" t="str">
        <f t="shared" si="0"/>
        <v/>
      </c>
      <c r="X6" t="str">
        <f t="shared" si="1"/>
        <v/>
      </c>
      <c r="Y6">
        <f t="shared" si="2"/>
        <v>15</v>
      </c>
      <c r="Z6">
        <f t="shared" si="3"/>
        <v>18</v>
      </c>
      <c r="AA6">
        <f t="shared" si="4"/>
        <v>15</v>
      </c>
      <c r="AB6">
        <f t="shared" si="5"/>
        <v>18</v>
      </c>
      <c r="AC6">
        <f t="shared" si="6"/>
        <v>15</v>
      </c>
      <c r="AD6">
        <f t="shared" si="7"/>
        <v>18</v>
      </c>
      <c r="AE6">
        <f t="shared" si="8"/>
        <v>15</v>
      </c>
      <c r="AF6">
        <f t="shared" si="9"/>
        <v>18</v>
      </c>
      <c r="AG6" t="str">
        <f t="shared" si="10"/>
        <v/>
      </c>
      <c r="AH6" t="str">
        <f t="shared" si="11"/>
        <v/>
      </c>
      <c r="AI6" t="str">
        <f t="shared" si="12"/>
        <v/>
      </c>
      <c r="AJ6" t="str">
        <f t="shared" si="13"/>
        <v/>
      </c>
      <c r="AK6" t="str">
        <f t="shared" si="14"/>
        <v/>
      </c>
      <c r="AL6" t="str">
        <f t="shared" si="15"/>
        <v>3pm-6pm</v>
      </c>
      <c r="AM6" t="str">
        <f t="shared" si="16"/>
        <v>3pm-6pm</v>
      </c>
      <c r="AN6" t="str">
        <f t="shared" si="17"/>
        <v>3pm-6pm</v>
      </c>
      <c r="AO6" t="str">
        <f t="shared" si="18"/>
        <v>3pm-6pm</v>
      </c>
      <c r="AP6" t="str">
        <f t="shared" si="19"/>
        <v/>
      </c>
      <c r="AQ6" t="str">
        <f t="shared" si="20"/>
        <v/>
      </c>
      <c r="AR6" s="1"/>
      <c r="AU6" t="s">
        <v>423</v>
      </c>
      <c r="AV6" s="2" t="s">
        <v>421</v>
      </c>
      <c r="AW6" s="2" t="s">
        <v>421</v>
      </c>
      <c r="AX6" s="3" t="str">
        <f t="shared" si="21"/>
        <v>{
    'name': "Amandas Cantina",
    'area': "nacademy",'hours': {
      'sunday-start':"", 'sunday-end':"", 'monday-start':"1500", 'monday-end':"1800", 'tuesday-start':"1500", 'tuesday-end':"1800", 'wednesday-start':"1500", 'wednesday-end':"1800", 'thursday-start':"1500", 'thursday-end':"1800", 'friday-start':"", 'friday-end':"", 'saturday-start':"", 'saturday-end':""},  'description': "$2 12oz Margs&lt;br&gt;$5 16oz Margs&lt;br&gt;$5 Wines&lt;br&gt;$3-4 Beers&lt;br&gt;$2-$6 Food Specials", 'link':"", 'pricing':"",   'phone-number': "", 'address': "8050 N Academy Blvd, Colorado Springs, CO 80920", 'other-amenities': ['','','med'], 'has-drink':true, 'has-food':true},</v>
      </c>
      <c r="AY6" t="str">
        <f t="shared" si="22"/>
        <v/>
      </c>
      <c r="AZ6" t="str">
        <f t="shared" si="23"/>
        <v/>
      </c>
      <c r="BA6" t="str">
        <f t="shared" si="24"/>
        <v/>
      </c>
      <c r="BB6" t="str">
        <f t="shared" si="25"/>
        <v>&lt;img src=@img/drinkicon.png@&gt;</v>
      </c>
      <c r="BC6" t="str">
        <f t="shared" si="26"/>
        <v>&lt;img src=@img/foodicon.png@&gt;</v>
      </c>
      <c r="BD6" t="str">
        <f t="shared" si="27"/>
        <v>&lt;img src=@img/drinkicon.png@&gt;&lt;img src=@img/foodicon.png@&gt;</v>
      </c>
      <c r="BE6" t="str">
        <f t="shared" si="28"/>
        <v>drink food med  nacademy</v>
      </c>
      <c r="BF6" t="str">
        <f t="shared" si="29"/>
        <v>North Academy</v>
      </c>
      <c r="BG6">
        <v>38.947670000000002</v>
      </c>
      <c r="BH6">
        <v>-104.80368</v>
      </c>
      <c r="BI6" t="str">
        <f t="shared" si="30"/>
        <v>[38.94767,-104.80368],</v>
      </c>
    </row>
    <row r="7" spans="2:64" ht="21" customHeight="1">
      <c r="B7" t="s">
        <v>133</v>
      </c>
      <c r="C7" t="s">
        <v>140</v>
      </c>
      <c r="G7" s="9" t="s">
        <v>302</v>
      </c>
      <c r="H7">
        <v>1500</v>
      </c>
      <c r="I7">
        <v>1800</v>
      </c>
      <c r="J7">
        <v>1500</v>
      </c>
      <c r="K7">
        <v>1800</v>
      </c>
      <c r="L7">
        <v>1500</v>
      </c>
      <c r="M7">
        <v>1800</v>
      </c>
      <c r="N7">
        <v>1500</v>
      </c>
      <c r="O7">
        <v>1800</v>
      </c>
      <c r="P7">
        <v>1500</v>
      </c>
      <c r="Q7">
        <v>1800</v>
      </c>
      <c r="R7">
        <v>1500</v>
      </c>
      <c r="S7">
        <v>1800</v>
      </c>
      <c r="T7">
        <v>1500</v>
      </c>
      <c r="U7">
        <v>1800</v>
      </c>
      <c r="V7" t="s">
        <v>218</v>
      </c>
      <c r="W7">
        <f t="shared" si="0"/>
        <v>15</v>
      </c>
      <c r="X7">
        <f t="shared" si="1"/>
        <v>18</v>
      </c>
      <c r="Y7">
        <f t="shared" si="2"/>
        <v>15</v>
      </c>
      <c r="Z7">
        <f t="shared" si="3"/>
        <v>18</v>
      </c>
      <c r="AA7">
        <f t="shared" si="4"/>
        <v>15</v>
      </c>
      <c r="AB7">
        <f t="shared" si="5"/>
        <v>18</v>
      </c>
      <c r="AC7">
        <f t="shared" si="6"/>
        <v>15</v>
      </c>
      <c r="AD7">
        <f t="shared" si="7"/>
        <v>18</v>
      </c>
      <c r="AE7">
        <f t="shared" si="8"/>
        <v>15</v>
      </c>
      <c r="AF7">
        <f t="shared" si="9"/>
        <v>18</v>
      </c>
      <c r="AG7">
        <f t="shared" si="10"/>
        <v>15</v>
      </c>
      <c r="AH7">
        <f t="shared" si="11"/>
        <v>18</v>
      </c>
      <c r="AI7">
        <f t="shared" si="12"/>
        <v>15</v>
      </c>
      <c r="AJ7">
        <f t="shared" si="13"/>
        <v>18</v>
      </c>
      <c r="AK7" t="str">
        <f t="shared" si="14"/>
        <v>3pm-6pm</v>
      </c>
      <c r="AL7" t="str">
        <f t="shared" si="15"/>
        <v>3pm-6pm</v>
      </c>
      <c r="AM7" t="str">
        <f t="shared" si="16"/>
        <v>3pm-6pm</v>
      </c>
      <c r="AN7" t="str">
        <f t="shared" si="17"/>
        <v>3pm-6pm</v>
      </c>
      <c r="AO7" t="str">
        <f t="shared" si="18"/>
        <v>3pm-6pm</v>
      </c>
      <c r="AP7" t="str">
        <f t="shared" si="19"/>
        <v>3pm-6pm</v>
      </c>
      <c r="AQ7" t="str">
        <f t="shared" si="20"/>
        <v>3pm-6pm</v>
      </c>
      <c r="AR7" s="1"/>
      <c r="AU7" t="s">
        <v>423</v>
      </c>
      <c r="AV7" s="2" t="s">
        <v>421</v>
      </c>
      <c r="AW7" s="2" t="s">
        <v>421</v>
      </c>
      <c r="AX7" s="3" t="str">
        <f t="shared" si="21"/>
        <v>{
    'name': "Applebees",
    'area': "nacademy",'hours':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"&lt;b&gt;Drinks&lt;/b&gt;&lt;br&gt;$3.50 Wells, Brewtus Long Island Tea, Long Beach Tea &amp; House Margarita &lt;br&gt; $3.75 Domestic Brewtus Drafts &lt;br&gt; $4.50 Premium Wells &lt;br&gt; $4.75 Non Domestic Brewtus Drafts &lt;br&gt; $5.50 Super Premium Wells&lt;br&gt;&lt;b&gt;Food&lt;/b&gt; 1/2 Off Select Appetizers&lt;br&gt;Late Night Happy Hour 9 pm - 12 am", 'link':"", 'pricing':"",   'phone-number': "", 'address': "7625 Goddard St, Colorado Springs, CO 80920", 'other-amenities': ['','','med'], 'has-drink':true, 'has-food':true},</v>
      </c>
      <c r="AY7" t="str">
        <f t="shared" si="22"/>
        <v/>
      </c>
      <c r="AZ7" t="str">
        <f t="shared" si="23"/>
        <v/>
      </c>
      <c r="BA7" t="str">
        <f t="shared" si="24"/>
        <v/>
      </c>
      <c r="BB7" t="str">
        <f t="shared" si="25"/>
        <v>&lt;img src=@img/drinkicon.png@&gt;</v>
      </c>
      <c r="BC7" t="str">
        <f t="shared" si="26"/>
        <v>&lt;img src=@img/foodicon.png@&gt;</v>
      </c>
      <c r="BD7" t="str">
        <f t="shared" si="27"/>
        <v>&lt;img src=@img/drinkicon.png@&gt;&lt;img src=@img/foodicon.png@&gt;</v>
      </c>
      <c r="BE7" t="str">
        <f t="shared" si="28"/>
        <v>drink food med  nacademy</v>
      </c>
      <c r="BF7" t="str">
        <f t="shared" si="29"/>
        <v>North Academy</v>
      </c>
      <c r="BG7">
        <v>38.941299999999998</v>
      </c>
      <c r="BH7">
        <v>-104.80002</v>
      </c>
      <c r="BI7" t="str">
        <f t="shared" si="30"/>
        <v>[38.9413,-104.80002],</v>
      </c>
    </row>
    <row r="8" spans="2:64" ht="21" customHeight="1">
      <c r="B8" t="s">
        <v>437</v>
      </c>
      <c r="C8" t="s">
        <v>374</v>
      </c>
      <c r="G8" s="9" t="s">
        <v>438</v>
      </c>
      <c r="J8">
        <v>1700</v>
      </c>
      <c r="K8">
        <v>1900</v>
      </c>
      <c r="L8">
        <v>1700</v>
      </c>
      <c r="M8">
        <v>1900</v>
      </c>
      <c r="N8">
        <v>1700</v>
      </c>
      <c r="O8">
        <v>1900</v>
      </c>
      <c r="P8">
        <v>1700</v>
      </c>
      <c r="Q8">
        <v>1900</v>
      </c>
      <c r="R8">
        <v>1700</v>
      </c>
      <c r="S8">
        <v>1900</v>
      </c>
      <c r="T8">
        <v>1700</v>
      </c>
      <c r="U8">
        <v>1900</v>
      </c>
      <c r="V8" t="s">
        <v>439</v>
      </c>
      <c r="W8" t="str">
        <f t="shared" ref="W8" si="31">IF(H8&gt;0,H8/100,"")</f>
        <v/>
      </c>
      <c r="X8" t="str">
        <f t="shared" ref="X8" si="32">IF(I8&gt;0,I8/100,"")</f>
        <v/>
      </c>
      <c r="Y8">
        <f t="shared" ref="Y8" si="33">IF(J8&gt;0,J8/100,"")</f>
        <v>17</v>
      </c>
      <c r="Z8">
        <f t="shared" ref="Z8" si="34">IF(K8&gt;0,K8/100,"")</f>
        <v>19</v>
      </c>
      <c r="AA8">
        <f t="shared" ref="AA8" si="35">IF(L8&gt;0,L8/100,"")</f>
        <v>17</v>
      </c>
      <c r="AB8">
        <f t="shared" ref="AB8" si="36">IF(M8&gt;0,M8/100,"")</f>
        <v>19</v>
      </c>
      <c r="AC8">
        <f t="shared" ref="AC8" si="37">IF(N8&gt;0,N8/100,"")</f>
        <v>17</v>
      </c>
      <c r="AD8">
        <f t="shared" ref="AD8" si="38">IF(O8&gt;0,O8/100,"")</f>
        <v>19</v>
      </c>
      <c r="AE8">
        <f t="shared" ref="AE8" si="39">IF(P8&gt;0,P8/100,"")</f>
        <v>17</v>
      </c>
      <c r="AF8">
        <f t="shared" ref="AF8" si="40">IF(Q8&gt;0,Q8/100,"")</f>
        <v>19</v>
      </c>
      <c r="AG8">
        <f t="shared" ref="AG8" si="41">IF(R8&gt;0,R8/100,"")</f>
        <v>17</v>
      </c>
      <c r="AH8">
        <f t="shared" ref="AH8" si="42">IF(S8&gt;0,S8/100,"")</f>
        <v>19</v>
      </c>
      <c r="AI8">
        <f t="shared" ref="AI8" si="43">IF(T8&gt;0,T8/100,"")</f>
        <v>17</v>
      </c>
      <c r="AJ8">
        <f t="shared" ref="AJ8" si="44">IF(U8&gt;0,U8/100,"")</f>
        <v>19</v>
      </c>
      <c r="AK8" t="str">
        <f t="shared" ref="AK8" si="45">IF(H8&gt;0,CONCATENATE(IF(W8&lt;=12,W8,W8-12),IF(OR(W8&lt;12,W8=24),"am","pm"),"-",IF(X8&lt;=12,X8,X8-12),IF(OR(X8&lt;12,X8=24),"am","pm")),"")</f>
        <v/>
      </c>
      <c r="AL8" t="str">
        <f t="shared" ref="AL8" si="46">IF(J8&gt;0,CONCATENATE(IF(Y8&lt;=12,Y8,Y8-12),IF(OR(Y8&lt;12,Y8=24),"am","pm"),"-",IF(Z8&lt;=12,Z8,Z8-12),IF(OR(Z8&lt;12,Z8=24),"am","pm")),"")</f>
        <v>5pm-7pm</v>
      </c>
      <c r="AM8" t="str">
        <f t="shared" ref="AM8" si="47">IF(L8&gt;0,CONCATENATE(IF(AA8&lt;=12,AA8,AA8-12),IF(OR(AA8&lt;12,AA8=24),"am","pm"),"-",IF(AB8&lt;=12,AB8,AB8-12),IF(OR(AB8&lt;12,AB8=24),"am","pm")),"")</f>
        <v>5pm-7pm</v>
      </c>
      <c r="AN8" t="str">
        <f t="shared" ref="AN8" si="48">IF(N8&gt;0,CONCATENATE(IF(AC8&lt;=12,AC8,AC8-12),IF(OR(AC8&lt;12,AC8=24),"am","pm"),"-",IF(AD8&lt;=12,AD8,AD8-12),IF(OR(AD8&lt;12,AD8=24),"am","pm")),"")</f>
        <v>5pm-7pm</v>
      </c>
      <c r="AO8" t="str">
        <f t="shared" ref="AO8" si="49">IF(O8&gt;0,CONCATENATE(IF(AE8&lt;=12,AE8,AE8-12),IF(OR(AE8&lt;12,AE8=24),"am","pm"),"-",IF(AF8&lt;=12,AF8,AF8-12),IF(OR(AF8&lt;12,AF8=24),"am","pm")),"")</f>
        <v>5pm-7pm</v>
      </c>
      <c r="AP8" t="str">
        <f t="shared" ref="AP8" si="50">IF(R8&gt;0,CONCATENATE(IF(AG8&lt;=12,AG8,AG8-12),IF(OR(AG8&lt;12,AG8=24),"am","pm"),"-",IF(AH8&lt;=12,AH8,AH8-12),IF(OR(AH8&lt;12,AH8=24),"am","pm")),"")</f>
        <v>5pm-7pm</v>
      </c>
      <c r="AQ8" t="str">
        <f t="shared" ref="AQ8" si="51">IF(T8&gt;0,CONCATENATE(IF(AI8&lt;=12,AI8,AI8-12),IF(OR(AI8&lt;12,AI8=24),"am","pm"),"-",IF(AJ8&lt;=12,AJ8,AJ8-12),IF(OR(AJ8&lt;12,AJ8=24),"am","pm")),"")</f>
        <v>5pm-7pm</v>
      </c>
      <c r="AR8" s="1"/>
      <c r="AU8" t="s">
        <v>423</v>
      </c>
      <c r="AV8" s="2" t="s">
        <v>421</v>
      </c>
      <c r="AW8" s="2" t="s">
        <v>422</v>
      </c>
      <c r="AX8" s="3" t="str">
        <f t="shared" ref="AX8" si="52">CONCATENATE("{
    'name': """,B8,""",
    'area': ","""",C8,""",",
"'hours': {
      'sunday-start':","""",H8,"""",", 'sunday-end':","""",I8,"""",", 'monday-start':","""",J8,"""",", 'monday-end':","""",K8,"""",", 'tuesday-start':","""",L8,"""",", 'tuesday-end':","""",M8,""", 'wednesday-start':","""",N8,""", 'wednesday-end':","""",O8,""", 'thursday-start':","""",P8,""", 'thursday-end':","""",Q8,""", 'friday-start':","""",R8,""", 'friday-end':","""",S8,""", 'saturday-start':","""",T8,""", 'saturday-end':","""",U8,"""","},","  'description': ","""",V8,"""",", 'link':","""",AR8,"""",", 'pricing':","""",E8,"""",",   'phone-number': ","""",F8,"""",", 'address': ","""",G8,"""",", 'other-amenities': [","'",AS8,"','",AT8,"','",AU8,"'","]",", 'has-drink':",AV8,", 'has-food':",AW8,"},")</f>
        <v>{
    'name': "Axe and the Oak",
    'area': "broadmoor",'hours': {
      'sunday-start':"", 'sunday-end':"", 'monday-start':"1700", 'monday-end':"1900", 'tuesday-start':"1700", 'tuesday-end':"1900", 'wednesday-start':"1700", 'wednesday-end':"1900", 'thursday-start':"1700", 'thursday-end':"1900", 'friday-start':"1700", 'friday-end':"1900", 'saturday-start':"1700", 'saturday-end':"1900"},  'description': "$5 cocktails and half-off Punch bowls!", 'link':"", 'pricing':"",   'phone-number': "", 'address': "1604 S. Cascade Ave. Colorado Springs, CO 80905", 'other-amenities': ['','','med'], 'has-drink':true, 'has-food':false},</v>
      </c>
      <c r="AY8" t="str">
        <f t="shared" ref="AY8" si="53">IF(AS8&gt;0,"&lt;img src=@img/outdoor.png@&gt;","")</f>
        <v/>
      </c>
      <c r="AZ8" t="str">
        <f t="shared" ref="AZ8" si="54">IF(AT8&gt;0,"&lt;img src=@img/pets.png@&gt;","")</f>
        <v/>
      </c>
      <c r="BA8" t="str">
        <f t="shared" ref="BA8" si="55">IF(AU8="hard","&lt;img src=@img/hard.png@&gt;",IF(AU8="medium","&lt;img src=@img/medium.png@&gt;",IF(AU8="easy","&lt;img src=@img/easy.png@&gt;","")))</f>
        <v/>
      </c>
      <c r="BB8" t="str">
        <f t="shared" ref="BB8" si="56">IF(AV8="true","&lt;img src=@img/drinkicon.png@&gt;","")</f>
        <v>&lt;img src=@img/drinkicon.png@&gt;</v>
      </c>
      <c r="BC8" t="str">
        <f t="shared" ref="BC8" si="57">IF(AW8="true","&lt;img src=@img/foodicon.png@&gt;","")</f>
        <v/>
      </c>
      <c r="BD8" t="str">
        <f t="shared" ref="BD8" si="58">CONCATENATE(AY8,AZ8,BA8,BB8,BC8,BK8)</f>
        <v>&lt;img src=@img/drinkicon.png@&gt;</v>
      </c>
      <c r="BE8" t="str">
        <f t="shared" ref="BE8" si="59">CONCATENATE(IF(AS8&gt;0,"outdoor ",""),IF(AT8&gt;0,"pet ",""),IF(AV8="true","drink ",""),IF(AW8="true","food ",""),AU8," ",E8," ",C8,IF(BJ8=TRUE," kid",""))</f>
        <v>drink med  broadmoor</v>
      </c>
      <c r="BF8" t="str">
        <f t="shared" ref="BF8" si="60">IF(C8="Broadmoor","Broadmoor",IF(C8="manitou","Manitou Springs",IF(C8="downtown","Downtown",IF(C8="Monument","Monument",IF(C8="nacademy","North Academy",IF(C8="northgate","North Gate",IF(C8="oldcolo","Old Colorado Springs",IF(C8="powers","Powers Road",IF(C8="sacademy","South Academy",IF(C8="woodland","Woodlands Park",""))))))))))</f>
        <v>Broadmoor</v>
      </c>
      <c r="BG8">
        <v>38.810861699999997</v>
      </c>
      <c r="BH8">
        <v>-104.82740099999999</v>
      </c>
      <c r="BI8" t="str">
        <f t="shared" si="30"/>
        <v>[38.8108617,-104.827401],</v>
      </c>
    </row>
    <row r="9" spans="2:64" ht="21" customHeight="1">
      <c r="B9" s="19" t="s">
        <v>115</v>
      </c>
      <c r="C9" t="s">
        <v>124</v>
      </c>
      <c r="G9" s="9" t="s">
        <v>285</v>
      </c>
      <c r="J9">
        <v>1600</v>
      </c>
      <c r="K9">
        <v>1900</v>
      </c>
      <c r="L9">
        <v>1600</v>
      </c>
      <c r="M9">
        <v>1900</v>
      </c>
      <c r="N9">
        <v>1600</v>
      </c>
      <c r="O9">
        <v>1900</v>
      </c>
      <c r="P9">
        <v>1600</v>
      </c>
      <c r="Q9">
        <v>1900</v>
      </c>
      <c r="R9">
        <v>1600</v>
      </c>
      <c r="S9">
        <v>1900</v>
      </c>
      <c r="V9" t="s">
        <v>205</v>
      </c>
      <c r="W9" t="str">
        <f t="shared" si="0"/>
        <v/>
      </c>
      <c r="X9" t="str">
        <f t="shared" si="1"/>
        <v/>
      </c>
      <c r="Y9">
        <f t="shared" si="2"/>
        <v>16</v>
      </c>
      <c r="Z9">
        <f t="shared" si="3"/>
        <v>19</v>
      </c>
      <c r="AA9">
        <f t="shared" si="4"/>
        <v>16</v>
      </c>
      <c r="AB9">
        <f t="shared" si="5"/>
        <v>19</v>
      </c>
      <c r="AC9">
        <f t="shared" si="6"/>
        <v>16</v>
      </c>
      <c r="AD9">
        <f t="shared" si="7"/>
        <v>19</v>
      </c>
      <c r="AE9">
        <f t="shared" si="8"/>
        <v>16</v>
      </c>
      <c r="AF9">
        <f t="shared" si="9"/>
        <v>19</v>
      </c>
      <c r="AG9">
        <f t="shared" si="10"/>
        <v>16</v>
      </c>
      <c r="AH9">
        <f t="shared" si="11"/>
        <v>19</v>
      </c>
      <c r="AI9" t="str">
        <f t="shared" si="12"/>
        <v/>
      </c>
      <c r="AJ9" t="str">
        <f t="shared" si="13"/>
        <v/>
      </c>
      <c r="AK9" t="str">
        <f t="shared" si="14"/>
        <v/>
      </c>
      <c r="AL9" t="str">
        <f t="shared" si="15"/>
        <v>4pm-7pm</v>
      </c>
      <c r="AM9" t="str">
        <f t="shared" si="16"/>
        <v>4pm-7pm</v>
      </c>
      <c r="AN9" t="str">
        <f t="shared" si="17"/>
        <v>4pm-7pm</v>
      </c>
      <c r="AO9" t="str">
        <f t="shared" si="18"/>
        <v>4pm-7pm</v>
      </c>
      <c r="AP9" t="str">
        <f t="shared" si="19"/>
        <v>4pm-7pm</v>
      </c>
      <c r="AQ9" t="str">
        <f t="shared" si="20"/>
        <v/>
      </c>
      <c r="AR9" s="1"/>
      <c r="AU9" t="s">
        <v>423</v>
      </c>
      <c r="AV9" s="2" t="s">
        <v>421</v>
      </c>
      <c r="AW9" s="2" t="s">
        <v>422</v>
      </c>
      <c r="AX9" s="3" t="str">
        <f t="shared" si="21"/>
        <v>{
    'name': "Back East Bar and Grill",
    'area': "monument",'hours':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"Select drafts, house wine, and well drinks on special", 'link':"", 'pricing':"",   'phone-number': "", 'address': "9475 Briar Village Point #168, Colorado Springs, CO 80920", 'other-amenities': ['','','med'], 'has-drink':true, 'has-food':false},</v>
      </c>
      <c r="AY9" t="str">
        <f t="shared" si="22"/>
        <v/>
      </c>
      <c r="AZ9" t="str">
        <f t="shared" si="23"/>
        <v/>
      </c>
      <c r="BA9" t="str">
        <f t="shared" si="24"/>
        <v/>
      </c>
      <c r="BB9" t="str">
        <f t="shared" si="25"/>
        <v>&lt;img src=@img/drinkicon.png@&gt;</v>
      </c>
      <c r="BC9" t="str">
        <f t="shared" si="26"/>
        <v/>
      </c>
      <c r="BD9" t="str">
        <f t="shared" si="27"/>
        <v>&lt;img src=@img/drinkicon.png@&gt;</v>
      </c>
      <c r="BE9" t="str">
        <f t="shared" si="28"/>
        <v>drink med  monument</v>
      </c>
      <c r="BF9" t="str">
        <f t="shared" si="29"/>
        <v>Monument</v>
      </c>
      <c r="BG9" s="10">
        <v>38.967869999999998</v>
      </c>
      <c r="BH9">
        <v>-104.78243000000001</v>
      </c>
      <c r="BI9" t="str">
        <f t="shared" si="30"/>
        <v>[38.96787,-104.78243],</v>
      </c>
    </row>
    <row r="10" spans="2:64" ht="21" customHeight="1">
      <c r="B10" s="19" t="s">
        <v>104</v>
      </c>
      <c r="C10" t="s">
        <v>55</v>
      </c>
      <c r="G10" s="9" t="s">
        <v>275</v>
      </c>
      <c r="J10">
        <v>1600</v>
      </c>
      <c r="K10">
        <v>1800</v>
      </c>
      <c r="L10">
        <v>1600</v>
      </c>
      <c r="M10">
        <v>1800</v>
      </c>
      <c r="N10">
        <v>1600</v>
      </c>
      <c r="O10">
        <v>1800</v>
      </c>
      <c r="P10">
        <v>1600</v>
      </c>
      <c r="Q10">
        <v>1800</v>
      </c>
      <c r="V10" t="s">
        <v>431</v>
      </c>
      <c r="W10" t="str">
        <f t="shared" si="0"/>
        <v/>
      </c>
      <c r="X10" t="str">
        <f t="shared" si="1"/>
        <v/>
      </c>
      <c r="Y10">
        <f t="shared" si="2"/>
        <v>16</v>
      </c>
      <c r="Z10">
        <f t="shared" si="3"/>
        <v>18</v>
      </c>
      <c r="AA10">
        <f t="shared" si="4"/>
        <v>16</v>
      </c>
      <c r="AB10">
        <f t="shared" si="5"/>
        <v>18</v>
      </c>
      <c r="AC10">
        <f t="shared" si="6"/>
        <v>16</v>
      </c>
      <c r="AD10">
        <f t="shared" si="7"/>
        <v>18</v>
      </c>
      <c r="AE10">
        <f t="shared" si="8"/>
        <v>16</v>
      </c>
      <c r="AF10">
        <f t="shared" si="9"/>
        <v>18</v>
      </c>
      <c r="AG10" t="str">
        <f t="shared" si="10"/>
        <v/>
      </c>
      <c r="AH10" t="str">
        <f t="shared" si="11"/>
        <v/>
      </c>
      <c r="AI10" t="str">
        <f t="shared" si="12"/>
        <v/>
      </c>
      <c r="AJ10" t="str">
        <f t="shared" si="13"/>
        <v/>
      </c>
      <c r="AK10" t="str">
        <f t="shared" si="14"/>
        <v/>
      </c>
      <c r="AL10" t="str">
        <f t="shared" si="15"/>
        <v>4pm-6pm</v>
      </c>
      <c r="AM10" t="str">
        <f t="shared" si="16"/>
        <v>4pm-6pm</v>
      </c>
      <c r="AN10" t="str">
        <f t="shared" si="17"/>
        <v>4pm-6pm</v>
      </c>
      <c r="AO10" t="str">
        <f t="shared" si="18"/>
        <v>4pm-6pm</v>
      </c>
      <c r="AP10" t="str">
        <f t="shared" si="19"/>
        <v/>
      </c>
      <c r="AQ10" t="str">
        <f t="shared" si="20"/>
        <v/>
      </c>
      <c r="AR10" s="1"/>
      <c r="AU10" t="s">
        <v>423</v>
      </c>
      <c r="AV10" s="2" t="s">
        <v>421</v>
      </c>
      <c r="AW10" s="2" t="s">
        <v>422</v>
      </c>
      <c r="AX10" s="3" t="str">
        <f t="shared" si="21"/>
        <v>{
    'name': "Bar K",
    'area': "downtown",'hours': {
      'sunday-start':"", 'sunday-end':"", 'monday-start':"1600", 'monday-end':"1800", 'tuesday-start':"1600", 'tuesday-end':"1800", 'wednesday-start':"1600", 'wednesday-end':"1800", 'thursday-start':"1600", 'thursday-end':"1800", 'friday-start':"", 'friday-end':"", 'saturday-start':"", 'saturday-end':""},  'description': "$2 Mooseheads/Monday&lt;br&gt;$2 Tecates/Tuesday&lt;br&gt; 1/2 price bottles on Wine Down Wednesday &lt;br&gt;$3.50 Jameson on Thirsty Thursday", 'link':"", 'pricing':"",   'phone-number': "", 'address': "124 E Costilla St, Colorado Springs, CO 80903", 'other-amenities': ['','','med'], 'has-drink':true, 'has-food':false},</v>
      </c>
      <c r="AY10" t="str">
        <f t="shared" si="22"/>
        <v/>
      </c>
      <c r="AZ10" t="str">
        <f t="shared" si="23"/>
        <v/>
      </c>
      <c r="BA10" t="str">
        <f t="shared" si="24"/>
        <v/>
      </c>
      <c r="BB10" t="str">
        <f t="shared" si="25"/>
        <v>&lt;img src=@img/drinkicon.png@&gt;</v>
      </c>
      <c r="BC10" t="str">
        <f t="shared" si="26"/>
        <v/>
      </c>
      <c r="BD10" t="str">
        <f t="shared" si="27"/>
        <v>&lt;img src=@img/drinkicon.png@&gt;</v>
      </c>
      <c r="BE10" t="str">
        <f t="shared" si="28"/>
        <v>drink med  downtown</v>
      </c>
      <c r="BF10" t="str">
        <f t="shared" si="29"/>
        <v>Downtown</v>
      </c>
      <c r="BG10">
        <v>38.828311999999997</v>
      </c>
      <c r="BH10">
        <v>-104.822571</v>
      </c>
      <c r="BI10" t="str">
        <f t="shared" si="30"/>
        <v>[38.828312,-104.822571],</v>
      </c>
    </row>
    <row r="11" spans="2:64" ht="21" customHeight="1">
      <c r="B11" s="19" t="s">
        <v>94</v>
      </c>
      <c r="C11" t="s">
        <v>97</v>
      </c>
      <c r="G11" s="9" t="s">
        <v>265</v>
      </c>
      <c r="J11">
        <v>1600</v>
      </c>
      <c r="K11">
        <v>1900</v>
      </c>
      <c r="L11">
        <v>1600</v>
      </c>
      <c r="M11">
        <v>1900</v>
      </c>
      <c r="N11">
        <v>1600</v>
      </c>
      <c r="O11">
        <v>1900</v>
      </c>
      <c r="P11">
        <v>1600</v>
      </c>
      <c r="Q11">
        <v>1900</v>
      </c>
      <c r="R11">
        <v>1600</v>
      </c>
      <c r="S11">
        <v>1900</v>
      </c>
      <c r="V11" s="3" t="s">
        <v>190</v>
      </c>
      <c r="W11" t="str">
        <f t="shared" si="0"/>
        <v/>
      </c>
      <c r="X11" t="str">
        <f t="shared" si="1"/>
        <v/>
      </c>
      <c r="Y11">
        <f t="shared" si="2"/>
        <v>16</v>
      </c>
      <c r="Z11">
        <f t="shared" si="3"/>
        <v>19</v>
      </c>
      <c r="AA11">
        <f t="shared" si="4"/>
        <v>16</v>
      </c>
      <c r="AB11">
        <f t="shared" si="5"/>
        <v>19</v>
      </c>
      <c r="AC11">
        <f t="shared" si="6"/>
        <v>16</v>
      </c>
      <c r="AD11">
        <f t="shared" si="7"/>
        <v>19</v>
      </c>
      <c r="AE11">
        <f t="shared" si="8"/>
        <v>16</v>
      </c>
      <c r="AF11">
        <f t="shared" si="9"/>
        <v>19</v>
      </c>
      <c r="AG11">
        <f t="shared" si="10"/>
        <v>16</v>
      </c>
      <c r="AH11">
        <f t="shared" si="11"/>
        <v>19</v>
      </c>
      <c r="AI11" t="str">
        <f t="shared" si="12"/>
        <v/>
      </c>
      <c r="AJ11" t="str">
        <f t="shared" si="13"/>
        <v/>
      </c>
      <c r="AK11" t="str">
        <f t="shared" si="14"/>
        <v/>
      </c>
      <c r="AL11" t="str">
        <f t="shared" si="15"/>
        <v>4pm-7pm</v>
      </c>
      <c r="AM11" t="str">
        <f t="shared" si="16"/>
        <v>4pm-7pm</v>
      </c>
      <c r="AN11" t="str">
        <f t="shared" si="17"/>
        <v>4pm-7pm</v>
      </c>
      <c r="AO11" t="str">
        <f t="shared" si="18"/>
        <v>4pm-7pm</v>
      </c>
      <c r="AP11" t="str">
        <f t="shared" si="19"/>
        <v>4pm-7pm</v>
      </c>
      <c r="AQ11" t="str">
        <f t="shared" si="20"/>
        <v/>
      </c>
      <c r="AU11" t="s">
        <v>423</v>
      </c>
      <c r="AV11" s="2" t="s">
        <v>421</v>
      </c>
      <c r="AW11" s="2" t="s">
        <v>421</v>
      </c>
      <c r="AX11" s="3" t="str">
        <f t="shared" si="21"/>
        <v>{
    'name': "Bar Louie",
    'area': "powers",'hours':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"All 14oz drafts $3.50&lt;br&gt;Wines by the glass $4.50&lt;br&gt;Signature martinis $5.50&lt;br&gt;Flatbreads and Select Apps Half Price", 'link':"", 'pricing':"",   'phone-number': "", 'address': "3255 Cinema Point, Colorado Springs, CO 80922", 'other-amenities': ['','','med'], 'has-drink':true, 'has-food':true},</v>
      </c>
      <c r="AY11" t="str">
        <f t="shared" si="22"/>
        <v/>
      </c>
      <c r="AZ11" t="str">
        <f t="shared" si="23"/>
        <v/>
      </c>
      <c r="BA11" t="str">
        <f t="shared" si="24"/>
        <v/>
      </c>
      <c r="BB11" t="str">
        <f t="shared" si="25"/>
        <v>&lt;img src=@img/drinkicon.png@&gt;</v>
      </c>
      <c r="BC11" t="str">
        <f t="shared" si="26"/>
        <v>&lt;img src=@img/foodicon.png@&gt;</v>
      </c>
      <c r="BD11" t="str">
        <f t="shared" si="27"/>
        <v>&lt;img src=@img/drinkicon.png@&gt;&lt;img src=@img/foodicon.png@&gt;</v>
      </c>
      <c r="BE11" t="str">
        <f t="shared" si="28"/>
        <v>drink food med  powers</v>
      </c>
      <c r="BF11" t="str">
        <f t="shared" si="29"/>
        <v>Powers Road</v>
      </c>
      <c r="BG11">
        <v>38.880665</v>
      </c>
      <c r="BH11">
        <v>-104.71691</v>
      </c>
      <c r="BI11" t="str">
        <f t="shared" si="30"/>
        <v>[38.880665,-104.71691],</v>
      </c>
    </row>
    <row r="12" spans="2:64" ht="21" customHeight="1">
      <c r="B12" t="s">
        <v>350</v>
      </c>
      <c r="C12" t="s">
        <v>73</v>
      </c>
      <c r="G12" t="s">
        <v>358</v>
      </c>
      <c r="W12" t="str">
        <f t="shared" si="0"/>
        <v/>
      </c>
      <c r="X12" t="str">
        <f t="shared" si="1"/>
        <v/>
      </c>
      <c r="Y12" t="str">
        <f t="shared" si="2"/>
        <v/>
      </c>
      <c r="Z12" t="str">
        <f t="shared" si="3"/>
        <v/>
      </c>
      <c r="AA12" t="str">
        <f t="shared" si="4"/>
        <v/>
      </c>
      <c r="AB12" t="str">
        <f t="shared" si="5"/>
        <v/>
      </c>
      <c r="AC12" t="str">
        <f t="shared" si="6"/>
        <v/>
      </c>
      <c r="AD12" t="str">
        <f t="shared" si="7"/>
        <v/>
      </c>
      <c r="AE12" t="str">
        <f t="shared" si="8"/>
        <v/>
      </c>
      <c r="AF12" t="str">
        <f t="shared" si="9"/>
        <v/>
      </c>
      <c r="AG12" t="str">
        <f t="shared" si="10"/>
        <v/>
      </c>
      <c r="AH12" t="str">
        <f t="shared" si="11"/>
        <v/>
      </c>
      <c r="AI12" t="str">
        <f t="shared" si="12"/>
        <v/>
      </c>
      <c r="AJ12" t="str">
        <f t="shared" si="13"/>
        <v/>
      </c>
      <c r="AK12" t="str">
        <f t="shared" si="14"/>
        <v/>
      </c>
      <c r="AL12" t="str">
        <f t="shared" si="15"/>
        <v/>
      </c>
      <c r="AM12" t="str">
        <f t="shared" si="16"/>
        <v/>
      </c>
      <c r="AN12" t="str">
        <f t="shared" si="17"/>
        <v/>
      </c>
      <c r="AO12" t="str">
        <f t="shared" si="18"/>
        <v/>
      </c>
      <c r="AP12" t="str">
        <f t="shared" si="19"/>
        <v/>
      </c>
      <c r="AQ12" t="str">
        <f t="shared" si="20"/>
        <v/>
      </c>
      <c r="AS12" t="s">
        <v>343</v>
      </c>
      <c r="AT12" t="s">
        <v>331</v>
      </c>
      <c r="AU12" t="s">
        <v>423</v>
      </c>
      <c r="AV12" s="2" t="s">
        <v>422</v>
      </c>
      <c r="AW12" s="2" t="s">
        <v>422</v>
      </c>
      <c r="AX12" s="3" t="str">
        <f t="shared" si="21"/>
        <v>{
    'name': "Bon Ton Cafe ",
    'area': "oldcolo",'hours':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"2601 W Colorado Ave, Colorado Springs, CO 80904", 'other-amenities': ['outdoor','pet','med'], 'has-drink':false, 'has-food':false},</v>
      </c>
      <c r="AY12" t="str">
        <f t="shared" si="22"/>
        <v>&lt;img src=@img/outdoor.png@&gt;</v>
      </c>
      <c r="AZ12" t="str">
        <f t="shared" si="23"/>
        <v>&lt;img src=@img/pets.png@&gt;</v>
      </c>
      <c r="BA12" t="str">
        <f t="shared" si="24"/>
        <v/>
      </c>
      <c r="BB12" t="str">
        <f t="shared" si="25"/>
        <v/>
      </c>
      <c r="BC12" t="str">
        <f t="shared" si="26"/>
        <v/>
      </c>
      <c r="BD12" t="str">
        <f t="shared" si="27"/>
        <v>&lt;img src=@img/outdoor.png@&gt;&lt;img src=@img/pets.png@&gt;</v>
      </c>
      <c r="BE12" t="str">
        <f t="shared" si="28"/>
        <v>outdoor pet med  oldcolo</v>
      </c>
      <c r="BF12" t="str">
        <f t="shared" si="29"/>
        <v>Old Colorado Springs</v>
      </c>
      <c r="BG12">
        <v>38.847990000000003</v>
      </c>
      <c r="BH12">
        <v>-104.86448</v>
      </c>
      <c r="BI12" t="str">
        <f t="shared" si="30"/>
        <v>[38.84799,-104.86448],</v>
      </c>
    </row>
    <row r="13" spans="2:64" ht="21" customHeight="1">
      <c r="B13" t="s">
        <v>243</v>
      </c>
      <c r="C13" t="s">
        <v>140</v>
      </c>
      <c r="G13" s="9" t="s">
        <v>322</v>
      </c>
      <c r="H13">
        <v>1600</v>
      </c>
      <c r="I13">
        <v>1800</v>
      </c>
      <c r="J13">
        <v>1600</v>
      </c>
      <c r="K13">
        <v>1800</v>
      </c>
      <c r="L13">
        <v>1600</v>
      </c>
      <c r="M13">
        <v>1800</v>
      </c>
      <c r="N13">
        <v>1600</v>
      </c>
      <c r="O13">
        <v>1800</v>
      </c>
      <c r="P13">
        <v>1600</v>
      </c>
      <c r="Q13">
        <v>1800</v>
      </c>
      <c r="R13">
        <v>1600</v>
      </c>
      <c r="S13">
        <v>1800</v>
      </c>
      <c r="T13">
        <v>1600</v>
      </c>
      <c r="U13">
        <v>1800</v>
      </c>
      <c r="V13" t="s">
        <v>242</v>
      </c>
      <c r="W13">
        <f t="shared" si="0"/>
        <v>16</v>
      </c>
      <c r="X13">
        <f t="shared" si="1"/>
        <v>18</v>
      </c>
      <c r="Y13">
        <f t="shared" si="2"/>
        <v>16</v>
      </c>
      <c r="Z13">
        <f t="shared" si="3"/>
        <v>18</v>
      </c>
      <c r="AA13">
        <f t="shared" si="4"/>
        <v>16</v>
      </c>
      <c r="AB13">
        <f t="shared" si="5"/>
        <v>18</v>
      </c>
      <c r="AC13">
        <f t="shared" si="6"/>
        <v>16</v>
      </c>
      <c r="AD13">
        <f t="shared" si="7"/>
        <v>18</v>
      </c>
      <c r="AE13">
        <f t="shared" si="8"/>
        <v>16</v>
      </c>
      <c r="AF13">
        <f t="shared" si="9"/>
        <v>18</v>
      </c>
      <c r="AG13">
        <f t="shared" si="10"/>
        <v>16</v>
      </c>
      <c r="AH13">
        <f t="shared" si="11"/>
        <v>18</v>
      </c>
      <c r="AI13">
        <f t="shared" si="12"/>
        <v>16</v>
      </c>
      <c r="AJ13">
        <f t="shared" si="13"/>
        <v>18</v>
      </c>
      <c r="AK13" t="str">
        <f t="shared" si="14"/>
        <v>4pm-6pm</v>
      </c>
      <c r="AL13" t="str">
        <f t="shared" si="15"/>
        <v>4pm-6pm</v>
      </c>
      <c r="AM13" t="str">
        <f t="shared" si="16"/>
        <v>4pm-6pm</v>
      </c>
      <c r="AN13" t="str">
        <f t="shared" si="17"/>
        <v>4pm-6pm</v>
      </c>
      <c r="AO13" t="str">
        <f t="shared" si="18"/>
        <v>4pm-6pm</v>
      </c>
      <c r="AP13" t="str">
        <f t="shared" si="19"/>
        <v>4pm-6pm</v>
      </c>
      <c r="AQ13" t="str">
        <f t="shared" si="20"/>
        <v>4pm-6pm</v>
      </c>
      <c r="AU13" t="s">
        <v>423</v>
      </c>
      <c r="AV13" s="2" t="s">
        <v>421</v>
      </c>
      <c r="AW13" s="2" t="s">
        <v>421</v>
      </c>
      <c r="AX13" s="3" t="str">
        <f t="shared" si="21"/>
        <v>{
    'name': "Bonefish Grill",
    'area': "nacademy",'hours':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"DRAFT BEERS $1 OFF&lt;br&gt;HOUSE WINES $4&lt;br&gt;SELECT SPIRITS $5&lt;br&gt;BAR BITES $6", 'link':"", 'pricing':"",   'phone-number': "", 'address': "5102 N Nevada Ave, Colorado Springs, CO 80918", 'other-amenities': ['','','med'], 'has-drink':true, 'has-food':true},</v>
      </c>
      <c r="AY13" t="str">
        <f t="shared" si="22"/>
        <v/>
      </c>
      <c r="AZ13" t="str">
        <f t="shared" si="23"/>
        <v/>
      </c>
      <c r="BA13" t="str">
        <f t="shared" si="24"/>
        <v/>
      </c>
      <c r="BB13" t="str">
        <f t="shared" si="25"/>
        <v>&lt;img src=@img/drinkicon.png@&gt;</v>
      </c>
      <c r="BC13" t="str">
        <f t="shared" si="26"/>
        <v>&lt;img src=@img/foodicon.png@&gt;</v>
      </c>
      <c r="BD13" t="str">
        <f t="shared" si="27"/>
        <v>&lt;img src=@img/drinkicon.png@&gt;&lt;img src=@img/foodicon.png@&gt;</v>
      </c>
      <c r="BE13" t="str">
        <f t="shared" si="28"/>
        <v>drink food med  nacademy</v>
      </c>
      <c r="BF13" t="str">
        <f t="shared" si="29"/>
        <v>North Academy</v>
      </c>
      <c r="BG13">
        <v>38.902574999999999</v>
      </c>
      <c r="BH13">
        <v>-104.81832780000001</v>
      </c>
      <c r="BI13" t="str">
        <f t="shared" si="30"/>
        <v>[38.902575,-104.8183278],</v>
      </c>
    </row>
    <row r="14" spans="2:64" ht="21" customHeight="1">
      <c r="B14" t="s">
        <v>238</v>
      </c>
      <c r="C14" t="s">
        <v>55</v>
      </c>
      <c r="G14" s="9" t="s">
        <v>320</v>
      </c>
      <c r="J14">
        <v>1500</v>
      </c>
      <c r="K14">
        <v>1800</v>
      </c>
      <c r="L14">
        <v>1500</v>
      </c>
      <c r="M14">
        <v>1800</v>
      </c>
      <c r="N14">
        <v>1500</v>
      </c>
      <c r="O14">
        <v>1800</v>
      </c>
      <c r="P14">
        <v>1500</v>
      </c>
      <c r="Q14">
        <v>1800</v>
      </c>
      <c r="R14">
        <v>1500</v>
      </c>
      <c r="S14">
        <v>1800</v>
      </c>
      <c r="V14" t="s">
        <v>239</v>
      </c>
      <c r="W14" t="str">
        <f t="shared" si="0"/>
        <v/>
      </c>
      <c r="X14" t="str">
        <f t="shared" si="1"/>
        <v/>
      </c>
      <c r="Y14">
        <f t="shared" si="2"/>
        <v>15</v>
      </c>
      <c r="Z14">
        <f t="shared" si="3"/>
        <v>18</v>
      </c>
      <c r="AA14">
        <f t="shared" si="4"/>
        <v>15</v>
      </c>
      <c r="AB14">
        <f t="shared" si="5"/>
        <v>18</v>
      </c>
      <c r="AC14">
        <f t="shared" si="6"/>
        <v>15</v>
      </c>
      <c r="AD14">
        <f t="shared" si="7"/>
        <v>18</v>
      </c>
      <c r="AE14">
        <f t="shared" si="8"/>
        <v>15</v>
      </c>
      <c r="AF14">
        <f t="shared" si="9"/>
        <v>18</v>
      </c>
      <c r="AG14">
        <f t="shared" si="10"/>
        <v>15</v>
      </c>
      <c r="AH14">
        <f t="shared" si="11"/>
        <v>18</v>
      </c>
      <c r="AI14" t="str">
        <f t="shared" si="12"/>
        <v/>
      </c>
      <c r="AJ14" t="str">
        <f t="shared" si="13"/>
        <v/>
      </c>
      <c r="AK14" t="str">
        <f t="shared" si="14"/>
        <v/>
      </c>
      <c r="AL14" t="str">
        <f t="shared" si="15"/>
        <v>3pm-6pm</v>
      </c>
      <c r="AM14" t="str">
        <f t="shared" si="16"/>
        <v>3pm-6pm</v>
      </c>
      <c r="AN14" t="str">
        <f t="shared" si="17"/>
        <v>3pm-6pm</v>
      </c>
      <c r="AO14" t="str">
        <f t="shared" si="18"/>
        <v>3pm-6pm</v>
      </c>
      <c r="AP14" t="str">
        <f t="shared" si="19"/>
        <v>3pm-6pm</v>
      </c>
      <c r="AQ14" t="str">
        <f t="shared" si="20"/>
        <v/>
      </c>
      <c r="AR14" s="1"/>
      <c r="AU14" t="s">
        <v>423</v>
      </c>
      <c r="AV14" s="2" t="s">
        <v>421</v>
      </c>
      <c r="AW14" s="2" t="s">
        <v>421</v>
      </c>
      <c r="AX14" s="3" t="str">
        <f t="shared" si="21"/>
        <v>{
    'name': "Bonny and Read",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 house wine (Rawson's Retreat) &lt;br&gt;$3 house beer (everything on tap) &lt;br&gt;$3 single shot mixed drinks (i.e. Gin &amp; tonic, vodka &amp; soda, etc.) &lt;br&gt;$1.50 Barcat oysters&lt;br&gt;1/2 price appetizers&lt;br&gt;", 'link':"", 'pricing':"",   'phone-number': "", 'address': "101 N Tejon St #102, Colorado Springs, CO 80903", 'other-amenities': ['','','med'], 'has-drink':true, 'has-food':true},</v>
      </c>
      <c r="AY14" t="str">
        <f t="shared" si="22"/>
        <v/>
      </c>
      <c r="AZ14" t="str">
        <f t="shared" si="23"/>
        <v/>
      </c>
      <c r="BA14" t="str">
        <f t="shared" si="24"/>
        <v/>
      </c>
      <c r="BB14" t="str">
        <f t="shared" si="25"/>
        <v>&lt;img src=@img/drinkicon.png@&gt;</v>
      </c>
      <c r="BC14" t="str">
        <f t="shared" si="26"/>
        <v>&lt;img src=@img/foodicon.png@&gt;</v>
      </c>
      <c r="BD14" t="str">
        <f t="shared" si="27"/>
        <v>&lt;img src=@img/drinkicon.png@&gt;&lt;img src=@img/foodicon.png@&gt;</v>
      </c>
      <c r="BE14" t="str">
        <f t="shared" si="28"/>
        <v>drink food med  downtown</v>
      </c>
      <c r="BF14" t="str">
        <f t="shared" si="29"/>
        <v>Downtown</v>
      </c>
      <c r="BG14">
        <v>38.835619999999999</v>
      </c>
      <c r="BH14">
        <v>-104.82317999999999</v>
      </c>
      <c r="BI14" t="str">
        <f t="shared" si="30"/>
        <v>[38.83562,-104.82318],</v>
      </c>
    </row>
    <row r="15" spans="2:64" ht="21" customHeight="1">
      <c r="B15" t="s">
        <v>230</v>
      </c>
      <c r="C15" t="s">
        <v>97</v>
      </c>
      <c r="G15" s="9" t="s">
        <v>316</v>
      </c>
      <c r="J15">
        <v>1500</v>
      </c>
      <c r="K15">
        <v>1800</v>
      </c>
      <c r="L15">
        <v>1500</v>
      </c>
      <c r="M15">
        <v>1800</v>
      </c>
      <c r="N15">
        <v>1500</v>
      </c>
      <c r="O15">
        <v>1800</v>
      </c>
      <c r="P15">
        <v>1500</v>
      </c>
      <c r="Q15">
        <v>1800</v>
      </c>
      <c r="R15">
        <v>1500</v>
      </c>
      <c r="S15">
        <v>1800</v>
      </c>
      <c r="V15" s="3" t="s">
        <v>231</v>
      </c>
      <c r="W15" t="str">
        <f t="shared" si="0"/>
        <v/>
      </c>
      <c r="X15" t="str">
        <f t="shared" si="1"/>
        <v/>
      </c>
      <c r="Y15">
        <f t="shared" si="2"/>
        <v>15</v>
      </c>
      <c r="Z15">
        <f t="shared" si="3"/>
        <v>18</v>
      </c>
      <c r="AA15">
        <f t="shared" si="4"/>
        <v>15</v>
      </c>
      <c r="AB15">
        <f t="shared" si="5"/>
        <v>18</v>
      </c>
      <c r="AC15">
        <f t="shared" si="6"/>
        <v>15</v>
      </c>
      <c r="AD15">
        <f t="shared" si="7"/>
        <v>18</v>
      </c>
      <c r="AE15">
        <f t="shared" si="8"/>
        <v>15</v>
      </c>
      <c r="AF15">
        <f t="shared" si="9"/>
        <v>18</v>
      </c>
      <c r="AG15">
        <f t="shared" si="10"/>
        <v>15</v>
      </c>
      <c r="AH15">
        <f t="shared" si="11"/>
        <v>18</v>
      </c>
      <c r="AI15" t="str">
        <f t="shared" si="12"/>
        <v/>
      </c>
      <c r="AJ15" t="str">
        <f t="shared" si="13"/>
        <v/>
      </c>
      <c r="AK15" t="str">
        <f t="shared" si="14"/>
        <v/>
      </c>
      <c r="AL15" t="str">
        <f t="shared" si="15"/>
        <v>3pm-6pm</v>
      </c>
      <c r="AM15" t="str">
        <f t="shared" si="16"/>
        <v>3pm-6pm</v>
      </c>
      <c r="AN15" t="str">
        <f t="shared" si="17"/>
        <v>3pm-6pm</v>
      </c>
      <c r="AO15" t="str">
        <f t="shared" si="18"/>
        <v>3pm-6pm</v>
      </c>
      <c r="AP15" t="str">
        <f t="shared" si="19"/>
        <v>3pm-6pm</v>
      </c>
      <c r="AQ15" t="str">
        <f t="shared" si="20"/>
        <v/>
      </c>
      <c r="AR15" s="1"/>
      <c r="AU15" t="s">
        <v>423</v>
      </c>
      <c r="AV15" s="2" t="s">
        <v>421</v>
      </c>
      <c r="AW15" s="2" t="s">
        <v>422</v>
      </c>
      <c r="AX15" s="3" t="str">
        <f t="shared" si="21"/>
        <v>{
    'name': "BooDads Beach House Grill",
    'area': "powers",'hours':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"1 Off All Beer, Liquor &amp; Wine!&lt;br&gt;$2 Off Pitchers!", 'link':"", 'pricing':"",   'phone-number': "", 'address': "5910 Omaha Blvd, Colorado Springs, CO 80915", 'other-amenities': ['','','med'], 'has-drink':true, 'has-food':false},</v>
      </c>
      <c r="AY15" t="str">
        <f t="shared" si="22"/>
        <v/>
      </c>
      <c r="AZ15" t="str">
        <f t="shared" si="23"/>
        <v/>
      </c>
      <c r="BA15" t="str">
        <f t="shared" si="24"/>
        <v/>
      </c>
      <c r="BB15" t="str">
        <f t="shared" si="25"/>
        <v>&lt;img src=@img/drinkicon.png@&gt;</v>
      </c>
      <c r="BC15" t="str">
        <f t="shared" si="26"/>
        <v/>
      </c>
      <c r="BD15" t="str">
        <f t="shared" si="27"/>
        <v>&lt;img src=@img/drinkicon.png@&gt;</v>
      </c>
      <c r="BE15" t="str">
        <f t="shared" si="28"/>
        <v>drink med  powers</v>
      </c>
      <c r="BF15" t="str">
        <f t="shared" si="29"/>
        <v>Powers Road</v>
      </c>
      <c r="BG15">
        <v>38.853960000000001</v>
      </c>
      <c r="BH15">
        <v>-104.71791</v>
      </c>
      <c r="BI15" t="str">
        <f t="shared" si="30"/>
        <v>[38.85396,-104.71791],</v>
      </c>
    </row>
    <row r="16" spans="2:64" ht="21" customHeight="1">
      <c r="B16" t="s">
        <v>119</v>
      </c>
      <c r="C16" t="s">
        <v>124</v>
      </c>
      <c r="G16" s="9" t="s">
        <v>290</v>
      </c>
      <c r="H16">
        <v>1500</v>
      </c>
      <c r="I16">
        <v>1800</v>
      </c>
      <c r="J16">
        <v>1500</v>
      </c>
      <c r="K16">
        <v>1800</v>
      </c>
      <c r="L16">
        <v>1500</v>
      </c>
      <c r="M16">
        <v>1800</v>
      </c>
      <c r="N16">
        <v>1500</v>
      </c>
      <c r="O16">
        <v>1800</v>
      </c>
      <c r="P16">
        <v>1500</v>
      </c>
      <c r="Q16">
        <v>1800</v>
      </c>
      <c r="R16">
        <v>1500</v>
      </c>
      <c r="S16">
        <v>1800</v>
      </c>
      <c r="T16">
        <v>1500</v>
      </c>
      <c r="U16">
        <v>1800</v>
      </c>
      <c r="V16" s="3" t="s">
        <v>210</v>
      </c>
      <c r="W16">
        <f t="shared" si="0"/>
        <v>15</v>
      </c>
      <c r="X16">
        <f t="shared" si="1"/>
        <v>18</v>
      </c>
      <c r="Y16">
        <f t="shared" si="2"/>
        <v>15</v>
      </c>
      <c r="Z16">
        <f t="shared" si="3"/>
        <v>18</v>
      </c>
      <c r="AA16">
        <f t="shared" si="4"/>
        <v>15</v>
      </c>
      <c r="AB16">
        <f t="shared" si="5"/>
        <v>18</v>
      </c>
      <c r="AC16">
        <f t="shared" si="6"/>
        <v>15</v>
      </c>
      <c r="AD16">
        <f t="shared" si="7"/>
        <v>18</v>
      </c>
      <c r="AE16">
        <f t="shared" si="8"/>
        <v>15</v>
      </c>
      <c r="AF16">
        <f t="shared" si="9"/>
        <v>18</v>
      </c>
      <c r="AG16">
        <f t="shared" si="10"/>
        <v>15</v>
      </c>
      <c r="AH16">
        <f t="shared" si="11"/>
        <v>18</v>
      </c>
      <c r="AI16">
        <f t="shared" si="12"/>
        <v>15</v>
      </c>
      <c r="AJ16">
        <f t="shared" si="13"/>
        <v>18</v>
      </c>
      <c r="AK16" t="str">
        <f t="shared" si="14"/>
        <v>3pm-6pm</v>
      </c>
      <c r="AL16" t="str">
        <f t="shared" si="15"/>
        <v>3pm-6pm</v>
      </c>
      <c r="AM16" t="str">
        <f t="shared" si="16"/>
        <v>3pm-6pm</v>
      </c>
      <c r="AN16" t="str">
        <f t="shared" si="17"/>
        <v>3pm-6pm</v>
      </c>
      <c r="AO16" t="str">
        <f t="shared" si="18"/>
        <v>3pm-6pm</v>
      </c>
      <c r="AP16" t="str">
        <f t="shared" si="19"/>
        <v>3pm-6pm</v>
      </c>
      <c r="AQ16" t="str">
        <f t="shared" si="20"/>
        <v>3pm-6pm</v>
      </c>
      <c r="AR16" s="1"/>
      <c r="AU16" t="s">
        <v>423</v>
      </c>
      <c r="AV16" s="2" t="s">
        <v>421</v>
      </c>
      <c r="AW16" s="2" t="s">
        <v>421</v>
      </c>
      <c r="AX16" s="3" t="str">
        <f t="shared" si="21"/>
        <v>{
    'name': "Bourbon Brothers Smokehouse and Tavern",
    'area': "monument",'hours':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"Pork Slider $2&lt;br&gt;Spare Rib $2&lt;br&gt;Wings $6&lt;br&gt;Fried Pickles $4&lt;br&gt;Deviled Egg $1.50&lt;br&gt;Nachos $5&lt;br&gt;Chips and Guacamole $4&lt;br&gt;Happy Hour prices on pints all day on Tuesdays&lt;br&gt;$5 on Whiskey Wednesdays &lt;br&gt;$5 cocktails on Thursdays", 'link':"", 'pricing':"",   'phone-number': "", 'address': "13021 Bass Pro Dr, Colorado Springs, CO 80921", 'other-amenities': ['','','med'], 'has-drink':true, 'has-food':true},</v>
      </c>
      <c r="AY16" t="str">
        <f t="shared" si="22"/>
        <v/>
      </c>
      <c r="AZ16" t="str">
        <f t="shared" si="23"/>
        <v/>
      </c>
      <c r="BA16" t="str">
        <f t="shared" si="24"/>
        <v/>
      </c>
      <c r="BB16" t="str">
        <f t="shared" si="25"/>
        <v>&lt;img src=@img/drinkicon.png@&gt;</v>
      </c>
      <c r="BC16" t="str">
        <f t="shared" si="26"/>
        <v>&lt;img src=@img/foodicon.png@&gt;</v>
      </c>
      <c r="BD16" t="str">
        <f t="shared" si="27"/>
        <v>&lt;img src=@img/drinkicon.png@&gt;&lt;img src=@img/foodicon.png@&gt;</v>
      </c>
      <c r="BE16" t="str">
        <f t="shared" si="28"/>
        <v>drink food med  monument</v>
      </c>
      <c r="BF16" t="str">
        <f t="shared" si="29"/>
        <v>Monument</v>
      </c>
      <c r="BG16" s="3">
        <v>39.022539999999999</v>
      </c>
      <c r="BH16">
        <v>-104.82472</v>
      </c>
      <c r="BI16" t="str">
        <f t="shared" si="30"/>
        <v>[39.02254,-104.82472],</v>
      </c>
    </row>
    <row r="17" spans="2:62" ht="21" customHeight="1">
      <c r="B17" t="s">
        <v>232</v>
      </c>
      <c r="C17" t="s">
        <v>55</v>
      </c>
      <c r="G17" s="9" t="s">
        <v>317</v>
      </c>
      <c r="H17">
        <v>1700</v>
      </c>
      <c r="I17">
        <v>2100</v>
      </c>
      <c r="J17">
        <v>1700</v>
      </c>
      <c r="K17">
        <v>2100</v>
      </c>
      <c r="L17">
        <v>1700</v>
      </c>
      <c r="M17">
        <v>2100</v>
      </c>
      <c r="N17">
        <v>1700</v>
      </c>
      <c r="O17">
        <v>2100</v>
      </c>
      <c r="P17">
        <v>1700</v>
      </c>
      <c r="Q17">
        <v>2100</v>
      </c>
      <c r="R17">
        <v>1700</v>
      </c>
      <c r="S17">
        <v>2100</v>
      </c>
      <c r="T17">
        <v>1700</v>
      </c>
      <c r="U17">
        <v>2100</v>
      </c>
      <c r="V17" t="s">
        <v>427</v>
      </c>
      <c r="W17">
        <f t="shared" si="0"/>
        <v>17</v>
      </c>
      <c r="X17">
        <f t="shared" si="1"/>
        <v>21</v>
      </c>
      <c r="Y17">
        <f t="shared" si="2"/>
        <v>17</v>
      </c>
      <c r="Z17">
        <f t="shared" si="3"/>
        <v>21</v>
      </c>
      <c r="AA17">
        <f t="shared" si="4"/>
        <v>17</v>
      </c>
      <c r="AB17">
        <f t="shared" si="5"/>
        <v>21</v>
      </c>
      <c r="AC17">
        <f t="shared" si="6"/>
        <v>17</v>
      </c>
      <c r="AD17">
        <f t="shared" si="7"/>
        <v>21</v>
      </c>
      <c r="AE17">
        <f t="shared" si="8"/>
        <v>17</v>
      </c>
      <c r="AF17">
        <f t="shared" si="9"/>
        <v>21</v>
      </c>
      <c r="AG17">
        <f t="shared" si="10"/>
        <v>17</v>
      </c>
      <c r="AH17">
        <f t="shared" si="11"/>
        <v>21</v>
      </c>
      <c r="AI17">
        <f t="shared" si="12"/>
        <v>17</v>
      </c>
      <c r="AJ17">
        <f t="shared" si="13"/>
        <v>21</v>
      </c>
      <c r="AK17" t="str">
        <f t="shared" si="14"/>
        <v>5pm-9pm</v>
      </c>
      <c r="AL17" t="str">
        <f t="shared" si="15"/>
        <v>5pm-9pm</v>
      </c>
      <c r="AM17" t="str">
        <f t="shared" si="16"/>
        <v>5pm-9pm</v>
      </c>
      <c r="AN17" t="str">
        <f t="shared" si="17"/>
        <v>5pm-9pm</v>
      </c>
      <c r="AO17" t="str">
        <f t="shared" si="18"/>
        <v>5pm-9pm</v>
      </c>
      <c r="AP17" t="str">
        <f t="shared" si="19"/>
        <v>5pm-9pm</v>
      </c>
      <c r="AQ17" t="str">
        <f t="shared" si="20"/>
        <v>5pm-9pm</v>
      </c>
      <c r="AR17" s="4"/>
      <c r="AT17" t="s">
        <v>331</v>
      </c>
      <c r="AU17" t="s">
        <v>423</v>
      </c>
      <c r="AV17" s="2" t="s">
        <v>421</v>
      </c>
      <c r="AW17" s="2" t="s">
        <v>422</v>
      </c>
      <c r="AX17" s="3" t="str">
        <f t="shared" si="21"/>
        <v>{
    'name': "Bristol Brewing Company",
    'area': "downtown",'hours': {
      'sunday-start':"1700", 'sunday-end':"2100", 'monday-start':"1700", 'monday-end':"2100", 'tuesday-start':"1700", 'tuesday-end':"2100", 'wednesday-start':"1700", 'wednesday-end':"2100", 'thursday-start':"1700", 'thursday-end':"2100", 'friday-start':"1700", 'friday-end':"2100", 'saturday-start':"1700", 'saturday-end':"2100"},  'description': "$3.50 House Pints", 'link':"", 'pricing':"",   'phone-number': "", 'address': "1604 S Cascade Ave, Colorado Springs, CO 80905", 'other-amenities': ['','pet','med'], 'has-drink':true, 'has-food':false},</v>
      </c>
      <c r="AY17" t="str">
        <f t="shared" si="22"/>
        <v/>
      </c>
      <c r="AZ17" t="str">
        <f t="shared" si="23"/>
        <v>&lt;img src=@img/pets.png@&gt;</v>
      </c>
      <c r="BA17" t="str">
        <f t="shared" si="24"/>
        <v/>
      </c>
      <c r="BB17" t="str">
        <f t="shared" si="25"/>
        <v>&lt;img src=@img/drinkicon.png@&gt;</v>
      </c>
      <c r="BC17" t="str">
        <f t="shared" si="26"/>
        <v/>
      </c>
      <c r="BD17" t="str">
        <f t="shared" si="27"/>
        <v>&lt;img src=@img/pets.png@&gt;&lt;img src=@img/drinkicon.png@&gt;</v>
      </c>
      <c r="BE17" t="str">
        <f t="shared" si="28"/>
        <v>pet drink med  downtown</v>
      </c>
      <c r="BF17" t="str">
        <f t="shared" si="29"/>
        <v>Downtown</v>
      </c>
      <c r="BG17">
        <v>38.810920000000003</v>
      </c>
      <c r="BH17">
        <v>-104.82729</v>
      </c>
      <c r="BI17" t="str">
        <f t="shared" si="30"/>
        <v>[38.81092,-104.82729],</v>
      </c>
    </row>
    <row r="18" spans="2:62" ht="21" customHeight="1">
      <c r="B18" t="s">
        <v>134</v>
      </c>
      <c r="C18" t="s">
        <v>140</v>
      </c>
      <c r="G18" s="9" t="s">
        <v>303</v>
      </c>
      <c r="J18">
        <v>1400</v>
      </c>
      <c r="K18">
        <v>1800</v>
      </c>
      <c r="L18">
        <v>1400</v>
      </c>
      <c r="M18">
        <v>1800</v>
      </c>
      <c r="N18">
        <v>1400</v>
      </c>
      <c r="O18">
        <v>1800</v>
      </c>
      <c r="P18">
        <v>1400</v>
      </c>
      <c r="Q18">
        <v>1800</v>
      </c>
      <c r="R18">
        <v>1400</v>
      </c>
      <c r="S18">
        <v>1800</v>
      </c>
      <c r="V18" t="s">
        <v>219</v>
      </c>
      <c r="W18" t="str">
        <f t="shared" si="0"/>
        <v/>
      </c>
      <c r="X18" t="str">
        <f t="shared" si="1"/>
        <v/>
      </c>
      <c r="Y18">
        <f t="shared" si="2"/>
        <v>14</v>
      </c>
      <c r="Z18">
        <f t="shared" si="3"/>
        <v>18</v>
      </c>
      <c r="AA18">
        <f t="shared" si="4"/>
        <v>14</v>
      </c>
      <c r="AB18">
        <f t="shared" si="5"/>
        <v>18</v>
      </c>
      <c r="AC18">
        <f t="shared" si="6"/>
        <v>14</v>
      </c>
      <c r="AD18">
        <f t="shared" si="7"/>
        <v>18</v>
      </c>
      <c r="AE18">
        <f t="shared" si="8"/>
        <v>14</v>
      </c>
      <c r="AF18">
        <f t="shared" si="9"/>
        <v>18</v>
      </c>
      <c r="AG18">
        <f t="shared" si="10"/>
        <v>14</v>
      </c>
      <c r="AH18">
        <f t="shared" si="11"/>
        <v>18</v>
      </c>
      <c r="AI18" t="str">
        <f t="shared" si="12"/>
        <v/>
      </c>
      <c r="AJ18" t="str">
        <f t="shared" si="13"/>
        <v/>
      </c>
      <c r="AK18" t="str">
        <f t="shared" si="14"/>
        <v/>
      </c>
      <c r="AL18" t="str">
        <f t="shared" si="15"/>
        <v>2pm-6pm</v>
      </c>
      <c r="AM18" t="str">
        <f t="shared" si="16"/>
        <v>2pm-6pm</v>
      </c>
      <c r="AN18" t="str">
        <f t="shared" si="17"/>
        <v>2pm-6pm</v>
      </c>
      <c r="AO18" t="str">
        <f t="shared" si="18"/>
        <v>2pm-6pm</v>
      </c>
      <c r="AP18" t="str">
        <f t="shared" si="19"/>
        <v>2pm-6pm</v>
      </c>
      <c r="AQ18" t="str">
        <f t="shared" si="20"/>
        <v/>
      </c>
      <c r="AR18" s="1"/>
      <c r="AU18" t="s">
        <v>423</v>
      </c>
      <c r="AV18" s="2" t="s">
        <v>421</v>
      </c>
      <c r="AW18" s="2" t="s">
        <v>421</v>
      </c>
      <c r="AX18" s="3" t="str">
        <f t="shared" si="21"/>
        <v>{
    'name': "Buffalo Wild Wings",
    'area': "nacademy",'hours': {
      'sunday-start':"", 'sunday-end':"", 'monday-start':"1400", 'monday-end':"1800", 'tuesday-start':"1400", 'tuesday-end':"1800", 'wednesday-start':"1400", 'wednesday-end':"1800", 'thursday-start':"1400", 'thursday-end':"1800", 'friday-start':"1400", 'friday-end':"1800", 'saturday-start':"", 'saturday-end':""},  'description': "&lt;b&gt;Drinks&lt;/b&gt;&lt;br&gt; $3 Jack &amp; Coke, Captain &amp; Coke, Absolut Mixers &lt;br&gt; $3+ Domestic Draft Talls&lt;br&gt;&lt;b&gt;Food&lt;/b&gt;&lt;br&gt;$3 Mozzarella Sticks, Roasted Garlic Mushrooms, Mini Corn Dogs, Regular Onion Rings, Chips &amp; Salsa", 'link':"", 'pricing':"",   'phone-number': "", 'address': "7425 N Academy Blvd, Colorado Springs, CO 80920", 'other-amenities': ['','','med'], 'has-drink':true, 'has-food':true},</v>
      </c>
      <c r="AY18" t="str">
        <f t="shared" si="22"/>
        <v/>
      </c>
      <c r="AZ18" t="str">
        <f t="shared" si="23"/>
        <v/>
      </c>
      <c r="BA18" t="str">
        <f t="shared" si="24"/>
        <v/>
      </c>
      <c r="BB18" t="str">
        <f t="shared" si="25"/>
        <v>&lt;img src=@img/drinkicon.png@&gt;</v>
      </c>
      <c r="BC18" t="str">
        <f t="shared" si="26"/>
        <v>&lt;img src=@img/foodicon.png@&gt;</v>
      </c>
      <c r="BD18" t="str">
        <f t="shared" si="27"/>
        <v>&lt;img src=@img/drinkicon.png@&gt;&lt;img src=@img/foodicon.png@&gt;</v>
      </c>
      <c r="BE18" t="str">
        <f t="shared" si="28"/>
        <v>drink food med  nacademy</v>
      </c>
      <c r="BF18" t="str">
        <f t="shared" si="29"/>
        <v>North Academy</v>
      </c>
      <c r="BG18">
        <v>38.938290000000002</v>
      </c>
      <c r="BH18">
        <v>-104.79742</v>
      </c>
      <c r="BI18" t="str">
        <f t="shared" si="30"/>
        <v>[38.93829,-104.79742],</v>
      </c>
    </row>
    <row r="19" spans="2:62" ht="21" customHeight="1">
      <c r="B19" s="19" t="s">
        <v>111</v>
      </c>
      <c r="C19" t="s">
        <v>112</v>
      </c>
      <c r="G19" s="9" t="s">
        <v>282</v>
      </c>
      <c r="V19" t="s">
        <v>203</v>
      </c>
      <c r="W19" t="str">
        <f t="shared" si="0"/>
        <v/>
      </c>
      <c r="X19" t="str">
        <f t="shared" si="1"/>
        <v/>
      </c>
      <c r="Y19" t="str">
        <f t="shared" si="2"/>
        <v/>
      </c>
      <c r="Z19" t="str">
        <f t="shared" si="3"/>
        <v/>
      </c>
      <c r="AA19" t="str">
        <f t="shared" si="4"/>
        <v/>
      </c>
      <c r="AB19" t="str">
        <f t="shared" si="5"/>
        <v/>
      </c>
      <c r="AC19" t="str">
        <f t="shared" si="6"/>
        <v/>
      </c>
      <c r="AD19" t="str">
        <f t="shared" si="7"/>
        <v/>
      </c>
      <c r="AE19" t="str">
        <f t="shared" si="8"/>
        <v/>
      </c>
      <c r="AF19" t="str">
        <f t="shared" si="9"/>
        <v/>
      </c>
      <c r="AG19" t="str">
        <f t="shared" si="10"/>
        <v/>
      </c>
      <c r="AH19" t="str">
        <f t="shared" si="11"/>
        <v/>
      </c>
      <c r="AI19" t="str">
        <f t="shared" si="12"/>
        <v/>
      </c>
      <c r="AJ19" t="str">
        <f t="shared" si="13"/>
        <v/>
      </c>
      <c r="AK19" t="str">
        <f t="shared" si="14"/>
        <v/>
      </c>
      <c r="AL19" t="str">
        <f t="shared" si="15"/>
        <v/>
      </c>
      <c r="AM19" t="str">
        <f t="shared" si="16"/>
        <v/>
      </c>
      <c r="AN19" t="str">
        <f t="shared" si="17"/>
        <v/>
      </c>
      <c r="AO19" t="str">
        <f t="shared" si="18"/>
        <v/>
      </c>
      <c r="AP19" t="str">
        <f t="shared" si="19"/>
        <v/>
      </c>
      <c r="AQ19" t="str">
        <f t="shared" si="20"/>
        <v/>
      </c>
      <c r="AR19" s="1"/>
      <c r="AU19" t="s">
        <v>423</v>
      </c>
      <c r="AV19" s="2" t="s">
        <v>421</v>
      </c>
      <c r="AW19" s="2" t="s">
        <v>421</v>
      </c>
      <c r="AX19" s="3" t="str">
        <f t="shared" si="21"/>
        <v>{
    'name': "Casa Grande Mexican Restaurant",
    'area': "woodland",'hours':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"Daily Specials", 'link':"", 'pricing':"",   'phone-number': "", 'address': "520 Manor Ct, Woodland Park, CO 80863", 'other-amenities': ['','','med'], 'has-drink':true, 'has-food':true},</v>
      </c>
      <c r="AY19" t="str">
        <f t="shared" si="22"/>
        <v/>
      </c>
      <c r="AZ19" t="str">
        <f t="shared" si="23"/>
        <v/>
      </c>
      <c r="BA19" t="str">
        <f t="shared" si="24"/>
        <v/>
      </c>
      <c r="BB19" t="str">
        <f t="shared" si="25"/>
        <v>&lt;img src=@img/drinkicon.png@&gt;</v>
      </c>
      <c r="BC19" t="str">
        <f t="shared" si="26"/>
        <v>&lt;img src=@img/foodicon.png@&gt;</v>
      </c>
      <c r="BD19" t="str">
        <f t="shared" si="27"/>
        <v>&lt;img src=@img/drinkicon.png@&gt;&lt;img src=@img/foodicon.png@&gt;</v>
      </c>
      <c r="BE19" t="str">
        <f t="shared" si="28"/>
        <v>drink food med  woodland</v>
      </c>
      <c r="BF19" t="str">
        <f t="shared" si="29"/>
        <v>Woodlands Park</v>
      </c>
      <c r="BG19">
        <v>38.988039999999998</v>
      </c>
      <c r="BH19">
        <v>-105.04581</v>
      </c>
      <c r="BI19" t="str">
        <f t="shared" si="30"/>
        <v>[38.98804,-105.04581],</v>
      </c>
    </row>
    <row r="20" spans="2:62" ht="21" customHeight="1">
      <c r="B20" t="s">
        <v>120</v>
      </c>
      <c r="C20" t="s">
        <v>124</v>
      </c>
      <c r="G20" s="9" t="s">
        <v>291</v>
      </c>
      <c r="H20">
        <v>2100</v>
      </c>
      <c r="I20">
        <v>2400</v>
      </c>
      <c r="J20">
        <v>1500</v>
      </c>
      <c r="K20">
        <v>1800</v>
      </c>
      <c r="L20">
        <v>1500</v>
      </c>
      <c r="M20">
        <v>1800</v>
      </c>
      <c r="N20">
        <v>1500</v>
      </c>
      <c r="O20">
        <v>1800</v>
      </c>
      <c r="P20">
        <v>1500</v>
      </c>
      <c r="Q20">
        <v>1800</v>
      </c>
      <c r="R20">
        <v>1500</v>
      </c>
      <c r="S20">
        <v>1800</v>
      </c>
      <c r="T20">
        <v>2100</v>
      </c>
      <c r="U20">
        <v>2400</v>
      </c>
      <c r="V20" t="s">
        <v>211</v>
      </c>
      <c r="W20">
        <f t="shared" si="0"/>
        <v>21</v>
      </c>
      <c r="X20">
        <f t="shared" si="1"/>
        <v>24</v>
      </c>
      <c r="Y20">
        <f t="shared" si="2"/>
        <v>15</v>
      </c>
      <c r="Z20">
        <f t="shared" si="3"/>
        <v>18</v>
      </c>
      <c r="AA20">
        <f t="shared" si="4"/>
        <v>15</v>
      </c>
      <c r="AB20">
        <f t="shared" si="5"/>
        <v>18</v>
      </c>
      <c r="AC20">
        <f t="shared" si="6"/>
        <v>15</v>
      </c>
      <c r="AD20">
        <f t="shared" si="7"/>
        <v>18</v>
      </c>
      <c r="AE20">
        <f t="shared" si="8"/>
        <v>15</v>
      </c>
      <c r="AF20">
        <f t="shared" si="9"/>
        <v>18</v>
      </c>
      <c r="AG20">
        <f t="shared" si="10"/>
        <v>15</v>
      </c>
      <c r="AH20">
        <f t="shared" si="11"/>
        <v>18</v>
      </c>
      <c r="AI20">
        <f t="shared" si="12"/>
        <v>21</v>
      </c>
      <c r="AJ20">
        <f t="shared" si="13"/>
        <v>24</v>
      </c>
      <c r="AK20" t="str">
        <f t="shared" si="14"/>
        <v>9pm-12am</v>
      </c>
      <c r="AL20" t="str">
        <f t="shared" si="15"/>
        <v>3pm-6pm</v>
      </c>
      <c r="AM20" t="str">
        <f t="shared" si="16"/>
        <v>3pm-6pm</v>
      </c>
      <c r="AN20" t="str">
        <f t="shared" si="17"/>
        <v>3pm-6pm</v>
      </c>
      <c r="AO20" t="str">
        <f t="shared" si="18"/>
        <v>3pm-6pm</v>
      </c>
      <c r="AP20" t="str">
        <f t="shared" si="19"/>
        <v>3pm-6pm</v>
      </c>
      <c r="AQ20" t="str">
        <f t="shared" si="20"/>
        <v>9pm-12am</v>
      </c>
      <c r="AU20" t="s">
        <v>423</v>
      </c>
      <c r="AV20" s="2" t="s">
        <v>421</v>
      </c>
      <c r="AW20" s="2" t="s">
        <v>421</v>
      </c>
      <c r="AX20" s="3" t="str">
        <f t="shared" si="21"/>
        <v>{
    'name': "CB and Potts",
    'area': "monument",'hours': {
      'sunday-start':"2100", 'sunday-end':"2400", 'monday-start':"1500", 'monday-end':"1800", 'tuesday-start':"1500", 'tuesday-end':"1800", 'wednesday-start':"1500", 'wednesday-end':"1800", 'thursday-start':"1500", 'thursday-end':"1800", 'friday-start':"1500", 'friday-end':"1800", 'saturday-start':"2100", 'saturday-end':"2400"},  'description': "$4 Potts Beers, Well Drinks and 6oz Pours of House Wine&lt;br&gt;Special food prices", 'link':"", 'pricing':"",   'phone-number': "", 'address': "261 Kaycee Case Pl, Colorado Springs, CO 80921", 'other-amenities': ['','','med'], 'has-drink':true, 'has-food':true},</v>
      </c>
      <c r="AY20" t="str">
        <f t="shared" si="22"/>
        <v/>
      </c>
      <c r="AZ20" t="str">
        <f t="shared" si="23"/>
        <v/>
      </c>
      <c r="BA20" t="str">
        <f t="shared" si="24"/>
        <v/>
      </c>
      <c r="BB20" t="str">
        <f t="shared" si="25"/>
        <v>&lt;img src=@img/drinkicon.png@&gt;</v>
      </c>
      <c r="BC20" t="str">
        <f t="shared" si="26"/>
        <v>&lt;img src=@img/foodicon.png@&gt;</v>
      </c>
      <c r="BD20" t="str">
        <f t="shared" si="27"/>
        <v>&lt;img src=@img/drinkicon.png@&gt;&lt;img src=@img/foodicon.png@&gt;</v>
      </c>
      <c r="BE20" t="str">
        <f t="shared" si="28"/>
        <v>drink food med  monument</v>
      </c>
      <c r="BF20" t="str">
        <f t="shared" si="29"/>
        <v>Monument</v>
      </c>
      <c r="BG20">
        <v>39.021619999999999</v>
      </c>
      <c r="BH20">
        <v>-104.82538</v>
      </c>
      <c r="BI20" t="str">
        <f t="shared" si="30"/>
        <v>[39.02162,-104.82538],</v>
      </c>
    </row>
    <row r="21" spans="2:62" ht="21" customHeight="1">
      <c r="B21" s="19" t="s">
        <v>385</v>
      </c>
      <c r="C21" s="20" t="s">
        <v>374</v>
      </c>
      <c r="G21" s="20" t="s">
        <v>384</v>
      </c>
      <c r="H21">
        <v>1100</v>
      </c>
      <c r="I21">
        <v>2400</v>
      </c>
      <c r="J21">
        <v>1500</v>
      </c>
      <c r="K21">
        <v>1800</v>
      </c>
      <c r="L21">
        <v>1500</v>
      </c>
      <c r="M21">
        <v>1800</v>
      </c>
      <c r="N21">
        <v>1500</v>
      </c>
      <c r="O21">
        <v>1800</v>
      </c>
      <c r="P21">
        <v>1500</v>
      </c>
      <c r="Q21">
        <v>1800</v>
      </c>
      <c r="R21">
        <v>1500</v>
      </c>
      <c r="S21">
        <v>1800</v>
      </c>
      <c r="V21" t="s">
        <v>424</v>
      </c>
      <c r="W21">
        <f t="shared" si="0"/>
        <v>11</v>
      </c>
      <c r="X21">
        <f t="shared" si="1"/>
        <v>24</v>
      </c>
      <c r="Y21">
        <f t="shared" si="2"/>
        <v>15</v>
      </c>
      <c r="Z21">
        <f t="shared" si="3"/>
        <v>18</v>
      </c>
      <c r="AA21">
        <f t="shared" si="4"/>
        <v>15</v>
      </c>
      <c r="AB21">
        <f t="shared" si="5"/>
        <v>18</v>
      </c>
      <c r="AC21">
        <f t="shared" si="6"/>
        <v>15</v>
      </c>
      <c r="AD21">
        <f t="shared" si="7"/>
        <v>18</v>
      </c>
      <c r="AE21">
        <f t="shared" si="8"/>
        <v>15</v>
      </c>
      <c r="AF21">
        <f t="shared" si="9"/>
        <v>18</v>
      </c>
      <c r="AG21">
        <f t="shared" si="10"/>
        <v>15</v>
      </c>
      <c r="AH21">
        <f t="shared" si="11"/>
        <v>18</v>
      </c>
      <c r="AI21" t="str">
        <f t="shared" si="12"/>
        <v/>
      </c>
      <c r="AJ21" t="str">
        <f t="shared" si="13"/>
        <v/>
      </c>
      <c r="AK21" t="str">
        <f t="shared" si="14"/>
        <v>11am-12am</v>
      </c>
      <c r="AL21" t="str">
        <f t="shared" si="15"/>
        <v>3pm-6pm</v>
      </c>
      <c r="AM21" t="str">
        <f t="shared" si="16"/>
        <v>3pm-6pm</v>
      </c>
      <c r="AN21" t="str">
        <f t="shared" si="17"/>
        <v>3pm-6pm</v>
      </c>
      <c r="AO21" t="str">
        <f t="shared" si="18"/>
        <v>3pm-6pm</v>
      </c>
      <c r="AP21" t="str">
        <f t="shared" si="19"/>
        <v>3pm-6pm</v>
      </c>
      <c r="AQ21" t="str">
        <f t="shared" si="20"/>
        <v/>
      </c>
      <c r="AU21" t="s">
        <v>423</v>
      </c>
      <c r="AV21" s="2" t="s">
        <v>421</v>
      </c>
      <c r="AW21" s="2" t="s">
        <v>421</v>
      </c>
      <c r="AX21" s="3" t="str">
        <f t="shared" si="21"/>
        <v>{
    'name': "Chilis - Broadmoor",
    'area': "broadmoor",'hours': {
      'sunday-start':"1100", 'sunday-end':"2400",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"&lt;b&gt;$3&lt;/b&gt;&lt;br&gt;Chips and Salsa&lt;br&gt;Fried Pickles&lt;br&gt;&lt;b&gt;$4&lt;/b&gt;&lt;br&gt;Awesome Blossom Petals&lt;br&gt;Crispy Cheddar Bites&lt;br&gt;Half Order Texas Cheese Fries&lt;br&gt;&lt;b&gt;$5&lt;/b&gt;&lt;br&gt;White Spinach Queso&lt;br&gt;Fresh Guacamole&lt;br&gt;Half Margherita Flatbread&lt;br&gt;&lt;b&gt;$6&lt;/b&gt;&lt;br&gt;Southwestern Eggrolls&lt;br&gt;Boneless Wings (all flavors)", 'link':"", 'pricing':"",   'phone-number': "", 'address': " 1706 E Cheyenne Mountain Blvd, Colorado Springs, CO 80906", 'other-amenities': ['','','med'], 'has-drink':true, 'has-food':true},</v>
      </c>
      <c r="AY21" t="str">
        <f t="shared" si="22"/>
        <v/>
      </c>
      <c r="AZ21" t="str">
        <f t="shared" si="23"/>
        <v/>
      </c>
      <c r="BA21" t="str">
        <f t="shared" si="24"/>
        <v/>
      </c>
      <c r="BB21" t="str">
        <f t="shared" si="25"/>
        <v>&lt;img src=@img/drinkicon.png@&gt;</v>
      </c>
      <c r="BC21" t="str">
        <f t="shared" si="26"/>
        <v>&lt;img src=@img/foodicon.png@&gt;</v>
      </c>
      <c r="BD21" t="str">
        <f t="shared" si="27"/>
        <v>&lt;img src=@img/drinkicon.png@&gt;&lt;img src=@img/foodicon.png@&gt;</v>
      </c>
      <c r="BE21" t="str">
        <f t="shared" si="28"/>
        <v>drink food med  broadmoor</v>
      </c>
      <c r="BF21" t="str">
        <f t="shared" si="29"/>
        <v>Broadmoor</v>
      </c>
      <c r="BG21">
        <v>38.795009999999998</v>
      </c>
      <c r="BH21">
        <v>-104.80183</v>
      </c>
      <c r="BI21" t="str">
        <f t="shared" si="30"/>
        <v>[38.79501,-104.80183],</v>
      </c>
    </row>
    <row r="22" spans="2:62" ht="21" customHeight="1">
      <c r="B22" s="19" t="s">
        <v>383</v>
      </c>
      <c r="C22" s="9" t="s">
        <v>140</v>
      </c>
      <c r="G22" s="9" t="s">
        <v>382</v>
      </c>
      <c r="H22">
        <v>1100</v>
      </c>
      <c r="I22">
        <v>2400</v>
      </c>
      <c r="J22">
        <v>1500</v>
      </c>
      <c r="K22">
        <v>1800</v>
      </c>
      <c r="L22">
        <v>1500</v>
      </c>
      <c r="M22">
        <v>1800</v>
      </c>
      <c r="N22">
        <v>1500</v>
      </c>
      <c r="O22">
        <v>1800</v>
      </c>
      <c r="P22">
        <v>1500</v>
      </c>
      <c r="Q22">
        <v>1800</v>
      </c>
      <c r="R22">
        <v>1500</v>
      </c>
      <c r="S22">
        <v>1800</v>
      </c>
      <c r="V22" t="s">
        <v>424</v>
      </c>
      <c r="W22">
        <f t="shared" si="0"/>
        <v>11</v>
      </c>
      <c r="X22">
        <f t="shared" si="1"/>
        <v>24</v>
      </c>
      <c r="Y22">
        <f t="shared" si="2"/>
        <v>15</v>
      </c>
      <c r="Z22">
        <f t="shared" si="3"/>
        <v>18</v>
      </c>
      <c r="AA22">
        <f t="shared" si="4"/>
        <v>15</v>
      </c>
      <c r="AB22">
        <f t="shared" si="5"/>
        <v>18</v>
      </c>
      <c r="AC22">
        <f t="shared" si="6"/>
        <v>15</v>
      </c>
      <c r="AD22">
        <f t="shared" si="7"/>
        <v>18</v>
      </c>
      <c r="AE22">
        <f t="shared" si="8"/>
        <v>15</v>
      </c>
      <c r="AF22">
        <f t="shared" si="9"/>
        <v>18</v>
      </c>
      <c r="AG22">
        <f t="shared" si="10"/>
        <v>15</v>
      </c>
      <c r="AH22">
        <f t="shared" si="11"/>
        <v>18</v>
      </c>
      <c r="AI22" t="str">
        <f t="shared" si="12"/>
        <v/>
      </c>
      <c r="AJ22" t="str">
        <f t="shared" si="13"/>
        <v/>
      </c>
      <c r="AK22" t="str">
        <f t="shared" si="14"/>
        <v>11am-12am</v>
      </c>
      <c r="AL22" t="str">
        <f t="shared" si="15"/>
        <v>3pm-6pm</v>
      </c>
      <c r="AM22" t="str">
        <f t="shared" si="16"/>
        <v>3pm-6pm</v>
      </c>
      <c r="AN22" t="str">
        <f t="shared" si="17"/>
        <v>3pm-6pm</v>
      </c>
      <c r="AO22" t="str">
        <f t="shared" si="18"/>
        <v>3pm-6pm</v>
      </c>
      <c r="AP22" t="str">
        <f t="shared" si="19"/>
        <v>3pm-6pm</v>
      </c>
      <c r="AQ22" t="str">
        <f t="shared" si="20"/>
        <v/>
      </c>
      <c r="AU22" t="s">
        <v>423</v>
      </c>
      <c r="AV22" s="2" t="s">
        <v>421</v>
      </c>
      <c r="AW22" s="2" t="s">
        <v>421</v>
      </c>
      <c r="AX22" s="3" t="str">
        <f t="shared" si="21"/>
        <v>{
    'name': "Chilis - North Academy",
    'area': "nacademy",'hours': {
      'sunday-start':"1100", 'sunday-end':"2400",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"&lt;b&gt;$3&lt;/b&gt;&lt;br&gt;Chips and Salsa&lt;br&gt;Fried Pickles&lt;br&gt;&lt;b&gt;$4&lt;/b&gt;&lt;br&gt;Awesome Blossom Petals&lt;br&gt;Crispy Cheddar Bites&lt;br&gt;Half Order Texas Cheese Fries&lt;br&gt;&lt;b&gt;$5&lt;/b&gt;&lt;br&gt;White Spinach Queso&lt;br&gt;Fresh Guacamole&lt;br&gt;Half Margherita Flatbread&lt;br&gt;&lt;b&gt;$6&lt;/b&gt;&lt;br&gt;Southwestern Eggrolls&lt;br&gt;Boneless Wings (all flavors)", 'link':"", 'pricing':"",   'phone-number': "", 'address': "5807 N Academy Blvd, Colorado Springs, CO 80918", 'other-amenities': ['','','med'], 'has-drink':true, 'has-food':true},</v>
      </c>
      <c r="AY22" t="str">
        <f t="shared" si="22"/>
        <v/>
      </c>
      <c r="AZ22" t="str">
        <f t="shared" si="23"/>
        <v/>
      </c>
      <c r="BA22" t="str">
        <f t="shared" si="24"/>
        <v/>
      </c>
      <c r="BB22" t="str">
        <f t="shared" si="25"/>
        <v>&lt;img src=@img/drinkicon.png@&gt;</v>
      </c>
      <c r="BC22" t="str">
        <f t="shared" si="26"/>
        <v>&lt;img src=@img/foodicon.png@&gt;</v>
      </c>
      <c r="BD22" t="str">
        <f t="shared" si="27"/>
        <v>&lt;img src=@img/drinkicon.png@&gt;&lt;img src=@img/foodicon.png@&gt;</v>
      </c>
      <c r="BE22" t="str">
        <f t="shared" si="28"/>
        <v>drink food med  nacademy</v>
      </c>
      <c r="BF22" t="str">
        <f t="shared" si="29"/>
        <v>North Academy</v>
      </c>
      <c r="BG22">
        <v>38.915370000000003</v>
      </c>
      <c r="BH22">
        <v>-104.78644</v>
      </c>
      <c r="BI22" t="str">
        <f t="shared" si="30"/>
        <v>[38.91537,-104.78644],</v>
      </c>
    </row>
    <row r="23" spans="2:62" ht="21" customHeight="1">
      <c r="B23" s="19" t="s">
        <v>381</v>
      </c>
      <c r="C23" t="s">
        <v>97</v>
      </c>
      <c r="G23" s="9" t="s">
        <v>268</v>
      </c>
      <c r="H23">
        <v>1100</v>
      </c>
      <c r="I23">
        <v>2400</v>
      </c>
      <c r="J23">
        <v>1500</v>
      </c>
      <c r="K23">
        <v>1800</v>
      </c>
      <c r="L23">
        <v>1500</v>
      </c>
      <c r="M23">
        <v>1800</v>
      </c>
      <c r="N23">
        <v>1500</v>
      </c>
      <c r="O23">
        <v>1800</v>
      </c>
      <c r="P23">
        <v>1500</v>
      </c>
      <c r="Q23">
        <v>1800</v>
      </c>
      <c r="R23">
        <v>1500</v>
      </c>
      <c r="S23">
        <v>1800</v>
      </c>
      <c r="V23" t="s">
        <v>424</v>
      </c>
      <c r="W23">
        <f t="shared" si="0"/>
        <v>11</v>
      </c>
      <c r="X23">
        <f t="shared" si="1"/>
        <v>24</v>
      </c>
      <c r="Y23">
        <f t="shared" si="2"/>
        <v>15</v>
      </c>
      <c r="Z23">
        <f t="shared" si="3"/>
        <v>18</v>
      </c>
      <c r="AA23">
        <f t="shared" si="4"/>
        <v>15</v>
      </c>
      <c r="AB23">
        <f t="shared" si="5"/>
        <v>18</v>
      </c>
      <c r="AC23">
        <f t="shared" si="6"/>
        <v>15</v>
      </c>
      <c r="AD23">
        <f t="shared" si="7"/>
        <v>18</v>
      </c>
      <c r="AE23">
        <f t="shared" si="8"/>
        <v>15</v>
      </c>
      <c r="AF23">
        <f t="shared" si="9"/>
        <v>18</v>
      </c>
      <c r="AG23">
        <f t="shared" si="10"/>
        <v>15</v>
      </c>
      <c r="AH23">
        <f t="shared" si="11"/>
        <v>18</v>
      </c>
      <c r="AI23" t="str">
        <f t="shared" si="12"/>
        <v/>
      </c>
      <c r="AJ23" t="str">
        <f t="shared" si="13"/>
        <v/>
      </c>
      <c r="AK23" t="str">
        <f t="shared" si="14"/>
        <v>11am-12am</v>
      </c>
      <c r="AL23" t="str">
        <f t="shared" si="15"/>
        <v>3pm-6pm</v>
      </c>
      <c r="AM23" t="str">
        <f t="shared" si="16"/>
        <v>3pm-6pm</v>
      </c>
      <c r="AN23" t="str">
        <f t="shared" si="17"/>
        <v>3pm-6pm</v>
      </c>
      <c r="AO23" t="str">
        <f t="shared" si="18"/>
        <v>3pm-6pm</v>
      </c>
      <c r="AP23" t="str">
        <f t="shared" si="19"/>
        <v>3pm-6pm</v>
      </c>
      <c r="AQ23" t="str">
        <f t="shared" si="20"/>
        <v/>
      </c>
      <c r="AU23" t="s">
        <v>423</v>
      </c>
      <c r="AV23" s="2" t="s">
        <v>421</v>
      </c>
      <c r="AW23" s="2" t="s">
        <v>421</v>
      </c>
      <c r="AX23" s="3" t="str">
        <f t="shared" si="21"/>
        <v>{
    'name': "Chilis - Powers",
    'area': "powers",'hours': {
      'sunday-start':"1100", 'sunday-end':"2400",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"&lt;b&gt;$3&lt;/b&gt;&lt;br&gt;Chips and Salsa&lt;br&gt;Fried Pickles&lt;br&gt;&lt;b&gt;$4&lt;/b&gt;&lt;br&gt;Awesome Blossom Petals&lt;br&gt;Crispy Cheddar Bites&lt;br&gt;Half Order Texas Cheese Fries&lt;br&gt;&lt;b&gt;$5&lt;/b&gt;&lt;br&gt;White Spinach Queso&lt;br&gt;Fresh Guacamole&lt;br&gt;Half Margherita Flatbread&lt;br&gt;&lt;b&gt;$6&lt;/b&gt;&lt;br&gt;Southwestern Eggrolls&lt;br&gt;Boneless Wings (all flavors)", 'link':"", 'pricing':"",   'phone-number': "", 'address': "2890 New Center Point, Colorado Springs, CO 80922", 'other-amenities': ['','','med'], 'has-drink':true, 'has-food':true},</v>
      </c>
      <c r="AY23" t="str">
        <f t="shared" si="22"/>
        <v/>
      </c>
      <c r="AZ23" t="str">
        <f t="shared" si="23"/>
        <v/>
      </c>
      <c r="BA23" t="str">
        <f t="shared" si="24"/>
        <v/>
      </c>
      <c r="BB23" t="str">
        <f t="shared" si="25"/>
        <v>&lt;img src=@img/drinkicon.png@&gt;</v>
      </c>
      <c r="BC23" t="str">
        <f t="shared" si="26"/>
        <v>&lt;img src=@img/foodicon.png@&gt;</v>
      </c>
      <c r="BD23" t="str">
        <f t="shared" si="27"/>
        <v>&lt;img src=@img/drinkicon.png@&gt;&lt;img src=@img/foodicon.png@&gt;</v>
      </c>
      <c r="BE23" t="str">
        <f t="shared" si="28"/>
        <v>drink food med  powers</v>
      </c>
      <c r="BF23" t="str">
        <f t="shared" si="29"/>
        <v>Powers Road</v>
      </c>
      <c r="BG23">
        <v>38.872680000000003</v>
      </c>
      <c r="BH23">
        <v>-104.71903</v>
      </c>
      <c r="BI23" t="str">
        <f t="shared" si="30"/>
        <v>[38.87268,-104.71903],</v>
      </c>
    </row>
    <row r="24" spans="2:62" ht="21" customHeight="1">
      <c r="B24" s="19" t="s">
        <v>90</v>
      </c>
      <c r="C24" t="s">
        <v>97</v>
      </c>
      <c r="G24" s="9" t="s">
        <v>261</v>
      </c>
      <c r="H24">
        <v>1100</v>
      </c>
      <c r="I24">
        <v>2400</v>
      </c>
      <c r="J24">
        <v>1100</v>
      </c>
      <c r="K24">
        <v>1900</v>
      </c>
      <c r="L24">
        <v>1100</v>
      </c>
      <c r="M24">
        <v>1900</v>
      </c>
      <c r="N24">
        <v>1100</v>
      </c>
      <c r="O24">
        <v>1900</v>
      </c>
      <c r="P24">
        <v>1100</v>
      </c>
      <c r="Q24">
        <v>1900</v>
      </c>
      <c r="R24">
        <v>1100</v>
      </c>
      <c r="S24">
        <v>1900</v>
      </c>
      <c r="T24">
        <v>1100</v>
      </c>
      <c r="U24">
        <v>1900</v>
      </c>
      <c r="V24" s="3" t="s">
        <v>188</v>
      </c>
      <c r="W24">
        <f t="shared" si="0"/>
        <v>11</v>
      </c>
      <c r="X24">
        <f t="shared" si="1"/>
        <v>24</v>
      </c>
      <c r="Y24">
        <f t="shared" si="2"/>
        <v>11</v>
      </c>
      <c r="Z24">
        <f t="shared" si="3"/>
        <v>19</v>
      </c>
      <c r="AA24">
        <f t="shared" si="4"/>
        <v>11</v>
      </c>
      <c r="AB24">
        <f t="shared" si="5"/>
        <v>19</v>
      </c>
      <c r="AC24">
        <f t="shared" si="6"/>
        <v>11</v>
      </c>
      <c r="AD24">
        <f t="shared" si="7"/>
        <v>19</v>
      </c>
      <c r="AE24">
        <f t="shared" si="8"/>
        <v>11</v>
      </c>
      <c r="AF24">
        <f t="shared" si="9"/>
        <v>19</v>
      </c>
      <c r="AG24">
        <f t="shared" si="10"/>
        <v>11</v>
      </c>
      <c r="AH24">
        <f t="shared" si="11"/>
        <v>19</v>
      </c>
      <c r="AI24">
        <f t="shared" si="12"/>
        <v>11</v>
      </c>
      <c r="AJ24">
        <f t="shared" si="13"/>
        <v>19</v>
      </c>
      <c r="AK24" t="str">
        <f t="shared" si="14"/>
        <v>11am-12am</v>
      </c>
      <c r="AL24" t="str">
        <f t="shared" si="15"/>
        <v>11am-7pm</v>
      </c>
      <c r="AM24" t="str">
        <f t="shared" si="16"/>
        <v>11am-7pm</v>
      </c>
      <c r="AN24" t="str">
        <f t="shared" si="17"/>
        <v>11am-7pm</v>
      </c>
      <c r="AO24" t="str">
        <f t="shared" si="18"/>
        <v>11am-7pm</v>
      </c>
      <c r="AP24" t="str">
        <f t="shared" si="19"/>
        <v>11am-7pm</v>
      </c>
      <c r="AQ24" t="str">
        <f t="shared" si="20"/>
        <v>11am-7pm</v>
      </c>
      <c r="AU24" t="s">
        <v>423</v>
      </c>
      <c r="AV24" s="2" t="s">
        <v>421</v>
      </c>
      <c r="AW24" s="2" t="s">
        <v>421</v>
      </c>
      <c r="AX24" s="3" t="str">
        <f t="shared" si="21"/>
        <v>{
    'name': "Cleats Bar and Grill East",
    'area': "powers",'hours': {
      'sunday-start':"1100", 'sunday-end':"2400", 'monday-start':"1100", 'monday-end':"1900", 'tuesday-start':"1100", 'tuesday-end':"1900", 'wednesday-start':"1100", 'wednesday-end':"1900", 'thursday-start':"1100", 'thursday-end':"1900", 'friday-start':"1100", 'friday-end':"1900", 'saturday-start':"1100", 'saturday-end':"1900"},  'description': "$3 Wells, Pints, House Wines, Bottles &amp; Cans with appetizer specials and much, much more!", 'link':"", 'pricing':"",   'phone-number': "", 'address': "6120 Barnes Rd, Colorado Springs, CO 80922", 'other-amenities': ['','','med'], 'has-drink':true, 'has-food':true},</v>
      </c>
      <c r="AY24" t="str">
        <f t="shared" si="22"/>
        <v/>
      </c>
      <c r="AZ24" t="str">
        <f t="shared" si="23"/>
        <v/>
      </c>
      <c r="BA24" t="str">
        <f t="shared" si="24"/>
        <v/>
      </c>
      <c r="BB24" t="str">
        <f t="shared" si="25"/>
        <v>&lt;img src=@img/drinkicon.png@&gt;</v>
      </c>
      <c r="BC24" t="str">
        <f t="shared" si="26"/>
        <v>&lt;img src=@img/foodicon.png@&gt;</v>
      </c>
      <c r="BD24" t="str">
        <f t="shared" si="27"/>
        <v>&lt;img src=@img/drinkicon.png@&gt;&lt;img src=@img/foodicon.png@&gt;</v>
      </c>
      <c r="BE24" t="str">
        <f t="shared" si="28"/>
        <v>drink food med  powers</v>
      </c>
      <c r="BF24" t="str">
        <f t="shared" si="29"/>
        <v>Powers Road</v>
      </c>
      <c r="BG24">
        <v>38.895409999999998</v>
      </c>
      <c r="BH24">
        <v>-104.71510000000001</v>
      </c>
      <c r="BI24" t="str">
        <f t="shared" si="30"/>
        <v>[38.89541,-104.7151],</v>
      </c>
    </row>
    <row r="25" spans="2:62" ht="21" customHeight="1">
      <c r="B25" s="19" t="s">
        <v>106</v>
      </c>
      <c r="C25" t="s">
        <v>55</v>
      </c>
      <c r="G25" s="9" t="s">
        <v>274</v>
      </c>
      <c r="J25">
        <v>1500</v>
      </c>
      <c r="K25">
        <v>1800</v>
      </c>
      <c r="L25">
        <v>1500</v>
      </c>
      <c r="M25">
        <v>1800</v>
      </c>
      <c r="N25">
        <v>1500</v>
      </c>
      <c r="O25">
        <v>1800</v>
      </c>
      <c r="P25">
        <v>1500</v>
      </c>
      <c r="Q25">
        <v>1800</v>
      </c>
      <c r="R25">
        <v>1500</v>
      </c>
      <c r="S25">
        <v>1800</v>
      </c>
      <c r="T25">
        <v>1500</v>
      </c>
      <c r="U25">
        <v>1800</v>
      </c>
      <c r="V25" t="s">
        <v>197</v>
      </c>
      <c r="W25" t="str">
        <f t="shared" si="0"/>
        <v/>
      </c>
      <c r="X25" t="str">
        <f t="shared" si="1"/>
        <v/>
      </c>
      <c r="Y25">
        <f t="shared" si="2"/>
        <v>15</v>
      </c>
      <c r="Z25">
        <f t="shared" si="3"/>
        <v>18</v>
      </c>
      <c r="AA25">
        <f t="shared" si="4"/>
        <v>15</v>
      </c>
      <c r="AB25">
        <f t="shared" si="5"/>
        <v>18</v>
      </c>
      <c r="AC25">
        <f t="shared" si="6"/>
        <v>15</v>
      </c>
      <c r="AD25">
        <f t="shared" si="7"/>
        <v>18</v>
      </c>
      <c r="AE25">
        <f t="shared" si="8"/>
        <v>15</v>
      </c>
      <c r="AF25">
        <f t="shared" si="9"/>
        <v>18</v>
      </c>
      <c r="AG25">
        <f t="shared" si="10"/>
        <v>15</v>
      </c>
      <c r="AH25">
        <f t="shared" si="11"/>
        <v>18</v>
      </c>
      <c r="AI25">
        <f t="shared" si="12"/>
        <v>15</v>
      </c>
      <c r="AJ25">
        <f t="shared" si="13"/>
        <v>18</v>
      </c>
      <c r="AK25" t="str">
        <f t="shared" si="14"/>
        <v/>
      </c>
      <c r="AL25" t="str">
        <f t="shared" si="15"/>
        <v>3pm-6pm</v>
      </c>
      <c r="AM25" t="str">
        <f t="shared" si="16"/>
        <v>3pm-6pm</v>
      </c>
      <c r="AN25" t="str">
        <f t="shared" si="17"/>
        <v>3pm-6pm</v>
      </c>
      <c r="AO25" t="str">
        <f t="shared" si="18"/>
        <v>3pm-6pm</v>
      </c>
      <c r="AP25" t="str">
        <f t="shared" si="19"/>
        <v>3pm-6pm</v>
      </c>
      <c r="AQ25" t="str">
        <f t="shared" si="20"/>
        <v>3pm-6pm</v>
      </c>
      <c r="AR25" s="1"/>
      <c r="AU25" t="s">
        <v>423</v>
      </c>
      <c r="AV25" s="2" t="s">
        <v>421</v>
      </c>
      <c r="AW25" s="2" t="s">
        <v>421</v>
      </c>
      <c r="AX25" s="3" t="str">
        <f t="shared" si="21"/>
        <v>{
    'name': "Colorado Craft Social",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"$4 Colorado Drafts&lt;br&gt;$5 House Wines&lt;br&gt;$6 Select Cocktail&lt;br&gt;Food Specials", 'link':"", 'pricing':"",   'phone-number': "", 'address': "15 S Tejon St, Colorado Springs, CO 80903", 'other-amenities': ['','','med'], 'has-drink':true, 'has-food':true},</v>
      </c>
      <c r="AY25" t="str">
        <f t="shared" si="22"/>
        <v/>
      </c>
      <c r="AZ25" t="str">
        <f t="shared" si="23"/>
        <v/>
      </c>
      <c r="BA25" t="str">
        <f t="shared" si="24"/>
        <v/>
      </c>
      <c r="BB25" t="str">
        <f t="shared" si="25"/>
        <v>&lt;img src=@img/drinkicon.png@&gt;</v>
      </c>
      <c r="BC25" t="str">
        <f t="shared" si="26"/>
        <v>&lt;img src=@img/foodicon.png@&gt;</v>
      </c>
      <c r="BD25" t="str">
        <f t="shared" si="27"/>
        <v>&lt;img src=@img/drinkicon.png@&gt;&lt;img src=@img/foodicon.png@&gt;</v>
      </c>
      <c r="BE25" t="str">
        <f t="shared" si="28"/>
        <v>drink food med  downtown</v>
      </c>
      <c r="BF25" t="str">
        <f t="shared" si="29"/>
        <v>Downtown</v>
      </c>
      <c r="BG25">
        <v>38.833321699999999</v>
      </c>
      <c r="BH25">
        <v>-104.8235583</v>
      </c>
      <c r="BI25" t="str">
        <f t="shared" si="30"/>
        <v>[38.8333217,-104.8235583],</v>
      </c>
      <c r="BJ25" s="2"/>
    </row>
    <row r="26" spans="2:62" ht="21" customHeight="1">
      <c r="B26" t="s">
        <v>346</v>
      </c>
      <c r="C26" t="s">
        <v>125</v>
      </c>
      <c r="G26" t="s">
        <v>370</v>
      </c>
      <c r="H26">
        <v>1500</v>
      </c>
      <c r="I26">
        <v>1800</v>
      </c>
      <c r="J26">
        <v>1500</v>
      </c>
      <c r="K26">
        <v>1800</v>
      </c>
      <c r="L26">
        <v>1500</v>
      </c>
      <c r="M26">
        <v>1800</v>
      </c>
      <c r="N26">
        <v>1500</v>
      </c>
      <c r="O26">
        <v>1800</v>
      </c>
      <c r="P26">
        <v>1500</v>
      </c>
      <c r="Q26">
        <v>1800</v>
      </c>
      <c r="R26">
        <v>1500</v>
      </c>
      <c r="S26">
        <v>1800</v>
      </c>
      <c r="V26" t="s">
        <v>352</v>
      </c>
      <c r="W26">
        <f t="shared" si="0"/>
        <v>15</v>
      </c>
      <c r="X26">
        <f t="shared" si="1"/>
        <v>18</v>
      </c>
      <c r="Y26">
        <f t="shared" si="2"/>
        <v>15</v>
      </c>
      <c r="Z26">
        <f t="shared" si="3"/>
        <v>18</v>
      </c>
      <c r="AA26">
        <f t="shared" si="4"/>
        <v>15</v>
      </c>
      <c r="AB26">
        <f t="shared" si="5"/>
        <v>18</v>
      </c>
      <c r="AC26">
        <f t="shared" si="6"/>
        <v>15</v>
      </c>
      <c r="AD26">
        <f t="shared" si="7"/>
        <v>18</v>
      </c>
      <c r="AE26">
        <f t="shared" si="8"/>
        <v>15</v>
      </c>
      <c r="AF26">
        <f t="shared" si="9"/>
        <v>18</v>
      </c>
      <c r="AG26">
        <f t="shared" si="10"/>
        <v>15</v>
      </c>
      <c r="AH26">
        <f t="shared" si="11"/>
        <v>18</v>
      </c>
      <c r="AI26" t="str">
        <f t="shared" si="12"/>
        <v/>
      </c>
      <c r="AJ26" t="str">
        <f t="shared" si="13"/>
        <v/>
      </c>
      <c r="AK26" t="str">
        <f t="shared" si="14"/>
        <v>3pm-6pm</v>
      </c>
      <c r="AL26" t="str">
        <f t="shared" si="15"/>
        <v>3pm-6pm</v>
      </c>
      <c r="AM26" t="str">
        <f t="shared" si="16"/>
        <v>3pm-6pm</v>
      </c>
      <c r="AN26" t="str">
        <f t="shared" si="17"/>
        <v>3pm-6pm</v>
      </c>
      <c r="AO26" t="str">
        <f t="shared" si="18"/>
        <v>3pm-6pm</v>
      </c>
      <c r="AP26" t="str">
        <f t="shared" si="19"/>
        <v>3pm-6pm</v>
      </c>
      <c r="AQ26" t="str">
        <f t="shared" si="20"/>
        <v/>
      </c>
      <c r="AS26" t="s">
        <v>343</v>
      </c>
      <c r="AU26" t="s">
        <v>423</v>
      </c>
      <c r="AV26" s="2" t="s">
        <v>421</v>
      </c>
      <c r="AW26" s="2" t="s">
        <v>421</v>
      </c>
      <c r="AX26" s="3" t="str">
        <f t="shared" si="21"/>
        <v>{
    'name': "Colorado Mountain Brewing",
    'area': "northgate",'hours':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16oz Flagship Beer&lt;br&gt;$6 25oz Flagship Beer&lt;br&gt;$4 House Wine&lt;br&gt;$4 Wells&lt;br&gt;$5 Bloody Marys&lt;br&gt;$5 House Margarita&lt;br&gt;$1 Off Speciality Cocktails and Seasonal House Beers&lt;br&gt;Wide range of food specials", 'link':"", 'pricing':"",   'phone-number': "", 'address': "1110 Interquest Pkwy, Colorado Springs, CO 80921", 'other-amenities': ['outdoor','','med'], 'has-drink':true, 'has-food':true},</v>
      </c>
      <c r="AY26" t="str">
        <f t="shared" si="22"/>
        <v>&lt;img src=@img/outdoor.png@&gt;</v>
      </c>
      <c r="AZ26" t="str">
        <f t="shared" si="23"/>
        <v/>
      </c>
      <c r="BA26" t="str">
        <f t="shared" si="24"/>
        <v/>
      </c>
      <c r="BB26" t="str">
        <f t="shared" si="25"/>
        <v>&lt;img src=@img/drinkicon.png@&gt;</v>
      </c>
      <c r="BC26" t="str">
        <f t="shared" si="26"/>
        <v>&lt;img src=@img/foodicon.png@&gt;</v>
      </c>
      <c r="BD26" t="str">
        <f t="shared" si="27"/>
        <v>&lt;img src=@img/outdoor.png@&gt;&lt;img src=@img/drinkicon.png@&gt;&lt;img src=@img/foodicon.png@&gt;</v>
      </c>
      <c r="BE26" t="str">
        <f t="shared" si="28"/>
        <v>outdoor drink food med  northgate</v>
      </c>
      <c r="BF26" t="str">
        <f t="shared" si="29"/>
        <v>North Gate</v>
      </c>
      <c r="BG26">
        <v>38.993273000000002</v>
      </c>
      <c r="BH26">
        <v>-104.811695</v>
      </c>
      <c r="BI26" t="str">
        <f t="shared" si="30"/>
        <v>[38.993273,-104.811695],</v>
      </c>
    </row>
    <row r="27" spans="2:62" ht="21" customHeight="1">
      <c r="B27" t="s">
        <v>341</v>
      </c>
      <c r="C27" t="s">
        <v>145</v>
      </c>
      <c r="G27" t="s">
        <v>366</v>
      </c>
      <c r="W27" t="str">
        <f t="shared" si="0"/>
        <v/>
      </c>
      <c r="X27" t="str">
        <f t="shared" si="1"/>
        <v/>
      </c>
      <c r="Y27" t="str">
        <f t="shared" si="2"/>
        <v/>
      </c>
      <c r="Z27" t="str">
        <f t="shared" si="3"/>
        <v/>
      </c>
      <c r="AA27" t="str">
        <f t="shared" si="4"/>
        <v/>
      </c>
      <c r="AB27" t="str">
        <f t="shared" si="5"/>
        <v/>
      </c>
      <c r="AC27" t="str">
        <f t="shared" si="6"/>
        <v/>
      </c>
      <c r="AD27" t="str">
        <f t="shared" si="7"/>
        <v/>
      </c>
      <c r="AE27" t="str">
        <f t="shared" si="8"/>
        <v/>
      </c>
      <c r="AF27" t="str">
        <f t="shared" si="9"/>
        <v/>
      </c>
      <c r="AG27" t="str">
        <f t="shared" si="10"/>
        <v/>
      </c>
      <c r="AH27" t="str">
        <f t="shared" si="11"/>
        <v/>
      </c>
      <c r="AI27" t="str">
        <f t="shared" si="12"/>
        <v/>
      </c>
      <c r="AJ27" t="str">
        <f t="shared" si="13"/>
        <v/>
      </c>
      <c r="AK27" t="str">
        <f t="shared" si="14"/>
        <v/>
      </c>
      <c r="AL27" t="str">
        <f t="shared" si="15"/>
        <v/>
      </c>
      <c r="AM27" t="str">
        <f t="shared" si="16"/>
        <v/>
      </c>
      <c r="AN27" t="str">
        <f t="shared" si="17"/>
        <v/>
      </c>
      <c r="AO27" t="str">
        <f t="shared" si="18"/>
        <v/>
      </c>
      <c r="AP27" t="str">
        <f t="shared" si="19"/>
        <v/>
      </c>
      <c r="AQ27" t="str">
        <f t="shared" si="20"/>
        <v/>
      </c>
      <c r="AT27" t="s">
        <v>331</v>
      </c>
      <c r="AU27" t="s">
        <v>423</v>
      </c>
      <c r="AV27" s="2" t="s">
        <v>422</v>
      </c>
      <c r="AW27" s="2" t="s">
        <v>422</v>
      </c>
      <c r="AX27" s="3" t="str">
        <f t="shared" si="21"/>
        <v>{
    'name': "Colorado Smokehouse",
    'area': "sacademy",'hours':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"6679 Camden Boulevard, Fountain, CO 80917", 'other-amenities': ['','pet','med'], 'has-drink':false, 'has-food':false},</v>
      </c>
      <c r="AY27" t="str">
        <f t="shared" si="22"/>
        <v/>
      </c>
      <c r="AZ27" t="str">
        <f t="shared" si="23"/>
        <v>&lt;img src=@img/pets.png@&gt;</v>
      </c>
      <c r="BA27" t="str">
        <f t="shared" si="24"/>
        <v/>
      </c>
      <c r="BB27" t="str">
        <f t="shared" si="25"/>
        <v/>
      </c>
      <c r="BC27" t="str">
        <f t="shared" si="26"/>
        <v/>
      </c>
      <c r="BD27" t="str">
        <f t="shared" si="27"/>
        <v>&lt;img src=@img/pets.png@&gt;</v>
      </c>
      <c r="BE27" t="str">
        <f t="shared" si="28"/>
        <v>pet med  sacademy</v>
      </c>
      <c r="BF27" t="str">
        <f t="shared" si="29"/>
        <v>South Academy</v>
      </c>
      <c r="BG27">
        <v>38.744484999999997</v>
      </c>
      <c r="BH27">
        <v>-104.7396383</v>
      </c>
      <c r="BI27" t="str">
        <f t="shared" si="30"/>
        <v>[38.744485,-104.7396383],</v>
      </c>
    </row>
    <row r="28" spans="2:62" ht="21" customHeight="1">
      <c r="B28" s="19" t="s">
        <v>98</v>
      </c>
      <c r="C28" t="s">
        <v>55</v>
      </c>
      <c r="G28" s="9" t="s">
        <v>269</v>
      </c>
      <c r="J28">
        <v>1500</v>
      </c>
      <c r="K28">
        <v>1800</v>
      </c>
      <c r="L28">
        <v>1500</v>
      </c>
      <c r="M28">
        <v>1800</v>
      </c>
      <c r="N28">
        <v>1500</v>
      </c>
      <c r="O28">
        <v>1800</v>
      </c>
      <c r="P28">
        <v>1500</v>
      </c>
      <c r="Q28">
        <v>1800</v>
      </c>
      <c r="R28">
        <v>1500</v>
      </c>
      <c r="S28">
        <v>1800</v>
      </c>
      <c r="V28" t="s">
        <v>425</v>
      </c>
      <c r="W28" t="str">
        <f t="shared" si="0"/>
        <v/>
      </c>
      <c r="X28" t="str">
        <f t="shared" si="1"/>
        <v/>
      </c>
      <c r="Y28">
        <f t="shared" si="2"/>
        <v>15</v>
      </c>
      <c r="Z28">
        <f t="shared" si="3"/>
        <v>18</v>
      </c>
      <c r="AA28">
        <f t="shared" si="4"/>
        <v>15</v>
      </c>
      <c r="AB28">
        <f t="shared" si="5"/>
        <v>18</v>
      </c>
      <c r="AC28">
        <f t="shared" si="6"/>
        <v>15</v>
      </c>
      <c r="AD28">
        <f t="shared" si="7"/>
        <v>18</v>
      </c>
      <c r="AE28">
        <f t="shared" si="8"/>
        <v>15</v>
      </c>
      <c r="AF28">
        <f t="shared" si="9"/>
        <v>18</v>
      </c>
      <c r="AG28">
        <f t="shared" si="10"/>
        <v>15</v>
      </c>
      <c r="AH28">
        <f t="shared" si="11"/>
        <v>18</v>
      </c>
      <c r="AI28" t="str">
        <f t="shared" si="12"/>
        <v/>
      </c>
      <c r="AJ28" t="str">
        <f t="shared" si="13"/>
        <v/>
      </c>
      <c r="AK28" t="str">
        <f t="shared" si="14"/>
        <v/>
      </c>
      <c r="AL28" t="str">
        <f t="shared" si="15"/>
        <v>3pm-6pm</v>
      </c>
      <c r="AM28" t="str">
        <f t="shared" si="16"/>
        <v>3pm-6pm</v>
      </c>
      <c r="AN28" t="str">
        <f t="shared" si="17"/>
        <v>3pm-6pm</v>
      </c>
      <c r="AO28" t="str">
        <f t="shared" si="18"/>
        <v>3pm-6pm</v>
      </c>
      <c r="AP28" t="str">
        <f t="shared" si="19"/>
        <v>3pm-6pm</v>
      </c>
      <c r="AQ28" t="str">
        <f t="shared" si="20"/>
        <v/>
      </c>
      <c r="AU28" t="s">
        <v>423</v>
      </c>
      <c r="AV28" s="2" t="s">
        <v>421</v>
      </c>
      <c r="AW28" s="2" t="s">
        <v>421</v>
      </c>
      <c r="AX28" s="3" t="str">
        <f t="shared" si="21"/>
        <v>{
    'name': "Cork and Cask",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"$1 off Wells&lt;br&gt;$1 off House Wines&lt;br&gt;$1 off Draft Beers&lt;br&gt;50% off Small Plates", 'link':"", 'pricing':"",   'phone-number': "", 'address': "60 E Moreno Ave, Colorado Springs, CO 80903", 'other-amenities': ['','','med'], 'has-drink':true, 'has-food':true},</v>
      </c>
      <c r="AY28" t="str">
        <f t="shared" si="22"/>
        <v/>
      </c>
      <c r="AZ28" t="str">
        <f t="shared" si="23"/>
        <v/>
      </c>
      <c r="BA28" t="str">
        <f t="shared" si="24"/>
        <v/>
      </c>
      <c r="BB28" t="str">
        <f t="shared" si="25"/>
        <v>&lt;img src=@img/drinkicon.png@&gt;</v>
      </c>
      <c r="BC28" t="str">
        <f t="shared" si="26"/>
        <v>&lt;img src=@img/foodicon.png@&gt;</v>
      </c>
      <c r="BD28" t="str">
        <f t="shared" si="27"/>
        <v>&lt;img src=@img/drinkicon.png@&gt;&lt;img src=@img/foodicon.png@&gt;</v>
      </c>
      <c r="BE28" t="str">
        <f t="shared" si="28"/>
        <v>drink food med  downtown</v>
      </c>
      <c r="BF28" t="str">
        <f t="shared" si="29"/>
        <v>Downtown</v>
      </c>
      <c r="BG28">
        <v>38.825550200000002</v>
      </c>
      <c r="BH28">
        <v>-104.8244246</v>
      </c>
      <c r="BI28" t="str">
        <f t="shared" si="30"/>
        <v>[38.8255502,-104.8244246],</v>
      </c>
    </row>
    <row r="29" spans="2:62" ht="21" customHeight="1">
      <c r="B29" t="s">
        <v>349</v>
      </c>
      <c r="C29" t="s">
        <v>85</v>
      </c>
      <c r="G29" t="s">
        <v>373</v>
      </c>
      <c r="H29">
        <v>1400</v>
      </c>
      <c r="I29">
        <v>1700</v>
      </c>
      <c r="J29">
        <v>1400</v>
      </c>
      <c r="K29">
        <v>1700</v>
      </c>
      <c r="L29">
        <v>1400</v>
      </c>
      <c r="M29">
        <v>1700</v>
      </c>
      <c r="N29">
        <v>1400</v>
      </c>
      <c r="O29">
        <v>1700</v>
      </c>
      <c r="P29">
        <v>1400</v>
      </c>
      <c r="Q29">
        <v>1700</v>
      </c>
      <c r="R29">
        <v>1400</v>
      </c>
      <c r="S29">
        <v>1700</v>
      </c>
      <c r="T29">
        <v>1400</v>
      </c>
      <c r="U29">
        <v>1700</v>
      </c>
      <c r="V29" t="s">
        <v>355</v>
      </c>
      <c r="W29">
        <f t="shared" si="0"/>
        <v>14</v>
      </c>
      <c r="X29">
        <f t="shared" si="1"/>
        <v>17</v>
      </c>
      <c r="Y29">
        <f t="shared" si="2"/>
        <v>14</v>
      </c>
      <c r="Z29">
        <f t="shared" si="3"/>
        <v>17</v>
      </c>
      <c r="AA29">
        <f t="shared" si="4"/>
        <v>14</v>
      </c>
      <c r="AB29">
        <f t="shared" si="5"/>
        <v>17</v>
      </c>
      <c r="AC29">
        <f t="shared" si="6"/>
        <v>14</v>
      </c>
      <c r="AD29">
        <f t="shared" si="7"/>
        <v>17</v>
      </c>
      <c r="AE29">
        <f t="shared" si="8"/>
        <v>14</v>
      </c>
      <c r="AF29">
        <f t="shared" si="9"/>
        <v>17</v>
      </c>
      <c r="AG29">
        <f t="shared" si="10"/>
        <v>14</v>
      </c>
      <c r="AH29">
        <f t="shared" si="11"/>
        <v>17</v>
      </c>
      <c r="AI29">
        <f t="shared" si="12"/>
        <v>14</v>
      </c>
      <c r="AJ29">
        <f t="shared" si="13"/>
        <v>17</v>
      </c>
      <c r="AK29" t="str">
        <f t="shared" si="14"/>
        <v>2pm-5pm</v>
      </c>
      <c r="AL29" t="str">
        <f t="shared" si="15"/>
        <v>2pm-5pm</v>
      </c>
      <c r="AM29" t="str">
        <f t="shared" si="16"/>
        <v>2pm-5pm</v>
      </c>
      <c r="AN29" t="str">
        <f t="shared" si="17"/>
        <v>2pm-5pm</v>
      </c>
      <c r="AO29" t="str">
        <f t="shared" si="18"/>
        <v>2pm-5pm</v>
      </c>
      <c r="AP29" t="str">
        <f t="shared" si="19"/>
        <v>2pm-5pm</v>
      </c>
      <c r="AQ29" t="str">
        <f t="shared" si="20"/>
        <v>2pm-5pm</v>
      </c>
      <c r="AS29" t="s">
        <v>343</v>
      </c>
      <c r="AU29" t="s">
        <v>423</v>
      </c>
      <c r="AV29" s="2" t="s">
        <v>421</v>
      </c>
      <c r="AW29" s="2" t="s">
        <v>422</v>
      </c>
      <c r="AX29" s="3" t="str">
        <f t="shared" si="21"/>
        <v>{
    'name': "Crystal Park Cantina",
    'area': "manitou",'hours':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"Cantina, Fighting Sue $5.00&lt;br&gt;Fruit Marg W/ Sugar Rim $5.00&lt;br&gt;Arnoldo Palmer $5.00&lt;br&gt;Draft Beers $3.00&lt;br&gt;Bottled Beers $2.50&lt;br&gt;Can Beers $2.00", 'link':"", 'pricing':"",   'phone-number': "", 'address': "178 Crystal Park Rd, Manitou Springs, CO 80829", 'other-amenities': ['outdoor','','med'], 'has-drink':true, 'has-food':false},</v>
      </c>
      <c r="AY29" t="str">
        <f t="shared" si="22"/>
        <v>&lt;img src=@img/outdoor.png@&gt;</v>
      </c>
      <c r="AZ29" t="str">
        <f t="shared" si="23"/>
        <v/>
      </c>
      <c r="BA29" t="str">
        <f t="shared" si="24"/>
        <v/>
      </c>
      <c r="BB29" t="str">
        <f t="shared" si="25"/>
        <v>&lt;img src=@img/drinkicon.png@&gt;</v>
      </c>
      <c r="BC29" t="str">
        <f t="shared" si="26"/>
        <v/>
      </c>
      <c r="BD29" t="str">
        <f t="shared" si="27"/>
        <v>&lt;img src=@img/outdoor.png@&gt;&lt;img src=@img/drinkicon.png@&gt;</v>
      </c>
      <c r="BE29" t="str">
        <f t="shared" si="28"/>
        <v>outdoor drink med  manitou</v>
      </c>
      <c r="BF29" t="str">
        <f t="shared" si="29"/>
        <v>Manitou Springs</v>
      </c>
      <c r="BG29">
        <v>38.852640000000001</v>
      </c>
      <c r="BH29">
        <v>-104.89675</v>
      </c>
      <c r="BI29" t="str">
        <f t="shared" si="30"/>
        <v>[38.85264,-104.89675],</v>
      </c>
    </row>
    <row r="30" spans="2:62" ht="21" customHeight="1">
      <c r="B30" s="19" t="s">
        <v>75</v>
      </c>
      <c r="C30" t="s">
        <v>73</v>
      </c>
      <c r="G30" s="9" t="s">
        <v>157</v>
      </c>
      <c r="V30" s="3"/>
      <c r="W30" t="str">
        <f t="shared" si="0"/>
        <v/>
      </c>
      <c r="X30" t="str">
        <f t="shared" si="1"/>
        <v/>
      </c>
      <c r="Y30" t="str">
        <f t="shared" si="2"/>
        <v/>
      </c>
      <c r="Z30" t="str">
        <f t="shared" si="3"/>
        <v/>
      </c>
      <c r="AA30" t="str">
        <f t="shared" si="4"/>
        <v/>
      </c>
      <c r="AB30" t="str">
        <f t="shared" si="5"/>
        <v/>
      </c>
      <c r="AC30" t="str">
        <f t="shared" si="6"/>
        <v/>
      </c>
      <c r="AD30" t="str">
        <f t="shared" si="7"/>
        <v/>
      </c>
      <c r="AE30" t="str">
        <f t="shared" si="8"/>
        <v/>
      </c>
      <c r="AF30" t="str">
        <f t="shared" si="9"/>
        <v/>
      </c>
      <c r="AG30" t="str">
        <f t="shared" si="10"/>
        <v/>
      </c>
      <c r="AH30" t="str">
        <f t="shared" si="11"/>
        <v/>
      </c>
      <c r="AI30" t="str">
        <f t="shared" si="12"/>
        <v/>
      </c>
      <c r="AJ30" t="str">
        <f t="shared" si="13"/>
        <v/>
      </c>
      <c r="AK30" t="str">
        <f t="shared" si="14"/>
        <v/>
      </c>
      <c r="AL30" t="str">
        <f t="shared" si="15"/>
        <v/>
      </c>
      <c r="AM30" t="str">
        <f t="shared" si="16"/>
        <v/>
      </c>
      <c r="AN30" t="str">
        <f t="shared" si="17"/>
        <v/>
      </c>
      <c r="AO30" t="str">
        <f t="shared" si="18"/>
        <v/>
      </c>
      <c r="AP30" t="str">
        <f t="shared" si="19"/>
        <v/>
      </c>
      <c r="AQ30" t="str">
        <f t="shared" si="20"/>
        <v/>
      </c>
      <c r="AU30" t="s">
        <v>423</v>
      </c>
      <c r="AV30" s="2" t="s">
        <v>422</v>
      </c>
      <c r="AW30" s="2" t="s">
        <v>422</v>
      </c>
      <c r="AX30" s="3" t="str">
        <f t="shared" si="21"/>
        <v>{
    'name': "Cucuru Gallery Cafe",
    'area': "oldcolo",'hours':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"2332 Colorado Ave, Colorado Springs, CO 80904", 'other-amenities': ['','','med'], 'has-drink':false, 'has-food':false},</v>
      </c>
      <c r="AY30" t="str">
        <f t="shared" si="22"/>
        <v/>
      </c>
      <c r="AZ30" t="str">
        <f t="shared" si="23"/>
        <v/>
      </c>
      <c r="BA30" t="str">
        <f t="shared" si="24"/>
        <v/>
      </c>
      <c r="BB30" t="str">
        <f t="shared" si="25"/>
        <v/>
      </c>
      <c r="BC30" t="str">
        <f t="shared" si="26"/>
        <v/>
      </c>
      <c r="BD30" t="str">
        <f t="shared" si="27"/>
        <v/>
      </c>
      <c r="BE30" t="str">
        <f t="shared" si="28"/>
        <v>med  oldcolo</v>
      </c>
      <c r="BF30" t="str">
        <f t="shared" si="29"/>
        <v>Old Colorado Springs</v>
      </c>
      <c r="BG30">
        <v>38.846449999999997</v>
      </c>
      <c r="BH30">
        <v>-104.86077</v>
      </c>
      <c r="BI30" t="str">
        <f t="shared" si="30"/>
        <v>[38.84645,-104.86077],</v>
      </c>
    </row>
    <row r="31" spans="2:62" ht="21" customHeight="1">
      <c r="B31" t="s">
        <v>122</v>
      </c>
      <c r="C31" t="s">
        <v>124</v>
      </c>
      <c r="G31" s="9" t="s">
        <v>293</v>
      </c>
      <c r="H31">
        <v>1500</v>
      </c>
      <c r="I31">
        <v>2200</v>
      </c>
      <c r="J31">
        <v>1500</v>
      </c>
      <c r="K31">
        <v>1800</v>
      </c>
      <c r="L31">
        <v>1500</v>
      </c>
      <c r="M31">
        <v>1800</v>
      </c>
      <c r="N31">
        <v>1500</v>
      </c>
      <c r="O31">
        <v>1800</v>
      </c>
      <c r="P31">
        <v>1500</v>
      </c>
      <c r="Q31">
        <v>1800</v>
      </c>
      <c r="R31">
        <v>1500</v>
      </c>
      <c r="S31">
        <v>1800</v>
      </c>
      <c r="V31" t="s">
        <v>212</v>
      </c>
      <c r="W31">
        <f t="shared" si="0"/>
        <v>15</v>
      </c>
      <c r="X31">
        <f t="shared" si="1"/>
        <v>22</v>
      </c>
      <c r="Y31">
        <f t="shared" si="2"/>
        <v>15</v>
      </c>
      <c r="Z31">
        <f t="shared" si="3"/>
        <v>18</v>
      </c>
      <c r="AA31">
        <f t="shared" si="4"/>
        <v>15</v>
      </c>
      <c r="AB31">
        <f t="shared" si="5"/>
        <v>18</v>
      </c>
      <c r="AC31">
        <f t="shared" si="6"/>
        <v>15</v>
      </c>
      <c r="AD31">
        <f t="shared" si="7"/>
        <v>18</v>
      </c>
      <c r="AE31">
        <f t="shared" si="8"/>
        <v>15</v>
      </c>
      <c r="AF31">
        <f t="shared" si="9"/>
        <v>18</v>
      </c>
      <c r="AG31">
        <f t="shared" si="10"/>
        <v>15</v>
      </c>
      <c r="AH31">
        <f t="shared" si="11"/>
        <v>18</v>
      </c>
      <c r="AI31" t="str">
        <f t="shared" si="12"/>
        <v/>
      </c>
      <c r="AJ31" t="str">
        <f t="shared" si="13"/>
        <v/>
      </c>
      <c r="AK31" t="str">
        <f t="shared" si="14"/>
        <v>3pm-10pm</v>
      </c>
      <c r="AL31" t="str">
        <f t="shared" si="15"/>
        <v>3pm-6pm</v>
      </c>
      <c r="AM31" t="str">
        <f t="shared" si="16"/>
        <v>3pm-6pm</v>
      </c>
      <c r="AN31" t="str">
        <f t="shared" si="17"/>
        <v>3pm-6pm</v>
      </c>
      <c r="AO31" t="str">
        <f t="shared" si="18"/>
        <v>3pm-6pm</v>
      </c>
      <c r="AP31" t="str">
        <f t="shared" si="19"/>
        <v>3pm-6pm</v>
      </c>
      <c r="AQ31" t="str">
        <f t="shared" si="20"/>
        <v/>
      </c>
      <c r="AR31" s="1"/>
      <c r="AU31" t="s">
        <v>423</v>
      </c>
      <c r="AV31" s="2" t="s">
        <v>421</v>
      </c>
      <c r="AW31" s="2" t="s">
        <v>421</v>
      </c>
      <c r="AX31" s="3" t="str">
        <f t="shared" si="21"/>
        <v>{
    'name': "Dog Haus Biergarten",
    'area': "monument",'hours': {
      'sunday-start':"1500", 'sunday-end':"2200",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 16oz PBR&lt;br&gt;$2 off draft beer and wine&lt;br&gt;$3.99 This Burger&lt;br&gt;$3.99 That Burger&lt;br&gt;$2.99 Sliced Sausage&lt;br&gt;$1.49 Tots or Fries", 'link':"", 'pricing':"",   'phone-number': "", 'address': "162 Tracker Dr #130, Colorado Springs, CO 80921", 'other-amenities': ['','','med'], 'has-drink':true, 'has-food':true},</v>
      </c>
      <c r="AY31" t="str">
        <f t="shared" si="22"/>
        <v/>
      </c>
      <c r="AZ31" t="str">
        <f t="shared" si="23"/>
        <v/>
      </c>
      <c r="BA31" t="str">
        <f t="shared" si="24"/>
        <v/>
      </c>
      <c r="BB31" t="str">
        <f t="shared" si="25"/>
        <v>&lt;img src=@img/drinkicon.png@&gt;</v>
      </c>
      <c r="BC31" t="str">
        <f t="shared" si="26"/>
        <v>&lt;img src=@img/foodicon.png@&gt;</v>
      </c>
      <c r="BD31" t="str">
        <f t="shared" si="27"/>
        <v>&lt;img src=@img/drinkicon.png@&gt;&lt;img src=@img/foodicon.png@&gt;</v>
      </c>
      <c r="BE31" t="str">
        <f t="shared" si="28"/>
        <v>drink food med  monument</v>
      </c>
      <c r="BF31" t="str">
        <f t="shared" si="29"/>
        <v>Monument</v>
      </c>
      <c r="BG31">
        <v>39.026110000000003</v>
      </c>
      <c r="BH31">
        <v>-104.82259999999999</v>
      </c>
      <c r="BI31" t="str">
        <f t="shared" si="30"/>
        <v>[39.02611,-104.8226],</v>
      </c>
    </row>
    <row r="32" spans="2:62" ht="21" customHeight="1">
      <c r="B32" s="19" t="s">
        <v>206</v>
      </c>
      <c r="C32" t="s">
        <v>124</v>
      </c>
      <c r="G32" s="9" t="s">
        <v>286</v>
      </c>
      <c r="H32">
        <v>1400</v>
      </c>
      <c r="I32">
        <v>1700</v>
      </c>
      <c r="J32">
        <v>1400</v>
      </c>
      <c r="K32">
        <v>1700</v>
      </c>
      <c r="L32">
        <v>1400</v>
      </c>
      <c r="M32">
        <v>1700</v>
      </c>
      <c r="N32">
        <v>1400</v>
      </c>
      <c r="O32">
        <v>1700</v>
      </c>
      <c r="P32">
        <v>1400</v>
      </c>
      <c r="Q32">
        <v>1700</v>
      </c>
      <c r="R32">
        <v>1400</v>
      </c>
      <c r="S32">
        <v>1700</v>
      </c>
      <c r="T32">
        <v>1400</v>
      </c>
      <c r="U32">
        <v>1700</v>
      </c>
      <c r="V32" t="s">
        <v>207</v>
      </c>
      <c r="W32">
        <f t="shared" si="0"/>
        <v>14</v>
      </c>
      <c r="X32">
        <f t="shared" si="1"/>
        <v>17</v>
      </c>
      <c r="Y32">
        <f t="shared" si="2"/>
        <v>14</v>
      </c>
      <c r="Z32">
        <f t="shared" si="3"/>
        <v>17</v>
      </c>
      <c r="AA32">
        <f t="shared" si="4"/>
        <v>14</v>
      </c>
      <c r="AB32">
        <f t="shared" si="5"/>
        <v>17</v>
      </c>
      <c r="AC32">
        <f t="shared" si="6"/>
        <v>14</v>
      </c>
      <c r="AD32">
        <f t="shared" si="7"/>
        <v>17</v>
      </c>
      <c r="AE32">
        <f t="shared" si="8"/>
        <v>14</v>
      </c>
      <c r="AF32">
        <f t="shared" si="9"/>
        <v>17</v>
      </c>
      <c r="AG32">
        <f t="shared" si="10"/>
        <v>14</v>
      </c>
      <c r="AH32">
        <f t="shared" si="11"/>
        <v>17</v>
      </c>
      <c r="AI32">
        <f t="shared" si="12"/>
        <v>14</v>
      </c>
      <c r="AJ32">
        <f t="shared" si="13"/>
        <v>17</v>
      </c>
      <c r="AK32" t="str">
        <f t="shared" si="14"/>
        <v>2pm-5pm</v>
      </c>
      <c r="AL32" t="str">
        <f t="shared" si="15"/>
        <v>2pm-5pm</v>
      </c>
      <c r="AM32" t="str">
        <f t="shared" si="16"/>
        <v>2pm-5pm</v>
      </c>
      <c r="AN32" t="str">
        <f t="shared" si="17"/>
        <v>2pm-5pm</v>
      </c>
      <c r="AO32" t="str">
        <f t="shared" si="18"/>
        <v>2pm-5pm</v>
      </c>
      <c r="AP32" t="str">
        <f t="shared" si="19"/>
        <v>2pm-5pm</v>
      </c>
      <c r="AQ32" t="str">
        <f t="shared" si="20"/>
        <v>2pm-5pm</v>
      </c>
      <c r="AR32" s="1"/>
      <c r="AU32" t="s">
        <v>423</v>
      </c>
      <c r="AV32" s="2" t="s">
        <v>421</v>
      </c>
      <c r="AW32" s="2" t="s">
        <v>421</v>
      </c>
      <c r="AX32" s="3" t="str">
        <f t="shared" si="21"/>
        <v>{
    'name': "Don Tequila Mexican Grill and Cantina",
    'area': "monument",'hours':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"$5.99 House Margs&lt;br&gt;$4.99 20oz Draft Beers&lt;br&gt;Taco Tuesday&lt;br&gt;Fajita Thursday", 'link':"", 'pricing':"",   'phone-number': "", 'address': "15910 Jackson Creek Pkwy #100, Monument, CO 80132", 'other-amenities': ['','','med'], 'has-drink':true, 'has-food':true},</v>
      </c>
      <c r="AY32" t="str">
        <f t="shared" si="22"/>
        <v/>
      </c>
      <c r="AZ32" t="str">
        <f t="shared" si="23"/>
        <v/>
      </c>
      <c r="BA32" t="str">
        <f t="shared" si="24"/>
        <v/>
      </c>
      <c r="BB32" t="str">
        <f t="shared" si="25"/>
        <v>&lt;img src=@img/drinkicon.png@&gt;</v>
      </c>
      <c r="BC32" t="str">
        <f t="shared" si="26"/>
        <v>&lt;img src=@img/foodicon.png@&gt;</v>
      </c>
      <c r="BD32" t="str">
        <f t="shared" si="27"/>
        <v>&lt;img src=@img/drinkicon.png@&gt;&lt;img src=@img/foodicon.png@&gt;</v>
      </c>
      <c r="BE32" t="str">
        <f t="shared" si="28"/>
        <v>drink food med  monument</v>
      </c>
      <c r="BF32" t="str">
        <f t="shared" si="29"/>
        <v>Monument</v>
      </c>
      <c r="BG32">
        <v>39.064799999999998</v>
      </c>
      <c r="BH32">
        <v>-104.84954</v>
      </c>
      <c r="BI32" t="str">
        <f t="shared" si="30"/>
        <v>[39.0648,-104.84954],</v>
      </c>
    </row>
    <row r="33" spans="2:63" ht="21" customHeight="1">
      <c r="B33" t="s">
        <v>126</v>
      </c>
      <c r="C33" t="s">
        <v>140</v>
      </c>
      <c r="G33" s="9" t="s">
        <v>295</v>
      </c>
      <c r="H33">
        <v>1100</v>
      </c>
      <c r="I33">
        <v>1700</v>
      </c>
      <c r="J33">
        <v>1500</v>
      </c>
      <c r="K33">
        <v>1900</v>
      </c>
      <c r="L33">
        <v>1500</v>
      </c>
      <c r="M33">
        <v>1900</v>
      </c>
      <c r="N33">
        <v>1500</v>
      </c>
      <c r="O33">
        <v>1900</v>
      </c>
      <c r="P33">
        <v>1500</v>
      </c>
      <c r="Q33">
        <v>1900</v>
      </c>
      <c r="R33">
        <v>1500</v>
      </c>
      <c r="S33">
        <v>1900</v>
      </c>
      <c r="T33">
        <v>1100</v>
      </c>
      <c r="U33">
        <v>1700</v>
      </c>
      <c r="V33" t="s">
        <v>214</v>
      </c>
      <c r="W33">
        <f t="shared" si="0"/>
        <v>11</v>
      </c>
      <c r="X33">
        <f t="shared" si="1"/>
        <v>17</v>
      </c>
      <c r="Y33">
        <f t="shared" si="2"/>
        <v>15</v>
      </c>
      <c r="Z33">
        <f t="shared" si="3"/>
        <v>19</v>
      </c>
      <c r="AA33">
        <f t="shared" si="4"/>
        <v>15</v>
      </c>
      <c r="AB33">
        <f t="shared" si="5"/>
        <v>19</v>
      </c>
      <c r="AC33">
        <f t="shared" si="6"/>
        <v>15</v>
      </c>
      <c r="AD33">
        <f t="shared" si="7"/>
        <v>19</v>
      </c>
      <c r="AE33">
        <f t="shared" si="8"/>
        <v>15</v>
      </c>
      <c r="AF33">
        <f t="shared" si="9"/>
        <v>19</v>
      </c>
      <c r="AG33">
        <f t="shared" si="10"/>
        <v>15</v>
      </c>
      <c r="AH33">
        <f t="shared" si="11"/>
        <v>19</v>
      </c>
      <c r="AI33">
        <f t="shared" si="12"/>
        <v>11</v>
      </c>
      <c r="AJ33">
        <f t="shared" si="13"/>
        <v>17</v>
      </c>
      <c r="AK33" t="str">
        <f t="shared" si="14"/>
        <v>11am-5pm</v>
      </c>
      <c r="AL33" t="str">
        <f t="shared" si="15"/>
        <v>3pm-7pm</v>
      </c>
      <c r="AM33" t="str">
        <f t="shared" si="16"/>
        <v>3pm-7pm</v>
      </c>
      <c r="AN33" t="str">
        <f t="shared" si="17"/>
        <v>3pm-7pm</v>
      </c>
      <c r="AO33" t="str">
        <f t="shared" si="18"/>
        <v>3pm-7pm</v>
      </c>
      <c r="AP33" t="str">
        <f t="shared" si="19"/>
        <v>3pm-7pm</v>
      </c>
      <c r="AQ33" t="str">
        <f t="shared" si="20"/>
        <v>11am-5pm</v>
      </c>
      <c r="AU33" t="s">
        <v>423</v>
      </c>
      <c r="AV33" s="2" t="s">
        <v>421</v>
      </c>
      <c r="AW33" s="2" t="s">
        <v>422</v>
      </c>
      <c r="AX33" s="3" t="str">
        <f t="shared" si="21"/>
        <v>{
    'name': "Dublin House Sports Bar and Grill",
    'area': "nacademy",'hours': {
      'sunday-start':"1100", 'sunday-end':"1700", 'monday-start':"1500", 'monday-end':"1900", 'tuesday-start':"1500", 'tuesday-end':"1900", 'wednesday-start':"1500", 'wednesday-end':"1900", 'thursday-start':"1500", 'thursday-end':"1900", 'friday-start':"1500", 'friday-end':"1900", 'saturday-start':"1100", 'saturday-end':"1700"},  'description': "Wines, Wells &amp; Drafts Buy 1 Get 1 FREE", 'link':"", 'pricing':"",   'phone-number': "", 'address': "1850 Dominion Way, Colorado Springs, CO 80918", 'other-amenities': ['','','med'], 'has-drink':true, 'has-food':false},</v>
      </c>
      <c r="AY33" t="str">
        <f t="shared" si="22"/>
        <v/>
      </c>
      <c r="AZ33" t="str">
        <f t="shared" si="23"/>
        <v/>
      </c>
      <c r="BA33" t="str">
        <f t="shared" si="24"/>
        <v/>
      </c>
      <c r="BB33" t="str">
        <f t="shared" si="25"/>
        <v>&lt;img src=@img/drinkicon.png@&gt;</v>
      </c>
      <c r="BC33" t="str">
        <f t="shared" si="26"/>
        <v/>
      </c>
      <c r="BD33" t="str">
        <f t="shared" si="27"/>
        <v>&lt;img src=@img/drinkicon.png@&gt;</v>
      </c>
      <c r="BE33" t="str">
        <f t="shared" si="28"/>
        <v>drink med  nacademy</v>
      </c>
      <c r="BF33" t="str">
        <f t="shared" si="29"/>
        <v>North Academy</v>
      </c>
      <c r="BG33">
        <v>38.924329999999998</v>
      </c>
      <c r="BH33">
        <v>-104.79201999999999</v>
      </c>
      <c r="BI33" t="str">
        <f t="shared" si="30"/>
        <v>[38.92433,-104.79202],</v>
      </c>
    </row>
    <row r="34" spans="2:63" ht="21" customHeight="1">
      <c r="B34" t="s">
        <v>246</v>
      </c>
      <c r="C34" t="s">
        <v>374</v>
      </c>
      <c r="G34" s="9" t="s">
        <v>324</v>
      </c>
      <c r="H34">
        <v>1630</v>
      </c>
      <c r="I34">
        <v>1830</v>
      </c>
      <c r="J34">
        <v>1630</v>
      </c>
      <c r="K34">
        <v>1830</v>
      </c>
      <c r="L34">
        <v>1630</v>
      </c>
      <c r="M34">
        <v>1830</v>
      </c>
      <c r="N34">
        <v>1630</v>
      </c>
      <c r="O34">
        <v>1830</v>
      </c>
      <c r="P34">
        <v>1630</v>
      </c>
      <c r="Q34">
        <v>1830</v>
      </c>
      <c r="R34">
        <v>1630</v>
      </c>
      <c r="S34">
        <v>1830</v>
      </c>
      <c r="T34">
        <v>1630</v>
      </c>
      <c r="U34">
        <v>1830</v>
      </c>
      <c r="V34" t="s">
        <v>253</v>
      </c>
      <c r="W34">
        <f t="shared" si="0"/>
        <v>16.3</v>
      </c>
      <c r="X34">
        <f t="shared" si="1"/>
        <v>18.3</v>
      </c>
      <c r="Y34">
        <f t="shared" si="2"/>
        <v>16.3</v>
      </c>
      <c r="Z34">
        <f t="shared" si="3"/>
        <v>18.3</v>
      </c>
      <c r="AA34">
        <f t="shared" si="4"/>
        <v>16.3</v>
      </c>
      <c r="AB34">
        <f t="shared" si="5"/>
        <v>18.3</v>
      </c>
      <c r="AC34">
        <f t="shared" si="6"/>
        <v>16.3</v>
      </c>
      <c r="AD34">
        <f t="shared" si="7"/>
        <v>18.3</v>
      </c>
      <c r="AE34">
        <f t="shared" si="8"/>
        <v>16.3</v>
      </c>
      <c r="AF34">
        <f t="shared" si="9"/>
        <v>18.3</v>
      </c>
      <c r="AG34">
        <f t="shared" si="10"/>
        <v>16.3</v>
      </c>
      <c r="AH34">
        <f t="shared" si="11"/>
        <v>18.3</v>
      </c>
      <c r="AI34">
        <f t="shared" si="12"/>
        <v>16.3</v>
      </c>
      <c r="AJ34">
        <f t="shared" si="13"/>
        <v>18.3</v>
      </c>
      <c r="AK34" t="str">
        <f t="shared" si="14"/>
        <v>4.3pm-6.3pm</v>
      </c>
      <c r="AL34" t="str">
        <f t="shared" si="15"/>
        <v>4.3pm-6.3pm</v>
      </c>
      <c r="AM34" t="str">
        <f t="shared" si="16"/>
        <v>4.3pm-6.3pm</v>
      </c>
      <c r="AN34" t="str">
        <f t="shared" si="17"/>
        <v>4.3pm-6.3pm</v>
      </c>
      <c r="AO34" t="str">
        <f t="shared" si="18"/>
        <v>4.3pm-6.3pm</v>
      </c>
      <c r="AP34" t="str">
        <f t="shared" si="19"/>
        <v>4.3pm-6.3pm</v>
      </c>
      <c r="AQ34" t="str">
        <f t="shared" si="20"/>
        <v>4.3pm-6.3pm</v>
      </c>
      <c r="AR34" s="1"/>
      <c r="AT34" t="s">
        <v>331</v>
      </c>
      <c r="AU34" t="s">
        <v>423</v>
      </c>
      <c r="AV34" s="2" t="s">
        <v>421</v>
      </c>
      <c r="AW34" s="2" t="s">
        <v>422</v>
      </c>
      <c r="AX34" s="3" t="str">
        <f t="shared" si="21"/>
        <v>{
    'name': "Edelweiss Restaurant",
    'area': "broadmoor",'hours': {
      'sunday-start':"1630", 'sunday-end':"1830", 'monday-start':"1630", 'monday-end':"1830", 'tuesday-start':"1630", 'tuesday-end':"1830", 'wednesday-start':"1630", 'wednesday-end':"1830", 'thursday-start':"1630", 'thursday-end':"1830", 'friday-start':"1630", 'friday-end':"1830", 'saturday-start':"1630", 'saturday-end':"1830"},  'description': "Happy Hour in the Ratskeller&lt;br&gt;$3 draft beers&lt;br&gt; $3 house wines&lt;br&gt; $3 well drinks.", 'link':"", 'pricing':"",   'phone-number': "", 'address': "34 E Ramona Ave, Colorado Springs, CO 80905", 'other-amenities': ['','pet','med'], 'has-drink':true, 'has-food':false},</v>
      </c>
      <c r="AY34" t="str">
        <f t="shared" si="22"/>
        <v/>
      </c>
      <c r="AZ34" t="str">
        <f t="shared" si="23"/>
        <v>&lt;img src=@img/pets.png@&gt;</v>
      </c>
      <c r="BA34" t="str">
        <f t="shared" si="24"/>
        <v/>
      </c>
      <c r="BB34" t="str">
        <f t="shared" si="25"/>
        <v>&lt;img src=@img/drinkicon.png@&gt;</v>
      </c>
      <c r="BC34" t="str">
        <f t="shared" si="26"/>
        <v/>
      </c>
      <c r="BD34" t="str">
        <f t="shared" si="27"/>
        <v>&lt;img src=@img/pets.png@&gt;&lt;img src=@img/drinkicon.png@&gt;</v>
      </c>
      <c r="BE34" t="str">
        <f t="shared" si="28"/>
        <v>pet drink med  broadmoor</v>
      </c>
      <c r="BF34" t="str">
        <f t="shared" si="29"/>
        <v>Broadmoor</v>
      </c>
      <c r="BG34">
        <v>38.809930000000001</v>
      </c>
      <c r="BH34">
        <v>-104.82483999999999</v>
      </c>
      <c r="BI34" t="str">
        <f t="shared" si="30"/>
        <v>[38.80993,-104.82484],</v>
      </c>
    </row>
    <row r="35" spans="2:63" ht="21" customHeight="1">
      <c r="B35" t="s">
        <v>129</v>
      </c>
      <c r="C35" t="s">
        <v>140</v>
      </c>
      <c r="G35" s="9" t="s">
        <v>298</v>
      </c>
      <c r="J35">
        <v>1600</v>
      </c>
      <c r="K35">
        <v>1900</v>
      </c>
      <c r="L35">
        <v>1600</v>
      </c>
      <c r="M35">
        <v>1900</v>
      </c>
      <c r="N35">
        <v>1600</v>
      </c>
      <c r="O35">
        <v>1900</v>
      </c>
      <c r="P35">
        <v>1600</v>
      </c>
      <c r="Q35">
        <v>1900</v>
      </c>
      <c r="R35">
        <v>1600</v>
      </c>
      <c r="S35">
        <v>1900</v>
      </c>
      <c r="V35" s="26" t="s">
        <v>215</v>
      </c>
      <c r="W35" t="str">
        <f t="shared" ref="W35:W67" si="61">IF(H35&gt;0,H35/100,"")</f>
        <v/>
      </c>
      <c r="X35" t="str">
        <f t="shared" ref="X35:X67" si="62">IF(I35&gt;0,I35/100,"")</f>
        <v/>
      </c>
      <c r="Y35">
        <f t="shared" ref="Y35:Y67" si="63">IF(J35&gt;0,J35/100,"")</f>
        <v>16</v>
      </c>
      <c r="Z35">
        <f t="shared" ref="Z35:Z67" si="64">IF(K35&gt;0,K35/100,"")</f>
        <v>19</v>
      </c>
      <c r="AA35">
        <f t="shared" ref="AA35:AA67" si="65">IF(L35&gt;0,L35/100,"")</f>
        <v>16</v>
      </c>
      <c r="AB35">
        <f t="shared" ref="AB35:AB67" si="66">IF(M35&gt;0,M35/100,"")</f>
        <v>19</v>
      </c>
      <c r="AC35">
        <f t="shared" ref="AC35:AC67" si="67">IF(N35&gt;0,N35/100,"")</f>
        <v>16</v>
      </c>
      <c r="AD35">
        <f t="shared" ref="AD35:AD67" si="68">IF(O35&gt;0,O35/100,"")</f>
        <v>19</v>
      </c>
      <c r="AE35">
        <f t="shared" ref="AE35:AE67" si="69">IF(P35&gt;0,P35/100,"")</f>
        <v>16</v>
      </c>
      <c r="AF35">
        <f t="shared" ref="AF35:AF67" si="70">IF(Q35&gt;0,Q35/100,"")</f>
        <v>19</v>
      </c>
      <c r="AG35">
        <f t="shared" ref="AG35:AG67" si="71">IF(R35&gt;0,R35/100,"")</f>
        <v>16</v>
      </c>
      <c r="AH35">
        <f t="shared" ref="AH35:AH67" si="72">IF(S35&gt;0,S35/100,"")</f>
        <v>19</v>
      </c>
      <c r="AI35" t="str">
        <f t="shared" ref="AI35:AI67" si="73">IF(T35&gt;0,T35/100,"")</f>
        <v/>
      </c>
      <c r="AJ35" t="str">
        <f t="shared" ref="AJ35:AJ67" si="74">IF(U35&gt;0,U35/100,"")</f>
        <v/>
      </c>
      <c r="AK35" t="str">
        <f t="shared" ref="AK35:AK67" si="75">IF(H35&gt;0,CONCATENATE(IF(W35&lt;=12,W35,W35-12),IF(OR(W35&lt;12,W35=24),"am","pm"),"-",IF(X35&lt;=12,X35,X35-12),IF(OR(X35&lt;12,X35=24),"am","pm")),"")</f>
        <v/>
      </c>
      <c r="AL35" t="str">
        <f t="shared" ref="AL35:AL67" si="76">IF(J35&gt;0,CONCATENATE(IF(Y35&lt;=12,Y35,Y35-12),IF(OR(Y35&lt;12,Y35=24),"am","pm"),"-",IF(Z35&lt;=12,Z35,Z35-12),IF(OR(Z35&lt;12,Z35=24),"am","pm")),"")</f>
        <v>4pm-7pm</v>
      </c>
      <c r="AM35" t="str">
        <f t="shared" ref="AM35:AM67" si="77">IF(L35&gt;0,CONCATENATE(IF(AA35&lt;=12,AA35,AA35-12),IF(OR(AA35&lt;12,AA35=24),"am","pm"),"-",IF(AB35&lt;=12,AB35,AB35-12),IF(OR(AB35&lt;12,AB35=24),"am","pm")),"")</f>
        <v>4pm-7pm</v>
      </c>
      <c r="AN35" t="str">
        <f t="shared" ref="AN35:AN67" si="78">IF(N35&gt;0,CONCATENATE(IF(AC35&lt;=12,AC35,AC35-12),IF(OR(AC35&lt;12,AC35=24),"am","pm"),"-",IF(AD35&lt;=12,AD35,AD35-12),IF(OR(AD35&lt;12,AD35=24),"am","pm")),"")</f>
        <v>4pm-7pm</v>
      </c>
      <c r="AO35" t="str">
        <f t="shared" ref="AO35:AO67" si="79">IF(O35&gt;0,CONCATENATE(IF(AE35&lt;=12,AE35,AE35-12),IF(OR(AE35&lt;12,AE35=24),"am","pm"),"-",IF(AF35&lt;=12,AF35,AF35-12),IF(OR(AF35&lt;12,AF35=24),"am","pm")),"")</f>
        <v>4pm-7pm</v>
      </c>
      <c r="AP35" t="str">
        <f t="shared" ref="AP35:AP67" si="80">IF(R35&gt;0,CONCATENATE(IF(AG35&lt;=12,AG35,AG35-12),IF(OR(AG35&lt;12,AG35=24),"am","pm"),"-",IF(AH35&lt;=12,AH35,AH35-12),IF(OR(AH35&lt;12,AH35=24),"am","pm")),"")</f>
        <v>4pm-7pm</v>
      </c>
      <c r="AQ35" t="str">
        <f t="shared" ref="AQ35:AQ67" si="81">IF(T35&gt;0,CONCATENATE(IF(AI35&lt;=12,AI35,AI35-12),IF(OR(AI35&lt;12,AI35=24),"am","pm"),"-",IF(AJ35&lt;=12,AJ35,AJ35-12),IF(OR(AJ35&lt;12,AJ35=24),"am","pm")),"")</f>
        <v/>
      </c>
      <c r="AR35" s="4"/>
      <c r="AU35" t="s">
        <v>423</v>
      </c>
      <c r="AV35" s="2" t="s">
        <v>421</v>
      </c>
      <c r="AW35" s="2" t="s">
        <v>422</v>
      </c>
      <c r="AX35" s="3" t="str">
        <f t="shared" ref="AX35:AX67" si="82">CONCATENATE("{
    'name': """,B35,""",
    'area': ","""",C35,""",",
"'hours': {
      'sunday-start':","""",H35,"""",", 'sunday-end':","""",I35,"""",", 'monday-start':","""",J35,"""",", 'monday-end':","""",K35,"""",", 'tuesday-start':","""",L35,"""",", 'tuesday-end':","""",M35,""", 'wednesday-start':","""",N35,""", 'wednesday-end':","""",O35,""", 'thursday-start':","""",P35,""", 'thursday-end':","""",Q35,""", 'friday-start':","""",R35,""", 'friday-end':","""",S35,""", 'saturday-start':","""",T35,""", 'saturday-end':","""",U35,"""","},","  'description': ","""",V35,"""",", 'link':","""",AR35,"""",", 'pricing':","""",E35,"""",",   'phone-number': ","""",F35,"""",", 'address': ","""",G35,"""",", 'other-amenities': [","'",AS35,"','",AT35,"','",AU35,"'","]",", 'has-drink':",AV35,", 'has-food':",AW35,"},")</f>
        <v>{
    'name': "Erin Inn",
    'area': "nacademy",'hours':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"$1.50 domestic drafts; $2.50 wells and wines&lt;br&gt;$1 shot of the night", 'link':"", 'pricing':"",   'phone-number': "", 'address': "6482 N Academy Blvd, Colorado Springs, CO 80918", 'other-amenities': ['','','med'], 'has-drink':true, 'has-food':false},</v>
      </c>
      <c r="AY35" t="str">
        <f t="shared" ref="AY35:AY67" si="83">IF(AS35&gt;0,"&lt;img src=@img/outdoor.png@&gt;","")</f>
        <v/>
      </c>
      <c r="AZ35" t="str">
        <f t="shared" ref="AZ35:AZ67" si="84">IF(AT35&gt;0,"&lt;img src=@img/pets.png@&gt;","")</f>
        <v/>
      </c>
      <c r="BA35" t="str">
        <f t="shared" ref="BA35:BA67" si="85">IF(AU35="hard","&lt;img src=@img/hard.png@&gt;",IF(AU35="medium","&lt;img src=@img/medium.png@&gt;",IF(AU35="easy","&lt;img src=@img/easy.png@&gt;","")))</f>
        <v/>
      </c>
      <c r="BB35" t="str">
        <f t="shared" ref="BB35:BB67" si="86">IF(AV35="true","&lt;img src=@img/drinkicon.png@&gt;","")</f>
        <v>&lt;img src=@img/drinkicon.png@&gt;</v>
      </c>
      <c r="BC35" t="str">
        <f t="shared" ref="BC35:BC67" si="87">IF(AW35="true","&lt;img src=@img/foodicon.png@&gt;","")</f>
        <v/>
      </c>
      <c r="BD35" t="str">
        <f t="shared" ref="BD35:BD67" si="88">CONCATENATE(AY35,AZ35,BA35,BB35,BC35,BK35)</f>
        <v>&lt;img src=@img/drinkicon.png@&gt;</v>
      </c>
      <c r="BE35" t="str">
        <f t="shared" ref="BE35:BE67" si="89">CONCATENATE(IF(AS35&gt;0,"outdoor ",""),IF(AT35&gt;0,"pet ",""),IF(AV35="true","drink ",""),IF(AW35="true","food ",""),AU35," ",E35," ",C35,IF(BJ35=TRUE," kid",""))</f>
        <v>drink med  nacademy</v>
      </c>
      <c r="BF35" t="str">
        <f t="shared" ref="BF35:BF67" si="90">IF(C35="Broadmoor","Broadmoor",IF(C35="manitou","Manitou Springs",IF(C35="downtown","Downtown",IF(C35="Monument","Monument",IF(C35="nacademy","North Academy",IF(C35="northgate","North Gate",IF(C35="oldcolo","Old Colorado Springs",IF(C35="powers","Powers Road",IF(C35="sacademy","South Academy",IF(C35="woodland","Woodlands Park",""))))))))))</f>
        <v>North Academy</v>
      </c>
      <c r="BG35">
        <v>38.925393200000002</v>
      </c>
      <c r="BH35">
        <v>-104.7947455</v>
      </c>
      <c r="BI35" t="str">
        <f t="shared" ref="BI35:BI67" si="91">CONCATENATE("[",BG35,",",BH35,"],")</f>
        <v>[38.9253932,-104.7947455],</v>
      </c>
    </row>
    <row r="36" spans="2:63" ht="21" customHeight="1">
      <c r="B36" t="s">
        <v>132</v>
      </c>
      <c r="C36" t="s">
        <v>140</v>
      </c>
      <c r="G36" s="9" t="s">
        <v>301</v>
      </c>
      <c r="H36">
        <v>1500</v>
      </c>
      <c r="I36">
        <v>1800</v>
      </c>
      <c r="J36">
        <v>1500</v>
      </c>
      <c r="K36">
        <v>1800</v>
      </c>
      <c r="L36">
        <v>1500</v>
      </c>
      <c r="M36">
        <v>1800</v>
      </c>
      <c r="N36">
        <v>1500</v>
      </c>
      <c r="O36">
        <v>1800</v>
      </c>
      <c r="P36">
        <v>1500</v>
      </c>
      <c r="Q36">
        <v>1800</v>
      </c>
      <c r="R36">
        <v>1500</v>
      </c>
      <c r="S36">
        <v>1800</v>
      </c>
      <c r="T36">
        <v>1500</v>
      </c>
      <c r="U36">
        <v>1800</v>
      </c>
      <c r="V36" t="s">
        <v>217</v>
      </c>
      <c r="W36">
        <f t="shared" si="61"/>
        <v>15</v>
      </c>
      <c r="X36">
        <f t="shared" si="62"/>
        <v>18</v>
      </c>
      <c r="Y36">
        <f t="shared" si="63"/>
        <v>15</v>
      </c>
      <c r="Z36">
        <f t="shared" si="64"/>
        <v>18</v>
      </c>
      <c r="AA36">
        <f t="shared" si="65"/>
        <v>15</v>
      </c>
      <c r="AB36">
        <f t="shared" si="66"/>
        <v>18</v>
      </c>
      <c r="AC36">
        <f t="shared" si="67"/>
        <v>15</v>
      </c>
      <c r="AD36">
        <f t="shared" si="68"/>
        <v>18</v>
      </c>
      <c r="AE36">
        <f t="shared" si="69"/>
        <v>15</v>
      </c>
      <c r="AF36">
        <f t="shared" si="70"/>
        <v>18</v>
      </c>
      <c r="AG36">
        <f t="shared" si="71"/>
        <v>15</v>
      </c>
      <c r="AH36">
        <f t="shared" si="72"/>
        <v>18</v>
      </c>
      <c r="AI36">
        <f t="shared" si="73"/>
        <v>15</v>
      </c>
      <c r="AJ36">
        <f t="shared" si="74"/>
        <v>18</v>
      </c>
      <c r="AK36" t="str">
        <f t="shared" si="75"/>
        <v>3pm-6pm</v>
      </c>
      <c r="AL36" t="str">
        <f t="shared" si="76"/>
        <v>3pm-6pm</v>
      </c>
      <c r="AM36" t="str">
        <f t="shared" si="77"/>
        <v>3pm-6pm</v>
      </c>
      <c r="AN36" t="str">
        <f t="shared" si="78"/>
        <v>3pm-6pm</v>
      </c>
      <c r="AO36" t="str">
        <f t="shared" si="79"/>
        <v>3pm-6pm</v>
      </c>
      <c r="AP36" t="str">
        <f t="shared" si="80"/>
        <v>3pm-6pm</v>
      </c>
      <c r="AQ36" t="str">
        <f t="shared" si="81"/>
        <v>3pm-6pm</v>
      </c>
      <c r="AR36" s="8"/>
      <c r="AU36" t="s">
        <v>423</v>
      </c>
      <c r="AV36" s="2" t="s">
        <v>421</v>
      </c>
      <c r="AW36" s="2" t="s">
        <v>421</v>
      </c>
      <c r="AX36" s="3" t="str">
        <f t="shared" si="82"/>
        <v>{
    'name': "Falcons Bar and Grill",
    'area': "nacademy",'hours':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"Specials on beer and food including chips and salsa, nachos, boneless chicken wings, onion rings, mozarella sticks, cheese fries, potato skins, jalapeno poppers, and cheese quasadilla", 'link':"", 'pricing':"",   'phone-number': "", 'address': "8110 N Academy Blvd, Colorado Springs, CO 80920", 'other-amenities': ['','','med'], 'has-drink':true, 'has-food':true},</v>
      </c>
      <c r="AY36" t="str">
        <f t="shared" si="83"/>
        <v/>
      </c>
      <c r="AZ36" t="str">
        <f t="shared" si="84"/>
        <v/>
      </c>
      <c r="BA36" t="str">
        <f t="shared" si="85"/>
        <v/>
      </c>
      <c r="BB36" t="str">
        <f t="shared" si="86"/>
        <v>&lt;img src=@img/drinkicon.png@&gt;</v>
      </c>
      <c r="BC36" t="str">
        <f t="shared" si="87"/>
        <v>&lt;img src=@img/foodicon.png@&gt;</v>
      </c>
      <c r="BD36" t="str">
        <f t="shared" si="88"/>
        <v>&lt;img src=@img/drinkicon.png@&gt;&lt;img src=@img/foodicon.png@&gt;</v>
      </c>
      <c r="BE36" t="str">
        <f t="shared" si="89"/>
        <v>drink food med  nacademy</v>
      </c>
      <c r="BF36" t="str">
        <f t="shared" si="90"/>
        <v>North Academy</v>
      </c>
      <c r="BG36">
        <v>38.948990000000002</v>
      </c>
      <c r="BH36">
        <v>-104.80538</v>
      </c>
      <c r="BI36" t="str">
        <f t="shared" si="91"/>
        <v>[38.94899,-104.80538],</v>
      </c>
    </row>
    <row r="37" spans="2:63" ht="21" customHeight="1">
      <c r="B37" t="s">
        <v>310</v>
      </c>
      <c r="C37" t="s">
        <v>145</v>
      </c>
      <c r="G37" s="9" t="s">
        <v>309</v>
      </c>
      <c r="J37">
        <v>1500</v>
      </c>
      <c r="K37">
        <v>1900</v>
      </c>
      <c r="L37">
        <v>1500</v>
      </c>
      <c r="M37">
        <v>1900</v>
      </c>
      <c r="N37">
        <v>1500</v>
      </c>
      <c r="O37">
        <v>1900</v>
      </c>
      <c r="P37">
        <v>1500</v>
      </c>
      <c r="Q37">
        <v>1900</v>
      </c>
      <c r="R37">
        <v>1500</v>
      </c>
      <c r="S37">
        <v>1900</v>
      </c>
      <c r="V37" s="25" t="s">
        <v>224</v>
      </c>
      <c r="W37" t="str">
        <f t="shared" si="61"/>
        <v/>
      </c>
      <c r="X37" t="str">
        <f t="shared" si="62"/>
        <v/>
      </c>
      <c r="Y37">
        <f t="shared" si="63"/>
        <v>15</v>
      </c>
      <c r="Z37">
        <f t="shared" si="64"/>
        <v>19</v>
      </c>
      <c r="AA37">
        <f t="shared" si="65"/>
        <v>15</v>
      </c>
      <c r="AB37">
        <f t="shared" si="66"/>
        <v>19</v>
      </c>
      <c r="AC37">
        <f t="shared" si="67"/>
        <v>15</v>
      </c>
      <c r="AD37">
        <f t="shared" si="68"/>
        <v>19</v>
      </c>
      <c r="AE37">
        <f t="shared" si="69"/>
        <v>15</v>
      </c>
      <c r="AF37">
        <f t="shared" si="70"/>
        <v>19</v>
      </c>
      <c r="AG37">
        <f t="shared" si="71"/>
        <v>15</v>
      </c>
      <c r="AH37">
        <f t="shared" si="72"/>
        <v>19</v>
      </c>
      <c r="AI37" t="str">
        <f t="shared" si="73"/>
        <v/>
      </c>
      <c r="AJ37" t="str">
        <f t="shared" si="74"/>
        <v/>
      </c>
      <c r="AK37" t="str">
        <f t="shared" si="75"/>
        <v/>
      </c>
      <c r="AL37" t="str">
        <f t="shared" si="76"/>
        <v>3pm-7pm</v>
      </c>
      <c r="AM37" t="str">
        <f t="shared" si="77"/>
        <v>3pm-7pm</v>
      </c>
      <c r="AN37" t="str">
        <f t="shared" si="78"/>
        <v>3pm-7pm</v>
      </c>
      <c r="AO37" t="str">
        <f t="shared" si="79"/>
        <v>3pm-7pm</v>
      </c>
      <c r="AP37" t="str">
        <f t="shared" si="80"/>
        <v>3pm-7pm</v>
      </c>
      <c r="AQ37" t="str">
        <f t="shared" si="81"/>
        <v/>
      </c>
      <c r="AR37" s="4"/>
      <c r="AU37" t="s">
        <v>423</v>
      </c>
      <c r="AV37" s="2" t="s">
        <v>421</v>
      </c>
      <c r="AW37" s="2" t="s">
        <v>422</v>
      </c>
      <c r="AX37" s="3" t="str">
        <f t="shared" si="82"/>
        <v>{
    'name': "Farside Lounge",
    'area': "sacademy",'hours':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"$1.75 to $2 drafts and wells", 'link':"", 'pricing':"",   'phone-number': "", 'address': "4375 Airport Rd, Colorado Springs, CO 80916", 'other-amenities': ['','','med'], 'has-drink':true, 'has-food':false},</v>
      </c>
      <c r="AY37" t="str">
        <f t="shared" si="83"/>
        <v/>
      </c>
      <c r="AZ37" t="str">
        <f t="shared" si="84"/>
        <v/>
      </c>
      <c r="BA37" t="str">
        <f t="shared" si="85"/>
        <v/>
      </c>
      <c r="BB37" t="str">
        <f t="shared" si="86"/>
        <v>&lt;img src=@img/drinkicon.png@&gt;</v>
      </c>
      <c r="BC37" t="str">
        <f t="shared" si="87"/>
        <v/>
      </c>
      <c r="BD37" t="str">
        <f t="shared" si="88"/>
        <v>&lt;img src=@img/drinkicon.png@&gt;</v>
      </c>
      <c r="BE37" t="str">
        <f t="shared" si="89"/>
        <v>drink med  sacademy</v>
      </c>
      <c r="BF37" t="str">
        <f t="shared" si="90"/>
        <v>South Academy</v>
      </c>
      <c r="BG37">
        <v>38.824626000000002</v>
      </c>
      <c r="BH37">
        <v>-104.747446</v>
      </c>
      <c r="BI37" t="str">
        <f t="shared" si="91"/>
        <v>[38.824626,-104.747446],</v>
      </c>
    </row>
    <row r="38" spans="2:63" ht="21" customHeight="1">
      <c r="B38" s="19" t="s">
        <v>110</v>
      </c>
      <c r="C38" t="s">
        <v>55</v>
      </c>
      <c r="G38" s="9" t="s">
        <v>281</v>
      </c>
      <c r="H38">
        <v>1500</v>
      </c>
      <c r="I38">
        <v>1800</v>
      </c>
      <c r="J38">
        <v>1500</v>
      </c>
      <c r="K38">
        <v>1800</v>
      </c>
      <c r="L38">
        <v>1500</v>
      </c>
      <c r="M38">
        <v>1800</v>
      </c>
      <c r="N38">
        <v>1500</v>
      </c>
      <c r="O38">
        <v>1800</v>
      </c>
      <c r="P38">
        <v>1500</v>
      </c>
      <c r="Q38">
        <v>1800</v>
      </c>
      <c r="R38">
        <v>1500</v>
      </c>
      <c r="S38">
        <v>1800</v>
      </c>
      <c r="T38">
        <v>1500</v>
      </c>
      <c r="U38">
        <v>1800</v>
      </c>
      <c r="V38" t="s">
        <v>202</v>
      </c>
      <c r="W38">
        <f t="shared" si="61"/>
        <v>15</v>
      </c>
      <c r="X38">
        <f t="shared" si="62"/>
        <v>18</v>
      </c>
      <c r="Y38">
        <f t="shared" si="63"/>
        <v>15</v>
      </c>
      <c r="Z38">
        <f t="shared" si="64"/>
        <v>18</v>
      </c>
      <c r="AA38">
        <f t="shared" si="65"/>
        <v>15</v>
      </c>
      <c r="AB38">
        <f t="shared" si="66"/>
        <v>18</v>
      </c>
      <c r="AC38">
        <f t="shared" si="67"/>
        <v>15</v>
      </c>
      <c r="AD38">
        <f t="shared" si="68"/>
        <v>18</v>
      </c>
      <c r="AE38">
        <f t="shared" si="69"/>
        <v>15</v>
      </c>
      <c r="AF38">
        <f t="shared" si="70"/>
        <v>18</v>
      </c>
      <c r="AG38">
        <f t="shared" si="71"/>
        <v>15</v>
      </c>
      <c r="AH38">
        <f t="shared" si="72"/>
        <v>18</v>
      </c>
      <c r="AI38">
        <f t="shared" si="73"/>
        <v>15</v>
      </c>
      <c r="AJ38">
        <f t="shared" si="74"/>
        <v>18</v>
      </c>
      <c r="AK38" t="str">
        <f t="shared" si="75"/>
        <v>3pm-6pm</v>
      </c>
      <c r="AL38" t="str">
        <f t="shared" si="76"/>
        <v>3pm-6pm</v>
      </c>
      <c r="AM38" t="str">
        <f t="shared" si="77"/>
        <v>3pm-6pm</v>
      </c>
      <c r="AN38" t="str">
        <f t="shared" si="78"/>
        <v>3pm-6pm</v>
      </c>
      <c r="AO38" t="str">
        <f t="shared" si="79"/>
        <v>3pm-6pm</v>
      </c>
      <c r="AP38" t="str">
        <f t="shared" si="80"/>
        <v>3pm-6pm</v>
      </c>
      <c r="AQ38" t="str">
        <f t="shared" si="81"/>
        <v>3pm-6pm</v>
      </c>
      <c r="AR38" s="5"/>
      <c r="AU38" t="s">
        <v>423</v>
      </c>
      <c r="AV38" s="2" t="s">
        <v>421</v>
      </c>
      <c r="AW38" s="2" t="s">
        <v>421</v>
      </c>
      <c r="AX38" s="3" t="str">
        <f t="shared" si="82"/>
        <v>{
    'name': "Four by Brother Luck",
    'area': "downtown",'hours':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"Happy Hour Food In Bar Area Only Happy Hour Drinks Available On Patio&lt;br&gt;$2 Off All Draft Beer&lt;br&gt;$4 Jameson And Fernet Pours&lt;br&gt;$6 Cocktails&lt;br&gt;$6 House Wine&lt;br&gt;Jalapeno Poppers $4.5 &lt;br&gt;Chicken Waffle Wings $4.5 &lt;br&gt;Poutine $5.5&lt;br&gt; Kale Caesar $4.5 &lt;br&gt;Pimento Cheese Dip $4&lt;br&gt; Bacon Jam Burger $6 &lt;br&gt;Short Rib Grilled Cheese $6", 'link':"", 'pricing':"",   'phone-number': "", 'address': "321 N Tejon St, Colorado Springs, CO 80903", 'other-amenities': ['','','med'], 'has-drink':true, 'has-food':true},</v>
      </c>
      <c r="AY38" t="str">
        <f t="shared" si="83"/>
        <v/>
      </c>
      <c r="AZ38" t="str">
        <f t="shared" si="84"/>
        <v/>
      </c>
      <c r="BA38" t="str">
        <f t="shared" si="85"/>
        <v/>
      </c>
      <c r="BB38" t="str">
        <f t="shared" si="86"/>
        <v>&lt;img src=@img/drinkicon.png@&gt;</v>
      </c>
      <c r="BC38" t="str">
        <f t="shared" si="87"/>
        <v>&lt;img src=@img/foodicon.png@&gt;</v>
      </c>
      <c r="BD38" t="str">
        <f t="shared" si="88"/>
        <v>&lt;img src=@img/drinkicon.png@&gt;&lt;img src=@img/foodicon.png@&gt;</v>
      </c>
      <c r="BE38" t="str">
        <f t="shared" si="89"/>
        <v>drink food med  downtown</v>
      </c>
      <c r="BF38" t="str">
        <f t="shared" si="90"/>
        <v>Downtown</v>
      </c>
      <c r="BG38">
        <v>38.839080000000003</v>
      </c>
      <c r="BH38">
        <v>-104.82272</v>
      </c>
      <c r="BI38" t="str">
        <f t="shared" si="91"/>
        <v>[38.83908,-104.82272],</v>
      </c>
    </row>
    <row r="39" spans="2:63" ht="21" customHeight="1">
      <c r="B39" s="19" t="s">
        <v>95</v>
      </c>
      <c r="C39" t="s">
        <v>97</v>
      </c>
      <c r="G39" s="20" t="s">
        <v>266</v>
      </c>
      <c r="W39" t="str">
        <f t="shared" si="61"/>
        <v/>
      </c>
      <c r="X39" t="str">
        <f t="shared" si="62"/>
        <v/>
      </c>
      <c r="Y39" t="str">
        <f t="shared" si="63"/>
        <v/>
      </c>
      <c r="Z39" t="str">
        <f t="shared" si="64"/>
        <v/>
      </c>
      <c r="AA39" t="str">
        <f t="shared" si="65"/>
        <v/>
      </c>
      <c r="AB39" t="str">
        <f t="shared" si="66"/>
        <v/>
      </c>
      <c r="AC39" t="str">
        <f t="shared" si="67"/>
        <v/>
      </c>
      <c r="AD39" t="str">
        <f t="shared" si="68"/>
        <v/>
      </c>
      <c r="AE39" t="str">
        <f t="shared" si="69"/>
        <v/>
      </c>
      <c r="AF39" t="str">
        <f t="shared" si="70"/>
        <v/>
      </c>
      <c r="AG39" t="str">
        <f t="shared" si="71"/>
        <v/>
      </c>
      <c r="AH39" t="str">
        <f t="shared" si="72"/>
        <v/>
      </c>
      <c r="AI39" t="str">
        <f t="shared" si="73"/>
        <v/>
      </c>
      <c r="AJ39" t="str">
        <f t="shared" si="74"/>
        <v/>
      </c>
      <c r="AK39" t="str">
        <f t="shared" si="75"/>
        <v/>
      </c>
      <c r="AL39" t="str">
        <f t="shared" si="76"/>
        <v/>
      </c>
      <c r="AM39" t="str">
        <f t="shared" si="77"/>
        <v/>
      </c>
      <c r="AN39" t="str">
        <f t="shared" si="78"/>
        <v/>
      </c>
      <c r="AO39" t="str">
        <f t="shared" si="79"/>
        <v/>
      </c>
      <c r="AP39" t="str">
        <f t="shared" si="80"/>
        <v/>
      </c>
      <c r="AQ39" t="str">
        <f t="shared" si="81"/>
        <v/>
      </c>
      <c r="AR39" s="1"/>
      <c r="AU39" t="s">
        <v>423</v>
      </c>
      <c r="AV39" s="2" t="s">
        <v>422</v>
      </c>
      <c r="AW39" s="2" t="s">
        <v>422</v>
      </c>
      <c r="AX39" s="3" t="str">
        <f t="shared" si="82"/>
        <v>{
    'name': "Fox and Hound",
    'area': "powers",'hours':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 3101 New Center Point, Colorado Springs, CO 80922", 'other-amenities': ['','','med'], 'has-drink':false, 'has-food':false},</v>
      </c>
      <c r="AY39" t="str">
        <f t="shared" si="83"/>
        <v/>
      </c>
      <c r="AZ39" t="str">
        <f t="shared" si="84"/>
        <v/>
      </c>
      <c r="BA39" t="str">
        <f t="shared" si="85"/>
        <v/>
      </c>
      <c r="BB39" t="str">
        <f t="shared" si="86"/>
        <v/>
      </c>
      <c r="BC39" t="str">
        <f t="shared" si="87"/>
        <v/>
      </c>
      <c r="BD39" t="str">
        <f t="shared" si="88"/>
        <v/>
      </c>
      <c r="BE39" t="str">
        <f t="shared" si="89"/>
        <v>med  powers</v>
      </c>
      <c r="BF39" t="str">
        <f t="shared" si="90"/>
        <v>Powers Road</v>
      </c>
      <c r="BG39" s="10">
        <v>38.878</v>
      </c>
      <c r="BH39">
        <v>-104.71639</v>
      </c>
      <c r="BI39" t="str">
        <f t="shared" si="91"/>
        <v>[38.878,-104.71639],</v>
      </c>
    </row>
    <row r="40" spans="2:63" ht="21" customHeight="1">
      <c r="B40" t="s">
        <v>344</v>
      </c>
      <c r="C40" t="s">
        <v>73</v>
      </c>
      <c r="G40" t="s">
        <v>368</v>
      </c>
      <c r="W40" t="str">
        <f t="shared" si="61"/>
        <v/>
      </c>
      <c r="X40" t="str">
        <f t="shared" si="62"/>
        <v/>
      </c>
      <c r="Y40" t="str">
        <f t="shared" si="63"/>
        <v/>
      </c>
      <c r="Z40" t="str">
        <f t="shared" si="64"/>
        <v/>
      </c>
      <c r="AA40" t="str">
        <f t="shared" si="65"/>
        <v/>
      </c>
      <c r="AB40" t="str">
        <f t="shared" si="66"/>
        <v/>
      </c>
      <c r="AC40" t="str">
        <f t="shared" si="67"/>
        <v/>
      </c>
      <c r="AD40" t="str">
        <f t="shared" si="68"/>
        <v/>
      </c>
      <c r="AE40" t="str">
        <f t="shared" si="69"/>
        <v/>
      </c>
      <c r="AF40" t="str">
        <f t="shared" si="70"/>
        <v/>
      </c>
      <c r="AG40" t="str">
        <f t="shared" si="71"/>
        <v/>
      </c>
      <c r="AH40" t="str">
        <f t="shared" si="72"/>
        <v/>
      </c>
      <c r="AI40" t="str">
        <f t="shared" si="73"/>
        <v/>
      </c>
      <c r="AJ40" t="str">
        <f t="shared" si="74"/>
        <v/>
      </c>
      <c r="AK40" t="str">
        <f t="shared" si="75"/>
        <v/>
      </c>
      <c r="AL40" t="str">
        <f t="shared" si="76"/>
        <v/>
      </c>
      <c r="AM40" t="str">
        <f t="shared" si="77"/>
        <v/>
      </c>
      <c r="AN40" t="str">
        <f t="shared" si="78"/>
        <v/>
      </c>
      <c r="AO40" t="str">
        <f t="shared" si="79"/>
        <v/>
      </c>
      <c r="AP40" t="str">
        <f t="shared" si="80"/>
        <v/>
      </c>
      <c r="AQ40" t="str">
        <f t="shared" si="81"/>
        <v/>
      </c>
      <c r="AS40" t="s">
        <v>343</v>
      </c>
      <c r="AU40" t="s">
        <v>423</v>
      </c>
      <c r="AV40" s="2" t="s">
        <v>422</v>
      </c>
      <c r="AW40" s="2" t="s">
        <v>422</v>
      </c>
      <c r="AX40" s="3" t="str">
        <f t="shared" si="82"/>
        <v>{
    'name': "Front Range Barbeque",
    'area': "oldcolo",'hours':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"2330 W Colorado Ave, Colorado Springs, CO 80904", 'other-amenities': ['outdoor','','med'], 'has-drink':false, 'has-food':false},</v>
      </c>
      <c r="AY40" t="str">
        <f t="shared" si="83"/>
        <v>&lt;img src=@img/outdoor.png@&gt;</v>
      </c>
      <c r="AZ40" t="str">
        <f t="shared" si="84"/>
        <v/>
      </c>
      <c r="BA40" t="str">
        <f t="shared" si="85"/>
        <v/>
      </c>
      <c r="BB40" t="str">
        <f t="shared" si="86"/>
        <v/>
      </c>
      <c r="BC40" t="str">
        <f t="shared" si="87"/>
        <v/>
      </c>
      <c r="BD40" t="str">
        <f t="shared" si="88"/>
        <v>&lt;img src=@img/outdoor.png@&gt;</v>
      </c>
      <c r="BE40" t="str">
        <f t="shared" si="89"/>
        <v>outdoor med  oldcolo</v>
      </c>
      <c r="BF40" t="str">
        <f t="shared" si="90"/>
        <v>Old Colorado Springs</v>
      </c>
      <c r="BG40">
        <v>38.846380000000003</v>
      </c>
      <c r="BH40">
        <v>-104.86066</v>
      </c>
      <c r="BI40" t="str">
        <f t="shared" si="91"/>
        <v>[38.84638,-104.86066],</v>
      </c>
    </row>
    <row r="41" spans="2:63" ht="21" customHeight="1">
      <c r="B41" s="19" t="s">
        <v>105</v>
      </c>
      <c r="C41" t="s">
        <v>55</v>
      </c>
      <c r="G41" s="9" t="s">
        <v>276</v>
      </c>
      <c r="H41">
        <v>1800</v>
      </c>
      <c r="I41">
        <v>2200</v>
      </c>
      <c r="J41">
        <v>1800</v>
      </c>
      <c r="K41">
        <v>2200</v>
      </c>
      <c r="L41">
        <v>1800</v>
      </c>
      <c r="M41">
        <v>2200</v>
      </c>
      <c r="N41">
        <v>1800</v>
      </c>
      <c r="O41">
        <v>2200</v>
      </c>
      <c r="P41">
        <v>1800</v>
      </c>
      <c r="Q41">
        <v>2200</v>
      </c>
      <c r="R41">
        <v>1800</v>
      </c>
      <c r="S41">
        <v>2200</v>
      </c>
      <c r="T41">
        <v>1800</v>
      </c>
      <c r="U41">
        <v>2200</v>
      </c>
      <c r="V41" s="23" t="s">
        <v>196</v>
      </c>
      <c r="W41">
        <f t="shared" si="61"/>
        <v>18</v>
      </c>
      <c r="X41">
        <f t="shared" si="62"/>
        <v>22</v>
      </c>
      <c r="Y41">
        <f t="shared" si="63"/>
        <v>18</v>
      </c>
      <c r="Z41">
        <f t="shared" si="64"/>
        <v>22</v>
      </c>
      <c r="AA41">
        <f t="shared" si="65"/>
        <v>18</v>
      </c>
      <c r="AB41">
        <f t="shared" si="66"/>
        <v>22</v>
      </c>
      <c r="AC41">
        <f t="shared" si="67"/>
        <v>18</v>
      </c>
      <c r="AD41">
        <f t="shared" si="68"/>
        <v>22</v>
      </c>
      <c r="AE41">
        <f t="shared" si="69"/>
        <v>18</v>
      </c>
      <c r="AF41">
        <f t="shared" si="70"/>
        <v>22</v>
      </c>
      <c r="AG41">
        <f t="shared" si="71"/>
        <v>18</v>
      </c>
      <c r="AH41">
        <f t="shared" si="72"/>
        <v>22</v>
      </c>
      <c r="AI41">
        <f t="shared" si="73"/>
        <v>18</v>
      </c>
      <c r="AJ41">
        <f t="shared" si="74"/>
        <v>22</v>
      </c>
      <c r="AK41" t="str">
        <f t="shared" si="75"/>
        <v>6pm-10pm</v>
      </c>
      <c r="AL41" t="str">
        <f t="shared" si="76"/>
        <v>6pm-10pm</v>
      </c>
      <c r="AM41" t="str">
        <f t="shared" si="77"/>
        <v>6pm-10pm</v>
      </c>
      <c r="AN41" t="str">
        <f t="shared" si="78"/>
        <v>6pm-10pm</v>
      </c>
      <c r="AO41" t="str">
        <f t="shared" si="79"/>
        <v>6pm-10pm</v>
      </c>
      <c r="AP41" t="str">
        <f t="shared" si="80"/>
        <v>6pm-10pm</v>
      </c>
      <c r="AQ41" t="str">
        <f t="shared" si="81"/>
        <v>6pm-10pm</v>
      </c>
      <c r="AR41" s="7"/>
      <c r="AU41" t="s">
        <v>423</v>
      </c>
      <c r="AV41" s="2" t="s">
        <v>421</v>
      </c>
      <c r="AW41" s="2" t="s">
        <v>422</v>
      </c>
      <c r="AX41" s="3" t="str">
        <f t="shared" si="82"/>
        <v>{
    'name': "Gasoline Alley",
    'area': "downtown",'hours': {
      'sunday-start':"1800", 'sunday-end':"2200", 'monday-start':"1800", 'monday-end':"2200", 'tuesday-start':"1800", 'tuesday-end':"2200", 'wednesday-start':"1800", 'wednesday-end':"2200", 'thursday-start':"1800", 'thursday-end':"2200", 'friday-start':"1800", 'friday-end':"2200", 'saturday-start':"1800", 'saturday-end':"2200"},  'description': "$3 pints; $6 pitchers", 'link':"", 'pricing':"",   'phone-number': "", 'address': "28 N Tejon St, Colorado Springs, CO 80903", 'other-amenities': ['','','med'], 'has-drink':true, 'has-food':false},</v>
      </c>
      <c r="AY41" t="str">
        <f t="shared" si="83"/>
        <v/>
      </c>
      <c r="AZ41" t="str">
        <f t="shared" si="84"/>
        <v/>
      </c>
      <c r="BA41" t="str">
        <f t="shared" si="85"/>
        <v/>
      </c>
      <c r="BB41" t="str">
        <f t="shared" si="86"/>
        <v>&lt;img src=@img/drinkicon.png@&gt;</v>
      </c>
      <c r="BC41" t="str">
        <f t="shared" si="87"/>
        <v/>
      </c>
      <c r="BD41" t="str">
        <f t="shared" si="88"/>
        <v>&lt;img src=@img/drinkicon.png@&gt;</v>
      </c>
      <c r="BE41" t="str">
        <f t="shared" si="89"/>
        <v>drink med  downtown</v>
      </c>
      <c r="BF41" t="str">
        <f t="shared" si="90"/>
        <v>Downtown</v>
      </c>
      <c r="BG41">
        <v>38.835000000000001</v>
      </c>
      <c r="BH41">
        <v>-104.82375</v>
      </c>
      <c r="BI41" t="str">
        <f t="shared" si="91"/>
        <v>[38.835,-104.82375],</v>
      </c>
    </row>
    <row r="42" spans="2:63" ht="21" customHeight="1">
      <c r="B42" t="s">
        <v>131</v>
      </c>
      <c r="C42" t="s">
        <v>140</v>
      </c>
      <c r="G42" s="9" t="s">
        <v>300</v>
      </c>
      <c r="H42">
        <v>1600</v>
      </c>
      <c r="I42">
        <v>1900</v>
      </c>
      <c r="J42">
        <v>1600</v>
      </c>
      <c r="K42">
        <v>1900</v>
      </c>
      <c r="L42">
        <v>1600</v>
      </c>
      <c r="M42">
        <v>1900</v>
      </c>
      <c r="N42">
        <v>1600</v>
      </c>
      <c r="O42">
        <v>1900</v>
      </c>
      <c r="P42">
        <v>1600</v>
      </c>
      <c r="Q42">
        <v>1900</v>
      </c>
      <c r="R42">
        <v>1600</v>
      </c>
      <c r="S42">
        <v>1900</v>
      </c>
      <c r="V42" t="s">
        <v>216</v>
      </c>
      <c r="W42">
        <f t="shared" si="61"/>
        <v>16</v>
      </c>
      <c r="X42">
        <f t="shared" si="62"/>
        <v>19</v>
      </c>
      <c r="Y42">
        <f t="shared" si="63"/>
        <v>16</v>
      </c>
      <c r="Z42">
        <f t="shared" si="64"/>
        <v>19</v>
      </c>
      <c r="AA42">
        <f t="shared" si="65"/>
        <v>16</v>
      </c>
      <c r="AB42">
        <f t="shared" si="66"/>
        <v>19</v>
      </c>
      <c r="AC42">
        <f t="shared" si="67"/>
        <v>16</v>
      </c>
      <c r="AD42">
        <f t="shared" si="68"/>
        <v>19</v>
      </c>
      <c r="AE42">
        <f t="shared" si="69"/>
        <v>16</v>
      </c>
      <c r="AF42">
        <f t="shared" si="70"/>
        <v>19</v>
      </c>
      <c r="AG42">
        <f t="shared" si="71"/>
        <v>16</v>
      </c>
      <c r="AH42">
        <f t="shared" si="72"/>
        <v>19</v>
      </c>
      <c r="AI42" t="str">
        <f t="shared" si="73"/>
        <v/>
      </c>
      <c r="AJ42" t="str">
        <f t="shared" si="74"/>
        <v/>
      </c>
      <c r="AK42" t="str">
        <f t="shared" si="75"/>
        <v>4pm-7pm</v>
      </c>
      <c r="AL42" t="str">
        <f t="shared" si="76"/>
        <v>4pm-7pm</v>
      </c>
      <c r="AM42" t="str">
        <f t="shared" si="77"/>
        <v>4pm-7pm</v>
      </c>
      <c r="AN42" t="str">
        <f t="shared" si="78"/>
        <v>4pm-7pm</v>
      </c>
      <c r="AO42" t="str">
        <f t="shared" si="79"/>
        <v>4pm-7pm</v>
      </c>
      <c r="AP42" t="str">
        <f t="shared" si="80"/>
        <v>4pm-7pm</v>
      </c>
      <c r="AQ42" t="str">
        <f t="shared" si="81"/>
        <v/>
      </c>
      <c r="AR42" s="8"/>
      <c r="AU42" t="s">
        <v>423</v>
      </c>
      <c r="AV42" s="2" t="s">
        <v>421</v>
      </c>
      <c r="AW42" s="2" t="s">
        <v>421</v>
      </c>
      <c r="AX42" s="3" t="str">
        <f t="shared" si="82"/>
        <v>{
    'name': "Good Company Restaurant and Bar",
    'area': "nacademy",'hours':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"Wells, house wines, and domestic beer - $3&lt;br&gt;Pitchers of Coors Light and Miller Lite - $9&lt;br&gt;Pitchers of Bud Light - $9.50&lt;br&gt;Additional specials every day of the week", 'link':"", 'pricing':"",   'phone-number': "", 'address': "7625 N Union Blvd, Colorado Springs, CO 80920", 'other-amenities': ['','','med'], 'has-drink':true, 'has-food':true},</v>
      </c>
      <c r="AY42" t="str">
        <f t="shared" si="83"/>
        <v/>
      </c>
      <c r="AZ42" t="str">
        <f t="shared" si="84"/>
        <v/>
      </c>
      <c r="BA42" t="str">
        <f t="shared" si="85"/>
        <v/>
      </c>
      <c r="BB42" t="str">
        <f t="shared" si="86"/>
        <v>&lt;img src=@img/drinkicon.png@&gt;</v>
      </c>
      <c r="BC42" t="str">
        <f t="shared" si="87"/>
        <v>&lt;img src=@img/foodicon.png@&gt;</v>
      </c>
      <c r="BD42" t="str">
        <f t="shared" si="88"/>
        <v>&lt;img src=@img/drinkicon.png@&gt;&lt;img src=@img/foodicon.png@&gt;</v>
      </c>
      <c r="BE42" t="str">
        <f t="shared" si="89"/>
        <v>drink food med  nacademy</v>
      </c>
      <c r="BF42" t="str">
        <f t="shared" si="90"/>
        <v>North Academy</v>
      </c>
      <c r="BG42">
        <v>38.943472499999999</v>
      </c>
      <c r="BH42">
        <v>-104.77398049999999</v>
      </c>
      <c r="BI42" t="str">
        <f t="shared" si="91"/>
        <v>[38.9434725,-104.7739805],</v>
      </c>
    </row>
    <row r="43" spans="2:63" ht="21" customHeight="1">
      <c r="B43" t="s">
        <v>347</v>
      </c>
      <c r="C43" t="s">
        <v>140</v>
      </c>
      <c r="G43" t="s">
        <v>371</v>
      </c>
      <c r="H43">
        <v>1100</v>
      </c>
      <c r="I43">
        <v>1730</v>
      </c>
      <c r="J43">
        <v>1400</v>
      </c>
      <c r="K43">
        <v>1730</v>
      </c>
      <c r="L43">
        <v>1400</v>
      </c>
      <c r="M43">
        <v>1730</v>
      </c>
      <c r="N43">
        <v>1400</v>
      </c>
      <c r="O43">
        <v>1730</v>
      </c>
      <c r="P43">
        <v>1400</v>
      </c>
      <c r="Q43">
        <v>1730</v>
      </c>
      <c r="R43">
        <v>1100</v>
      </c>
      <c r="S43">
        <v>1730</v>
      </c>
      <c r="T43">
        <v>1100</v>
      </c>
      <c r="U43">
        <v>1730</v>
      </c>
      <c r="V43" t="s">
        <v>354</v>
      </c>
      <c r="W43">
        <f t="shared" si="61"/>
        <v>11</v>
      </c>
      <c r="X43">
        <f t="shared" si="62"/>
        <v>17.3</v>
      </c>
      <c r="Y43">
        <f t="shared" si="63"/>
        <v>14</v>
      </c>
      <c r="Z43">
        <f t="shared" si="64"/>
        <v>17.3</v>
      </c>
      <c r="AA43">
        <f t="shared" si="65"/>
        <v>14</v>
      </c>
      <c r="AB43">
        <f t="shared" si="66"/>
        <v>17.3</v>
      </c>
      <c r="AC43">
        <f t="shared" si="67"/>
        <v>14</v>
      </c>
      <c r="AD43">
        <f t="shared" si="68"/>
        <v>17.3</v>
      </c>
      <c r="AE43">
        <f t="shared" si="69"/>
        <v>14</v>
      </c>
      <c r="AF43">
        <f t="shared" si="70"/>
        <v>17.3</v>
      </c>
      <c r="AG43">
        <f t="shared" si="71"/>
        <v>11</v>
      </c>
      <c r="AH43">
        <f t="shared" si="72"/>
        <v>17.3</v>
      </c>
      <c r="AI43">
        <f t="shared" si="73"/>
        <v>11</v>
      </c>
      <c r="AJ43">
        <f t="shared" si="74"/>
        <v>17.3</v>
      </c>
      <c r="AK43" t="str">
        <f t="shared" si="75"/>
        <v>11am-5.3pm</v>
      </c>
      <c r="AL43" t="str">
        <f t="shared" si="76"/>
        <v>2pm-5.3pm</v>
      </c>
      <c r="AM43" t="str">
        <f t="shared" si="77"/>
        <v>2pm-5.3pm</v>
      </c>
      <c r="AN43" t="str">
        <f t="shared" si="78"/>
        <v>2pm-5.3pm</v>
      </c>
      <c r="AO43" t="str">
        <f t="shared" si="79"/>
        <v>2pm-5.3pm</v>
      </c>
      <c r="AP43" t="str">
        <f t="shared" si="80"/>
        <v>11am-5.3pm</v>
      </c>
      <c r="AQ43" t="str">
        <f t="shared" si="81"/>
        <v>11am-5.3pm</v>
      </c>
      <c r="AS43" t="s">
        <v>343</v>
      </c>
      <c r="AU43" t="s">
        <v>423</v>
      </c>
      <c r="AV43" s="2" t="s">
        <v>421</v>
      </c>
      <c r="AW43" s="2" t="s">
        <v>421</v>
      </c>
      <c r="AX43" s="3" t="str">
        <f t="shared" si="82"/>
        <v>{
    'name': "Hacienda Colorado",
    'area': "nacademy",'hours': {
      'sunday-start':"1100", 'sunday-end':"1730", 'monday-start':"1400", 'monday-end':"1730", 'tuesday-start':"1400", 'tuesday-end':"1730", 'wednesday-start':"1400", 'wednesday-end':"1730", 'thursday-start':"1400", 'thursday-end':"1730", 'friday-start':"1100", 'friday-end':"1730", 'saturday-start':"1100", 'saturday-end':"1730"},  'description': "$4.50 16oz Beer&lt;br&gt;$5.50 21oz Beer&lt;br&gt;$6.50 Well Drinks&lt;br&gt;$1 Off Wines&lt;br&gt;Wide Range of Discounted Food", 'link':"", 'pricing':"",   'phone-number': "", 'address': "5246 N Nevada Ave, Colorado Springs, CO 80918", 'other-amenities': ['outdoor','','med'], 'has-drink':true, 'has-food':true},</v>
      </c>
      <c r="AY43" t="str">
        <f t="shared" si="83"/>
        <v>&lt;img src=@img/outdoor.png@&gt;</v>
      </c>
      <c r="AZ43" t="str">
        <f t="shared" si="84"/>
        <v/>
      </c>
      <c r="BA43" t="str">
        <f t="shared" si="85"/>
        <v/>
      </c>
      <c r="BB43" t="str">
        <f t="shared" si="86"/>
        <v>&lt;img src=@img/drinkicon.png@&gt;</v>
      </c>
      <c r="BC43" t="str">
        <f t="shared" si="87"/>
        <v>&lt;img src=@img/foodicon.png@&gt;</v>
      </c>
      <c r="BD43" t="str">
        <f t="shared" si="88"/>
        <v>&lt;img src=@img/outdoor.png@&gt;&lt;img src=@img/drinkicon.png@&gt;&lt;img src=@img/foodicon.png@&gt;</v>
      </c>
      <c r="BE43" t="str">
        <f t="shared" si="89"/>
        <v>outdoor drink food med  nacademy</v>
      </c>
      <c r="BF43" t="str">
        <f t="shared" si="90"/>
        <v>North Academy</v>
      </c>
      <c r="BG43">
        <v>38.904649300000003</v>
      </c>
      <c r="BH43">
        <v>-104.8177993</v>
      </c>
      <c r="BI43" t="str">
        <f t="shared" si="91"/>
        <v>[38.9046493,-104.8177993],</v>
      </c>
    </row>
    <row r="44" spans="2:63" ht="21" customHeight="1">
      <c r="B44" s="19" t="s">
        <v>86</v>
      </c>
      <c r="C44" t="s">
        <v>97</v>
      </c>
      <c r="G44" s="9" t="s">
        <v>167</v>
      </c>
      <c r="H44">
        <v>1400</v>
      </c>
      <c r="I44">
        <v>1800</v>
      </c>
      <c r="J44">
        <v>1400</v>
      </c>
      <c r="K44">
        <v>1800</v>
      </c>
      <c r="L44">
        <v>1400</v>
      </c>
      <c r="M44">
        <v>1800</v>
      </c>
      <c r="N44">
        <v>1400</v>
      </c>
      <c r="O44">
        <v>1800</v>
      </c>
      <c r="P44">
        <v>1400</v>
      </c>
      <c r="Q44">
        <v>1800</v>
      </c>
      <c r="R44">
        <v>1400</v>
      </c>
      <c r="S44">
        <v>1800</v>
      </c>
      <c r="T44">
        <v>1400</v>
      </c>
      <c r="U44">
        <v>1800</v>
      </c>
      <c r="V44" s="3" t="s">
        <v>185</v>
      </c>
      <c r="W44">
        <f t="shared" si="61"/>
        <v>14</v>
      </c>
      <c r="X44">
        <f t="shared" si="62"/>
        <v>18</v>
      </c>
      <c r="Y44">
        <f t="shared" si="63"/>
        <v>14</v>
      </c>
      <c r="Z44">
        <f t="shared" si="64"/>
        <v>18</v>
      </c>
      <c r="AA44">
        <f t="shared" si="65"/>
        <v>14</v>
      </c>
      <c r="AB44">
        <f t="shared" si="66"/>
        <v>18</v>
      </c>
      <c r="AC44">
        <f t="shared" si="67"/>
        <v>14</v>
      </c>
      <c r="AD44">
        <f t="shared" si="68"/>
        <v>18</v>
      </c>
      <c r="AE44">
        <f t="shared" si="69"/>
        <v>14</v>
      </c>
      <c r="AF44">
        <f t="shared" si="70"/>
        <v>18</v>
      </c>
      <c r="AG44">
        <f t="shared" si="71"/>
        <v>14</v>
      </c>
      <c r="AH44">
        <f t="shared" si="72"/>
        <v>18</v>
      </c>
      <c r="AI44">
        <f t="shared" si="73"/>
        <v>14</v>
      </c>
      <c r="AJ44">
        <f t="shared" si="74"/>
        <v>18</v>
      </c>
      <c r="AK44" t="str">
        <f t="shared" si="75"/>
        <v>2pm-6pm</v>
      </c>
      <c r="AL44" t="str">
        <f t="shared" si="76"/>
        <v>2pm-6pm</v>
      </c>
      <c r="AM44" t="str">
        <f t="shared" si="77"/>
        <v>2pm-6pm</v>
      </c>
      <c r="AN44" t="str">
        <f t="shared" si="78"/>
        <v>2pm-6pm</v>
      </c>
      <c r="AO44" t="str">
        <f t="shared" si="79"/>
        <v>2pm-6pm</v>
      </c>
      <c r="AP44" t="str">
        <f t="shared" si="80"/>
        <v>2pm-6pm</v>
      </c>
      <c r="AQ44" t="str">
        <f t="shared" si="81"/>
        <v>2pm-6pm</v>
      </c>
      <c r="AR44" s="1"/>
      <c r="AU44" t="s">
        <v>423</v>
      </c>
      <c r="AV44" s="2" t="s">
        <v>421</v>
      </c>
      <c r="AW44" s="2" t="s">
        <v>421</v>
      </c>
      <c r="AX44" s="3" t="str">
        <f t="shared" si="82"/>
        <v>{
    'name': "Hops n Drops",
    'area': "powers",'hours': {
      'sunday-start':"1400", 'sunday-end':"1800", 'monday-start':"1400", 'monday-end':"1800", 'tuesday-start':"1400", 'tuesday-end':"1800", 'wednesday-start':"1400", 'wednesday-end':"1800", 'thursday-start':"1400", 'thursday-end':"1800", 'friday-start':"1400", 'friday-end':"1800", 'saturday-start':"1400", 'saturday-end':"1800"},  'description': "Special pricing on food and drinks", 'link':"", 'pricing':"",   'phone-number': "", 'address': "5820 Stetson Hills Blvd, Colorado Springs, CO 80922", 'other-amenities': ['','','med'], 'has-drink':true, 'has-food':true},</v>
      </c>
      <c r="AY44" t="str">
        <f t="shared" si="83"/>
        <v/>
      </c>
      <c r="AZ44" t="str">
        <f t="shared" si="84"/>
        <v/>
      </c>
      <c r="BA44" t="str">
        <f t="shared" si="85"/>
        <v/>
      </c>
      <c r="BB44" t="str">
        <f t="shared" si="86"/>
        <v>&lt;img src=@img/drinkicon.png@&gt;</v>
      </c>
      <c r="BC44" t="str">
        <f t="shared" si="87"/>
        <v>&lt;img src=@img/foodicon.png@&gt;</v>
      </c>
      <c r="BD44" t="str">
        <f t="shared" si="88"/>
        <v>&lt;img src=@img/drinkicon.png@&gt;&lt;img src=@img/foodicon.png@&gt;</v>
      </c>
      <c r="BE44" t="str">
        <f t="shared" si="89"/>
        <v>drink food med  powers</v>
      </c>
      <c r="BF44" t="str">
        <f t="shared" si="90"/>
        <v>Powers Road</v>
      </c>
      <c r="BG44">
        <v>38.911320000000003</v>
      </c>
      <c r="BH44">
        <v>-104.71729000000001</v>
      </c>
      <c r="BI44" t="str">
        <f t="shared" si="91"/>
        <v>[38.91132,-104.71729],</v>
      </c>
    </row>
    <row r="45" spans="2:63" ht="21" customHeight="1">
      <c r="B45" t="s">
        <v>339</v>
      </c>
      <c r="C45" t="s">
        <v>55</v>
      </c>
      <c r="G45" t="s">
        <v>364</v>
      </c>
      <c r="J45">
        <v>1500</v>
      </c>
      <c r="K45">
        <v>1800</v>
      </c>
      <c r="L45">
        <v>1500</v>
      </c>
      <c r="M45">
        <v>1800</v>
      </c>
      <c r="N45">
        <v>1500</v>
      </c>
      <c r="O45">
        <v>1800</v>
      </c>
      <c r="P45">
        <v>1500</v>
      </c>
      <c r="Q45">
        <v>1800</v>
      </c>
      <c r="R45">
        <v>1500</v>
      </c>
      <c r="S45">
        <v>1800</v>
      </c>
      <c r="V45" t="s">
        <v>353</v>
      </c>
      <c r="W45" t="str">
        <f t="shared" si="61"/>
        <v/>
      </c>
      <c r="X45" t="str">
        <f t="shared" si="62"/>
        <v/>
      </c>
      <c r="Y45">
        <f t="shared" si="63"/>
        <v>15</v>
      </c>
      <c r="Z45">
        <f t="shared" si="64"/>
        <v>18</v>
      </c>
      <c r="AA45">
        <f t="shared" si="65"/>
        <v>15</v>
      </c>
      <c r="AB45">
        <f t="shared" si="66"/>
        <v>18</v>
      </c>
      <c r="AC45">
        <f t="shared" si="67"/>
        <v>15</v>
      </c>
      <c r="AD45">
        <f t="shared" si="68"/>
        <v>18</v>
      </c>
      <c r="AE45">
        <f t="shared" si="69"/>
        <v>15</v>
      </c>
      <c r="AF45">
        <f t="shared" si="70"/>
        <v>18</v>
      </c>
      <c r="AG45">
        <f t="shared" si="71"/>
        <v>15</v>
      </c>
      <c r="AH45">
        <f t="shared" si="72"/>
        <v>18</v>
      </c>
      <c r="AI45" t="str">
        <f t="shared" si="73"/>
        <v/>
      </c>
      <c r="AJ45" t="str">
        <f t="shared" si="74"/>
        <v/>
      </c>
      <c r="AK45" t="str">
        <f t="shared" si="75"/>
        <v/>
      </c>
      <c r="AL45" t="str">
        <f t="shared" si="76"/>
        <v>3pm-6pm</v>
      </c>
      <c r="AM45" t="str">
        <f t="shared" si="77"/>
        <v>3pm-6pm</v>
      </c>
      <c r="AN45" t="str">
        <f t="shared" si="78"/>
        <v>3pm-6pm</v>
      </c>
      <c r="AO45" t="str">
        <f t="shared" si="79"/>
        <v>3pm-6pm</v>
      </c>
      <c r="AP45" t="str">
        <f t="shared" si="80"/>
        <v>3pm-6pm</v>
      </c>
      <c r="AQ45" t="str">
        <f t="shared" si="81"/>
        <v/>
      </c>
      <c r="AT45" t="s">
        <v>331</v>
      </c>
      <c r="AU45" t="s">
        <v>423</v>
      </c>
      <c r="AV45" s="2" t="s">
        <v>421</v>
      </c>
      <c r="AW45" s="2" t="s">
        <v>422</v>
      </c>
      <c r="AX45" s="3" t="str">
        <f t="shared" si="82"/>
        <v>{
    'name': "Iron Bird Brewing",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"Discounted beer", 'link':"", 'pricing':"",   'phone-number': "", 'address': "402 S Nevada Ave, Colorado Springs, CO 80903", 'other-amenities': ['','pet','med'], 'has-drink':true, 'has-food':false},</v>
      </c>
      <c r="AY45" t="str">
        <f t="shared" si="83"/>
        <v/>
      </c>
      <c r="AZ45" t="str">
        <f t="shared" si="84"/>
        <v>&lt;img src=@img/pets.png@&gt;</v>
      </c>
      <c r="BA45" t="str">
        <f t="shared" si="85"/>
        <v/>
      </c>
      <c r="BB45" t="str">
        <f t="shared" si="86"/>
        <v>&lt;img src=@img/drinkicon.png@&gt;</v>
      </c>
      <c r="BC45" t="str">
        <f t="shared" si="87"/>
        <v/>
      </c>
      <c r="BD45" t="str">
        <f t="shared" si="88"/>
        <v>&lt;img src=@img/pets.png@&gt;&lt;img src=@img/drinkicon.png@&gt;</v>
      </c>
      <c r="BE45" t="str">
        <f t="shared" si="89"/>
        <v>pet drink med  downtown</v>
      </c>
      <c r="BF45" t="str">
        <f t="shared" si="90"/>
        <v>Downtown</v>
      </c>
      <c r="BG45">
        <v>38.82799</v>
      </c>
      <c r="BH45">
        <v>-104.82259000000001</v>
      </c>
      <c r="BI45" t="str">
        <f t="shared" si="91"/>
        <v>[38.82799,-104.82259],</v>
      </c>
    </row>
    <row r="46" spans="2:63" ht="21" customHeight="1">
      <c r="B46" t="s">
        <v>61</v>
      </c>
      <c r="C46" t="s">
        <v>55</v>
      </c>
      <c r="G46" s="9" t="s">
        <v>146</v>
      </c>
      <c r="J46">
        <v>1500</v>
      </c>
      <c r="K46">
        <v>1800</v>
      </c>
      <c r="L46">
        <v>1500</v>
      </c>
      <c r="M46">
        <v>1800</v>
      </c>
      <c r="N46">
        <v>1500</v>
      </c>
      <c r="O46">
        <v>1800</v>
      </c>
      <c r="P46">
        <v>1500</v>
      </c>
      <c r="Q46">
        <v>1800</v>
      </c>
      <c r="R46">
        <v>1500</v>
      </c>
      <c r="S46">
        <v>1800</v>
      </c>
      <c r="V46" t="s">
        <v>170</v>
      </c>
      <c r="W46" t="str">
        <f t="shared" si="61"/>
        <v/>
      </c>
      <c r="X46" t="str">
        <f t="shared" si="62"/>
        <v/>
      </c>
      <c r="Y46">
        <f t="shared" si="63"/>
        <v>15</v>
      </c>
      <c r="Z46">
        <f t="shared" si="64"/>
        <v>18</v>
      </c>
      <c r="AA46">
        <f t="shared" si="65"/>
        <v>15</v>
      </c>
      <c r="AB46">
        <f t="shared" si="66"/>
        <v>18</v>
      </c>
      <c r="AC46">
        <f t="shared" si="67"/>
        <v>15</v>
      </c>
      <c r="AD46">
        <f t="shared" si="68"/>
        <v>18</v>
      </c>
      <c r="AE46">
        <f t="shared" si="69"/>
        <v>15</v>
      </c>
      <c r="AF46">
        <f t="shared" si="70"/>
        <v>18</v>
      </c>
      <c r="AG46">
        <f t="shared" si="71"/>
        <v>15</v>
      </c>
      <c r="AH46">
        <f t="shared" si="72"/>
        <v>18</v>
      </c>
      <c r="AI46" t="str">
        <f t="shared" si="73"/>
        <v/>
      </c>
      <c r="AJ46" t="str">
        <f t="shared" si="74"/>
        <v/>
      </c>
      <c r="AK46" t="str">
        <f t="shared" si="75"/>
        <v/>
      </c>
      <c r="AL46" t="str">
        <f t="shared" si="76"/>
        <v>3pm-6pm</v>
      </c>
      <c r="AM46" t="str">
        <f t="shared" si="77"/>
        <v>3pm-6pm</v>
      </c>
      <c r="AN46" t="str">
        <f t="shared" si="78"/>
        <v>3pm-6pm</v>
      </c>
      <c r="AO46" t="str">
        <f t="shared" si="79"/>
        <v>3pm-6pm</v>
      </c>
      <c r="AP46" t="str">
        <f t="shared" si="80"/>
        <v>3pm-6pm</v>
      </c>
      <c r="AQ46" t="str">
        <f t="shared" si="81"/>
        <v/>
      </c>
      <c r="AR46" s="4" t="s">
        <v>147</v>
      </c>
      <c r="AS46" t="s">
        <v>343</v>
      </c>
      <c r="AT46" t="s">
        <v>331</v>
      </c>
      <c r="AU46" t="s">
        <v>423</v>
      </c>
      <c r="AV46" s="2" t="s">
        <v>421</v>
      </c>
      <c r="AW46" s="2" t="s">
        <v>421</v>
      </c>
      <c r="AX46" s="3" t="str">
        <f t="shared" si="82"/>
        <v>{
    'name': "Jack Quinn Irish Ale House &amp; Pub",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"Drinks $3.50 Domestic Beers and Liquors&lt;br&gt;Drinks $4 Imports and House Wine by the Glass&lt;br&gt;Food 1/2 Priced Appetizers", 'link':"https://jackquinnspub.com/", 'pricing':"",   'phone-number': "", 'address': "21 S Tejon St, Colorado Springs, CO 80903", 'other-amenities': ['outdoor','pet','med'], 'has-drink':true, 'has-food':true},</v>
      </c>
      <c r="AY46" t="str">
        <f t="shared" si="83"/>
        <v>&lt;img src=@img/outdoor.png@&gt;</v>
      </c>
      <c r="AZ46" t="str">
        <f t="shared" si="84"/>
        <v>&lt;img src=@img/pets.png@&gt;</v>
      </c>
      <c r="BA46" t="str">
        <f t="shared" si="85"/>
        <v/>
      </c>
      <c r="BB46" t="str">
        <f t="shared" si="86"/>
        <v>&lt;img src=@img/drinkicon.png@&gt;</v>
      </c>
      <c r="BC46" t="str">
        <f t="shared" si="87"/>
        <v>&lt;img src=@img/foodicon.png@&gt;</v>
      </c>
      <c r="BD46" t="str">
        <f t="shared" si="88"/>
        <v>&lt;img src=@img/outdoor.png@&gt;&lt;img src=@img/pets.png@&gt;&lt;img src=@img/drinkicon.png@&gt;&lt;img src=@img/foodicon.png@&gt;</v>
      </c>
      <c r="BE46" t="str">
        <f t="shared" si="89"/>
        <v>outdoor pet drink food med  downtown</v>
      </c>
      <c r="BF46" t="str">
        <f t="shared" si="90"/>
        <v>Downtown</v>
      </c>
      <c r="BG46">
        <v>38.832970000000003</v>
      </c>
      <c r="BH46">
        <v>-104.82306</v>
      </c>
      <c r="BI46" t="str">
        <f t="shared" si="91"/>
        <v>[38.83297,-104.82306],</v>
      </c>
      <c r="BJ46" s="2"/>
      <c r="BK46" t="str">
        <f>IF(BJ46&gt;0,"&lt;img src=@img/kidicon.png@&gt;","")</f>
        <v/>
      </c>
    </row>
    <row r="47" spans="2:63" ht="21" customHeight="1">
      <c r="B47" s="13" t="s">
        <v>247</v>
      </c>
      <c r="C47" t="s">
        <v>73</v>
      </c>
      <c r="G47" s="9" t="s">
        <v>325</v>
      </c>
      <c r="H47">
        <v>1500</v>
      </c>
      <c r="I47">
        <v>1800</v>
      </c>
      <c r="J47">
        <v>1500</v>
      </c>
      <c r="K47">
        <v>1800</v>
      </c>
      <c r="L47">
        <v>1500</v>
      </c>
      <c r="M47">
        <v>1800</v>
      </c>
      <c r="N47">
        <v>1500</v>
      </c>
      <c r="O47">
        <v>1800</v>
      </c>
      <c r="P47">
        <v>1500</v>
      </c>
      <c r="Q47">
        <v>1800</v>
      </c>
      <c r="R47">
        <v>1500</v>
      </c>
      <c r="S47">
        <v>1800</v>
      </c>
      <c r="T47">
        <v>1500</v>
      </c>
      <c r="U47">
        <v>1800</v>
      </c>
      <c r="V47" s="3" t="s">
        <v>254</v>
      </c>
      <c r="W47">
        <f t="shared" si="61"/>
        <v>15</v>
      </c>
      <c r="X47">
        <f t="shared" si="62"/>
        <v>18</v>
      </c>
      <c r="Y47">
        <f t="shared" si="63"/>
        <v>15</v>
      </c>
      <c r="Z47">
        <f t="shared" si="64"/>
        <v>18</v>
      </c>
      <c r="AA47">
        <f t="shared" si="65"/>
        <v>15</v>
      </c>
      <c r="AB47">
        <f t="shared" si="66"/>
        <v>18</v>
      </c>
      <c r="AC47">
        <f t="shared" si="67"/>
        <v>15</v>
      </c>
      <c r="AD47">
        <f t="shared" si="68"/>
        <v>18</v>
      </c>
      <c r="AE47">
        <f t="shared" si="69"/>
        <v>15</v>
      </c>
      <c r="AF47">
        <f t="shared" si="70"/>
        <v>18</v>
      </c>
      <c r="AG47">
        <f t="shared" si="71"/>
        <v>15</v>
      </c>
      <c r="AH47">
        <f t="shared" si="72"/>
        <v>18</v>
      </c>
      <c r="AI47">
        <f t="shared" si="73"/>
        <v>15</v>
      </c>
      <c r="AJ47">
        <f t="shared" si="74"/>
        <v>18</v>
      </c>
      <c r="AK47" t="str">
        <f t="shared" si="75"/>
        <v>3pm-6pm</v>
      </c>
      <c r="AL47" t="str">
        <f t="shared" si="76"/>
        <v>3pm-6pm</v>
      </c>
      <c r="AM47" t="str">
        <f t="shared" si="77"/>
        <v>3pm-6pm</v>
      </c>
      <c r="AN47" t="str">
        <f t="shared" si="78"/>
        <v>3pm-6pm</v>
      </c>
      <c r="AO47" t="str">
        <f t="shared" si="79"/>
        <v>3pm-6pm</v>
      </c>
      <c r="AP47" t="str">
        <f t="shared" si="80"/>
        <v>3pm-6pm</v>
      </c>
      <c r="AQ47" t="str">
        <f t="shared" si="81"/>
        <v>3pm-6pm</v>
      </c>
      <c r="AR47" s="1"/>
      <c r="AU47" t="s">
        <v>423</v>
      </c>
      <c r="AV47" s="2" t="s">
        <v>421</v>
      </c>
      <c r="AW47" s="2" t="s">
        <v>422</v>
      </c>
      <c r="AX47" s="3" t="str">
        <f t="shared" si="82"/>
        <v>{
    'name': "Jake &amp; Tellys Greek Taverna",
    'area': "oldcolo",'hours':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"Check their Facebook page for weekly specials", 'link':"", 'pricing':"",   'phone-number': "", 'address': "2616 Colorado Ave #24, Colorado Springs, CO 80904", 'other-amenities': ['','','med'], 'has-drink':true, 'has-food':false},</v>
      </c>
      <c r="AY47" t="str">
        <f t="shared" si="83"/>
        <v/>
      </c>
      <c r="AZ47" t="str">
        <f t="shared" si="84"/>
        <v/>
      </c>
      <c r="BA47" t="str">
        <f t="shared" si="85"/>
        <v/>
      </c>
      <c r="BB47" t="str">
        <f t="shared" si="86"/>
        <v>&lt;img src=@img/drinkicon.png@&gt;</v>
      </c>
      <c r="BC47" t="str">
        <f t="shared" si="87"/>
        <v/>
      </c>
      <c r="BD47" t="str">
        <f t="shared" si="88"/>
        <v>&lt;img src=@img/drinkicon.png@&gt;</v>
      </c>
      <c r="BE47" t="str">
        <f t="shared" si="89"/>
        <v>drink med  oldcolo</v>
      </c>
      <c r="BF47" t="str">
        <f t="shared" si="90"/>
        <v>Old Colorado Springs</v>
      </c>
      <c r="BG47">
        <v>38.848779999999998</v>
      </c>
      <c r="BH47">
        <v>-104.86452</v>
      </c>
      <c r="BI47" t="str">
        <f t="shared" si="91"/>
        <v>[38.84878,-104.86452],</v>
      </c>
    </row>
    <row r="48" spans="2:63" ht="21" customHeight="1">
      <c r="B48" t="s">
        <v>144</v>
      </c>
      <c r="C48" t="s">
        <v>145</v>
      </c>
      <c r="G48" s="9" t="s">
        <v>314</v>
      </c>
      <c r="J48">
        <v>1600</v>
      </c>
      <c r="K48">
        <v>1900</v>
      </c>
      <c r="L48">
        <v>1600</v>
      </c>
      <c r="M48">
        <v>1900</v>
      </c>
      <c r="N48">
        <v>1600</v>
      </c>
      <c r="O48">
        <v>1900</v>
      </c>
      <c r="P48">
        <v>1600</v>
      </c>
      <c r="Q48">
        <v>1900</v>
      </c>
      <c r="R48">
        <v>1600</v>
      </c>
      <c r="S48">
        <v>1900</v>
      </c>
      <c r="V48" t="s">
        <v>227</v>
      </c>
      <c r="W48" t="str">
        <f t="shared" si="61"/>
        <v/>
      </c>
      <c r="X48" t="str">
        <f t="shared" si="62"/>
        <v/>
      </c>
      <c r="Y48">
        <f t="shared" si="63"/>
        <v>16</v>
      </c>
      <c r="Z48">
        <f t="shared" si="64"/>
        <v>19</v>
      </c>
      <c r="AA48">
        <f t="shared" si="65"/>
        <v>16</v>
      </c>
      <c r="AB48">
        <f t="shared" si="66"/>
        <v>19</v>
      </c>
      <c r="AC48">
        <f t="shared" si="67"/>
        <v>16</v>
      </c>
      <c r="AD48">
        <f t="shared" si="68"/>
        <v>19</v>
      </c>
      <c r="AE48">
        <f t="shared" si="69"/>
        <v>16</v>
      </c>
      <c r="AF48">
        <f t="shared" si="70"/>
        <v>19</v>
      </c>
      <c r="AG48">
        <f t="shared" si="71"/>
        <v>16</v>
      </c>
      <c r="AH48">
        <f t="shared" si="72"/>
        <v>19</v>
      </c>
      <c r="AI48" t="str">
        <f t="shared" si="73"/>
        <v/>
      </c>
      <c r="AJ48" t="str">
        <f t="shared" si="74"/>
        <v/>
      </c>
      <c r="AK48" t="str">
        <f t="shared" si="75"/>
        <v/>
      </c>
      <c r="AL48" t="str">
        <f t="shared" si="76"/>
        <v>4pm-7pm</v>
      </c>
      <c r="AM48" t="str">
        <f t="shared" si="77"/>
        <v>4pm-7pm</v>
      </c>
      <c r="AN48" t="str">
        <f t="shared" si="78"/>
        <v>4pm-7pm</v>
      </c>
      <c r="AO48" t="str">
        <f t="shared" si="79"/>
        <v>4pm-7pm</v>
      </c>
      <c r="AP48" t="str">
        <f t="shared" si="80"/>
        <v>4pm-7pm</v>
      </c>
      <c r="AQ48" t="str">
        <f t="shared" si="81"/>
        <v/>
      </c>
      <c r="AR48" s="1"/>
      <c r="AU48" t="s">
        <v>423</v>
      </c>
      <c r="AV48" s="2" t="s">
        <v>421</v>
      </c>
      <c r="AW48" s="2" t="s">
        <v>421</v>
      </c>
      <c r="AX48" s="3" t="str">
        <f t="shared" si="82"/>
        <v>{
    'name': "JBs Burger Kitchen and Bar",
    'area': "sacademy",'hours':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"1 off draft beer and well drinks&lt;br&gt;1/2 off Naan-Za Flatbreads", 'link':"", 'pricing':"",   'phone-number': "", 'address': "1855 Aeroplaza Dr, Colorado Springs, CO 80916", 'other-amenities': ['','','med'], 'has-drink':true, 'has-food':true},</v>
      </c>
      <c r="AY48" t="str">
        <f t="shared" si="83"/>
        <v/>
      </c>
      <c r="AZ48" t="str">
        <f t="shared" si="84"/>
        <v/>
      </c>
      <c r="BA48" t="str">
        <f t="shared" si="85"/>
        <v/>
      </c>
      <c r="BB48" t="str">
        <f t="shared" si="86"/>
        <v>&lt;img src=@img/drinkicon.png@&gt;</v>
      </c>
      <c r="BC48" t="str">
        <f t="shared" si="87"/>
        <v>&lt;img src=@img/foodicon.png@&gt;</v>
      </c>
      <c r="BD48" t="str">
        <f t="shared" si="88"/>
        <v>&lt;img src=@img/drinkicon.png@&gt;&lt;img src=@img/foodicon.png@&gt;</v>
      </c>
      <c r="BE48" t="str">
        <f t="shared" si="89"/>
        <v>drink food med  sacademy</v>
      </c>
      <c r="BF48" t="str">
        <f t="shared" si="90"/>
        <v>South Academy</v>
      </c>
      <c r="BG48">
        <v>38.804718999999999</v>
      </c>
      <c r="BH48">
        <v>-104.73662299999999</v>
      </c>
      <c r="BI48" t="str">
        <f t="shared" si="91"/>
        <v>[38.804719,-104.736623],</v>
      </c>
    </row>
    <row r="49" spans="2:62" ht="21" customHeight="1">
      <c r="B49" t="s">
        <v>433</v>
      </c>
      <c r="C49" t="s">
        <v>55</v>
      </c>
      <c r="G49" s="14" t="s">
        <v>154</v>
      </c>
      <c r="J49">
        <v>1600</v>
      </c>
      <c r="K49">
        <v>1900</v>
      </c>
      <c r="L49">
        <v>1600</v>
      </c>
      <c r="M49">
        <v>1900</v>
      </c>
      <c r="N49">
        <v>1600</v>
      </c>
      <c r="O49">
        <v>1900</v>
      </c>
      <c r="P49">
        <v>1600</v>
      </c>
      <c r="Q49">
        <v>1900</v>
      </c>
      <c r="R49">
        <v>1600</v>
      </c>
      <c r="S49">
        <v>1900</v>
      </c>
      <c r="T49">
        <v>1600</v>
      </c>
      <c r="U49">
        <v>1900</v>
      </c>
      <c r="V49" s="3" t="s">
        <v>176</v>
      </c>
      <c r="W49" t="str">
        <f t="shared" si="61"/>
        <v/>
      </c>
      <c r="X49" t="str">
        <f t="shared" si="62"/>
        <v/>
      </c>
      <c r="Y49">
        <f t="shared" si="63"/>
        <v>16</v>
      </c>
      <c r="Z49">
        <f t="shared" si="64"/>
        <v>19</v>
      </c>
      <c r="AA49">
        <f t="shared" si="65"/>
        <v>16</v>
      </c>
      <c r="AB49">
        <f t="shared" si="66"/>
        <v>19</v>
      </c>
      <c r="AC49">
        <f t="shared" si="67"/>
        <v>16</v>
      </c>
      <c r="AD49">
        <f t="shared" si="68"/>
        <v>19</v>
      </c>
      <c r="AE49">
        <f t="shared" si="69"/>
        <v>16</v>
      </c>
      <c r="AF49">
        <f t="shared" si="70"/>
        <v>19</v>
      </c>
      <c r="AG49">
        <f t="shared" si="71"/>
        <v>16</v>
      </c>
      <c r="AH49">
        <f t="shared" si="72"/>
        <v>19</v>
      </c>
      <c r="AI49">
        <f t="shared" si="73"/>
        <v>16</v>
      </c>
      <c r="AJ49">
        <f t="shared" si="74"/>
        <v>19</v>
      </c>
      <c r="AK49" t="str">
        <f t="shared" si="75"/>
        <v/>
      </c>
      <c r="AL49" t="str">
        <f t="shared" si="76"/>
        <v>4pm-7pm</v>
      </c>
      <c r="AM49" t="str">
        <f t="shared" si="77"/>
        <v>4pm-7pm</v>
      </c>
      <c r="AN49" t="str">
        <f t="shared" si="78"/>
        <v>4pm-7pm</v>
      </c>
      <c r="AO49" t="str">
        <f t="shared" si="79"/>
        <v>4pm-7pm</v>
      </c>
      <c r="AP49" t="str">
        <f t="shared" si="80"/>
        <v>4pm-7pm</v>
      </c>
      <c r="AQ49" t="str">
        <f t="shared" si="81"/>
        <v>4pm-7pm</v>
      </c>
      <c r="AR49" t="s">
        <v>70</v>
      </c>
      <c r="AS49" t="s">
        <v>343</v>
      </c>
      <c r="AU49" t="s">
        <v>423</v>
      </c>
      <c r="AV49" s="2" t="s">
        <v>421</v>
      </c>
      <c r="AW49" s="2" t="s">
        <v>421</v>
      </c>
      <c r="AX49" s="3" t="str">
        <f t="shared" si="82"/>
        <v>{
    'name': "Jose Muldoons Food &amp; Drink Downtown",
    'area': "downtown",'hours':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"$3.50 Drinks - House Margaritas, Draft Beers, Wines, Wells and Sangria&lt;br&gt;$5 Grub - Chili Con Queso, Grilled Chicken Mesquitos, Guacamole, Aztec Dip&lt;br&gt;$6 Grub - 1/2 Nacho Grande, Quesadilla, Carnitas Street Tacos&lt;br&gt;$4 Domestic Drafts&lt;br&gt;$5.50 Premium Drafts", 'link':"http://www.josemuldoons.com/", 'pricing':"",   'phone-number': "", 'address': "222 N Tejon St, Colorado Springs, CO 80903", 'other-amenities': ['outdoor','','med'], 'has-drink':true, 'has-food':true},</v>
      </c>
      <c r="AY49" t="str">
        <f t="shared" si="83"/>
        <v>&lt;img src=@img/outdoor.png@&gt;</v>
      </c>
      <c r="AZ49" t="str">
        <f t="shared" si="84"/>
        <v/>
      </c>
      <c r="BA49" t="str">
        <f t="shared" si="85"/>
        <v/>
      </c>
      <c r="BB49" t="str">
        <f t="shared" si="86"/>
        <v>&lt;img src=@img/drinkicon.png@&gt;</v>
      </c>
      <c r="BC49" t="str">
        <f t="shared" si="87"/>
        <v>&lt;img src=@img/foodicon.png@&gt;</v>
      </c>
      <c r="BD49" t="str">
        <f t="shared" si="88"/>
        <v>&lt;img src=@img/outdoor.png@&gt;&lt;img src=@img/drinkicon.png@&gt;&lt;img src=@img/foodicon.png@&gt;</v>
      </c>
      <c r="BE49" t="str">
        <f t="shared" si="89"/>
        <v>outdoor drink food med  downtown</v>
      </c>
      <c r="BF49" t="str">
        <f t="shared" si="90"/>
        <v>Downtown</v>
      </c>
      <c r="BG49">
        <v>38.837568300000001</v>
      </c>
      <c r="BH49">
        <v>-104.8235078</v>
      </c>
      <c r="BI49" t="str">
        <f t="shared" si="91"/>
        <v>[38.8375683,-104.8235078],</v>
      </c>
    </row>
    <row r="50" spans="2:62" ht="21" customHeight="1">
      <c r="B50" s="19" t="s">
        <v>82</v>
      </c>
      <c r="C50" t="s">
        <v>85</v>
      </c>
      <c r="G50" s="9" t="s">
        <v>163</v>
      </c>
      <c r="J50">
        <v>1600</v>
      </c>
      <c r="K50">
        <v>1800</v>
      </c>
      <c r="L50">
        <v>1600</v>
      </c>
      <c r="M50">
        <v>1800</v>
      </c>
      <c r="N50">
        <v>1600</v>
      </c>
      <c r="O50">
        <v>1800</v>
      </c>
      <c r="P50">
        <v>1600</v>
      </c>
      <c r="Q50">
        <v>1800</v>
      </c>
      <c r="R50">
        <v>1600</v>
      </c>
      <c r="S50">
        <v>1800</v>
      </c>
      <c r="V50" s="3" t="s">
        <v>182</v>
      </c>
      <c r="W50" t="str">
        <f t="shared" si="61"/>
        <v/>
      </c>
      <c r="X50" t="str">
        <f t="shared" si="62"/>
        <v/>
      </c>
      <c r="Y50">
        <f t="shared" si="63"/>
        <v>16</v>
      </c>
      <c r="Z50">
        <f t="shared" si="64"/>
        <v>18</v>
      </c>
      <c r="AA50">
        <f t="shared" si="65"/>
        <v>16</v>
      </c>
      <c r="AB50">
        <f t="shared" si="66"/>
        <v>18</v>
      </c>
      <c r="AC50">
        <f t="shared" si="67"/>
        <v>16</v>
      </c>
      <c r="AD50">
        <f t="shared" si="68"/>
        <v>18</v>
      </c>
      <c r="AE50">
        <f t="shared" si="69"/>
        <v>16</v>
      </c>
      <c r="AF50">
        <f t="shared" si="70"/>
        <v>18</v>
      </c>
      <c r="AG50">
        <f t="shared" si="71"/>
        <v>16</v>
      </c>
      <c r="AH50">
        <f t="shared" si="72"/>
        <v>18</v>
      </c>
      <c r="AI50" t="str">
        <f t="shared" si="73"/>
        <v/>
      </c>
      <c r="AJ50" t="str">
        <f t="shared" si="74"/>
        <v/>
      </c>
      <c r="AK50" t="str">
        <f t="shared" si="75"/>
        <v/>
      </c>
      <c r="AL50" t="str">
        <f t="shared" si="76"/>
        <v>4pm-6pm</v>
      </c>
      <c r="AM50" t="str">
        <f t="shared" si="77"/>
        <v>4pm-6pm</v>
      </c>
      <c r="AN50" t="str">
        <f t="shared" si="78"/>
        <v>4pm-6pm</v>
      </c>
      <c r="AO50" t="str">
        <f t="shared" si="79"/>
        <v>4pm-6pm</v>
      </c>
      <c r="AP50" t="str">
        <f t="shared" si="80"/>
        <v>4pm-6pm</v>
      </c>
      <c r="AQ50" t="str">
        <f t="shared" si="81"/>
        <v/>
      </c>
      <c r="AR50" s="1"/>
      <c r="AU50" t="s">
        <v>423</v>
      </c>
      <c r="AV50" s="2" t="s">
        <v>421</v>
      </c>
      <c r="AW50" s="2" t="s">
        <v>421</v>
      </c>
      <c r="AX50" s="3" t="str">
        <f t="shared" si="82"/>
        <v>{
    'name': "Keg Lounge",
    'area': "manitou",'hours':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"$1 off well, MAT wine&lt;br&gt;$1 off draft beer and half price appetizers", 'link':"", 'pricing':"",   'phone-number': "", 'address': "730 Manitou Ave, Manitou Springs, CO 80829", 'other-amenities': ['','','med'], 'has-drink':true, 'has-food':true},</v>
      </c>
      <c r="AY50" t="str">
        <f t="shared" si="83"/>
        <v/>
      </c>
      <c r="AZ50" t="str">
        <f t="shared" si="84"/>
        <v/>
      </c>
      <c r="BA50" t="str">
        <f t="shared" si="85"/>
        <v/>
      </c>
      <c r="BB50" t="str">
        <f t="shared" si="86"/>
        <v>&lt;img src=@img/drinkicon.png@&gt;</v>
      </c>
      <c r="BC50" t="str">
        <f t="shared" si="87"/>
        <v>&lt;img src=@img/foodicon.png@&gt;</v>
      </c>
      <c r="BD50" t="str">
        <f t="shared" si="88"/>
        <v>&lt;img src=@img/drinkicon.png@&gt;&lt;img src=@img/foodicon.png@&gt;</v>
      </c>
      <c r="BE50" t="str">
        <f t="shared" si="89"/>
        <v>drink food med  manitou</v>
      </c>
      <c r="BF50" t="str">
        <f t="shared" si="90"/>
        <v>Manitou Springs</v>
      </c>
      <c r="BG50">
        <v>38.857489999999999</v>
      </c>
      <c r="BH50">
        <v>-104.91552</v>
      </c>
      <c r="BI50" t="str">
        <f t="shared" si="91"/>
        <v>[38.85749,-104.91552],</v>
      </c>
    </row>
    <row r="51" spans="2:62" ht="21" customHeight="1">
      <c r="B51" t="s">
        <v>141</v>
      </c>
      <c r="C51" t="s">
        <v>145</v>
      </c>
      <c r="G51" s="9" t="s">
        <v>311</v>
      </c>
      <c r="J51">
        <v>1600</v>
      </c>
      <c r="K51">
        <v>1900</v>
      </c>
      <c r="L51">
        <v>1600</v>
      </c>
      <c r="M51">
        <v>1900</v>
      </c>
      <c r="N51">
        <v>1600</v>
      </c>
      <c r="O51">
        <v>1900</v>
      </c>
      <c r="P51">
        <v>1600</v>
      </c>
      <c r="Q51">
        <v>1900</v>
      </c>
      <c r="R51">
        <v>1600</v>
      </c>
      <c r="S51">
        <v>1900</v>
      </c>
      <c r="T51">
        <v>1600</v>
      </c>
      <c r="U51">
        <v>1900</v>
      </c>
      <c r="V51" t="s">
        <v>225</v>
      </c>
      <c r="W51" t="str">
        <f t="shared" si="61"/>
        <v/>
      </c>
      <c r="X51" t="str">
        <f t="shared" si="62"/>
        <v/>
      </c>
      <c r="Y51">
        <f t="shared" si="63"/>
        <v>16</v>
      </c>
      <c r="Z51">
        <f t="shared" si="64"/>
        <v>19</v>
      </c>
      <c r="AA51">
        <f t="shared" si="65"/>
        <v>16</v>
      </c>
      <c r="AB51">
        <f t="shared" si="66"/>
        <v>19</v>
      </c>
      <c r="AC51">
        <f t="shared" si="67"/>
        <v>16</v>
      </c>
      <c r="AD51">
        <f t="shared" si="68"/>
        <v>19</v>
      </c>
      <c r="AE51">
        <f t="shared" si="69"/>
        <v>16</v>
      </c>
      <c r="AF51">
        <f t="shared" si="70"/>
        <v>19</v>
      </c>
      <c r="AG51">
        <f t="shared" si="71"/>
        <v>16</v>
      </c>
      <c r="AH51">
        <f t="shared" si="72"/>
        <v>19</v>
      </c>
      <c r="AI51">
        <f t="shared" si="73"/>
        <v>16</v>
      </c>
      <c r="AJ51">
        <f t="shared" si="74"/>
        <v>19</v>
      </c>
      <c r="AK51" t="str">
        <f t="shared" si="75"/>
        <v/>
      </c>
      <c r="AL51" t="str">
        <f t="shared" si="76"/>
        <v>4pm-7pm</v>
      </c>
      <c r="AM51" t="str">
        <f t="shared" si="77"/>
        <v>4pm-7pm</v>
      </c>
      <c r="AN51" t="str">
        <f t="shared" si="78"/>
        <v>4pm-7pm</v>
      </c>
      <c r="AO51" t="str">
        <f t="shared" si="79"/>
        <v>4pm-7pm</v>
      </c>
      <c r="AP51" t="str">
        <f t="shared" si="80"/>
        <v>4pm-7pm</v>
      </c>
      <c r="AQ51" t="str">
        <f t="shared" si="81"/>
        <v>4pm-7pm</v>
      </c>
      <c r="AR51" s="4"/>
      <c r="AU51" t="s">
        <v>423</v>
      </c>
      <c r="AV51" s="2" t="s">
        <v>421</v>
      </c>
      <c r="AW51" s="2" t="s">
        <v>421</v>
      </c>
      <c r="AX51" s="3" t="str">
        <f t="shared" si="82"/>
        <v>{
    'name': "Kelly Obrians",
    'area': "sacademy",'hours':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"$2.50 wells &amp; domestic pints&lt;br&gt;$3.25 premium pints&lt;br&gt;$2.75 domestic bottles&lt;br&gt;$3.75 premium bottles&lt;br&gt;75 cents wings! No minimum order. DINE IN ONLY", 'link':"", 'pricing':"",   'phone-number': "", 'address': "239 N Academy Blvd, Colorado Springs, CO 80909", 'other-amenities': ['','','med'], 'has-drink':true, 'has-food':true},</v>
      </c>
      <c r="AY51" t="str">
        <f t="shared" si="83"/>
        <v/>
      </c>
      <c r="AZ51" t="str">
        <f t="shared" si="84"/>
        <v/>
      </c>
      <c r="BA51" t="str">
        <f t="shared" si="85"/>
        <v/>
      </c>
      <c r="BB51" t="str">
        <f t="shared" si="86"/>
        <v>&lt;img src=@img/drinkicon.png@&gt;</v>
      </c>
      <c r="BC51" t="str">
        <f t="shared" si="87"/>
        <v>&lt;img src=@img/foodicon.png@&gt;</v>
      </c>
      <c r="BD51" t="str">
        <f t="shared" si="88"/>
        <v>&lt;img src=@img/drinkicon.png@&gt;&lt;img src=@img/foodicon.png@&gt;</v>
      </c>
      <c r="BE51" t="str">
        <f t="shared" si="89"/>
        <v>drink food med  sacademy</v>
      </c>
      <c r="BF51" t="str">
        <f t="shared" si="90"/>
        <v>South Academy</v>
      </c>
      <c r="BG51">
        <v>38.837120800000001</v>
      </c>
      <c r="BH51">
        <v>-104.7567483</v>
      </c>
      <c r="BI51" t="str">
        <f t="shared" si="91"/>
        <v>[38.8371208,-104.7567483],</v>
      </c>
    </row>
    <row r="52" spans="2:62" ht="21" customHeight="1">
      <c r="B52" s="17" t="s">
        <v>143</v>
      </c>
      <c r="C52" t="s">
        <v>145</v>
      </c>
      <c r="G52" s="9" t="s">
        <v>313</v>
      </c>
      <c r="J52">
        <v>1600</v>
      </c>
      <c r="K52">
        <v>1900</v>
      </c>
      <c r="L52">
        <v>1600</v>
      </c>
      <c r="M52">
        <v>1900</v>
      </c>
      <c r="N52">
        <v>1600</v>
      </c>
      <c r="O52">
        <v>1900</v>
      </c>
      <c r="P52">
        <v>1600</v>
      </c>
      <c r="Q52">
        <v>1900</v>
      </c>
      <c r="R52">
        <v>1600</v>
      </c>
      <c r="S52">
        <v>1900</v>
      </c>
      <c r="V52" t="s">
        <v>226</v>
      </c>
      <c r="W52" t="str">
        <f t="shared" si="61"/>
        <v/>
      </c>
      <c r="X52" t="str">
        <f t="shared" si="62"/>
        <v/>
      </c>
      <c r="Y52">
        <f t="shared" si="63"/>
        <v>16</v>
      </c>
      <c r="Z52">
        <f t="shared" si="64"/>
        <v>19</v>
      </c>
      <c r="AA52">
        <f t="shared" si="65"/>
        <v>16</v>
      </c>
      <c r="AB52">
        <f t="shared" si="66"/>
        <v>19</v>
      </c>
      <c r="AC52">
        <f t="shared" si="67"/>
        <v>16</v>
      </c>
      <c r="AD52">
        <f t="shared" si="68"/>
        <v>19</v>
      </c>
      <c r="AE52">
        <f t="shared" si="69"/>
        <v>16</v>
      </c>
      <c r="AF52">
        <f t="shared" si="70"/>
        <v>19</v>
      </c>
      <c r="AG52">
        <f t="shared" si="71"/>
        <v>16</v>
      </c>
      <c r="AH52">
        <f t="shared" si="72"/>
        <v>19</v>
      </c>
      <c r="AI52" t="str">
        <f t="shared" si="73"/>
        <v/>
      </c>
      <c r="AJ52" t="str">
        <f t="shared" si="74"/>
        <v/>
      </c>
      <c r="AK52" t="str">
        <f t="shared" si="75"/>
        <v/>
      </c>
      <c r="AL52" t="str">
        <f t="shared" si="76"/>
        <v>4pm-7pm</v>
      </c>
      <c r="AM52" t="str">
        <f t="shared" si="77"/>
        <v>4pm-7pm</v>
      </c>
      <c r="AN52" t="str">
        <f t="shared" si="78"/>
        <v>4pm-7pm</v>
      </c>
      <c r="AO52" t="str">
        <f t="shared" si="79"/>
        <v>4pm-7pm</v>
      </c>
      <c r="AP52" t="str">
        <f t="shared" si="80"/>
        <v>4pm-7pm</v>
      </c>
      <c r="AQ52" t="str">
        <f t="shared" si="81"/>
        <v/>
      </c>
      <c r="AR52" s="1"/>
      <c r="AU52" t="s">
        <v>423</v>
      </c>
      <c r="AV52" s="2" t="s">
        <v>421</v>
      </c>
      <c r="AW52" s="2" t="s">
        <v>422</v>
      </c>
      <c r="AX52" s="3" t="str">
        <f t="shared" si="82"/>
        <v>{
    'name': "Knucklehead Tavern",
    'area': "sacademy",'hours':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"Domestic bottles and drafts, great wine and well specials.", 'link':"", 'pricing':"",   'phone-number': "", 'address': "2627 Delta Dr, Colorado Springs, CO 80910", 'other-amenities': ['','','med'], 'has-drink':true, 'has-food':false},</v>
      </c>
      <c r="AY52" t="str">
        <f t="shared" si="83"/>
        <v/>
      </c>
      <c r="AZ52" t="str">
        <f t="shared" si="84"/>
        <v/>
      </c>
      <c r="BA52" t="str">
        <f t="shared" si="85"/>
        <v/>
      </c>
      <c r="BB52" t="str">
        <f t="shared" si="86"/>
        <v>&lt;img src=@img/drinkicon.png@&gt;</v>
      </c>
      <c r="BC52" t="str">
        <f t="shared" si="87"/>
        <v/>
      </c>
      <c r="BD52" t="str">
        <f t="shared" si="88"/>
        <v>&lt;img src=@img/drinkicon.png@&gt;</v>
      </c>
      <c r="BE52" t="str">
        <f t="shared" si="89"/>
        <v>drink med  sacademy</v>
      </c>
      <c r="BF52" t="str">
        <f t="shared" si="90"/>
        <v>South Academy</v>
      </c>
      <c r="BG52">
        <v>38.793636499999998</v>
      </c>
      <c r="BH52">
        <v>-104.7684613</v>
      </c>
      <c r="BI52" t="str">
        <f t="shared" si="91"/>
        <v>[38.7936365,-104.7684613],</v>
      </c>
    </row>
    <row r="53" spans="2:62" ht="21" customHeight="1">
      <c r="B53" s="19" t="s">
        <v>117</v>
      </c>
      <c r="C53" t="s">
        <v>124</v>
      </c>
      <c r="G53" s="9" t="s">
        <v>288</v>
      </c>
      <c r="H53">
        <v>1400</v>
      </c>
      <c r="I53">
        <v>1700</v>
      </c>
      <c r="J53">
        <v>1400</v>
      </c>
      <c r="K53">
        <v>1700</v>
      </c>
      <c r="L53">
        <v>1400</v>
      </c>
      <c r="M53">
        <v>1700</v>
      </c>
      <c r="N53">
        <v>1400</v>
      </c>
      <c r="O53">
        <v>1700</v>
      </c>
      <c r="P53">
        <v>1400</v>
      </c>
      <c r="Q53">
        <v>1700</v>
      </c>
      <c r="R53">
        <v>1400</v>
      </c>
      <c r="S53">
        <v>1700</v>
      </c>
      <c r="T53">
        <v>1400</v>
      </c>
      <c r="U53">
        <v>1700</v>
      </c>
      <c r="V53" t="s">
        <v>208</v>
      </c>
      <c r="W53">
        <f t="shared" si="61"/>
        <v>14</v>
      </c>
      <c r="X53">
        <f t="shared" si="62"/>
        <v>17</v>
      </c>
      <c r="Y53">
        <f t="shared" si="63"/>
        <v>14</v>
      </c>
      <c r="Z53">
        <f t="shared" si="64"/>
        <v>17</v>
      </c>
      <c r="AA53">
        <f t="shared" si="65"/>
        <v>14</v>
      </c>
      <c r="AB53">
        <f t="shared" si="66"/>
        <v>17</v>
      </c>
      <c r="AC53">
        <f t="shared" si="67"/>
        <v>14</v>
      </c>
      <c r="AD53">
        <f t="shared" si="68"/>
        <v>17</v>
      </c>
      <c r="AE53">
        <f t="shared" si="69"/>
        <v>14</v>
      </c>
      <c r="AF53">
        <f t="shared" si="70"/>
        <v>17</v>
      </c>
      <c r="AG53">
        <f t="shared" si="71"/>
        <v>14</v>
      </c>
      <c r="AH53">
        <f t="shared" si="72"/>
        <v>17</v>
      </c>
      <c r="AI53">
        <f t="shared" si="73"/>
        <v>14</v>
      </c>
      <c r="AJ53">
        <f t="shared" si="74"/>
        <v>17</v>
      </c>
      <c r="AK53" t="str">
        <f t="shared" si="75"/>
        <v>2pm-5pm</v>
      </c>
      <c r="AL53" t="str">
        <f t="shared" si="76"/>
        <v>2pm-5pm</v>
      </c>
      <c r="AM53" t="str">
        <f t="shared" si="77"/>
        <v>2pm-5pm</v>
      </c>
      <c r="AN53" t="str">
        <f t="shared" si="78"/>
        <v>2pm-5pm</v>
      </c>
      <c r="AO53" t="str">
        <f t="shared" si="79"/>
        <v>2pm-5pm</v>
      </c>
      <c r="AP53" t="str">
        <f t="shared" si="80"/>
        <v>2pm-5pm</v>
      </c>
      <c r="AQ53" t="str">
        <f t="shared" si="81"/>
        <v>2pm-5pm</v>
      </c>
      <c r="AR53" s="4"/>
      <c r="AS53" t="s">
        <v>343</v>
      </c>
      <c r="AU53" t="s">
        <v>423</v>
      </c>
      <c r="AV53" s="2" t="s">
        <v>421</v>
      </c>
      <c r="AW53" s="2" t="s">
        <v>421</v>
      </c>
      <c r="AX53" s="3" t="str">
        <f t="shared" si="82"/>
        <v>{
    'name': "La Casa Fiesta Restaurant",
    'area': "monument",'hours':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"Food and drink specials", 'link':"", 'pricing':"",   'phone-number': "", 'address': "230 Front St, Monument, CO 80132", 'other-amenities': ['outdoor','','med'], 'has-drink':true, 'has-food':true},</v>
      </c>
      <c r="AY53" t="str">
        <f t="shared" si="83"/>
        <v>&lt;img src=@img/outdoor.png@&gt;</v>
      </c>
      <c r="AZ53" t="str">
        <f t="shared" si="84"/>
        <v/>
      </c>
      <c r="BA53" t="str">
        <f t="shared" si="85"/>
        <v/>
      </c>
      <c r="BB53" t="str">
        <f t="shared" si="86"/>
        <v>&lt;img src=@img/drinkicon.png@&gt;</v>
      </c>
      <c r="BC53" t="str">
        <f t="shared" si="87"/>
        <v>&lt;img src=@img/foodicon.png@&gt;</v>
      </c>
      <c r="BD53" t="str">
        <f t="shared" si="88"/>
        <v>&lt;img src=@img/outdoor.png@&gt;&lt;img src=@img/drinkicon.png@&gt;&lt;img src=@img/foodicon.png@&gt;</v>
      </c>
      <c r="BE53" t="str">
        <f t="shared" si="89"/>
        <v>outdoor drink food med  monument</v>
      </c>
      <c r="BF53" t="str">
        <f t="shared" si="90"/>
        <v>Monument</v>
      </c>
      <c r="BG53">
        <v>39.091929999999998</v>
      </c>
      <c r="BH53">
        <v>-104.87358999999999</v>
      </c>
      <c r="BI53" t="str">
        <f t="shared" si="91"/>
        <v>[39.09193,-104.87359],</v>
      </c>
    </row>
    <row r="54" spans="2:62" ht="21" customHeight="1">
      <c r="B54" s="17" t="s">
        <v>142</v>
      </c>
      <c r="C54" t="s">
        <v>145</v>
      </c>
      <c r="G54" s="9" t="s">
        <v>312</v>
      </c>
      <c r="W54" t="str">
        <f t="shared" si="61"/>
        <v/>
      </c>
      <c r="X54" t="str">
        <f t="shared" si="62"/>
        <v/>
      </c>
      <c r="Y54" t="str">
        <f t="shared" si="63"/>
        <v/>
      </c>
      <c r="Z54" t="str">
        <f t="shared" si="64"/>
        <v/>
      </c>
      <c r="AA54" t="str">
        <f t="shared" si="65"/>
        <v/>
      </c>
      <c r="AB54" t="str">
        <f t="shared" si="66"/>
        <v/>
      </c>
      <c r="AC54" t="str">
        <f t="shared" si="67"/>
        <v/>
      </c>
      <c r="AD54" t="str">
        <f t="shared" si="68"/>
        <v/>
      </c>
      <c r="AE54" t="str">
        <f t="shared" si="69"/>
        <v/>
      </c>
      <c r="AF54" t="str">
        <f t="shared" si="70"/>
        <v/>
      </c>
      <c r="AG54" t="str">
        <f t="shared" si="71"/>
        <v/>
      </c>
      <c r="AH54" t="str">
        <f t="shared" si="72"/>
        <v/>
      </c>
      <c r="AI54" t="str">
        <f t="shared" si="73"/>
        <v/>
      </c>
      <c r="AJ54" t="str">
        <f t="shared" si="74"/>
        <v/>
      </c>
      <c r="AK54" t="str">
        <f t="shared" si="75"/>
        <v/>
      </c>
      <c r="AL54" t="str">
        <f t="shared" si="76"/>
        <v/>
      </c>
      <c r="AM54" t="str">
        <f t="shared" si="77"/>
        <v/>
      </c>
      <c r="AN54" t="str">
        <f t="shared" si="78"/>
        <v/>
      </c>
      <c r="AO54" t="str">
        <f t="shared" si="79"/>
        <v/>
      </c>
      <c r="AP54" t="str">
        <f t="shared" si="80"/>
        <v/>
      </c>
      <c r="AQ54" t="str">
        <f t="shared" si="81"/>
        <v/>
      </c>
      <c r="AU54" t="s">
        <v>423</v>
      </c>
      <c r="AV54" s="2" t="s">
        <v>422</v>
      </c>
      <c r="AW54" s="2" t="s">
        <v>422</v>
      </c>
      <c r="AX54" s="3" t="str">
        <f t="shared" si="82"/>
        <v>{
    'name': "Legends Rock Bar",
    'area': "sacademy",'hours':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"2790 Hancock Expy, Colorado Springs, CO 80910", 'other-amenities': ['','','med'], 'has-drink':false, 'has-food':false},</v>
      </c>
      <c r="AY54" t="str">
        <f t="shared" si="83"/>
        <v/>
      </c>
      <c r="AZ54" t="str">
        <f t="shared" si="84"/>
        <v/>
      </c>
      <c r="BA54" t="str">
        <f t="shared" si="85"/>
        <v/>
      </c>
      <c r="BB54" t="str">
        <f t="shared" si="86"/>
        <v/>
      </c>
      <c r="BC54" t="str">
        <f t="shared" si="87"/>
        <v/>
      </c>
      <c r="BD54" t="str">
        <f t="shared" si="88"/>
        <v/>
      </c>
      <c r="BE54" t="str">
        <f t="shared" si="89"/>
        <v>med  sacademy</v>
      </c>
      <c r="BF54" t="str">
        <f t="shared" si="90"/>
        <v>South Academy</v>
      </c>
      <c r="BG54">
        <v>38.789400000000001</v>
      </c>
      <c r="BH54">
        <v>-104.76197999999999</v>
      </c>
      <c r="BI54" t="str">
        <f t="shared" si="91"/>
        <v>[38.7894,-104.76198],</v>
      </c>
      <c r="BJ54" s="2"/>
    </row>
    <row r="55" spans="2:62" ht="21" customHeight="1">
      <c r="B55" t="s">
        <v>248</v>
      </c>
      <c r="C55" t="s">
        <v>55</v>
      </c>
      <c r="G55" s="9" t="s">
        <v>326</v>
      </c>
      <c r="H55">
        <v>1700</v>
      </c>
      <c r="I55">
        <v>2100</v>
      </c>
      <c r="J55">
        <v>1600</v>
      </c>
      <c r="K55">
        <v>1900</v>
      </c>
      <c r="L55">
        <v>1600</v>
      </c>
      <c r="M55">
        <v>1900</v>
      </c>
      <c r="N55">
        <v>1600</v>
      </c>
      <c r="O55">
        <v>1900</v>
      </c>
      <c r="P55">
        <v>1600</v>
      </c>
      <c r="Q55">
        <v>1900</v>
      </c>
      <c r="R55">
        <v>1500</v>
      </c>
      <c r="S55">
        <v>1900</v>
      </c>
      <c r="V55" t="s">
        <v>255</v>
      </c>
      <c r="W55">
        <f t="shared" si="61"/>
        <v>17</v>
      </c>
      <c r="X55">
        <f t="shared" si="62"/>
        <v>21</v>
      </c>
      <c r="Y55">
        <f t="shared" si="63"/>
        <v>16</v>
      </c>
      <c r="Z55">
        <f t="shared" si="64"/>
        <v>19</v>
      </c>
      <c r="AA55">
        <f t="shared" si="65"/>
        <v>16</v>
      </c>
      <c r="AB55">
        <f t="shared" si="66"/>
        <v>19</v>
      </c>
      <c r="AC55">
        <f t="shared" si="67"/>
        <v>16</v>
      </c>
      <c r="AD55">
        <f t="shared" si="68"/>
        <v>19</v>
      </c>
      <c r="AE55">
        <f t="shared" si="69"/>
        <v>16</v>
      </c>
      <c r="AF55">
        <f t="shared" si="70"/>
        <v>19</v>
      </c>
      <c r="AG55">
        <f t="shared" si="71"/>
        <v>15</v>
      </c>
      <c r="AH55">
        <f t="shared" si="72"/>
        <v>19</v>
      </c>
      <c r="AI55" t="str">
        <f t="shared" si="73"/>
        <v/>
      </c>
      <c r="AJ55" t="str">
        <f t="shared" si="74"/>
        <v/>
      </c>
      <c r="AK55" t="str">
        <f t="shared" si="75"/>
        <v>5pm-9pm</v>
      </c>
      <c r="AL55" t="str">
        <f t="shared" si="76"/>
        <v>4pm-7pm</v>
      </c>
      <c r="AM55" t="str">
        <f t="shared" si="77"/>
        <v>4pm-7pm</v>
      </c>
      <c r="AN55" t="str">
        <f t="shared" si="78"/>
        <v>4pm-7pm</v>
      </c>
      <c r="AO55" t="str">
        <f t="shared" si="79"/>
        <v>4pm-7pm</v>
      </c>
      <c r="AP55" t="str">
        <f t="shared" si="80"/>
        <v>3pm-7pm</v>
      </c>
      <c r="AQ55" t="str">
        <f t="shared" si="81"/>
        <v/>
      </c>
      <c r="AS55" t="s">
        <v>343</v>
      </c>
      <c r="AU55" t="s">
        <v>423</v>
      </c>
      <c r="AV55" s="2" t="s">
        <v>421</v>
      </c>
      <c r="AW55" s="2" t="s">
        <v>421</v>
      </c>
      <c r="AX55" s="3" t="str">
        <f t="shared" si="82"/>
        <v>{
    'name': "MacKenzies Chop House",
    'area': "downtown",'hours': {
      'sunday-start':"1700", 'sunday-end':"2100", 'monday-start':"1600", 'monday-end':"1900", 'tuesday-start':"1600", 'tuesday-end':"1900", 'wednesday-start':"1600", 'wednesday-end':"1900", 'thursday-start':"1600", 'thursday-end':"1900", 'friday-start':"1500", 'friday-end':"1900", 'saturday-start':"", 'saturday-end':""},  'description': "$7 select appetizers &amp; martinis&lt;br&gt;$2 off all wines by the glass&lt;br&gt;$4 wells and drafts", 'link':"", 'pricing':"",   'phone-number': "", 'address': "128 S Tejon St, Colorado Springs, CO 80903", 'other-amenities': ['outdoor','','med'], 'has-drink':true, 'has-food':true},</v>
      </c>
      <c r="AY55" t="str">
        <f t="shared" si="83"/>
        <v>&lt;img src=@img/outdoor.png@&gt;</v>
      </c>
      <c r="AZ55" t="str">
        <f t="shared" si="84"/>
        <v/>
      </c>
      <c r="BA55" t="str">
        <f t="shared" si="85"/>
        <v/>
      </c>
      <c r="BB55" t="str">
        <f t="shared" si="86"/>
        <v>&lt;img src=@img/drinkicon.png@&gt;</v>
      </c>
      <c r="BC55" t="str">
        <f t="shared" si="87"/>
        <v>&lt;img src=@img/foodicon.png@&gt;</v>
      </c>
      <c r="BD55" t="str">
        <f t="shared" si="88"/>
        <v>&lt;img src=@img/outdoor.png@&gt;&lt;img src=@img/drinkicon.png@&gt;&lt;img src=@img/foodicon.png@&gt;</v>
      </c>
      <c r="BE55" t="str">
        <f t="shared" si="89"/>
        <v>outdoor drink food med  downtown</v>
      </c>
      <c r="BF55" t="str">
        <f t="shared" si="90"/>
        <v>Downtown</v>
      </c>
      <c r="BG55" s="10">
        <v>38.831229999999998</v>
      </c>
      <c r="BH55">
        <v>-104.82414</v>
      </c>
      <c r="BI55" t="str">
        <f t="shared" si="91"/>
        <v>[38.83123,-104.82414],</v>
      </c>
    </row>
    <row r="56" spans="2:62" ht="21" customHeight="1">
      <c r="B56" t="s">
        <v>233</v>
      </c>
      <c r="C56" t="s">
        <v>55</v>
      </c>
      <c r="G56" s="9" t="s">
        <v>153</v>
      </c>
      <c r="H56">
        <v>1500</v>
      </c>
      <c r="I56">
        <v>1800</v>
      </c>
      <c r="J56">
        <v>1500</v>
      </c>
      <c r="K56">
        <v>1800</v>
      </c>
      <c r="L56">
        <v>1500</v>
      </c>
      <c r="M56">
        <v>1800</v>
      </c>
      <c r="N56">
        <v>1500</v>
      </c>
      <c r="O56">
        <v>1800</v>
      </c>
      <c r="P56">
        <v>1500</v>
      </c>
      <c r="Q56">
        <v>1800</v>
      </c>
      <c r="R56">
        <v>1500</v>
      </c>
      <c r="S56">
        <v>1800</v>
      </c>
      <c r="T56">
        <v>1500</v>
      </c>
      <c r="U56">
        <v>1800</v>
      </c>
      <c r="V56" t="s">
        <v>234</v>
      </c>
      <c r="W56">
        <f t="shared" si="61"/>
        <v>15</v>
      </c>
      <c r="X56">
        <f t="shared" si="62"/>
        <v>18</v>
      </c>
      <c r="Y56">
        <f t="shared" si="63"/>
        <v>15</v>
      </c>
      <c r="Z56">
        <f t="shared" si="64"/>
        <v>18</v>
      </c>
      <c r="AA56">
        <f t="shared" si="65"/>
        <v>15</v>
      </c>
      <c r="AB56">
        <f t="shared" si="66"/>
        <v>18</v>
      </c>
      <c r="AC56">
        <f t="shared" si="67"/>
        <v>15</v>
      </c>
      <c r="AD56">
        <f t="shared" si="68"/>
        <v>18</v>
      </c>
      <c r="AE56">
        <f t="shared" si="69"/>
        <v>15</v>
      </c>
      <c r="AF56">
        <f t="shared" si="70"/>
        <v>18</v>
      </c>
      <c r="AG56">
        <f t="shared" si="71"/>
        <v>15</v>
      </c>
      <c r="AH56">
        <f t="shared" si="72"/>
        <v>18</v>
      </c>
      <c r="AI56">
        <f t="shared" si="73"/>
        <v>15</v>
      </c>
      <c r="AJ56">
        <f t="shared" si="74"/>
        <v>18</v>
      </c>
      <c r="AK56" t="str">
        <f t="shared" si="75"/>
        <v>3pm-6pm</v>
      </c>
      <c r="AL56" t="str">
        <f t="shared" si="76"/>
        <v>3pm-6pm</v>
      </c>
      <c r="AM56" t="str">
        <f t="shared" si="77"/>
        <v>3pm-6pm</v>
      </c>
      <c r="AN56" t="str">
        <f t="shared" si="78"/>
        <v>3pm-6pm</v>
      </c>
      <c r="AO56" t="str">
        <f t="shared" si="79"/>
        <v>3pm-6pm</v>
      </c>
      <c r="AP56" t="str">
        <f t="shared" si="80"/>
        <v>3pm-6pm</v>
      </c>
      <c r="AQ56" t="str">
        <f t="shared" si="81"/>
        <v>3pm-6pm</v>
      </c>
      <c r="AR56" s="1"/>
      <c r="AU56" t="s">
        <v>423</v>
      </c>
      <c r="AV56" s="2" t="s">
        <v>421</v>
      </c>
      <c r="AW56" s="2" t="s">
        <v>421</v>
      </c>
      <c r="AX56" s="3" t="str">
        <f t="shared" si="82"/>
        <v>{
    'name': "McCabes Tavern",
    'area': "downtown",'hours':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"$4 Wells &amp; House Wines&lt;br&gt;50-cent Chicken Wings&lt;br&gt;$3.50 Drafts Pints ($2.75 Bud Light pint)", 'link':"", 'pricing':"",   'phone-number': "", 'address': "520 S Tejon St, Colorado Springs, CO 80903", 'other-amenities': ['','','med'], 'has-drink':true, 'has-food':true},</v>
      </c>
      <c r="AY56" t="str">
        <f t="shared" si="83"/>
        <v/>
      </c>
      <c r="AZ56" t="str">
        <f t="shared" si="84"/>
        <v/>
      </c>
      <c r="BA56" t="str">
        <f t="shared" si="85"/>
        <v/>
      </c>
      <c r="BB56" t="str">
        <f t="shared" si="86"/>
        <v>&lt;img src=@img/drinkicon.png@&gt;</v>
      </c>
      <c r="BC56" t="str">
        <f t="shared" si="87"/>
        <v>&lt;img src=@img/foodicon.png@&gt;</v>
      </c>
      <c r="BD56" t="str">
        <f t="shared" si="88"/>
        <v>&lt;img src=@img/drinkicon.png@&gt;&lt;img src=@img/foodicon.png@&gt;</v>
      </c>
      <c r="BE56" t="str">
        <f t="shared" si="89"/>
        <v>drink food med  downtown</v>
      </c>
      <c r="BF56" t="str">
        <f t="shared" si="90"/>
        <v>Downtown</v>
      </c>
      <c r="BG56">
        <v>38.826121499999999</v>
      </c>
      <c r="BH56">
        <v>-104.8241113</v>
      </c>
      <c r="BI56" t="str">
        <f t="shared" si="91"/>
        <v>[38.8261215,-104.8241113],</v>
      </c>
    </row>
    <row r="57" spans="2:62" ht="21" customHeight="1">
      <c r="B57" t="s">
        <v>139</v>
      </c>
      <c r="C57" t="s">
        <v>140</v>
      </c>
      <c r="G57" s="9" t="s">
        <v>308</v>
      </c>
      <c r="H57">
        <v>1500</v>
      </c>
      <c r="I57">
        <v>1800</v>
      </c>
      <c r="J57">
        <v>1500</v>
      </c>
      <c r="K57">
        <v>1800</v>
      </c>
      <c r="L57">
        <v>1500</v>
      </c>
      <c r="M57">
        <v>1800</v>
      </c>
      <c r="N57">
        <v>1500</v>
      </c>
      <c r="O57">
        <v>1800</v>
      </c>
      <c r="P57">
        <v>1500</v>
      </c>
      <c r="Q57">
        <v>1800</v>
      </c>
      <c r="R57">
        <v>1500</v>
      </c>
      <c r="S57">
        <v>1800</v>
      </c>
      <c r="T57">
        <v>1500</v>
      </c>
      <c r="U57">
        <v>1800</v>
      </c>
      <c r="V57" t="s">
        <v>223</v>
      </c>
      <c r="W57">
        <f t="shared" si="61"/>
        <v>15</v>
      </c>
      <c r="X57">
        <f t="shared" si="62"/>
        <v>18</v>
      </c>
      <c r="Y57">
        <f t="shared" si="63"/>
        <v>15</v>
      </c>
      <c r="Z57">
        <f t="shared" si="64"/>
        <v>18</v>
      </c>
      <c r="AA57">
        <f t="shared" si="65"/>
        <v>15</v>
      </c>
      <c r="AB57">
        <f t="shared" si="66"/>
        <v>18</v>
      </c>
      <c r="AC57">
        <f t="shared" si="67"/>
        <v>15</v>
      </c>
      <c r="AD57">
        <f t="shared" si="68"/>
        <v>18</v>
      </c>
      <c r="AE57">
        <f t="shared" si="69"/>
        <v>15</v>
      </c>
      <c r="AF57">
        <f t="shared" si="70"/>
        <v>18</v>
      </c>
      <c r="AG57">
        <f t="shared" si="71"/>
        <v>15</v>
      </c>
      <c r="AH57">
        <f t="shared" si="72"/>
        <v>18</v>
      </c>
      <c r="AI57">
        <f t="shared" si="73"/>
        <v>15</v>
      </c>
      <c r="AJ57">
        <f t="shared" si="74"/>
        <v>18</v>
      </c>
      <c r="AK57" t="str">
        <f t="shared" si="75"/>
        <v>3pm-6pm</v>
      </c>
      <c r="AL57" t="str">
        <f t="shared" si="76"/>
        <v>3pm-6pm</v>
      </c>
      <c r="AM57" t="str">
        <f t="shared" si="77"/>
        <v>3pm-6pm</v>
      </c>
      <c r="AN57" t="str">
        <f t="shared" si="78"/>
        <v>3pm-6pm</v>
      </c>
      <c r="AO57" t="str">
        <f t="shared" si="79"/>
        <v>3pm-6pm</v>
      </c>
      <c r="AP57" t="str">
        <f t="shared" si="80"/>
        <v>3pm-6pm</v>
      </c>
      <c r="AQ57" t="str">
        <f t="shared" si="81"/>
        <v>3pm-6pm</v>
      </c>
      <c r="AR57" s="4"/>
      <c r="AU57" t="s">
        <v>423</v>
      </c>
      <c r="AV57" s="2" t="s">
        <v>421</v>
      </c>
      <c r="AW57" s="2" t="s">
        <v>422</v>
      </c>
      <c r="AX57" s="3" t="str">
        <f t="shared" si="82"/>
        <v>{
    'name': "Mi Mexico",
    'area': "nacademy",'hours':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"House Margarita $3.00&lt;br&gt;Domestic Draft $2.00&lt;br&gt;Mexican Draft $2.50&lt;br&gt;Well drinks $3.00&lt;br&gt;&lt;b&gt;HAPPY HOUR ALL DAY&lt;/b&gt;&lt;br&gt;MONDAYS:$3.00 Domestic Draft&lt;br&gt;TUESDAYS: $3.00 House Margarita&lt;br&gt;WEDNESDAYS:$2.50 Mexican Draft&lt;br&gt;THURSDAYS:$3.00 Well drinks", 'link':"", 'pricing':"",   'phone-number': "", 'address': "3956 N Academy Blvd, Colorado Springs, CO 80917", 'other-amenities': ['','','med'], 'has-drink':true, 'has-food':false},</v>
      </c>
      <c r="AY57" t="str">
        <f t="shared" si="83"/>
        <v/>
      </c>
      <c r="AZ57" t="str">
        <f t="shared" si="84"/>
        <v/>
      </c>
      <c r="BA57" t="str">
        <f t="shared" si="85"/>
        <v/>
      </c>
      <c r="BB57" t="str">
        <f t="shared" si="86"/>
        <v>&lt;img src=@img/drinkicon.png@&gt;</v>
      </c>
      <c r="BC57" t="str">
        <f t="shared" si="87"/>
        <v/>
      </c>
      <c r="BD57" t="str">
        <f t="shared" si="88"/>
        <v>&lt;img src=@img/drinkicon.png@&gt;</v>
      </c>
      <c r="BE57" t="str">
        <f t="shared" si="89"/>
        <v>drink med  nacademy</v>
      </c>
      <c r="BF57" t="str">
        <f t="shared" si="90"/>
        <v>North Academy</v>
      </c>
      <c r="BG57">
        <v>38.889310000000002</v>
      </c>
      <c r="BH57">
        <v>-104.7575033</v>
      </c>
      <c r="BI57" t="str">
        <f t="shared" si="91"/>
        <v>[38.88931,-104.7575033],</v>
      </c>
    </row>
    <row r="58" spans="2:62" ht="21" customHeight="1">
      <c r="B58" s="19" t="s">
        <v>81</v>
      </c>
      <c r="C58" t="s">
        <v>85</v>
      </c>
      <c r="G58" s="9" t="s">
        <v>164</v>
      </c>
      <c r="H58">
        <v>1630</v>
      </c>
      <c r="I58">
        <v>1830</v>
      </c>
      <c r="P58">
        <v>1630</v>
      </c>
      <c r="Q58">
        <v>1830</v>
      </c>
      <c r="R58">
        <v>1630</v>
      </c>
      <c r="S58">
        <v>1830</v>
      </c>
      <c r="T58">
        <v>1630</v>
      </c>
      <c r="U58">
        <v>1830</v>
      </c>
      <c r="V58" s="22" t="s">
        <v>181</v>
      </c>
      <c r="W58">
        <f t="shared" si="61"/>
        <v>16.3</v>
      </c>
      <c r="X58">
        <f t="shared" si="62"/>
        <v>18.3</v>
      </c>
      <c r="Y58" t="str">
        <f t="shared" si="63"/>
        <v/>
      </c>
      <c r="Z58" t="str">
        <f t="shared" si="64"/>
        <v/>
      </c>
      <c r="AA58" t="str">
        <f t="shared" si="65"/>
        <v/>
      </c>
      <c r="AB58" t="str">
        <f t="shared" si="66"/>
        <v/>
      </c>
      <c r="AC58" t="str">
        <f t="shared" si="67"/>
        <v/>
      </c>
      <c r="AD58" t="str">
        <f t="shared" si="68"/>
        <v/>
      </c>
      <c r="AE58">
        <f t="shared" si="69"/>
        <v>16.3</v>
      </c>
      <c r="AF58">
        <f t="shared" si="70"/>
        <v>18.3</v>
      </c>
      <c r="AG58">
        <f t="shared" si="71"/>
        <v>16.3</v>
      </c>
      <c r="AH58">
        <f t="shared" si="72"/>
        <v>18.3</v>
      </c>
      <c r="AI58">
        <f t="shared" si="73"/>
        <v>16.3</v>
      </c>
      <c r="AJ58">
        <f t="shared" si="74"/>
        <v>18.3</v>
      </c>
      <c r="AK58" t="str">
        <f t="shared" si="75"/>
        <v>4.3pm-6.3pm</v>
      </c>
      <c r="AL58" t="str">
        <f t="shared" si="76"/>
        <v/>
      </c>
      <c r="AM58" t="str">
        <f t="shared" si="77"/>
        <v/>
      </c>
      <c r="AN58" t="str">
        <f t="shared" si="78"/>
        <v/>
      </c>
      <c r="AO58" t="str">
        <f t="shared" si="79"/>
        <v/>
      </c>
      <c r="AP58" t="str">
        <f t="shared" si="80"/>
        <v>4.3pm-6.3pm</v>
      </c>
      <c r="AQ58" t="str">
        <f t="shared" si="81"/>
        <v>4.3pm-6.3pm</v>
      </c>
      <c r="AR58" s="1"/>
      <c r="AU58" t="s">
        <v>423</v>
      </c>
      <c r="AV58" s="2" t="s">
        <v>421</v>
      </c>
      <c r="AW58" s="2" t="s">
        <v>421</v>
      </c>
      <c r="AX58" s="3" t="str">
        <f t="shared" si="82"/>
        <v>{
    'name': "Mona Lisa Fondue Restaurant",
    'area': "manitou",'hours': {
      'sunday-start':"1630", 'sunday-end':"1830", 'monday-start':"", 'monday-end':"", 'tuesday-start':"", 'tuesday-end':"", 'wednesday-start':"", 'wednesday-end':"", 'thursday-start':"1630", 'thursday-end':"1830", 'friday-start':"1630", 'friday-end':"1830", 'saturday-start':"1630", 'saturday-end':"1830"},  'description': "$5 glasses of wine and 40% off all food", 'link':"", 'pricing':"",   'phone-number': "", 'address': "733 Manitou Ave, Manitou Springs, CO 80829", 'other-amenities': ['','','med'], 'has-drink':true, 'has-food':true},</v>
      </c>
      <c r="AY58" t="str">
        <f t="shared" si="83"/>
        <v/>
      </c>
      <c r="AZ58" t="str">
        <f t="shared" si="84"/>
        <v/>
      </c>
      <c r="BA58" t="str">
        <f t="shared" si="85"/>
        <v/>
      </c>
      <c r="BB58" t="str">
        <f t="shared" si="86"/>
        <v>&lt;img src=@img/drinkicon.png@&gt;</v>
      </c>
      <c r="BC58" t="str">
        <f t="shared" si="87"/>
        <v>&lt;img src=@img/foodicon.png@&gt;</v>
      </c>
      <c r="BD58" t="str">
        <f t="shared" si="88"/>
        <v>&lt;img src=@img/drinkicon.png@&gt;&lt;img src=@img/foodicon.png@&gt;</v>
      </c>
      <c r="BE58" t="str">
        <f t="shared" si="89"/>
        <v>drink food med  manitou</v>
      </c>
      <c r="BF58" t="str">
        <f t="shared" si="90"/>
        <v>Manitou Springs</v>
      </c>
      <c r="BG58">
        <v>38.857100000000003</v>
      </c>
      <c r="BH58">
        <v>-104.91604</v>
      </c>
      <c r="BI58" t="str">
        <f t="shared" si="91"/>
        <v>[38.8571,-104.91604],</v>
      </c>
    </row>
    <row r="59" spans="2:62" ht="21" customHeight="1">
      <c r="B59" t="s">
        <v>336</v>
      </c>
      <c r="C59" t="s">
        <v>73</v>
      </c>
      <c r="G59" t="s">
        <v>361</v>
      </c>
      <c r="W59" t="str">
        <f t="shared" si="61"/>
        <v/>
      </c>
      <c r="X59" t="str">
        <f t="shared" si="62"/>
        <v/>
      </c>
      <c r="Y59" t="str">
        <f t="shared" si="63"/>
        <v/>
      </c>
      <c r="Z59" t="str">
        <f t="shared" si="64"/>
        <v/>
      </c>
      <c r="AA59" t="str">
        <f t="shared" si="65"/>
        <v/>
      </c>
      <c r="AB59" t="str">
        <f t="shared" si="66"/>
        <v/>
      </c>
      <c r="AC59" t="str">
        <f t="shared" si="67"/>
        <v/>
      </c>
      <c r="AD59" t="str">
        <f t="shared" si="68"/>
        <v/>
      </c>
      <c r="AE59" t="str">
        <f t="shared" si="69"/>
        <v/>
      </c>
      <c r="AF59" t="str">
        <f t="shared" si="70"/>
        <v/>
      </c>
      <c r="AG59" t="str">
        <f t="shared" si="71"/>
        <v/>
      </c>
      <c r="AH59" t="str">
        <f t="shared" si="72"/>
        <v/>
      </c>
      <c r="AI59" t="str">
        <f t="shared" si="73"/>
        <v/>
      </c>
      <c r="AJ59" t="str">
        <f t="shared" si="74"/>
        <v/>
      </c>
      <c r="AK59" t="str">
        <f t="shared" si="75"/>
        <v/>
      </c>
      <c r="AL59" t="str">
        <f t="shared" si="76"/>
        <v/>
      </c>
      <c r="AM59" t="str">
        <f t="shared" si="77"/>
        <v/>
      </c>
      <c r="AN59" t="str">
        <f t="shared" si="78"/>
        <v/>
      </c>
      <c r="AO59" t="str">
        <f t="shared" si="79"/>
        <v/>
      </c>
      <c r="AP59" t="str">
        <f t="shared" si="80"/>
        <v/>
      </c>
      <c r="AQ59" t="str">
        <f t="shared" si="81"/>
        <v/>
      </c>
      <c r="AT59" t="s">
        <v>331</v>
      </c>
      <c r="AU59" t="s">
        <v>423</v>
      </c>
      <c r="AV59" s="2" t="s">
        <v>422</v>
      </c>
      <c r="AW59" s="2" t="s">
        <v>422</v>
      </c>
      <c r="AX59" s="3" t="str">
        <f t="shared" si="82"/>
        <v>{
    'name': "Mountain Shadows Restaurant",
    'area': "oldcolo",'hours':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"2223 Colorado Ave, Colorado Springs, CO 80904", 'other-amenities': ['','pet','med'], 'has-drink':false, 'has-food':false},</v>
      </c>
      <c r="AY59" t="str">
        <f t="shared" si="83"/>
        <v/>
      </c>
      <c r="AZ59" t="str">
        <f t="shared" si="84"/>
        <v>&lt;img src=@img/pets.png@&gt;</v>
      </c>
      <c r="BA59" t="str">
        <f t="shared" si="85"/>
        <v/>
      </c>
      <c r="BB59" t="str">
        <f t="shared" si="86"/>
        <v/>
      </c>
      <c r="BC59" t="str">
        <f t="shared" si="87"/>
        <v/>
      </c>
      <c r="BD59" t="str">
        <f t="shared" si="88"/>
        <v>&lt;img src=@img/pets.png@&gt;</v>
      </c>
      <c r="BE59" t="str">
        <f t="shared" si="89"/>
        <v>pet med  oldcolo</v>
      </c>
      <c r="BF59" t="str">
        <f t="shared" si="90"/>
        <v>Old Colorado Springs</v>
      </c>
      <c r="BG59">
        <v>38.844859999999997</v>
      </c>
      <c r="BH59">
        <v>-104.85939999999999</v>
      </c>
      <c r="BI59" t="str">
        <f t="shared" si="91"/>
        <v>[38.84486,-104.8594],</v>
      </c>
    </row>
    <row r="60" spans="2:62" ht="21" customHeight="1">
      <c r="B60" t="s">
        <v>434</v>
      </c>
      <c r="C60" t="s">
        <v>55</v>
      </c>
      <c r="G60" s="9" t="s">
        <v>436</v>
      </c>
      <c r="H60">
        <v>1600</v>
      </c>
      <c r="I60">
        <v>1800</v>
      </c>
      <c r="J60">
        <v>1600</v>
      </c>
      <c r="K60">
        <v>1800</v>
      </c>
      <c r="L60">
        <v>1600</v>
      </c>
      <c r="M60">
        <v>1800</v>
      </c>
      <c r="N60">
        <v>1600</v>
      </c>
      <c r="O60">
        <v>1800</v>
      </c>
      <c r="P60">
        <v>1600</v>
      </c>
      <c r="Q60">
        <v>1800</v>
      </c>
      <c r="R60">
        <v>1600</v>
      </c>
      <c r="S60">
        <v>1800</v>
      </c>
      <c r="T60">
        <v>1600</v>
      </c>
      <c r="U60">
        <v>1800</v>
      </c>
      <c r="V60" t="s">
        <v>435</v>
      </c>
      <c r="W60">
        <f t="shared" ref="W60" si="92">IF(H60&gt;0,H60/100,"")</f>
        <v>16</v>
      </c>
      <c r="X60">
        <f t="shared" ref="X60" si="93">IF(I60&gt;0,I60/100,"")</f>
        <v>18</v>
      </c>
      <c r="Y60">
        <f t="shared" ref="Y60" si="94">IF(J60&gt;0,J60/100,"")</f>
        <v>16</v>
      </c>
      <c r="Z60">
        <f t="shared" ref="Z60" si="95">IF(K60&gt;0,K60/100,"")</f>
        <v>18</v>
      </c>
      <c r="AA60">
        <f t="shared" ref="AA60" si="96">IF(L60&gt;0,L60/100,"")</f>
        <v>16</v>
      </c>
      <c r="AB60">
        <f t="shared" ref="AB60" si="97">IF(M60&gt;0,M60/100,"")</f>
        <v>18</v>
      </c>
      <c r="AC60">
        <f t="shared" ref="AC60" si="98">IF(N60&gt;0,N60/100,"")</f>
        <v>16</v>
      </c>
      <c r="AD60">
        <f t="shared" ref="AD60" si="99">IF(O60&gt;0,O60/100,"")</f>
        <v>18</v>
      </c>
      <c r="AE60">
        <f t="shared" ref="AE60" si="100">IF(P60&gt;0,P60/100,"")</f>
        <v>16</v>
      </c>
      <c r="AF60">
        <f t="shared" ref="AF60" si="101">IF(Q60&gt;0,Q60/100,"")</f>
        <v>18</v>
      </c>
      <c r="AG60">
        <f t="shared" ref="AG60" si="102">IF(R60&gt;0,R60/100,"")</f>
        <v>16</v>
      </c>
      <c r="AH60">
        <f t="shared" ref="AH60" si="103">IF(S60&gt;0,S60/100,"")</f>
        <v>18</v>
      </c>
      <c r="AI60">
        <f t="shared" ref="AI60" si="104">IF(T60&gt;0,T60/100,"")</f>
        <v>16</v>
      </c>
      <c r="AJ60">
        <f t="shared" ref="AJ60" si="105">IF(U60&gt;0,U60/100,"")</f>
        <v>18</v>
      </c>
      <c r="AK60" t="str">
        <f t="shared" ref="AK60" si="106">IF(H60&gt;0,CONCATENATE(IF(W60&lt;=12,W60,W60-12),IF(OR(W60&lt;12,W60=24),"am","pm"),"-",IF(X60&lt;=12,X60,X60-12),IF(OR(X60&lt;12,X60=24),"am","pm")),"")</f>
        <v>4pm-6pm</v>
      </c>
      <c r="AL60" t="str">
        <f t="shared" ref="AL60" si="107">IF(J60&gt;0,CONCATENATE(IF(Y60&lt;=12,Y60,Y60-12),IF(OR(Y60&lt;12,Y60=24),"am","pm"),"-",IF(Z60&lt;=12,Z60,Z60-12),IF(OR(Z60&lt;12,Z60=24),"am","pm")),"")</f>
        <v>4pm-6pm</v>
      </c>
      <c r="AM60" t="str">
        <f t="shared" ref="AM60" si="108">IF(L60&gt;0,CONCATENATE(IF(AA60&lt;=12,AA60,AA60-12),IF(OR(AA60&lt;12,AA60=24),"am","pm"),"-",IF(AB60&lt;=12,AB60,AB60-12),IF(OR(AB60&lt;12,AB60=24),"am","pm")),"")</f>
        <v>4pm-6pm</v>
      </c>
      <c r="AN60" t="str">
        <f t="shared" ref="AN60" si="109">IF(N60&gt;0,CONCATENATE(IF(AC60&lt;=12,AC60,AC60-12),IF(OR(AC60&lt;12,AC60=24),"am","pm"),"-",IF(AD60&lt;=12,AD60,AD60-12),IF(OR(AD60&lt;12,AD60=24),"am","pm")),"")</f>
        <v>4pm-6pm</v>
      </c>
      <c r="AO60" t="str">
        <f t="shared" ref="AO60" si="110">IF(O60&gt;0,CONCATENATE(IF(AE60&lt;=12,AE60,AE60-12),IF(OR(AE60&lt;12,AE60=24),"am","pm"),"-",IF(AF60&lt;=12,AF60,AF60-12),IF(OR(AF60&lt;12,AF60=24),"am","pm")),"")</f>
        <v>4pm-6pm</v>
      </c>
      <c r="AP60" t="str">
        <f t="shared" ref="AP60" si="111">IF(R60&gt;0,CONCATENATE(IF(AG60&lt;=12,AG60,AG60-12),IF(OR(AG60&lt;12,AG60=24),"am","pm"),"-",IF(AH60&lt;=12,AH60,AH60-12),IF(OR(AH60&lt;12,AH60=24),"am","pm")),"")</f>
        <v>4pm-6pm</v>
      </c>
      <c r="AQ60" t="str">
        <f t="shared" ref="AQ60" si="112">IF(T60&gt;0,CONCATENATE(IF(AI60&lt;=12,AI60,AI60-12),IF(OR(AI60&lt;12,AI60=24),"am","pm"),"-",IF(AJ60&lt;=12,AJ60,AJ60-12),IF(OR(AJ60&lt;12,AJ60=24),"am","pm")),"")</f>
        <v>4pm-6pm</v>
      </c>
      <c r="AU60" t="s">
        <v>423</v>
      </c>
      <c r="AV60" s="2" t="s">
        <v>421</v>
      </c>
      <c r="AW60" s="2" t="s">
        <v>421</v>
      </c>
      <c r="AX60" s="3" t="str">
        <f t="shared" ref="AX60" si="113">CONCATENATE("{
    'name': """,B60,""",
    'area': ","""",C60,""",",
"'hours': {
      'sunday-start':","""",H60,"""",", 'sunday-end':","""",I60,"""",", 'monday-start':","""",J60,"""",", 'monday-end':","""",K60,"""",", 'tuesday-start':","""",L60,"""",", 'tuesday-end':","""",M60,""", 'wednesday-start':","""",N60,""", 'wednesday-end':","""",O60,""", 'thursday-start':","""",P60,""", 'thursday-end':","""",Q60,""", 'friday-start':","""",R60,""", 'friday-end':","""",S60,""", 'saturday-start':","""",T60,""", 'saturday-end':","""",U60,"""","},","  'description': ","""",V60,"""",", 'link':","""",AR60,"""",", 'pricing':","""",E60,"""",",   'phone-number': ","""",F60,"""",", 'address': ","""",G60,"""",", 'other-amenities': [","'",AS60,"','",AT60,"','",AU60,"'","]",", 'has-drink':",AV60,", 'has-food':",AW60,"},")</f>
        <v>{
    'name': "Odyssey Gastropub",
    'area': "downtown",'hours':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"MONDAY MADNESS - HALF OFF BOTTLES OF WINE ALL &lt;br&gt;$3 House Wine&lt;br&gt;$6 Draft Beer Mugs&lt;br&gt;$3 Bar Snacks - Bbq Kettle Chips, Basket Of Fries, Chicarrons, Mixed Olives, Butter Toasted Nuts&lt;br&gt;Green Chili Cheese Fries $7&lt;br&gt;6 Wings $5.50&lt;br&gt;Fried Pickles$5.50&lt;br&gt;Cheese Burger And Fries $7&lt;br&gt; Garden Plate $8&lt;br&gt;Chicharrons $5.50", 'link':"", 'pricing':"",   'phone-number': "", 'address': "311 N Tejon St, Colorado Springs, CO 80903", 'other-amenities': ['','','med'], 'has-drink':true, 'has-food':true},</v>
      </c>
      <c r="AY60" t="str">
        <f t="shared" ref="AY60" si="114">IF(AS60&gt;0,"&lt;img src=@img/outdoor.png@&gt;","")</f>
        <v/>
      </c>
      <c r="AZ60" t="str">
        <f t="shared" ref="AZ60" si="115">IF(AT60&gt;0,"&lt;img src=@img/pets.png@&gt;","")</f>
        <v/>
      </c>
      <c r="BA60" t="str">
        <f t="shared" ref="BA60" si="116">IF(AU60="hard","&lt;img src=@img/hard.png@&gt;",IF(AU60="medium","&lt;img src=@img/medium.png@&gt;",IF(AU60="easy","&lt;img src=@img/easy.png@&gt;","")))</f>
        <v/>
      </c>
      <c r="BB60" t="str">
        <f t="shared" ref="BB60" si="117">IF(AV60="true","&lt;img src=@img/drinkicon.png@&gt;","")</f>
        <v>&lt;img src=@img/drinkicon.png@&gt;</v>
      </c>
      <c r="BC60" t="str">
        <f t="shared" ref="BC60" si="118">IF(AW60="true","&lt;img src=@img/foodicon.png@&gt;","")</f>
        <v>&lt;img src=@img/foodicon.png@&gt;</v>
      </c>
      <c r="BD60" t="str">
        <f t="shared" ref="BD60" si="119">CONCATENATE(AY60,AZ60,BA60,BB60,BC60,BK60)</f>
        <v>&lt;img src=@img/drinkicon.png@&gt;&lt;img src=@img/foodicon.png@&gt;</v>
      </c>
      <c r="BE60" t="str">
        <f t="shared" ref="BE60" si="120">CONCATENATE(IF(AS60&gt;0,"outdoor ",""),IF(AT60&gt;0,"pet ",""),IF(AV60="true","drink ",""),IF(AW60="true","food ",""),AU60," ",E60," ",C60,IF(BJ60=TRUE," kid",""))</f>
        <v>drink food med  downtown</v>
      </c>
      <c r="BF60" t="str">
        <f t="shared" ref="BF60" si="121">IF(C60="Broadmoor","Broadmoor",IF(C60="manitou","Manitou Springs",IF(C60="downtown","Downtown",IF(C60="Monument","Monument",IF(C60="nacademy","North Academy",IF(C60="northgate","North Gate",IF(C60="oldcolo","Old Colorado Springs",IF(C60="powers","Powers Road",IF(C60="sacademy","South Academy",IF(C60="woodland","Woodlands Park",""))))))))))</f>
        <v>Downtown</v>
      </c>
      <c r="BG60">
        <v>38.8387156</v>
      </c>
      <c r="BH60">
        <v>-104.8229146</v>
      </c>
      <c r="BI60" t="str">
        <f t="shared" si="91"/>
        <v>[38.8387156,-104.8229146],</v>
      </c>
    </row>
    <row r="61" spans="2:62" ht="21" customHeight="1">
      <c r="B61" t="s">
        <v>228</v>
      </c>
      <c r="C61" t="s">
        <v>55</v>
      </c>
      <c r="G61" s="9" t="s">
        <v>315</v>
      </c>
      <c r="J61">
        <v>1600</v>
      </c>
      <c r="K61">
        <v>1900</v>
      </c>
      <c r="L61">
        <v>1600</v>
      </c>
      <c r="M61">
        <v>1900</v>
      </c>
      <c r="N61">
        <v>1600</v>
      </c>
      <c r="O61">
        <v>1900</v>
      </c>
      <c r="P61">
        <v>1600</v>
      </c>
      <c r="Q61">
        <v>1900</v>
      </c>
      <c r="R61">
        <v>1600</v>
      </c>
      <c r="S61">
        <v>1900</v>
      </c>
      <c r="V61" s="15" t="s">
        <v>229</v>
      </c>
      <c r="W61" t="str">
        <f t="shared" si="61"/>
        <v/>
      </c>
      <c r="X61" t="str">
        <f t="shared" si="62"/>
        <v/>
      </c>
      <c r="Y61">
        <f t="shared" si="63"/>
        <v>16</v>
      </c>
      <c r="Z61">
        <f t="shared" si="64"/>
        <v>19</v>
      </c>
      <c r="AA61">
        <f t="shared" si="65"/>
        <v>16</v>
      </c>
      <c r="AB61">
        <f t="shared" si="66"/>
        <v>19</v>
      </c>
      <c r="AC61">
        <f t="shared" si="67"/>
        <v>16</v>
      </c>
      <c r="AD61">
        <f t="shared" si="68"/>
        <v>19</v>
      </c>
      <c r="AE61">
        <f t="shared" si="69"/>
        <v>16</v>
      </c>
      <c r="AF61">
        <f t="shared" si="70"/>
        <v>19</v>
      </c>
      <c r="AG61">
        <f t="shared" si="71"/>
        <v>16</v>
      </c>
      <c r="AH61">
        <f t="shared" si="72"/>
        <v>19</v>
      </c>
      <c r="AI61" t="str">
        <f t="shared" si="73"/>
        <v/>
      </c>
      <c r="AJ61" t="str">
        <f t="shared" si="74"/>
        <v/>
      </c>
      <c r="AK61" t="str">
        <f t="shared" si="75"/>
        <v/>
      </c>
      <c r="AL61" t="str">
        <f t="shared" si="76"/>
        <v>4pm-7pm</v>
      </c>
      <c r="AM61" t="str">
        <f t="shared" si="77"/>
        <v>4pm-7pm</v>
      </c>
      <c r="AN61" t="str">
        <f t="shared" si="78"/>
        <v>4pm-7pm</v>
      </c>
      <c r="AO61" t="str">
        <f t="shared" si="79"/>
        <v>4pm-7pm</v>
      </c>
      <c r="AP61" t="str">
        <f t="shared" si="80"/>
        <v>4pm-7pm</v>
      </c>
      <c r="AQ61" t="str">
        <f t="shared" si="81"/>
        <v/>
      </c>
      <c r="AR61" s="1"/>
      <c r="AU61" t="s">
        <v>423</v>
      </c>
      <c r="AV61" s="2" t="s">
        <v>421</v>
      </c>
      <c r="AW61" s="2" t="s">
        <v>421</v>
      </c>
      <c r="AX61" s="3" t="str">
        <f t="shared" si="82"/>
        <v>{
    'name': "Oscars Oyster Bar",
    'area': "downtown",'hours':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"$1 off well wines and drafts&lt;br&gt;Half priced oysters&lt;br&gt;Two for One wine, wells, drafts and Cajun martinis on Tuesday 4:00-7:00pm", 'link':"", 'pricing':"",   'phone-number': "", 'address': "333 S Tejon St, Colorado Springs, CO 80903", 'other-amenities': ['','','med'], 'has-drink':true, 'has-food':true},</v>
      </c>
      <c r="AY61" t="str">
        <f t="shared" si="83"/>
        <v/>
      </c>
      <c r="AZ61" t="str">
        <f t="shared" si="84"/>
        <v/>
      </c>
      <c r="BA61" t="str">
        <f t="shared" si="85"/>
        <v/>
      </c>
      <c r="BB61" t="str">
        <f t="shared" si="86"/>
        <v>&lt;img src=@img/drinkicon.png@&gt;</v>
      </c>
      <c r="BC61" t="str">
        <f t="shared" si="87"/>
        <v>&lt;img src=@img/foodicon.png@&gt;</v>
      </c>
      <c r="BD61" t="str">
        <f t="shared" si="88"/>
        <v>&lt;img src=@img/drinkicon.png@&gt;&lt;img src=@img/foodicon.png@&gt;</v>
      </c>
      <c r="BE61" t="str">
        <f t="shared" si="89"/>
        <v>drink food med  downtown</v>
      </c>
      <c r="BF61" t="str">
        <f t="shared" si="90"/>
        <v>Downtown</v>
      </c>
      <c r="BG61">
        <v>38.828429999999997</v>
      </c>
      <c r="BH61">
        <v>-104.8233</v>
      </c>
      <c r="BI61" t="str">
        <f t="shared" si="91"/>
        <v>[38.82843,-104.8233],</v>
      </c>
    </row>
    <row r="62" spans="2:62" ht="21" customHeight="1">
      <c r="B62" t="s">
        <v>63</v>
      </c>
      <c r="C62" t="s">
        <v>55</v>
      </c>
      <c r="G62" s="9" t="s">
        <v>150</v>
      </c>
      <c r="J62">
        <v>1500</v>
      </c>
      <c r="K62">
        <v>1800</v>
      </c>
      <c r="L62">
        <v>1500</v>
      </c>
      <c r="M62">
        <v>1800</v>
      </c>
      <c r="N62">
        <v>1500</v>
      </c>
      <c r="O62">
        <v>1800</v>
      </c>
      <c r="P62">
        <v>1500</v>
      </c>
      <c r="Q62">
        <v>1800</v>
      </c>
      <c r="R62">
        <v>1500</v>
      </c>
      <c r="S62">
        <v>1800</v>
      </c>
      <c r="V62" t="s">
        <v>172</v>
      </c>
      <c r="W62" t="str">
        <f t="shared" si="61"/>
        <v/>
      </c>
      <c r="X62" t="str">
        <f t="shared" si="62"/>
        <v/>
      </c>
      <c r="Y62">
        <f t="shared" si="63"/>
        <v>15</v>
      </c>
      <c r="Z62">
        <f t="shared" si="64"/>
        <v>18</v>
      </c>
      <c r="AA62">
        <f t="shared" si="65"/>
        <v>15</v>
      </c>
      <c r="AB62">
        <f t="shared" si="66"/>
        <v>18</v>
      </c>
      <c r="AC62">
        <f t="shared" si="67"/>
        <v>15</v>
      </c>
      <c r="AD62">
        <f t="shared" si="68"/>
        <v>18</v>
      </c>
      <c r="AE62">
        <f t="shared" si="69"/>
        <v>15</v>
      </c>
      <c r="AF62">
        <f t="shared" si="70"/>
        <v>18</v>
      </c>
      <c r="AG62">
        <f t="shared" si="71"/>
        <v>15</v>
      </c>
      <c r="AH62">
        <f t="shared" si="72"/>
        <v>18</v>
      </c>
      <c r="AI62" t="str">
        <f t="shared" si="73"/>
        <v/>
      </c>
      <c r="AJ62" t="str">
        <f t="shared" si="74"/>
        <v/>
      </c>
      <c r="AK62" t="str">
        <f t="shared" si="75"/>
        <v/>
      </c>
      <c r="AL62" t="str">
        <f t="shared" si="76"/>
        <v>3pm-6pm</v>
      </c>
      <c r="AM62" t="str">
        <f t="shared" si="77"/>
        <v>3pm-6pm</v>
      </c>
      <c r="AN62" t="str">
        <f t="shared" si="78"/>
        <v>3pm-6pm</v>
      </c>
      <c r="AO62" t="str">
        <f t="shared" si="79"/>
        <v>3pm-6pm</v>
      </c>
      <c r="AP62" t="str">
        <f t="shared" si="80"/>
        <v>3pm-6pm</v>
      </c>
      <c r="AQ62" t="str">
        <f t="shared" si="81"/>
        <v/>
      </c>
      <c r="AR62" t="s">
        <v>64</v>
      </c>
      <c r="AS62" t="s">
        <v>343</v>
      </c>
      <c r="AU62" t="s">
        <v>423</v>
      </c>
      <c r="AV62" s="2" t="s">
        <v>421</v>
      </c>
      <c r="AW62" s="2" t="s">
        <v>421</v>
      </c>
      <c r="AX62" s="3" t="str">
        <f t="shared" si="82"/>
        <v>{
    'name': "Oskar Blues",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"All appetizers half price&lt;br&gt;$3.50 Core beers&lt;br&gt;$4.50 Jamison drinks&lt;br&gt;$2 Off wells and wines", 'link':"http://www.oskarbluesfooderies.com/", 'pricing':"",   'phone-number': "", 'address': "118 N Tejon St, Colorado Springs, CO 80903", 'other-amenities': ['outdoor','','med'], 'has-drink':true, 'has-food':true},</v>
      </c>
      <c r="AY62" t="str">
        <f t="shared" si="83"/>
        <v>&lt;img src=@img/outdoor.png@&gt;</v>
      </c>
      <c r="AZ62" t="str">
        <f t="shared" si="84"/>
        <v/>
      </c>
      <c r="BA62" t="str">
        <f t="shared" si="85"/>
        <v/>
      </c>
      <c r="BB62" t="str">
        <f t="shared" si="86"/>
        <v>&lt;img src=@img/drinkicon.png@&gt;</v>
      </c>
      <c r="BC62" t="str">
        <f t="shared" si="87"/>
        <v>&lt;img src=@img/foodicon.png@&gt;</v>
      </c>
      <c r="BD62" t="str">
        <f t="shared" si="88"/>
        <v>&lt;img src=@img/outdoor.png@&gt;&lt;img src=@img/drinkicon.png@&gt;&lt;img src=@img/foodicon.png@&gt;</v>
      </c>
      <c r="BE62" t="str">
        <f t="shared" si="89"/>
        <v>outdoor drink food med  downtown</v>
      </c>
      <c r="BF62" t="str">
        <f t="shared" si="90"/>
        <v>Downtown</v>
      </c>
      <c r="BG62">
        <v>38.835999999999999</v>
      </c>
      <c r="BH62">
        <v>-104.82387</v>
      </c>
      <c r="BI62" t="str">
        <f t="shared" si="91"/>
        <v>[38.836,-104.82387],</v>
      </c>
    </row>
    <row r="63" spans="2:62" ht="21" customHeight="1">
      <c r="B63" t="s">
        <v>128</v>
      </c>
      <c r="C63" t="s">
        <v>140</v>
      </c>
      <c r="G63" s="20" t="s">
        <v>297</v>
      </c>
      <c r="H63">
        <v>1000</v>
      </c>
      <c r="I63">
        <v>2400</v>
      </c>
      <c r="J63">
        <v>1400</v>
      </c>
      <c r="K63">
        <v>2400</v>
      </c>
      <c r="L63">
        <v>1400</v>
      </c>
      <c r="M63">
        <v>2400</v>
      </c>
      <c r="N63">
        <v>1400</v>
      </c>
      <c r="O63">
        <v>2400</v>
      </c>
      <c r="P63">
        <v>1130</v>
      </c>
      <c r="Q63">
        <v>2400</v>
      </c>
      <c r="R63">
        <v>1130</v>
      </c>
      <c r="S63">
        <v>2400</v>
      </c>
      <c r="T63">
        <v>1000</v>
      </c>
      <c r="U63">
        <v>2400</v>
      </c>
      <c r="V63" t="s">
        <v>428</v>
      </c>
      <c r="W63">
        <f t="shared" si="61"/>
        <v>10</v>
      </c>
      <c r="X63">
        <f t="shared" si="62"/>
        <v>24</v>
      </c>
      <c r="Y63">
        <f t="shared" si="63"/>
        <v>14</v>
      </c>
      <c r="Z63">
        <f t="shared" si="64"/>
        <v>24</v>
      </c>
      <c r="AA63">
        <f t="shared" si="65"/>
        <v>14</v>
      </c>
      <c r="AB63">
        <f t="shared" si="66"/>
        <v>24</v>
      </c>
      <c r="AC63">
        <f t="shared" si="67"/>
        <v>14</v>
      </c>
      <c r="AD63">
        <f t="shared" si="68"/>
        <v>24</v>
      </c>
      <c r="AE63">
        <f t="shared" si="69"/>
        <v>11.3</v>
      </c>
      <c r="AF63">
        <f t="shared" si="70"/>
        <v>24</v>
      </c>
      <c r="AG63">
        <f t="shared" si="71"/>
        <v>11.3</v>
      </c>
      <c r="AH63">
        <f t="shared" si="72"/>
        <v>24</v>
      </c>
      <c r="AI63">
        <f t="shared" si="73"/>
        <v>10</v>
      </c>
      <c r="AJ63">
        <f t="shared" si="74"/>
        <v>24</v>
      </c>
      <c r="AK63" t="str">
        <f t="shared" si="75"/>
        <v>10am-12am</v>
      </c>
      <c r="AL63" t="str">
        <f t="shared" si="76"/>
        <v>2pm-12am</v>
      </c>
      <c r="AM63" t="str">
        <f t="shared" si="77"/>
        <v>2pm-12am</v>
      </c>
      <c r="AN63" t="str">
        <f t="shared" si="78"/>
        <v>2pm-12am</v>
      </c>
      <c r="AO63" t="str">
        <f t="shared" si="79"/>
        <v>11.3am-12am</v>
      </c>
      <c r="AP63" t="str">
        <f t="shared" si="80"/>
        <v>11.3am-12am</v>
      </c>
      <c r="AQ63" t="str">
        <f t="shared" si="81"/>
        <v>10am-12am</v>
      </c>
      <c r="AU63" t="s">
        <v>423</v>
      </c>
      <c r="AV63" s="2" t="s">
        <v>421</v>
      </c>
      <c r="AW63" s="2" t="s">
        <v>422</v>
      </c>
      <c r="AX63" s="3" t="str">
        <f t="shared" si="82"/>
        <v>{
    'name': "Overtime Sports Bar and Grill",
    'area': "nacademy",'hours': {
      'sunday-start':"1000", 'sunday-end':"2400", 'monday-start':"1400", 'monday-end':"2400", 'tuesday-start':"1400", 'tuesday-end':"2400", 'wednesday-start':"1400", 'wednesday-end':"2400", 'thursday-start':"1130", 'thursday-end':"2400", 'friday-start':"1130", 'friday-end':"2400", 'saturday-start':"1000", 'saturday-end':"2400"},  'description': "&lt;b&gt;Monday Drink Specials&lt;/b&gt;&lt;br&gt;$8.00  Pitchers&lt;br&gt;$11.00 Premium Pitchers&lt;br&gt;$5.00  Grateful Deads&lt;br&gt;$4.00  Washington Apples&lt;br&gt;&lt;b&gt;Tuesday Drink Specials&lt;/b&gt;&lt;br&gt;$0.75  Off All Bottle Beer&lt;br&gt;$3.25  House Margaritas&lt;br&gt;$3.00  So. Co. Lime Shots&lt;br&gt;&lt;b&gt;Wednesday Drink Specials&lt;/b&gt;&lt;br&gt;$2.50 Domestic Pints&lt;br&gt;$2.50 Wells&lt;br&gt;$4.00 Slut Shots&lt;br&gt;&lt;b&gt;Thursday Drink Specials&lt;/b&gt;&lt;br&gt;$3.50 New Belgium Pints&lt;br&gt;$4.00 Long Island Iced Tea&lt;br&gt;$3.00 Kamikazes&lt;br&gt;&lt;b&gt;Friday Drink Specials&lt;/b&gt;&lt;br&gt;$3.50 Blue Moon Pints&lt;br&gt;$3.50 Dales Pale Ale Pints&lt;br&gt;$4.50 Guinness Pints&lt;br&gt;$3.50 Smirnoff/Bacardi Cocktails&lt;br&gt;$4.00 Fireballs&lt;br&gt;$5.00 Angry Ball Shots&lt;br&gt;&lt;b&gt;Saturday Drink Specials&lt;/b&gt;&lt;br&gt;$4.00 24oz. PBR Cans&lt;br&gt;$5.00 AMFs&lt;br&gt;$3.00 Blue &amp; Raspberry Kamikazes&lt;br&gt;$3.50 Bloody Marys&lt;br&gt;&lt;b&gt;Sunday Drink Specials&lt;/b&gt;&lt;br&gt;$2.50 Miller High Life Bottles&lt;br&gt;$3.00 Screwdrivers&lt;br&gt;$3.00 Orange Bombs", 'link':"", 'pricing':"",   'phone-number': "", 'address': " 2809 Dublin Blvd, Colorado Springs, CO 80918", 'other-amenities': ['','','med'], 'has-drink':true, 'has-food':false},</v>
      </c>
      <c r="AY63" t="str">
        <f t="shared" si="83"/>
        <v/>
      </c>
      <c r="AZ63" t="str">
        <f t="shared" si="84"/>
        <v/>
      </c>
      <c r="BA63" t="str">
        <f t="shared" si="85"/>
        <v/>
      </c>
      <c r="BB63" t="str">
        <f t="shared" si="86"/>
        <v>&lt;img src=@img/drinkicon.png@&gt;</v>
      </c>
      <c r="BC63" t="str">
        <f t="shared" si="87"/>
        <v/>
      </c>
      <c r="BD63" t="str">
        <f t="shared" si="88"/>
        <v>&lt;img src=@img/drinkicon.png@&gt;</v>
      </c>
      <c r="BE63" t="str">
        <f t="shared" si="89"/>
        <v>drink med  nacademy</v>
      </c>
      <c r="BF63" t="str">
        <f t="shared" si="90"/>
        <v>North Academy</v>
      </c>
      <c r="BG63">
        <v>38.924875</v>
      </c>
      <c r="BH63">
        <v>-104.7742415</v>
      </c>
      <c r="BI63" t="str">
        <f t="shared" si="91"/>
        <v>[38.924875,-104.7742415],</v>
      </c>
    </row>
    <row r="64" spans="2:62" ht="21" customHeight="1">
      <c r="B64" t="s">
        <v>342</v>
      </c>
      <c r="C64" t="s">
        <v>73</v>
      </c>
      <c r="G64" t="s">
        <v>367</v>
      </c>
      <c r="W64" t="str">
        <f t="shared" si="61"/>
        <v/>
      </c>
      <c r="X64" t="str">
        <f t="shared" si="62"/>
        <v/>
      </c>
      <c r="Y64" t="str">
        <f t="shared" si="63"/>
        <v/>
      </c>
      <c r="Z64" t="str">
        <f t="shared" si="64"/>
        <v/>
      </c>
      <c r="AA64" t="str">
        <f t="shared" si="65"/>
        <v/>
      </c>
      <c r="AB64" t="str">
        <f t="shared" si="66"/>
        <v/>
      </c>
      <c r="AC64" t="str">
        <f t="shared" si="67"/>
        <v/>
      </c>
      <c r="AD64" t="str">
        <f t="shared" si="68"/>
        <v/>
      </c>
      <c r="AE64" t="str">
        <f t="shared" si="69"/>
        <v/>
      </c>
      <c r="AF64" t="str">
        <f t="shared" si="70"/>
        <v/>
      </c>
      <c r="AG64" t="str">
        <f t="shared" si="71"/>
        <v/>
      </c>
      <c r="AH64" t="str">
        <f t="shared" si="72"/>
        <v/>
      </c>
      <c r="AI64" t="str">
        <f t="shared" si="73"/>
        <v/>
      </c>
      <c r="AJ64" t="str">
        <f t="shared" si="74"/>
        <v/>
      </c>
      <c r="AK64" t="str">
        <f t="shared" si="75"/>
        <v/>
      </c>
      <c r="AL64" t="str">
        <f t="shared" si="76"/>
        <v/>
      </c>
      <c r="AM64" t="str">
        <f t="shared" si="77"/>
        <v/>
      </c>
      <c r="AN64" t="str">
        <f t="shared" si="78"/>
        <v/>
      </c>
      <c r="AO64" t="str">
        <f t="shared" si="79"/>
        <v/>
      </c>
      <c r="AP64" t="str">
        <f t="shared" si="80"/>
        <v/>
      </c>
      <c r="AQ64" t="str">
        <f t="shared" si="81"/>
        <v/>
      </c>
      <c r="AT64" t="s">
        <v>331</v>
      </c>
      <c r="AU64" t="s">
        <v>423</v>
      </c>
      <c r="AV64" s="2" t="s">
        <v>422</v>
      </c>
      <c r="AW64" s="2" t="s">
        <v>422</v>
      </c>
      <c r="AX64" s="3" t="str">
        <f t="shared" si="82"/>
        <v>{
    'name': "Paravicinis",
    'area': "oldcolo",'hours':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"2802 Colorado Ave, Colorado Springs, CO 80904", 'other-amenities': ['','pet','med'], 'has-drink':false, 'has-food':false},</v>
      </c>
      <c r="AY64" t="str">
        <f t="shared" si="83"/>
        <v/>
      </c>
      <c r="AZ64" t="str">
        <f t="shared" si="84"/>
        <v>&lt;img src=@img/pets.png@&gt;</v>
      </c>
      <c r="BA64" t="str">
        <f t="shared" si="85"/>
        <v/>
      </c>
      <c r="BB64" t="str">
        <f t="shared" si="86"/>
        <v/>
      </c>
      <c r="BC64" t="str">
        <f t="shared" si="87"/>
        <v/>
      </c>
      <c r="BD64" t="str">
        <f t="shared" si="88"/>
        <v>&lt;img src=@img/pets.png@&gt;</v>
      </c>
      <c r="BE64" t="str">
        <f t="shared" si="89"/>
        <v>pet med  oldcolo</v>
      </c>
      <c r="BF64" t="str">
        <f t="shared" si="90"/>
        <v>Old Colorado Springs</v>
      </c>
      <c r="BG64">
        <v>38.850259999999999</v>
      </c>
      <c r="BH64">
        <v>-104.86696000000001</v>
      </c>
      <c r="BI64" t="str">
        <f t="shared" si="91"/>
        <v>[38.85026,-104.86696],</v>
      </c>
    </row>
    <row r="65" spans="2:61" ht="21" customHeight="1">
      <c r="B65" s="19" t="s">
        <v>92</v>
      </c>
      <c r="C65" t="s">
        <v>97</v>
      </c>
      <c r="G65" s="9" t="s">
        <v>263</v>
      </c>
      <c r="W65" t="str">
        <f t="shared" si="61"/>
        <v/>
      </c>
      <c r="X65" t="str">
        <f t="shared" si="62"/>
        <v/>
      </c>
      <c r="Y65" t="str">
        <f t="shared" si="63"/>
        <v/>
      </c>
      <c r="Z65" t="str">
        <f t="shared" si="64"/>
        <v/>
      </c>
      <c r="AA65" t="str">
        <f t="shared" si="65"/>
        <v/>
      </c>
      <c r="AB65" t="str">
        <f t="shared" si="66"/>
        <v/>
      </c>
      <c r="AC65" t="str">
        <f t="shared" si="67"/>
        <v/>
      </c>
      <c r="AD65" t="str">
        <f t="shared" si="68"/>
        <v/>
      </c>
      <c r="AE65" t="str">
        <f t="shared" si="69"/>
        <v/>
      </c>
      <c r="AF65" t="str">
        <f t="shared" si="70"/>
        <v/>
      </c>
      <c r="AG65" t="str">
        <f t="shared" si="71"/>
        <v/>
      </c>
      <c r="AH65" t="str">
        <f t="shared" si="72"/>
        <v/>
      </c>
      <c r="AI65" t="str">
        <f t="shared" si="73"/>
        <v/>
      </c>
      <c r="AJ65" t="str">
        <f t="shared" si="74"/>
        <v/>
      </c>
      <c r="AK65" t="str">
        <f t="shared" si="75"/>
        <v/>
      </c>
      <c r="AL65" t="str">
        <f t="shared" si="76"/>
        <v/>
      </c>
      <c r="AM65" t="str">
        <f t="shared" si="77"/>
        <v/>
      </c>
      <c r="AN65" t="str">
        <f t="shared" si="78"/>
        <v/>
      </c>
      <c r="AO65" t="str">
        <f t="shared" si="79"/>
        <v/>
      </c>
      <c r="AP65" t="str">
        <f t="shared" si="80"/>
        <v/>
      </c>
      <c r="AQ65" t="str">
        <f t="shared" si="81"/>
        <v/>
      </c>
      <c r="AU65" t="s">
        <v>423</v>
      </c>
      <c r="AV65" s="2" t="s">
        <v>422</v>
      </c>
      <c r="AW65" s="2" t="s">
        <v>422</v>
      </c>
      <c r="AX65" s="3" t="str">
        <f t="shared" si="82"/>
        <v>{
    'name': "Peaks N Pines Brewing Company",
    'area': "powers",'hours':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"4005 Tutt Blvd, Colorado Springs, CO 80922", 'other-amenities': ['','','med'], 'has-drink':false, 'has-food':false},</v>
      </c>
      <c r="AY65" t="str">
        <f t="shared" si="83"/>
        <v/>
      </c>
      <c r="AZ65" t="str">
        <f t="shared" si="84"/>
        <v/>
      </c>
      <c r="BA65" t="str">
        <f t="shared" si="85"/>
        <v/>
      </c>
      <c r="BB65" t="str">
        <f t="shared" si="86"/>
        <v/>
      </c>
      <c r="BC65" t="str">
        <f t="shared" si="87"/>
        <v/>
      </c>
      <c r="BD65" t="str">
        <f t="shared" si="88"/>
        <v/>
      </c>
      <c r="BE65" t="str">
        <f t="shared" si="89"/>
        <v>med  powers</v>
      </c>
      <c r="BF65" t="str">
        <f t="shared" si="90"/>
        <v>Powers Road</v>
      </c>
      <c r="BG65">
        <v>38.889899999999997</v>
      </c>
      <c r="BH65">
        <v>-104.71393999999999</v>
      </c>
      <c r="BI65" t="str">
        <f t="shared" si="91"/>
        <v>[38.8899,-104.71394],</v>
      </c>
    </row>
    <row r="66" spans="2:61" ht="21" customHeight="1">
      <c r="B66" s="1" t="s">
        <v>71</v>
      </c>
      <c r="C66" t="s">
        <v>55</v>
      </c>
      <c r="G66" s="9" t="s">
        <v>155</v>
      </c>
      <c r="H66">
        <v>1500</v>
      </c>
      <c r="I66">
        <v>1800</v>
      </c>
      <c r="J66">
        <v>1500</v>
      </c>
      <c r="K66">
        <v>1800</v>
      </c>
      <c r="L66">
        <v>1500</v>
      </c>
      <c r="M66">
        <v>1800</v>
      </c>
      <c r="N66">
        <v>1500</v>
      </c>
      <c r="O66">
        <v>1800</v>
      </c>
      <c r="P66">
        <v>1500</v>
      </c>
      <c r="Q66">
        <v>1800</v>
      </c>
      <c r="R66">
        <v>1500</v>
      </c>
      <c r="S66">
        <v>1800</v>
      </c>
      <c r="T66">
        <v>1500</v>
      </c>
      <c r="U66">
        <v>1800</v>
      </c>
      <c r="V66" s="21" t="s">
        <v>177</v>
      </c>
      <c r="W66">
        <f t="shared" si="61"/>
        <v>15</v>
      </c>
      <c r="X66">
        <f t="shared" si="62"/>
        <v>18</v>
      </c>
      <c r="Y66">
        <f t="shared" si="63"/>
        <v>15</v>
      </c>
      <c r="Z66">
        <f t="shared" si="64"/>
        <v>18</v>
      </c>
      <c r="AA66">
        <f t="shared" si="65"/>
        <v>15</v>
      </c>
      <c r="AB66">
        <f t="shared" si="66"/>
        <v>18</v>
      </c>
      <c r="AC66">
        <f t="shared" si="67"/>
        <v>15</v>
      </c>
      <c r="AD66">
        <f t="shared" si="68"/>
        <v>18</v>
      </c>
      <c r="AE66">
        <f t="shared" si="69"/>
        <v>15</v>
      </c>
      <c r="AF66">
        <f t="shared" si="70"/>
        <v>18</v>
      </c>
      <c r="AG66">
        <f t="shared" si="71"/>
        <v>15</v>
      </c>
      <c r="AH66">
        <f t="shared" si="72"/>
        <v>18</v>
      </c>
      <c r="AI66">
        <f t="shared" si="73"/>
        <v>15</v>
      </c>
      <c r="AJ66">
        <f t="shared" si="74"/>
        <v>18</v>
      </c>
      <c r="AK66" t="str">
        <f t="shared" si="75"/>
        <v>3pm-6pm</v>
      </c>
      <c r="AL66" t="str">
        <f t="shared" si="76"/>
        <v>3pm-6pm</v>
      </c>
      <c r="AM66" t="str">
        <f t="shared" si="77"/>
        <v>3pm-6pm</v>
      </c>
      <c r="AN66" t="str">
        <f t="shared" si="78"/>
        <v>3pm-6pm</v>
      </c>
      <c r="AO66" t="str">
        <f t="shared" si="79"/>
        <v>3pm-6pm</v>
      </c>
      <c r="AP66" t="str">
        <f t="shared" si="80"/>
        <v>3pm-6pm</v>
      </c>
      <c r="AQ66" t="str">
        <f t="shared" si="81"/>
        <v>3pm-6pm</v>
      </c>
      <c r="AR66" t="s">
        <v>72</v>
      </c>
      <c r="AS66" t="s">
        <v>343</v>
      </c>
      <c r="AT66" t="s">
        <v>331</v>
      </c>
      <c r="AU66" t="s">
        <v>423</v>
      </c>
      <c r="AV66" s="2" t="s">
        <v>421</v>
      </c>
      <c r="AW66" s="2" t="s">
        <v>422</v>
      </c>
      <c r="AX66" s="3" t="str">
        <f t="shared" si="82"/>
        <v>{
    'name': "Phantom Canyon Brewing Company",
    'area': "downtown",'hours':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"Every day from 3-6 pm, Sun-Thurs from 10 pm-close $3 beers, $3 house wines, $3 wells, $12 pitchers of beer&lt;br&gt;&lt;b&gt;Sunday&lt;/b&gt; $4 bloody marys &amp; mimosas all day. happy hour all day in the billiards hall&lt;br&gt;&lt;b&gt;Monday&lt;/b&gt; $4 Margs&lt;br&gt;&lt;b&gt;Tuesday&lt;/b&gt; $6 Select growler fills&lt;br&gt;", 'link':"http://www.phantomcanyon.com/", 'pricing':"",   'phone-number': "", 'address': "2 E Pikes Peak Ave, Colorado Springs, CO 80903", 'other-amenities': ['outdoor','pet','med'], 'has-drink':true, 'has-food':false},</v>
      </c>
      <c r="AY66" t="str">
        <f t="shared" si="83"/>
        <v>&lt;img src=@img/outdoor.png@&gt;</v>
      </c>
      <c r="AZ66" t="str">
        <f t="shared" si="84"/>
        <v>&lt;img src=@img/pets.png@&gt;</v>
      </c>
      <c r="BA66" t="str">
        <f t="shared" si="85"/>
        <v/>
      </c>
      <c r="BB66" t="str">
        <f t="shared" si="86"/>
        <v>&lt;img src=@img/drinkicon.png@&gt;</v>
      </c>
      <c r="BC66" t="str">
        <f t="shared" si="87"/>
        <v/>
      </c>
      <c r="BD66" t="str">
        <f t="shared" si="88"/>
        <v>&lt;img src=@img/outdoor.png@&gt;&lt;img src=@img/pets.png@&gt;&lt;img src=@img/drinkicon.png@&gt;</v>
      </c>
      <c r="BE66" t="str">
        <f t="shared" si="89"/>
        <v>outdoor pet drink med  downtown</v>
      </c>
      <c r="BF66" t="str">
        <f t="shared" si="90"/>
        <v>Downtown</v>
      </c>
      <c r="BG66">
        <v>38.834290000000003</v>
      </c>
      <c r="BH66">
        <v>-104.82483999999999</v>
      </c>
      <c r="BI66" t="str">
        <f t="shared" si="91"/>
        <v>[38.83429,-104.82484],</v>
      </c>
    </row>
    <row r="67" spans="2:61" ht="21" customHeight="1">
      <c r="B67" t="s">
        <v>127</v>
      </c>
      <c r="C67" t="s">
        <v>140</v>
      </c>
      <c r="G67" s="9" t="s">
        <v>296</v>
      </c>
      <c r="H67">
        <v>1500</v>
      </c>
      <c r="I67">
        <v>1800</v>
      </c>
      <c r="J67">
        <v>1500</v>
      </c>
      <c r="K67">
        <v>1800</v>
      </c>
      <c r="L67">
        <v>1500</v>
      </c>
      <c r="M67">
        <v>1800</v>
      </c>
      <c r="N67">
        <v>1500</v>
      </c>
      <c r="O67">
        <v>1800</v>
      </c>
      <c r="P67">
        <v>1500</v>
      </c>
      <c r="Q67">
        <v>1800</v>
      </c>
      <c r="R67">
        <v>1500</v>
      </c>
      <c r="S67">
        <v>1800</v>
      </c>
      <c r="T67">
        <v>1500</v>
      </c>
      <c r="U67">
        <v>1800</v>
      </c>
      <c r="W67">
        <f t="shared" si="61"/>
        <v>15</v>
      </c>
      <c r="X67">
        <f t="shared" si="62"/>
        <v>18</v>
      </c>
      <c r="Y67">
        <f t="shared" si="63"/>
        <v>15</v>
      </c>
      <c r="Z67">
        <f t="shared" si="64"/>
        <v>18</v>
      </c>
      <c r="AA67">
        <f t="shared" si="65"/>
        <v>15</v>
      </c>
      <c r="AB67">
        <f t="shared" si="66"/>
        <v>18</v>
      </c>
      <c r="AC67">
        <f t="shared" si="67"/>
        <v>15</v>
      </c>
      <c r="AD67">
        <f t="shared" si="68"/>
        <v>18</v>
      </c>
      <c r="AE67">
        <f t="shared" si="69"/>
        <v>15</v>
      </c>
      <c r="AF67">
        <f t="shared" si="70"/>
        <v>18</v>
      </c>
      <c r="AG67">
        <f t="shared" si="71"/>
        <v>15</v>
      </c>
      <c r="AH67">
        <f t="shared" si="72"/>
        <v>18</v>
      </c>
      <c r="AI67">
        <f t="shared" si="73"/>
        <v>15</v>
      </c>
      <c r="AJ67">
        <f t="shared" si="74"/>
        <v>18</v>
      </c>
      <c r="AK67" t="str">
        <f t="shared" si="75"/>
        <v>3pm-6pm</v>
      </c>
      <c r="AL67" t="str">
        <f t="shared" si="76"/>
        <v>3pm-6pm</v>
      </c>
      <c r="AM67" t="str">
        <f t="shared" si="77"/>
        <v>3pm-6pm</v>
      </c>
      <c r="AN67" t="str">
        <f t="shared" si="78"/>
        <v>3pm-6pm</v>
      </c>
      <c r="AO67" t="str">
        <f t="shared" si="79"/>
        <v>3pm-6pm</v>
      </c>
      <c r="AP67" t="str">
        <f t="shared" si="80"/>
        <v>3pm-6pm</v>
      </c>
      <c r="AQ67" t="str">
        <f t="shared" si="81"/>
        <v>3pm-6pm</v>
      </c>
      <c r="AR67" s="8"/>
      <c r="AU67" t="s">
        <v>423</v>
      </c>
      <c r="AV67" s="2" t="s">
        <v>421</v>
      </c>
      <c r="AW67" s="2" t="s">
        <v>421</v>
      </c>
      <c r="AX67" s="3" t="str">
        <f t="shared" si="82"/>
        <v>{
    'name': "Piglatin Cocina",
    'area': "nacademy",'hours':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"", 'link':"", 'pricing':"",   'phone-number': "", 'address': "2825 Dublin Blvd, Colorado Springs, CO 80918", 'other-amenities': ['','','med'], 'has-drink':true, 'has-food':true},</v>
      </c>
      <c r="AY67" t="str">
        <f t="shared" si="83"/>
        <v/>
      </c>
      <c r="AZ67" t="str">
        <f t="shared" si="84"/>
        <v/>
      </c>
      <c r="BA67" t="str">
        <f t="shared" si="85"/>
        <v/>
      </c>
      <c r="BB67" t="str">
        <f t="shared" si="86"/>
        <v>&lt;img src=@img/drinkicon.png@&gt;</v>
      </c>
      <c r="BC67" t="str">
        <f t="shared" si="87"/>
        <v>&lt;img src=@img/foodicon.png@&gt;</v>
      </c>
      <c r="BD67" t="str">
        <f t="shared" si="88"/>
        <v>&lt;img src=@img/drinkicon.png@&gt;&lt;img src=@img/foodicon.png@&gt;</v>
      </c>
      <c r="BE67" t="str">
        <f t="shared" si="89"/>
        <v>drink food med  nacademy</v>
      </c>
      <c r="BF67" t="str">
        <f t="shared" si="90"/>
        <v>North Academy</v>
      </c>
      <c r="BG67">
        <v>38.924974200000001</v>
      </c>
      <c r="BH67">
        <v>-104.77376529999999</v>
      </c>
      <c r="BI67" t="str">
        <f t="shared" si="91"/>
        <v>[38.9249742,-104.7737653],</v>
      </c>
    </row>
    <row r="68" spans="2:61" ht="21" customHeight="1">
      <c r="B68" s="19" t="s">
        <v>113</v>
      </c>
      <c r="C68" t="s">
        <v>124</v>
      </c>
      <c r="G68" s="9" t="s">
        <v>283</v>
      </c>
      <c r="W68" t="str">
        <f t="shared" ref="W68:W99" si="122">IF(H68&gt;0,H68/100,"")</f>
        <v/>
      </c>
      <c r="X68" t="str">
        <f t="shared" ref="X68:X99" si="123">IF(I68&gt;0,I68/100,"")</f>
        <v/>
      </c>
      <c r="Y68" t="str">
        <f t="shared" ref="Y68:Y99" si="124">IF(J68&gt;0,J68/100,"")</f>
        <v/>
      </c>
      <c r="Z68" t="str">
        <f t="shared" ref="Z68:Z99" si="125">IF(K68&gt;0,K68/100,"")</f>
        <v/>
      </c>
      <c r="AA68" t="str">
        <f t="shared" ref="AA68:AA99" si="126">IF(L68&gt;0,L68/100,"")</f>
        <v/>
      </c>
      <c r="AB68" t="str">
        <f t="shared" ref="AB68:AB99" si="127">IF(M68&gt;0,M68/100,"")</f>
        <v/>
      </c>
      <c r="AC68" t="str">
        <f t="shared" ref="AC68:AC99" si="128">IF(N68&gt;0,N68/100,"")</f>
        <v/>
      </c>
      <c r="AD68" t="str">
        <f t="shared" ref="AD68:AD99" si="129">IF(O68&gt;0,O68/100,"")</f>
        <v/>
      </c>
      <c r="AE68" t="str">
        <f t="shared" ref="AE68:AE99" si="130">IF(P68&gt;0,P68/100,"")</f>
        <v/>
      </c>
      <c r="AF68" t="str">
        <f t="shared" ref="AF68:AF99" si="131">IF(Q68&gt;0,Q68/100,"")</f>
        <v/>
      </c>
      <c r="AG68" t="str">
        <f t="shared" ref="AG68:AG99" si="132">IF(R68&gt;0,R68/100,"")</f>
        <v/>
      </c>
      <c r="AH68" t="str">
        <f t="shared" ref="AH68:AH99" si="133">IF(S68&gt;0,S68/100,"")</f>
        <v/>
      </c>
      <c r="AI68" t="str">
        <f t="shared" ref="AI68:AI99" si="134">IF(T68&gt;0,T68/100,"")</f>
        <v/>
      </c>
      <c r="AJ68" t="str">
        <f t="shared" ref="AJ68:AJ99" si="135">IF(U68&gt;0,U68/100,"")</f>
        <v/>
      </c>
      <c r="AK68" t="str">
        <f t="shared" ref="AK68:AK99" si="136">IF(H68&gt;0,CONCATENATE(IF(W68&lt;=12,W68,W68-12),IF(OR(W68&lt;12,W68=24),"am","pm"),"-",IF(X68&lt;=12,X68,X68-12),IF(OR(X68&lt;12,X68=24),"am","pm")),"")</f>
        <v/>
      </c>
      <c r="AL68" t="str">
        <f t="shared" ref="AL68:AL99" si="137">IF(J68&gt;0,CONCATENATE(IF(Y68&lt;=12,Y68,Y68-12),IF(OR(Y68&lt;12,Y68=24),"am","pm"),"-",IF(Z68&lt;=12,Z68,Z68-12),IF(OR(Z68&lt;12,Z68=24),"am","pm")),"")</f>
        <v/>
      </c>
      <c r="AM68" t="str">
        <f t="shared" ref="AM68:AM99" si="138">IF(L68&gt;0,CONCATENATE(IF(AA68&lt;=12,AA68,AA68-12),IF(OR(AA68&lt;12,AA68=24),"am","pm"),"-",IF(AB68&lt;=12,AB68,AB68-12),IF(OR(AB68&lt;12,AB68=24),"am","pm")),"")</f>
        <v/>
      </c>
      <c r="AN68" t="str">
        <f t="shared" ref="AN68:AN99" si="139">IF(N68&gt;0,CONCATENATE(IF(AC68&lt;=12,AC68,AC68-12),IF(OR(AC68&lt;12,AC68=24),"am","pm"),"-",IF(AD68&lt;=12,AD68,AD68-12),IF(OR(AD68&lt;12,AD68=24),"am","pm")),"")</f>
        <v/>
      </c>
      <c r="AO68" t="str">
        <f t="shared" ref="AO68:AO99" si="140">IF(O68&gt;0,CONCATENATE(IF(AE68&lt;=12,AE68,AE68-12),IF(OR(AE68&lt;12,AE68=24),"am","pm"),"-",IF(AF68&lt;=12,AF68,AF68-12),IF(OR(AF68&lt;12,AF68=24),"am","pm")),"")</f>
        <v/>
      </c>
      <c r="AP68" t="str">
        <f t="shared" ref="AP68:AP99" si="141">IF(R68&gt;0,CONCATENATE(IF(AG68&lt;=12,AG68,AG68-12),IF(OR(AG68&lt;12,AG68=24),"am","pm"),"-",IF(AH68&lt;=12,AH68,AH68-12),IF(OR(AH68&lt;12,AH68=24),"am","pm")),"")</f>
        <v/>
      </c>
      <c r="AQ68" t="str">
        <f t="shared" ref="AQ68:AQ99" si="142">IF(T68&gt;0,CONCATENATE(IF(AI68&lt;=12,AI68,AI68-12),IF(OR(AI68&lt;12,AI68=24),"am","pm"),"-",IF(AJ68&lt;=12,AJ68,AJ68-12),IF(OR(AJ68&lt;12,AJ68=24),"am","pm")),"")</f>
        <v/>
      </c>
      <c r="AU68" t="s">
        <v>423</v>
      </c>
      <c r="AV68" s="2" t="s">
        <v>422</v>
      </c>
      <c r="AW68" s="2" t="s">
        <v>422</v>
      </c>
      <c r="AX68" s="3" t="str">
        <f t="shared" ref="AX68:AX99" si="143">CONCATENATE("{
    'name': """,B68,""",
    'area': ","""",C68,""",",
"'hours': {
      'sunday-start':","""",H68,"""",", 'sunday-end':","""",I68,"""",", 'monday-start':","""",J68,"""",", 'monday-end':","""",K68,"""",", 'tuesday-start':","""",L68,"""",", 'tuesday-end':","""",M68,""", 'wednesday-start':","""",N68,""", 'wednesday-end':","""",O68,""", 'thursday-start':","""",P68,""", 'thursday-end':","""",Q68,""", 'friday-start':","""",R68,""", 'friday-end':","""",S68,""", 'saturday-start':","""",T68,""", 'saturday-end':","""",U68,"""","},","  'description': ","""",V68,"""",", 'link':","""",AR68,"""",", 'pricing':","""",E68,"""",",   'phone-number': ","""",F68,"""",", 'address': ","""",G68,"""",", 'other-amenities': [","'",AS68,"','",AT68,"','",AU68,"'","]",", 'has-drink':",AV68,", 'has-food':",AW68,"},")</f>
        <v>{
    'name': "Pikes Peak Brewing",
    'area': "monument",'hours':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"1756 Lake Woodmoor Dr, Monument, CO 80132", 'other-amenities': ['','','med'], 'has-drink':false, 'has-food':false},</v>
      </c>
      <c r="AY68" t="str">
        <f t="shared" ref="AY68:AY99" si="144">IF(AS68&gt;0,"&lt;img src=@img/outdoor.png@&gt;","")</f>
        <v/>
      </c>
      <c r="AZ68" t="str">
        <f t="shared" ref="AZ68:AZ99" si="145">IF(AT68&gt;0,"&lt;img src=@img/pets.png@&gt;","")</f>
        <v/>
      </c>
      <c r="BA68" t="str">
        <f t="shared" ref="BA68:BA99" si="146">IF(AU68="hard","&lt;img src=@img/hard.png@&gt;",IF(AU68="medium","&lt;img src=@img/medium.png@&gt;",IF(AU68="easy","&lt;img src=@img/easy.png@&gt;","")))</f>
        <v/>
      </c>
      <c r="BB68" t="str">
        <f t="shared" ref="BB68:BB99" si="147">IF(AV68="true","&lt;img src=@img/drinkicon.png@&gt;","")</f>
        <v/>
      </c>
      <c r="BC68" t="str">
        <f t="shared" ref="BC68:BC99" si="148">IF(AW68="true","&lt;img src=@img/foodicon.png@&gt;","")</f>
        <v/>
      </c>
      <c r="BD68" t="str">
        <f t="shared" ref="BD68:BD99" si="149">CONCATENATE(AY68,AZ68,BA68,BB68,BC68,BK68)</f>
        <v/>
      </c>
      <c r="BE68" t="str">
        <f t="shared" ref="BE68:BE99" si="150">CONCATENATE(IF(AS68&gt;0,"outdoor ",""),IF(AT68&gt;0,"pet ",""),IF(AV68="true","drink ",""),IF(AW68="true","food ",""),AU68," ",E68," ",C68,IF(BJ68=TRUE," kid",""))</f>
        <v>med  monument</v>
      </c>
      <c r="BF68" t="str">
        <f t="shared" ref="BF68:BF99" si="151">IF(C68="Broadmoor","Broadmoor",IF(C68="manitou","Manitou Springs",IF(C68="downtown","Downtown",IF(C68="Monument","Monument",IF(C68="nacademy","North Academy",IF(C68="northgate","North Gate",IF(C68="oldcolo","Old Colorado Springs",IF(C68="powers","Powers Road",IF(C68="sacademy","South Academy",IF(C68="woodland","Woodlands Park",""))))))))))</f>
        <v>Monument</v>
      </c>
      <c r="BG68">
        <v>39.095570000000002</v>
      </c>
      <c r="BH68">
        <v>-104.85966000000001</v>
      </c>
      <c r="BI68" t="str">
        <f t="shared" ref="BI68:BI99" si="152">CONCATENATE("[",BG68,",",BH68,"],")</f>
        <v>[39.09557,-104.85966],</v>
      </c>
    </row>
    <row r="69" spans="2:61" ht="21" customHeight="1">
      <c r="B69" t="s">
        <v>137</v>
      </c>
      <c r="C69" t="s">
        <v>140</v>
      </c>
      <c r="G69" s="9" t="s">
        <v>306</v>
      </c>
      <c r="V69" s="27"/>
      <c r="W69" t="str">
        <f t="shared" si="122"/>
        <v/>
      </c>
      <c r="X69" t="str">
        <f t="shared" si="123"/>
        <v/>
      </c>
      <c r="Y69" t="str">
        <f t="shared" si="124"/>
        <v/>
      </c>
      <c r="Z69" t="str">
        <f t="shared" si="125"/>
        <v/>
      </c>
      <c r="AA69" t="str">
        <f t="shared" si="126"/>
        <v/>
      </c>
      <c r="AB69" t="str">
        <f t="shared" si="127"/>
        <v/>
      </c>
      <c r="AC69" t="str">
        <f t="shared" si="128"/>
        <v/>
      </c>
      <c r="AD69" t="str">
        <f t="shared" si="129"/>
        <v/>
      </c>
      <c r="AE69" t="str">
        <f t="shared" si="130"/>
        <v/>
      </c>
      <c r="AF69" t="str">
        <f t="shared" si="131"/>
        <v/>
      </c>
      <c r="AG69" t="str">
        <f t="shared" si="132"/>
        <v/>
      </c>
      <c r="AH69" t="str">
        <f t="shared" si="133"/>
        <v/>
      </c>
      <c r="AI69" t="str">
        <f t="shared" si="134"/>
        <v/>
      </c>
      <c r="AJ69" t="str">
        <f t="shared" si="135"/>
        <v/>
      </c>
      <c r="AK69" t="str">
        <f t="shared" si="136"/>
        <v/>
      </c>
      <c r="AL69" t="str">
        <f t="shared" si="137"/>
        <v/>
      </c>
      <c r="AM69" t="str">
        <f t="shared" si="138"/>
        <v/>
      </c>
      <c r="AN69" t="str">
        <f t="shared" si="139"/>
        <v/>
      </c>
      <c r="AO69" t="str">
        <f t="shared" si="140"/>
        <v/>
      </c>
      <c r="AP69" t="str">
        <f t="shared" si="141"/>
        <v/>
      </c>
      <c r="AQ69" t="str">
        <f t="shared" si="142"/>
        <v/>
      </c>
      <c r="AR69" s="4"/>
      <c r="AU69" t="s">
        <v>423</v>
      </c>
      <c r="AV69" s="2" t="s">
        <v>422</v>
      </c>
      <c r="AW69" s="2" t="s">
        <v>422</v>
      </c>
      <c r="AX69" s="3" t="str">
        <f t="shared" si="143"/>
        <v>{
    'name': "Pints Tavern",
    'area': "nacademy",'hours':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"4861 N Academy Blvd, Colorado Springs, CO 80918", 'other-amenities': ['','','med'], 'has-drink':false, 'has-food':false},</v>
      </c>
      <c r="AY69" t="str">
        <f t="shared" si="144"/>
        <v/>
      </c>
      <c r="AZ69" t="str">
        <f t="shared" si="145"/>
        <v/>
      </c>
      <c r="BA69" t="str">
        <f t="shared" si="146"/>
        <v/>
      </c>
      <c r="BB69" t="str">
        <f t="shared" si="147"/>
        <v/>
      </c>
      <c r="BC69" t="str">
        <f t="shared" si="148"/>
        <v/>
      </c>
      <c r="BD69" t="str">
        <f t="shared" si="149"/>
        <v/>
      </c>
      <c r="BE69" t="str">
        <f t="shared" si="150"/>
        <v>med  nacademy</v>
      </c>
      <c r="BF69" t="str">
        <f t="shared" si="151"/>
        <v>North Academy</v>
      </c>
      <c r="BG69">
        <v>38.902715000000001</v>
      </c>
      <c r="BH69">
        <v>-104.7687567</v>
      </c>
      <c r="BI69" t="str">
        <f t="shared" si="152"/>
        <v>[38.902715,-104.7687567],</v>
      </c>
    </row>
    <row r="70" spans="2:61" ht="21" customHeight="1">
      <c r="B70" s="19" t="s">
        <v>84</v>
      </c>
      <c r="C70" t="s">
        <v>85</v>
      </c>
      <c r="G70" s="9" t="s">
        <v>166</v>
      </c>
      <c r="H70">
        <v>1700</v>
      </c>
      <c r="I70">
        <v>1800</v>
      </c>
      <c r="L70">
        <v>1700</v>
      </c>
      <c r="M70">
        <v>1800</v>
      </c>
      <c r="N70">
        <v>1700</v>
      </c>
      <c r="O70">
        <v>1800</v>
      </c>
      <c r="P70">
        <v>1700</v>
      </c>
      <c r="Q70">
        <v>1800</v>
      </c>
      <c r="R70">
        <v>1700</v>
      </c>
      <c r="S70">
        <v>1800</v>
      </c>
      <c r="T70">
        <v>1700</v>
      </c>
      <c r="U70">
        <v>1800</v>
      </c>
      <c r="V70" s="3" t="s">
        <v>184</v>
      </c>
      <c r="W70">
        <f t="shared" si="122"/>
        <v>17</v>
      </c>
      <c r="X70">
        <f t="shared" si="123"/>
        <v>18</v>
      </c>
      <c r="Y70" t="str">
        <f t="shared" si="124"/>
        <v/>
      </c>
      <c r="Z70" t="str">
        <f t="shared" si="125"/>
        <v/>
      </c>
      <c r="AA70">
        <f t="shared" si="126"/>
        <v>17</v>
      </c>
      <c r="AB70">
        <f t="shared" si="127"/>
        <v>18</v>
      </c>
      <c r="AC70">
        <f t="shared" si="128"/>
        <v>17</v>
      </c>
      <c r="AD70">
        <f t="shared" si="129"/>
        <v>18</v>
      </c>
      <c r="AE70">
        <f t="shared" si="130"/>
        <v>17</v>
      </c>
      <c r="AF70">
        <f t="shared" si="131"/>
        <v>18</v>
      </c>
      <c r="AG70">
        <f t="shared" si="132"/>
        <v>17</v>
      </c>
      <c r="AH70">
        <f t="shared" si="133"/>
        <v>18</v>
      </c>
      <c r="AI70">
        <f t="shared" si="134"/>
        <v>17</v>
      </c>
      <c r="AJ70">
        <f t="shared" si="135"/>
        <v>18</v>
      </c>
      <c r="AK70" t="str">
        <f t="shared" si="136"/>
        <v>5pm-6pm</v>
      </c>
      <c r="AL70" t="str">
        <f t="shared" si="137"/>
        <v/>
      </c>
      <c r="AM70" t="str">
        <f t="shared" si="138"/>
        <v>5pm-6pm</v>
      </c>
      <c r="AN70" t="str">
        <f t="shared" si="139"/>
        <v>5pm-6pm</v>
      </c>
      <c r="AO70" t="str">
        <f t="shared" si="140"/>
        <v>5pm-6pm</v>
      </c>
      <c r="AP70" t="str">
        <f t="shared" si="141"/>
        <v>5pm-6pm</v>
      </c>
      <c r="AQ70" t="str">
        <f t="shared" si="142"/>
        <v>5pm-6pm</v>
      </c>
      <c r="AR70" s="1"/>
      <c r="AU70" t="s">
        <v>423</v>
      </c>
      <c r="AV70" s="2" t="s">
        <v>421</v>
      </c>
      <c r="AW70" s="2" t="s">
        <v>421</v>
      </c>
      <c r="AX70" s="3" t="str">
        <f t="shared" si="143"/>
        <v>{
    'name': "PJs Bistro",
    'area': "manitou",'hours': {
      'sunday-start':"1700", 'sunday-end':"1800", 'monday-start':"", 'monday-end':"", 'tuesday-start':"1700", 'tuesday-end':"1800", 'wednesday-start':"1700", 'wednesday-end':"1800", 'thursday-start':"1700", 'thursday-end':"1800", 'friday-start':"1700", 'friday-end':"1800", 'saturday-start':"1700", 'saturday-end':"1800"},  'description': "Appetizers and drinks 25% off&lt;br&gt;Every Wed from 5-9p.m. Ladies get a free glass of wine or beer with purchase of an entree", 'link':"", 'pricing':"",   'phone-number': "", 'address': "915 Manitou Ave, Manitou Springs, CO 80829", 'other-amenities': ['','','med'], 'has-drink':true, 'has-food':true},</v>
      </c>
      <c r="AY70" t="str">
        <f t="shared" si="144"/>
        <v/>
      </c>
      <c r="AZ70" t="str">
        <f t="shared" si="145"/>
        <v/>
      </c>
      <c r="BA70" t="str">
        <f t="shared" si="146"/>
        <v/>
      </c>
      <c r="BB70" t="str">
        <f t="shared" si="147"/>
        <v>&lt;img src=@img/drinkicon.png@&gt;</v>
      </c>
      <c r="BC70" t="str">
        <f t="shared" si="148"/>
        <v>&lt;img src=@img/foodicon.png@&gt;</v>
      </c>
      <c r="BD70" t="str">
        <f t="shared" si="149"/>
        <v>&lt;img src=@img/drinkicon.png@&gt;&lt;img src=@img/foodicon.png@&gt;</v>
      </c>
      <c r="BE70" t="str">
        <f t="shared" si="150"/>
        <v>drink food med  manitou</v>
      </c>
      <c r="BF70" t="str">
        <f t="shared" si="151"/>
        <v>Manitou Springs</v>
      </c>
      <c r="BG70">
        <v>38.858370000000001</v>
      </c>
      <c r="BH70">
        <v>-104.91792</v>
      </c>
      <c r="BI70" t="str">
        <f t="shared" si="152"/>
        <v>[38.85837,-104.91792],</v>
      </c>
    </row>
    <row r="71" spans="2:61" ht="21" customHeight="1">
      <c r="B71" t="s">
        <v>348</v>
      </c>
      <c r="C71" t="s">
        <v>374</v>
      </c>
      <c r="G71" t="s">
        <v>372</v>
      </c>
      <c r="J71">
        <v>1600</v>
      </c>
      <c r="K71">
        <v>1900</v>
      </c>
      <c r="L71">
        <v>1600</v>
      </c>
      <c r="M71">
        <v>1900</v>
      </c>
      <c r="N71">
        <v>1600</v>
      </c>
      <c r="O71">
        <v>1900</v>
      </c>
      <c r="P71">
        <v>1600</v>
      </c>
      <c r="Q71">
        <v>1900</v>
      </c>
      <c r="R71">
        <v>1600</v>
      </c>
      <c r="S71">
        <v>1900</v>
      </c>
      <c r="W71" t="str">
        <f t="shared" si="122"/>
        <v/>
      </c>
      <c r="X71" t="str">
        <f t="shared" si="123"/>
        <v/>
      </c>
      <c r="Y71">
        <f t="shared" si="124"/>
        <v>16</v>
      </c>
      <c r="Z71">
        <f t="shared" si="125"/>
        <v>19</v>
      </c>
      <c r="AA71">
        <f t="shared" si="126"/>
        <v>16</v>
      </c>
      <c r="AB71">
        <f t="shared" si="127"/>
        <v>19</v>
      </c>
      <c r="AC71">
        <f t="shared" si="128"/>
        <v>16</v>
      </c>
      <c r="AD71">
        <f t="shared" si="129"/>
        <v>19</v>
      </c>
      <c r="AE71">
        <f t="shared" si="130"/>
        <v>16</v>
      </c>
      <c r="AF71">
        <f t="shared" si="131"/>
        <v>19</v>
      </c>
      <c r="AG71">
        <f t="shared" si="132"/>
        <v>16</v>
      </c>
      <c r="AH71">
        <f t="shared" si="133"/>
        <v>19</v>
      </c>
      <c r="AI71" t="str">
        <f t="shared" si="134"/>
        <v/>
      </c>
      <c r="AJ71" t="str">
        <f t="shared" si="135"/>
        <v/>
      </c>
      <c r="AK71" t="str">
        <f t="shared" si="136"/>
        <v/>
      </c>
      <c r="AL71" t="str">
        <f t="shared" si="137"/>
        <v>4pm-7pm</v>
      </c>
      <c r="AM71" t="str">
        <f t="shared" si="138"/>
        <v>4pm-7pm</v>
      </c>
      <c r="AN71" t="str">
        <f t="shared" si="139"/>
        <v>4pm-7pm</v>
      </c>
      <c r="AO71" t="str">
        <f t="shared" si="140"/>
        <v>4pm-7pm</v>
      </c>
      <c r="AP71" t="str">
        <f t="shared" si="141"/>
        <v>4pm-7pm</v>
      </c>
      <c r="AQ71" t="str">
        <f t="shared" si="142"/>
        <v/>
      </c>
      <c r="AS71" t="s">
        <v>343</v>
      </c>
      <c r="AU71" t="s">
        <v>423</v>
      </c>
      <c r="AV71" s="2" t="s">
        <v>421</v>
      </c>
      <c r="AW71" s="2" t="s">
        <v>421</v>
      </c>
      <c r="AX71" s="3" t="str">
        <f t="shared" si="143"/>
        <v>{
    'name': "Prime25",
    'area': "broadmoor",'hours':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"", 'link':"", 'pricing':"",   'phone-number': "", 'address': "1605 S Tejon St, Colorado Springs, CO 80905", 'other-amenities': ['outdoor','','med'], 'has-drink':true, 'has-food':true},</v>
      </c>
      <c r="AY71" t="str">
        <f t="shared" si="144"/>
        <v>&lt;img src=@img/outdoor.png@&gt;</v>
      </c>
      <c r="AZ71" t="str">
        <f t="shared" si="145"/>
        <v/>
      </c>
      <c r="BA71" t="str">
        <f t="shared" si="146"/>
        <v/>
      </c>
      <c r="BB71" t="str">
        <f t="shared" si="147"/>
        <v>&lt;img src=@img/drinkicon.png@&gt;</v>
      </c>
      <c r="BC71" t="str">
        <f t="shared" si="148"/>
        <v>&lt;img src=@img/foodicon.png@&gt;</v>
      </c>
      <c r="BD71" t="str">
        <f t="shared" si="149"/>
        <v>&lt;img src=@img/outdoor.png@&gt;&lt;img src=@img/drinkicon.png@&gt;&lt;img src=@img/foodicon.png@&gt;</v>
      </c>
      <c r="BE71" t="str">
        <f t="shared" si="150"/>
        <v>outdoor drink food med  broadmoor</v>
      </c>
      <c r="BF71" t="str">
        <f t="shared" si="151"/>
        <v>Broadmoor</v>
      </c>
      <c r="BG71">
        <v>38.811149999999998</v>
      </c>
      <c r="BH71">
        <v>-104.82487999999999</v>
      </c>
      <c r="BI71" t="str">
        <f t="shared" si="152"/>
        <v>[38.81115,-104.82488],</v>
      </c>
    </row>
    <row r="72" spans="2:61" ht="21" customHeight="1">
      <c r="B72" t="s">
        <v>332</v>
      </c>
      <c r="C72" t="s">
        <v>73</v>
      </c>
      <c r="G72" t="s">
        <v>357</v>
      </c>
      <c r="W72" t="str">
        <f t="shared" si="122"/>
        <v/>
      </c>
      <c r="X72" t="str">
        <f t="shared" si="123"/>
        <v/>
      </c>
      <c r="Y72" t="str">
        <f t="shared" si="124"/>
        <v/>
      </c>
      <c r="Z72" t="str">
        <f t="shared" si="125"/>
        <v/>
      </c>
      <c r="AA72" t="str">
        <f t="shared" si="126"/>
        <v/>
      </c>
      <c r="AB72" t="str">
        <f t="shared" si="127"/>
        <v/>
      </c>
      <c r="AC72" t="str">
        <f t="shared" si="128"/>
        <v/>
      </c>
      <c r="AD72" t="str">
        <f t="shared" si="129"/>
        <v/>
      </c>
      <c r="AE72" t="str">
        <f t="shared" si="130"/>
        <v/>
      </c>
      <c r="AF72" t="str">
        <f t="shared" si="131"/>
        <v/>
      </c>
      <c r="AG72" t="str">
        <f t="shared" si="132"/>
        <v/>
      </c>
      <c r="AH72" t="str">
        <f t="shared" si="133"/>
        <v/>
      </c>
      <c r="AI72" t="str">
        <f t="shared" si="134"/>
        <v/>
      </c>
      <c r="AJ72" t="str">
        <f t="shared" si="135"/>
        <v/>
      </c>
      <c r="AK72" t="str">
        <f t="shared" si="136"/>
        <v/>
      </c>
      <c r="AL72" t="str">
        <f t="shared" si="137"/>
        <v/>
      </c>
      <c r="AM72" t="str">
        <f t="shared" si="138"/>
        <v/>
      </c>
      <c r="AN72" t="str">
        <f t="shared" si="139"/>
        <v/>
      </c>
      <c r="AO72" t="str">
        <f t="shared" si="140"/>
        <v/>
      </c>
      <c r="AP72" t="str">
        <f t="shared" si="141"/>
        <v/>
      </c>
      <c r="AQ72" t="str">
        <f t="shared" si="142"/>
        <v/>
      </c>
      <c r="AR72" s="8"/>
      <c r="AT72" t="s">
        <v>331</v>
      </c>
      <c r="AU72" t="s">
        <v>423</v>
      </c>
      <c r="AV72" s="2" t="s">
        <v>422</v>
      </c>
      <c r="AW72" s="2" t="s">
        <v>422</v>
      </c>
      <c r="AX72" s="3" t="str">
        <f t="shared" si="143"/>
        <v>{
    'name': "Pub Dog",
    'area': "oldcolo",'hours':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"2207 Bott Ave, Colorado Springs, CO 80904", 'other-amenities': ['','pet','med'], 'has-drink':false, 'has-food':false},</v>
      </c>
      <c r="AY72" t="str">
        <f t="shared" si="144"/>
        <v/>
      </c>
      <c r="AZ72" t="str">
        <f t="shared" si="145"/>
        <v>&lt;img src=@img/pets.png@&gt;</v>
      </c>
      <c r="BA72" t="str">
        <f t="shared" si="146"/>
        <v/>
      </c>
      <c r="BB72" t="str">
        <f t="shared" si="147"/>
        <v/>
      </c>
      <c r="BC72" t="str">
        <f t="shared" si="148"/>
        <v/>
      </c>
      <c r="BD72" t="str">
        <f t="shared" si="149"/>
        <v>&lt;img src=@img/pets.png@&gt;</v>
      </c>
      <c r="BE72" t="str">
        <f t="shared" si="150"/>
        <v>pet med  oldcolo</v>
      </c>
      <c r="BF72" t="str">
        <f t="shared" si="151"/>
        <v>Old Colorado Springs</v>
      </c>
      <c r="BG72">
        <v>38.840389999999999</v>
      </c>
      <c r="BH72">
        <v>-104.86297</v>
      </c>
      <c r="BI72" t="str">
        <f t="shared" si="152"/>
        <v>[38.84039,-104.86297],</v>
      </c>
    </row>
    <row r="73" spans="2:61" ht="21" customHeight="1">
      <c r="B73" t="s">
        <v>375</v>
      </c>
      <c r="C73" t="s">
        <v>374</v>
      </c>
      <c r="G73" t="s">
        <v>376</v>
      </c>
      <c r="J73">
        <v>1500</v>
      </c>
      <c r="K73">
        <v>1900</v>
      </c>
      <c r="L73">
        <v>1500</v>
      </c>
      <c r="M73">
        <v>1900</v>
      </c>
      <c r="N73">
        <v>1500</v>
      </c>
      <c r="O73">
        <v>1900</v>
      </c>
      <c r="P73">
        <v>1500</v>
      </c>
      <c r="Q73">
        <v>1900</v>
      </c>
      <c r="R73">
        <v>1500</v>
      </c>
      <c r="S73">
        <v>1900</v>
      </c>
      <c r="V73" t="s">
        <v>379</v>
      </c>
      <c r="W73" t="str">
        <f t="shared" si="122"/>
        <v/>
      </c>
      <c r="X73" t="str">
        <f t="shared" si="123"/>
        <v/>
      </c>
      <c r="Y73">
        <f t="shared" si="124"/>
        <v>15</v>
      </c>
      <c r="Z73">
        <f t="shared" si="125"/>
        <v>19</v>
      </c>
      <c r="AA73">
        <f t="shared" si="126"/>
        <v>15</v>
      </c>
      <c r="AB73">
        <f t="shared" si="127"/>
        <v>19</v>
      </c>
      <c r="AC73">
        <f t="shared" si="128"/>
        <v>15</v>
      </c>
      <c r="AD73">
        <f t="shared" si="129"/>
        <v>19</v>
      </c>
      <c r="AE73">
        <f t="shared" si="130"/>
        <v>15</v>
      </c>
      <c r="AF73">
        <f t="shared" si="131"/>
        <v>19</v>
      </c>
      <c r="AG73">
        <f t="shared" si="132"/>
        <v>15</v>
      </c>
      <c r="AH73">
        <f t="shared" si="133"/>
        <v>19</v>
      </c>
      <c r="AI73" t="str">
        <f t="shared" si="134"/>
        <v/>
      </c>
      <c r="AJ73" t="str">
        <f t="shared" si="135"/>
        <v/>
      </c>
      <c r="AK73" t="str">
        <f t="shared" si="136"/>
        <v/>
      </c>
      <c r="AL73" t="str">
        <f t="shared" si="137"/>
        <v>3pm-7pm</v>
      </c>
      <c r="AM73" t="str">
        <f t="shared" si="138"/>
        <v>3pm-7pm</v>
      </c>
      <c r="AN73" t="str">
        <f t="shared" si="139"/>
        <v>3pm-7pm</v>
      </c>
      <c r="AO73" t="str">
        <f t="shared" si="140"/>
        <v>3pm-7pm</v>
      </c>
      <c r="AP73" t="str">
        <f t="shared" si="141"/>
        <v>3pm-7pm</v>
      </c>
      <c r="AQ73" t="str">
        <f t="shared" si="142"/>
        <v/>
      </c>
      <c r="AU73" t="s">
        <v>423</v>
      </c>
      <c r="AV73" s="2" t="s">
        <v>421</v>
      </c>
      <c r="AW73" s="2" t="s">
        <v>421</v>
      </c>
      <c r="AX73" s="3" t="str">
        <f t="shared" si="143"/>
        <v>{
    'name': "Rancho Alegre Mexican Restaurant",
    'area': "broadmoor",'hours':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"Half off appetizers&lt;br&gt;$2.99 16oz IPA&lt;br&gt;$2.50 16oz Domestic&lt;br&gt;$2.50 Import Beer&lt;br&gt;Daily Food and Drink Specials", 'link':"", 'pricing':"",   'phone-number': "", 'address': "1899 S Nevada Ave, Colorado Springs, CO 80905", 'other-amenities': ['','','med'], 'has-drink':true, 'has-food':true},</v>
      </c>
      <c r="AY73" t="str">
        <f t="shared" si="144"/>
        <v/>
      </c>
      <c r="AZ73" t="str">
        <f t="shared" si="145"/>
        <v/>
      </c>
      <c r="BA73" t="str">
        <f t="shared" si="146"/>
        <v/>
      </c>
      <c r="BB73" t="str">
        <f t="shared" si="147"/>
        <v>&lt;img src=@img/drinkicon.png@&gt;</v>
      </c>
      <c r="BC73" t="str">
        <f t="shared" si="148"/>
        <v>&lt;img src=@img/foodicon.png@&gt;</v>
      </c>
      <c r="BD73" t="str">
        <f t="shared" si="149"/>
        <v>&lt;img src=@img/drinkicon.png@&gt;&lt;img src=@img/foodicon.png@&gt;</v>
      </c>
      <c r="BE73" t="str">
        <f t="shared" si="150"/>
        <v>drink food med  broadmoor</v>
      </c>
      <c r="BF73" t="str">
        <f t="shared" si="151"/>
        <v>Broadmoor</v>
      </c>
      <c r="BG73">
        <v>38.807157799999999</v>
      </c>
      <c r="BH73">
        <v>-104.8221449</v>
      </c>
      <c r="BI73" t="str">
        <f t="shared" si="152"/>
        <v>[38.8071578,-104.8221449],</v>
      </c>
    </row>
    <row r="74" spans="2:61" ht="21" customHeight="1">
      <c r="B74" s="19" t="s">
        <v>96</v>
      </c>
      <c r="C74" t="s">
        <v>97</v>
      </c>
      <c r="G74" s="9" t="s">
        <v>267</v>
      </c>
      <c r="W74" t="str">
        <f t="shared" si="122"/>
        <v/>
      </c>
      <c r="X74" t="str">
        <f t="shared" si="123"/>
        <v/>
      </c>
      <c r="Y74" t="str">
        <f t="shared" si="124"/>
        <v/>
      </c>
      <c r="Z74" t="str">
        <f t="shared" si="125"/>
        <v/>
      </c>
      <c r="AA74" t="str">
        <f t="shared" si="126"/>
        <v/>
      </c>
      <c r="AB74" t="str">
        <f t="shared" si="127"/>
        <v/>
      </c>
      <c r="AC74" t="str">
        <f t="shared" si="128"/>
        <v/>
      </c>
      <c r="AD74" t="str">
        <f t="shared" si="129"/>
        <v/>
      </c>
      <c r="AE74" t="str">
        <f t="shared" si="130"/>
        <v/>
      </c>
      <c r="AF74" t="str">
        <f t="shared" si="131"/>
        <v/>
      </c>
      <c r="AG74" t="str">
        <f t="shared" si="132"/>
        <v/>
      </c>
      <c r="AH74" t="str">
        <f t="shared" si="133"/>
        <v/>
      </c>
      <c r="AI74" t="str">
        <f t="shared" si="134"/>
        <v/>
      </c>
      <c r="AJ74" t="str">
        <f t="shared" si="135"/>
        <v/>
      </c>
      <c r="AK74" t="str">
        <f t="shared" si="136"/>
        <v/>
      </c>
      <c r="AL74" t="str">
        <f t="shared" si="137"/>
        <v/>
      </c>
      <c r="AM74" t="str">
        <f t="shared" si="138"/>
        <v/>
      </c>
      <c r="AN74" t="str">
        <f t="shared" si="139"/>
        <v/>
      </c>
      <c r="AO74" t="str">
        <f t="shared" si="140"/>
        <v/>
      </c>
      <c r="AP74" t="str">
        <f t="shared" si="141"/>
        <v/>
      </c>
      <c r="AQ74" t="str">
        <f t="shared" si="142"/>
        <v/>
      </c>
      <c r="AR74" s="6"/>
      <c r="AU74" t="s">
        <v>423</v>
      </c>
      <c r="AV74" s="2" t="s">
        <v>422</v>
      </c>
      <c r="AW74" s="2" t="s">
        <v>422</v>
      </c>
      <c r="AX74" s="3" t="str">
        <f t="shared" si="143"/>
        <v>{
    'name': "Rhinos Ranch",
    'area': "powers",'hours':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"5853 Palmer Park Blvd, Colorado Springs, CO 80915", 'other-amenities': ['','','med'], 'has-drink':false, 'has-food':false},</v>
      </c>
      <c r="AY74" t="str">
        <f t="shared" si="144"/>
        <v/>
      </c>
      <c r="AZ74" t="str">
        <f t="shared" si="145"/>
        <v/>
      </c>
      <c r="BA74" t="str">
        <f t="shared" si="146"/>
        <v/>
      </c>
      <c r="BB74" t="str">
        <f t="shared" si="147"/>
        <v/>
      </c>
      <c r="BC74" t="str">
        <f t="shared" si="148"/>
        <v/>
      </c>
      <c r="BD74" t="str">
        <f t="shared" si="149"/>
        <v/>
      </c>
      <c r="BE74" t="str">
        <f t="shared" si="150"/>
        <v>med  powers</v>
      </c>
      <c r="BF74" t="str">
        <f t="shared" si="151"/>
        <v>Powers Road</v>
      </c>
      <c r="BG74">
        <v>38.854834799999999</v>
      </c>
      <c r="BH74">
        <v>-104.71841430000001</v>
      </c>
      <c r="BI74" t="str">
        <f t="shared" si="152"/>
        <v>[38.8548348,-104.7184143],</v>
      </c>
    </row>
    <row r="75" spans="2:61" ht="21" customHeight="1">
      <c r="B75" s="19" t="s">
        <v>89</v>
      </c>
      <c r="C75" t="s">
        <v>97</v>
      </c>
      <c r="G75" s="9" t="s">
        <v>260</v>
      </c>
      <c r="J75">
        <v>1500</v>
      </c>
      <c r="K75">
        <v>1900</v>
      </c>
      <c r="L75">
        <v>1500</v>
      </c>
      <c r="M75">
        <v>1900</v>
      </c>
      <c r="N75">
        <v>1500</v>
      </c>
      <c r="O75">
        <v>1900</v>
      </c>
      <c r="P75">
        <v>1500</v>
      </c>
      <c r="Q75">
        <v>1900</v>
      </c>
      <c r="R75">
        <v>1500</v>
      </c>
      <c r="S75">
        <v>1900</v>
      </c>
      <c r="V75" s="3" t="s">
        <v>187</v>
      </c>
      <c r="W75" t="str">
        <f t="shared" si="122"/>
        <v/>
      </c>
      <c r="X75" t="str">
        <f t="shared" si="123"/>
        <v/>
      </c>
      <c r="Y75">
        <f t="shared" si="124"/>
        <v>15</v>
      </c>
      <c r="Z75">
        <f t="shared" si="125"/>
        <v>19</v>
      </c>
      <c r="AA75">
        <f t="shared" si="126"/>
        <v>15</v>
      </c>
      <c r="AB75">
        <f t="shared" si="127"/>
        <v>19</v>
      </c>
      <c r="AC75">
        <f t="shared" si="128"/>
        <v>15</v>
      </c>
      <c r="AD75">
        <f t="shared" si="129"/>
        <v>19</v>
      </c>
      <c r="AE75">
        <f t="shared" si="130"/>
        <v>15</v>
      </c>
      <c r="AF75">
        <f t="shared" si="131"/>
        <v>19</v>
      </c>
      <c r="AG75">
        <f t="shared" si="132"/>
        <v>15</v>
      </c>
      <c r="AH75">
        <f t="shared" si="133"/>
        <v>19</v>
      </c>
      <c r="AI75" t="str">
        <f t="shared" si="134"/>
        <v/>
      </c>
      <c r="AJ75" t="str">
        <f t="shared" si="135"/>
        <v/>
      </c>
      <c r="AK75" t="str">
        <f t="shared" si="136"/>
        <v/>
      </c>
      <c r="AL75" t="str">
        <f t="shared" si="137"/>
        <v>3pm-7pm</v>
      </c>
      <c r="AM75" t="str">
        <f t="shared" si="138"/>
        <v>3pm-7pm</v>
      </c>
      <c r="AN75" t="str">
        <f t="shared" si="139"/>
        <v>3pm-7pm</v>
      </c>
      <c r="AO75" t="str">
        <f t="shared" si="140"/>
        <v>3pm-7pm</v>
      </c>
      <c r="AP75" t="str">
        <f t="shared" si="141"/>
        <v>3pm-7pm</v>
      </c>
      <c r="AQ75" t="str">
        <f t="shared" si="142"/>
        <v/>
      </c>
      <c r="AU75" t="s">
        <v>423</v>
      </c>
      <c r="AV75" s="2" t="s">
        <v>421</v>
      </c>
      <c r="AW75" s="2" t="s">
        <v>421</v>
      </c>
      <c r="AX75" s="3" t="str">
        <f t="shared" si="143"/>
        <v>{
    'name': "Rhinos Sports and Spirits",
    'area': "powers",'hours':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"$1 off all drinks&lt;br&gt;$2 off appetizers", 'link':"", 'pricing':"",   'phone-number': "", 'address': "4307 Integrity Center Point, Colorado Springs, CO 80917", 'other-amenities': ['','','med'], 'has-drink':true, 'has-food':true},</v>
      </c>
      <c r="AY75" t="str">
        <f t="shared" si="144"/>
        <v/>
      </c>
      <c r="AZ75" t="str">
        <f t="shared" si="145"/>
        <v/>
      </c>
      <c r="BA75" t="str">
        <f t="shared" si="146"/>
        <v/>
      </c>
      <c r="BB75" t="str">
        <f t="shared" si="147"/>
        <v>&lt;img src=@img/drinkicon.png@&gt;</v>
      </c>
      <c r="BC75" t="str">
        <f t="shared" si="148"/>
        <v>&lt;img src=@img/foodicon.png@&gt;</v>
      </c>
      <c r="BD75" t="str">
        <f t="shared" si="149"/>
        <v>&lt;img src=@img/drinkicon.png@&gt;&lt;img src=@img/foodicon.png@&gt;</v>
      </c>
      <c r="BE75" t="str">
        <f t="shared" si="150"/>
        <v>drink food med  powers</v>
      </c>
      <c r="BF75" t="str">
        <f t="shared" si="151"/>
        <v>Powers Road</v>
      </c>
      <c r="BG75">
        <v>38.894410000000001</v>
      </c>
      <c r="BH75">
        <v>-104.72107</v>
      </c>
      <c r="BI75" t="str">
        <f t="shared" si="152"/>
        <v>[38.89441,-104.72107],</v>
      </c>
    </row>
    <row r="76" spans="2:61" ht="21" customHeight="1">
      <c r="B76" t="s">
        <v>130</v>
      </c>
      <c r="C76" t="s">
        <v>140</v>
      </c>
      <c r="G76" s="9" t="s">
        <v>299</v>
      </c>
      <c r="W76" t="str">
        <f t="shared" si="122"/>
        <v/>
      </c>
      <c r="X76" t="str">
        <f t="shared" si="123"/>
        <v/>
      </c>
      <c r="Y76" t="str">
        <f t="shared" si="124"/>
        <v/>
      </c>
      <c r="Z76" t="str">
        <f t="shared" si="125"/>
        <v/>
      </c>
      <c r="AA76" t="str">
        <f t="shared" si="126"/>
        <v/>
      </c>
      <c r="AB76" t="str">
        <f t="shared" si="127"/>
        <v/>
      </c>
      <c r="AC76" t="str">
        <f t="shared" si="128"/>
        <v/>
      </c>
      <c r="AD76" t="str">
        <f t="shared" si="129"/>
        <v/>
      </c>
      <c r="AE76" t="str">
        <f t="shared" si="130"/>
        <v/>
      </c>
      <c r="AF76" t="str">
        <f t="shared" si="131"/>
        <v/>
      </c>
      <c r="AG76" t="str">
        <f t="shared" si="132"/>
        <v/>
      </c>
      <c r="AH76" t="str">
        <f t="shared" si="133"/>
        <v/>
      </c>
      <c r="AI76" t="str">
        <f t="shared" si="134"/>
        <v/>
      </c>
      <c r="AJ76" t="str">
        <f t="shared" si="135"/>
        <v/>
      </c>
      <c r="AK76" t="str">
        <f t="shared" si="136"/>
        <v/>
      </c>
      <c r="AL76" t="str">
        <f t="shared" si="137"/>
        <v/>
      </c>
      <c r="AM76" t="str">
        <f t="shared" si="138"/>
        <v/>
      </c>
      <c r="AN76" t="str">
        <f t="shared" si="139"/>
        <v/>
      </c>
      <c r="AO76" t="str">
        <f t="shared" si="140"/>
        <v/>
      </c>
      <c r="AP76" t="str">
        <f t="shared" si="141"/>
        <v/>
      </c>
      <c r="AQ76" t="str">
        <f t="shared" si="142"/>
        <v/>
      </c>
      <c r="AR76" s="4"/>
      <c r="AU76" t="s">
        <v>423</v>
      </c>
      <c r="AV76" s="2" t="s">
        <v>422</v>
      </c>
      <c r="AW76" s="2" t="s">
        <v>422</v>
      </c>
      <c r="AX76" s="3" t="str">
        <f t="shared" si="143"/>
        <v>{
    'name': "Rileas Pub",
    'area': "nacademy",'hours':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"5672 N Union Blvd, Colorado Springs, CO 80918", 'other-amenities': ['','','med'], 'has-drink':false, 'has-food':false},</v>
      </c>
      <c r="AY76" t="str">
        <f t="shared" si="144"/>
        <v/>
      </c>
      <c r="AZ76" t="str">
        <f t="shared" si="145"/>
        <v/>
      </c>
      <c r="BA76" t="str">
        <f t="shared" si="146"/>
        <v/>
      </c>
      <c r="BB76" t="str">
        <f t="shared" si="147"/>
        <v/>
      </c>
      <c r="BC76" t="str">
        <f t="shared" si="148"/>
        <v/>
      </c>
      <c r="BD76" t="str">
        <f t="shared" si="149"/>
        <v/>
      </c>
      <c r="BE76" t="str">
        <f t="shared" si="150"/>
        <v>med  nacademy</v>
      </c>
      <c r="BF76" t="str">
        <f t="shared" si="151"/>
        <v>North Academy</v>
      </c>
      <c r="BG76">
        <v>38.913607800000001</v>
      </c>
      <c r="BH76">
        <v>-104.7764085</v>
      </c>
      <c r="BI76" t="str">
        <f t="shared" si="152"/>
        <v>[38.9136078,-104.7764085],</v>
      </c>
    </row>
    <row r="77" spans="2:61" ht="21" customHeight="1">
      <c r="B77" t="s">
        <v>252</v>
      </c>
      <c r="C77" t="s">
        <v>97</v>
      </c>
      <c r="G77" s="9" t="s">
        <v>330</v>
      </c>
      <c r="J77">
        <v>1500</v>
      </c>
      <c r="K77">
        <v>1800</v>
      </c>
      <c r="L77">
        <v>1500</v>
      </c>
      <c r="M77">
        <v>1800</v>
      </c>
      <c r="N77">
        <v>1500</v>
      </c>
      <c r="O77">
        <v>1800</v>
      </c>
      <c r="P77">
        <v>1500</v>
      </c>
      <c r="Q77">
        <v>1800</v>
      </c>
      <c r="R77">
        <v>1500</v>
      </c>
      <c r="S77">
        <v>1800</v>
      </c>
      <c r="V77" t="s">
        <v>259</v>
      </c>
      <c r="W77" t="str">
        <f t="shared" si="122"/>
        <v/>
      </c>
      <c r="X77" t="str">
        <f t="shared" si="123"/>
        <v/>
      </c>
      <c r="Y77">
        <f t="shared" si="124"/>
        <v>15</v>
      </c>
      <c r="Z77">
        <f t="shared" si="125"/>
        <v>18</v>
      </c>
      <c r="AA77">
        <f t="shared" si="126"/>
        <v>15</v>
      </c>
      <c r="AB77">
        <f t="shared" si="127"/>
        <v>18</v>
      </c>
      <c r="AC77">
        <f t="shared" si="128"/>
        <v>15</v>
      </c>
      <c r="AD77">
        <f t="shared" si="129"/>
        <v>18</v>
      </c>
      <c r="AE77">
        <f t="shared" si="130"/>
        <v>15</v>
      </c>
      <c r="AF77">
        <f t="shared" si="131"/>
        <v>18</v>
      </c>
      <c r="AG77">
        <f t="shared" si="132"/>
        <v>15</v>
      </c>
      <c r="AH77">
        <f t="shared" si="133"/>
        <v>18</v>
      </c>
      <c r="AI77" t="str">
        <f t="shared" si="134"/>
        <v/>
      </c>
      <c r="AJ77" t="str">
        <f t="shared" si="135"/>
        <v/>
      </c>
      <c r="AK77" t="str">
        <f t="shared" si="136"/>
        <v/>
      </c>
      <c r="AL77" t="str">
        <f t="shared" si="137"/>
        <v>3pm-6pm</v>
      </c>
      <c r="AM77" t="str">
        <f t="shared" si="138"/>
        <v>3pm-6pm</v>
      </c>
      <c r="AN77" t="str">
        <f t="shared" si="139"/>
        <v>3pm-6pm</v>
      </c>
      <c r="AO77" t="str">
        <f t="shared" si="140"/>
        <v>3pm-6pm</v>
      </c>
      <c r="AP77" t="str">
        <f t="shared" si="141"/>
        <v>3pm-6pm</v>
      </c>
      <c r="AQ77" t="str">
        <f t="shared" si="142"/>
        <v/>
      </c>
      <c r="AR77" s="1"/>
      <c r="AU77" t="s">
        <v>423</v>
      </c>
      <c r="AV77" s="2" t="s">
        <v>421</v>
      </c>
      <c r="AW77" s="2" t="s">
        <v>421</v>
      </c>
      <c r="AX77" s="3" t="str">
        <f t="shared" si="143"/>
        <v>{
    'name': "Rock Bottom",
    'area': "powers",'hours':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"$1 off well liquors; $2 off beers, wines&lt;br&gt;$6 specialty cocktails&lt;br&gt;$5 - $7 select appetizers", 'link':"", 'pricing':"",   'phone-number': "", 'address': "3316 Cinema Point, Colorado Springs, CO 80922", 'other-amenities': ['','','med'], 'has-drink':true, 'has-food':true},</v>
      </c>
      <c r="AY77" t="str">
        <f t="shared" si="144"/>
        <v/>
      </c>
      <c r="AZ77" t="str">
        <f t="shared" si="145"/>
        <v/>
      </c>
      <c r="BA77" t="str">
        <f t="shared" si="146"/>
        <v/>
      </c>
      <c r="BB77" t="str">
        <f t="shared" si="147"/>
        <v>&lt;img src=@img/drinkicon.png@&gt;</v>
      </c>
      <c r="BC77" t="str">
        <f t="shared" si="148"/>
        <v>&lt;img src=@img/foodicon.png@&gt;</v>
      </c>
      <c r="BD77" t="str">
        <f t="shared" si="149"/>
        <v>&lt;img src=@img/drinkicon.png@&gt;&lt;img src=@img/foodicon.png@&gt;</v>
      </c>
      <c r="BE77" t="str">
        <f t="shared" si="150"/>
        <v>drink food med  powers</v>
      </c>
      <c r="BF77" t="str">
        <f t="shared" si="151"/>
        <v>Powers Road</v>
      </c>
      <c r="BG77">
        <v>38.881030000000003</v>
      </c>
      <c r="BH77">
        <v>-104.71706</v>
      </c>
      <c r="BI77" t="str">
        <f t="shared" si="152"/>
        <v>[38.88103,-104.71706],</v>
      </c>
    </row>
    <row r="78" spans="2:61" ht="21" customHeight="1">
      <c r="B78" t="s">
        <v>334</v>
      </c>
      <c r="C78" t="s">
        <v>97</v>
      </c>
      <c r="G78" t="s">
        <v>359</v>
      </c>
      <c r="W78" t="str">
        <f t="shared" si="122"/>
        <v/>
      </c>
      <c r="X78" t="str">
        <f t="shared" si="123"/>
        <v/>
      </c>
      <c r="Y78" t="str">
        <f t="shared" si="124"/>
        <v/>
      </c>
      <c r="Z78" t="str">
        <f t="shared" si="125"/>
        <v/>
      </c>
      <c r="AA78" t="str">
        <f t="shared" si="126"/>
        <v/>
      </c>
      <c r="AB78" t="str">
        <f t="shared" si="127"/>
        <v/>
      </c>
      <c r="AC78" t="str">
        <f t="shared" si="128"/>
        <v/>
      </c>
      <c r="AD78" t="str">
        <f t="shared" si="129"/>
        <v/>
      </c>
      <c r="AE78" t="str">
        <f t="shared" si="130"/>
        <v/>
      </c>
      <c r="AF78" t="str">
        <f t="shared" si="131"/>
        <v/>
      </c>
      <c r="AG78" t="str">
        <f t="shared" si="132"/>
        <v/>
      </c>
      <c r="AH78" t="str">
        <f t="shared" si="133"/>
        <v/>
      </c>
      <c r="AI78" t="str">
        <f t="shared" si="134"/>
        <v/>
      </c>
      <c r="AJ78" t="str">
        <f t="shared" si="135"/>
        <v/>
      </c>
      <c r="AK78" t="str">
        <f t="shared" si="136"/>
        <v/>
      </c>
      <c r="AL78" t="str">
        <f t="shared" si="137"/>
        <v/>
      </c>
      <c r="AM78" t="str">
        <f t="shared" si="138"/>
        <v/>
      </c>
      <c r="AN78" t="str">
        <f t="shared" si="139"/>
        <v/>
      </c>
      <c r="AO78" t="str">
        <f t="shared" si="140"/>
        <v/>
      </c>
      <c r="AP78" t="str">
        <f t="shared" si="141"/>
        <v/>
      </c>
      <c r="AQ78" t="str">
        <f t="shared" si="142"/>
        <v/>
      </c>
      <c r="AR78" s="1"/>
      <c r="AT78" t="s">
        <v>331</v>
      </c>
      <c r="AU78" t="s">
        <v>423</v>
      </c>
      <c r="AV78" s="2" t="s">
        <v>422</v>
      </c>
      <c r="AW78" s="2" t="s">
        <v>422</v>
      </c>
      <c r="AX78" s="3" t="str">
        <f t="shared" si="143"/>
        <v>{
    'name': "Rocky Mountain Brewing",
    'area': "powers",'hours':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"625 Paonia St, Colorado Springs, CO 80915", 'other-amenities': ['','pet','med'], 'has-drink':false, 'has-food':false},</v>
      </c>
      <c r="AY78" t="str">
        <f t="shared" si="144"/>
        <v/>
      </c>
      <c r="AZ78" t="str">
        <f t="shared" si="145"/>
        <v>&lt;img src=@img/pets.png@&gt;</v>
      </c>
      <c r="BA78" t="str">
        <f t="shared" si="146"/>
        <v/>
      </c>
      <c r="BB78" t="str">
        <f t="shared" si="147"/>
        <v/>
      </c>
      <c r="BC78" t="str">
        <f t="shared" si="148"/>
        <v/>
      </c>
      <c r="BD78" t="str">
        <f t="shared" si="149"/>
        <v>&lt;img src=@img/pets.png@&gt;</v>
      </c>
      <c r="BE78" t="str">
        <f t="shared" si="150"/>
        <v>pet med  powers</v>
      </c>
      <c r="BF78" t="str">
        <f t="shared" si="151"/>
        <v>Powers Road</v>
      </c>
      <c r="BG78">
        <v>38.841248999999998</v>
      </c>
      <c r="BH78">
        <v>-104.71677099999999</v>
      </c>
      <c r="BI78" t="str">
        <f t="shared" si="152"/>
        <v>[38.841249,-104.716771],</v>
      </c>
    </row>
    <row r="79" spans="2:61" ht="21" customHeight="1">
      <c r="B79" s="19" t="s">
        <v>83</v>
      </c>
      <c r="C79" t="s">
        <v>85</v>
      </c>
      <c r="G79" s="9" t="s">
        <v>165</v>
      </c>
      <c r="J79">
        <v>1600</v>
      </c>
      <c r="K79">
        <v>1800</v>
      </c>
      <c r="L79">
        <v>1600</v>
      </c>
      <c r="M79">
        <v>1800</v>
      </c>
      <c r="N79">
        <v>1600</v>
      </c>
      <c r="O79">
        <v>1800</v>
      </c>
      <c r="P79">
        <v>1600</v>
      </c>
      <c r="Q79">
        <v>1800</v>
      </c>
      <c r="R79">
        <v>1600</v>
      </c>
      <c r="S79">
        <v>1800</v>
      </c>
      <c r="V79" s="3" t="s">
        <v>183</v>
      </c>
      <c r="W79" t="str">
        <f t="shared" si="122"/>
        <v/>
      </c>
      <c r="X79" t="str">
        <f t="shared" si="123"/>
        <v/>
      </c>
      <c r="Y79">
        <f t="shared" si="124"/>
        <v>16</v>
      </c>
      <c r="Z79">
        <f t="shared" si="125"/>
        <v>18</v>
      </c>
      <c r="AA79">
        <f t="shared" si="126"/>
        <v>16</v>
      </c>
      <c r="AB79">
        <f t="shared" si="127"/>
        <v>18</v>
      </c>
      <c r="AC79">
        <f t="shared" si="128"/>
        <v>16</v>
      </c>
      <c r="AD79">
        <f t="shared" si="129"/>
        <v>18</v>
      </c>
      <c r="AE79">
        <f t="shared" si="130"/>
        <v>16</v>
      </c>
      <c r="AF79">
        <f t="shared" si="131"/>
        <v>18</v>
      </c>
      <c r="AG79">
        <f t="shared" si="132"/>
        <v>16</v>
      </c>
      <c r="AH79">
        <f t="shared" si="133"/>
        <v>18</v>
      </c>
      <c r="AI79" t="str">
        <f t="shared" si="134"/>
        <v/>
      </c>
      <c r="AJ79" t="str">
        <f t="shared" si="135"/>
        <v/>
      </c>
      <c r="AK79" t="str">
        <f t="shared" si="136"/>
        <v/>
      </c>
      <c r="AL79" t="str">
        <f t="shared" si="137"/>
        <v>4pm-6pm</v>
      </c>
      <c r="AM79" t="str">
        <f t="shared" si="138"/>
        <v>4pm-6pm</v>
      </c>
      <c r="AN79" t="str">
        <f t="shared" si="139"/>
        <v>4pm-6pm</v>
      </c>
      <c r="AO79" t="str">
        <f t="shared" si="140"/>
        <v>4pm-6pm</v>
      </c>
      <c r="AP79" t="str">
        <f t="shared" si="141"/>
        <v>4pm-6pm</v>
      </c>
      <c r="AQ79" t="str">
        <f t="shared" si="142"/>
        <v/>
      </c>
      <c r="AU79" t="s">
        <v>423</v>
      </c>
      <c r="AV79" s="2" t="s">
        <v>421</v>
      </c>
      <c r="AW79" s="2" t="s">
        <v>422</v>
      </c>
      <c r="AX79" s="3" t="str">
        <f t="shared" si="143"/>
        <v>{
    'name': "Royal Tavern",
    'area': "manitou",'hours':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"$6 pitchers; $2.75 wines and domestics; $2 drafts", 'link':"", 'pricing':"",   'phone-number': "", 'address': "924 Manitou Ave, Manitou Springs, CO 80829", 'other-amenities': ['','','med'], 'has-drink':true, 'has-food':false},</v>
      </c>
      <c r="AY79" t="str">
        <f t="shared" si="144"/>
        <v/>
      </c>
      <c r="AZ79" t="str">
        <f t="shared" si="145"/>
        <v/>
      </c>
      <c r="BA79" t="str">
        <f t="shared" si="146"/>
        <v/>
      </c>
      <c r="BB79" t="str">
        <f t="shared" si="147"/>
        <v>&lt;img src=@img/drinkicon.png@&gt;</v>
      </c>
      <c r="BC79" t="str">
        <f t="shared" si="148"/>
        <v/>
      </c>
      <c r="BD79" t="str">
        <f t="shared" si="149"/>
        <v>&lt;img src=@img/drinkicon.png@&gt;</v>
      </c>
      <c r="BE79" t="str">
        <f t="shared" si="150"/>
        <v>drink med  manitou</v>
      </c>
      <c r="BF79" t="str">
        <f t="shared" si="151"/>
        <v>Manitou Springs</v>
      </c>
      <c r="BG79">
        <v>38.858800000000002</v>
      </c>
      <c r="BH79">
        <v>-104.91779</v>
      </c>
      <c r="BI79" t="str">
        <f t="shared" si="152"/>
        <v>[38.8588,-104.91779],</v>
      </c>
    </row>
    <row r="80" spans="2:61" ht="21" customHeight="1">
      <c r="B80" t="s">
        <v>333</v>
      </c>
      <c r="C80" t="s">
        <v>55</v>
      </c>
      <c r="G80" t="s">
        <v>356</v>
      </c>
      <c r="H80">
        <v>1500</v>
      </c>
      <c r="I80">
        <v>1800</v>
      </c>
      <c r="J80">
        <v>1500</v>
      </c>
      <c r="K80">
        <v>1800</v>
      </c>
      <c r="L80">
        <v>1500</v>
      </c>
      <c r="M80">
        <v>1800</v>
      </c>
      <c r="N80">
        <v>1500</v>
      </c>
      <c r="O80">
        <v>1800</v>
      </c>
      <c r="P80">
        <v>1500</v>
      </c>
      <c r="Q80">
        <v>1800</v>
      </c>
      <c r="R80">
        <v>1500</v>
      </c>
      <c r="S80">
        <v>1800</v>
      </c>
      <c r="T80">
        <v>1500</v>
      </c>
      <c r="U80">
        <v>1800</v>
      </c>
      <c r="V80" t="s">
        <v>351</v>
      </c>
      <c r="W80">
        <f t="shared" si="122"/>
        <v>15</v>
      </c>
      <c r="X80">
        <f t="shared" si="123"/>
        <v>18</v>
      </c>
      <c r="Y80">
        <f t="shared" si="124"/>
        <v>15</v>
      </c>
      <c r="Z80">
        <f t="shared" si="125"/>
        <v>18</v>
      </c>
      <c r="AA80">
        <f t="shared" si="126"/>
        <v>15</v>
      </c>
      <c r="AB80">
        <f t="shared" si="127"/>
        <v>18</v>
      </c>
      <c r="AC80">
        <f t="shared" si="128"/>
        <v>15</v>
      </c>
      <c r="AD80">
        <f t="shared" si="129"/>
        <v>18</v>
      </c>
      <c r="AE80">
        <f t="shared" si="130"/>
        <v>15</v>
      </c>
      <c r="AF80">
        <f t="shared" si="131"/>
        <v>18</v>
      </c>
      <c r="AG80">
        <f t="shared" si="132"/>
        <v>15</v>
      </c>
      <c r="AH80">
        <f t="shared" si="133"/>
        <v>18</v>
      </c>
      <c r="AI80">
        <f t="shared" si="134"/>
        <v>15</v>
      </c>
      <c r="AJ80">
        <f t="shared" si="135"/>
        <v>18</v>
      </c>
      <c r="AK80" t="str">
        <f t="shared" si="136"/>
        <v>3pm-6pm</v>
      </c>
      <c r="AL80" t="str">
        <f t="shared" si="137"/>
        <v>3pm-6pm</v>
      </c>
      <c r="AM80" t="str">
        <f t="shared" si="138"/>
        <v>3pm-6pm</v>
      </c>
      <c r="AN80" t="str">
        <f t="shared" si="139"/>
        <v>3pm-6pm</v>
      </c>
      <c r="AO80" t="str">
        <f t="shared" si="140"/>
        <v>3pm-6pm</v>
      </c>
      <c r="AP80" t="str">
        <f t="shared" si="141"/>
        <v>3pm-6pm</v>
      </c>
      <c r="AQ80" t="str">
        <f t="shared" si="142"/>
        <v>3pm-6pm</v>
      </c>
      <c r="AR80" s="4"/>
      <c r="AT80" t="s">
        <v>331</v>
      </c>
      <c r="AU80" t="s">
        <v>423</v>
      </c>
      <c r="AV80" s="2" t="s">
        <v>421</v>
      </c>
      <c r="AW80" s="2" t="s">
        <v>421</v>
      </c>
      <c r="AX80" s="3" t="str">
        <f t="shared" si="143"/>
        <v>{
    'name': "Rudys Little Hideaway",
    'area': "downtown",'hours':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"$1 off alcoholic beverages&lt;br&gt;Food specials", 'link':"", 'pricing':"",   'phone-number': "", 'address': "945 S 8th St, Colorado Springs, CO 80905", 'other-amenities': ['','pet','med'], 'has-drink':true, 'has-food':true},</v>
      </c>
      <c r="AY80" t="str">
        <f t="shared" si="144"/>
        <v/>
      </c>
      <c r="AZ80" t="str">
        <f t="shared" si="145"/>
        <v>&lt;img src=@img/pets.png@&gt;</v>
      </c>
      <c r="BA80" t="str">
        <f t="shared" si="146"/>
        <v/>
      </c>
      <c r="BB80" t="str">
        <f t="shared" si="147"/>
        <v>&lt;img src=@img/drinkicon.png@&gt;</v>
      </c>
      <c r="BC80" t="str">
        <f t="shared" si="148"/>
        <v>&lt;img src=@img/foodicon.png@&gt;</v>
      </c>
      <c r="BD80" t="str">
        <f t="shared" si="149"/>
        <v>&lt;img src=@img/pets.png@&gt;&lt;img src=@img/drinkicon.png@&gt;&lt;img src=@img/foodicon.png@&gt;</v>
      </c>
      <c r="BE80" t="str">
        <f t="shared" si="150"/>
        <v>pet drink food med  downtown</v>
      </c>
      <c r="BF80" t="str">
        <f t="shared" si="151"/>
        <v>Downtown</v>
      </c>
      <c r="BG80">
        <v>38.819960000000002</v>
      </c>
      <c r="BH80">
        <v>-104.84134</v>
      </c>
      <c r="BI80" t="str">
        <f t="shared" si="152"/>
        <v>[38.81996,-104.84134],</v>
      </c>
    </row>
    <row r="81" spans="2:64" ht="21" customHeight="1">
      <c r="B81" s="19" t="s">
        <v>76</v>
      </c>
      <c r="C81" t="s">
        <v>73</v>
      </c>
      <c r="G81" s="20" t="s">
        <v>158</v>
      </c>
      <c r="P81">
        <v>1600</v>
      </c>
      <c r="Q81">
        <v>1800</v>
      </c>
      <c r="R81">
        <v>1600</v>
      </c>
      <c r="S81">
        <v>1800</v>
      </c>
      <c r="T81">
        <v>1600</v>
      </c>
      <c r="U81">
        <v>1800</v>
      </c>
      <c r="V81" s="3"/>
      <c r="W81" t="str">
        <f t="shared" si="122"/>
        <v/>
      </c>
      <c r="X81" t="str">
        <f t="shared" si="123"/>
        <v/>
      </c>
      <c r="Y81" t="str">
        <f t="shared" si="124"/>
        <v/>
      </c>
      <c r="Z81" t="str">
        <f t="shared" si="125"/>
        <v/>
      </c>
      <c r="AA81" t="str">
        <f t="shared" si="126"/>
        <v/>
      </c>
      <c r="AB81" t="str">
        <f t="shared" si="127"/>
        <v/>
      </c>
      <c r="AC81" t="str">
        <f t="shared" si="128"/>
        <v/>
      </c>
      <c r="AD81" t="str">
        <f t="shared" si="129"/>
        <v/>
      </c>
      <c r="AE81">
        <f t="shared" si="130"/>
        <v>16</v>
      </c>
      <c r="AF81">
        <f t="shared" si="131"/>
        <v>18</v>
      </c>
      <c r="AG81">
        <f t="shared" si="132"/>
        <v>16</v>
      </c>
      <c r="AH81">
        <f t="shared" si="133"/>
        <v>18</v>
      </c>
      <c r="AI81">
        <f t="shared" si="134"/>
        <v>16</v>
      </c>
      <c r="AJ81">
        <f t="shared" si="135"/>
        <v>18</v>
      </c>
      <c r="AK81" t="str">
        <f t="shared" si="136"/>
        <v/>
      </c>
      <c r="AL81" t="str">
        <f t="shared" si="137"/>
        <v/>
      </c>
      <c r="AM81" t="str">
        <f t="shared" si="138"/>
        <v/>
      </c>
      <c r="AN81" t="str">
        <f t="shared" si="139"/>
        <v/>
      </c>
      <c r="AO81" t="str">
        <f t="shared" si="140"/>
        <v/>
      </c>
      <c r="AP81" t="str">
        <f t="shared" si="141"/>
        <v>4pm-6pm</v>
      </c>
      <c r="AQ81" t="str">
        <f t="shared" si="142"/>
        <v>4pm-6pm</v>
      </c>
      <c r="AT81" t="s">
        <v>331</v>
      </c>
      <c r="AU81" t="s">
        <v>423</v>
      </c>
      <c r="AV81" s="2" t="s">
        <v>421</v>
      </c>
      <c r="AW81" s="2" t="s">
        <v>422</v>
      </c>
      <c r="AX81" s="3" t="str">
        <f t="shared" si="143"/>
        <v>{
    'name': "Rustica Pizzeria",
    'area': "oldcolo",'hours': {
      'sunday-start':"", 'sunday-end':"", 'monday-start':"", 'monday-end':"", 'tuesday-start':"", 'tuesday-end':"", 'wednesday-start':"", 'wednesday-end':"", 'thursday-start':"1600", 'thursday-end':"1800", 'friday-start':"1600", 'friday-end':"1800", 'saturday-start':"1600", 'saturday-end':"1800"},  'description': "", 'link':"", 'pricing':"",   'phone-number': "", 'address': " 2527 W Colorado Ave, Colorado Springs, CO 80904", 'other-amenities': ['','pet','med'], 'has-drink':true, 'has-food':false},</v>
      </c>
      <c r="AY81" t="str">
        <f t="shared" si="144"/>
        <v/>
      </c>
      <c r="AZ81" t="str">
        <f t="shared" si="145"/>
        <v>&lt;img src=@img/pets.png@&gt;</v>
      </c>
      <c r="BA81" t="str">
        <f t="shared" si="146"/>
        <v/>
      </c>
      <c r="BB81" t="str">
        <f t="shared" si="147"/>
        <v>&lt;img src=@img/drinkicon.png@&gt;</v>
      </c>
      <c r="BC81" t="str">
        <f t="shared" si="148"/>
        <v/>
      </c>
      <c r="BD81" t="str">
        <f t="shared" si="149"/>
        <v>&lt;img src=@img/pets.png@&gt;&lt;img src=@img/drinkicon.png@&gt;</v>
      </c>
      <c r="BE81" t="str">
        <f t="shared" si="150"/>
        <v>pet drink med  oldcolo</v>
      </c>
      <c r="BF81" t="str">
        <f t="shared" si="151"/>
        <v>Old Colorado Springs</v>
      </c>
      <c r="BG81">
        <v>38.8478317</v>
      </c>
      <c r="BH81">
        <v>-104.864165</v>
      </c>
      <c r="BI81" t="str">
        <f t="shared" si="152"/>
        <v>[38.8478317,-104.864165],</v>
      </c>
    </row>
    <row r="82" spans="2:64" ht="21" customHeight="1">
      <c r="B82" s="19" t="s">
        <v>91</v>
      </c>
      <c r="C82" t="s">
        <v>97</v>
      </c>
      <c r="G82" s="9" t="s">
        <v>262</v>
      </c>
      <c r="J82">
        <v>1400</v>
      </c>
      <c r="K82">
        <v>1830</v>
      </c>
      <c r="L82">
        <v>1400</v>
      </c>
      <c r="M82">
        <v>1830</v>
      </c>
      <c r="N82">
        <v>1400</v>
      </c>
      <c r="O82">
        <v>1830</v>
      </c>
      <c r="P82">
        <v>1400</v>
      </c>
      <c r="Q82">
        <v>1830</v>
      </c>
      <c r="R82">
        <v>1400</v>
      </c>
      <c r="S82">
        <v>1830</v>
      </c>
      <c r="T82">
        <v>1100</v>
      </c>
      <c r="U82">
        <v>1800</v>
      </c>
      <c r="V82" s="3" t="s">
        <v>189</v>
      </c>
      <c r="W82" t="str">
        <f t="shared" si="122"/>
        <v/>
      </c>
      <c r="X82" t="str">
        <f t="shared" si="123"/>
        <v/>
      </c>
      <c r="Y82">
        <f t="shared" si="124"/>
        <v>14</v>
      </c>
      <c r="Z82">
        <f t="shared" si="125"/>
        <v>18.3</v>
      </c>
      <c r="AA82">
        <f t="shared" si="126"/>
        <v>14</v>
      </c>
      <c r="AB82">
        <f t="shared" si="127"/>
        <v>18.3</v>
      </c>
      <c r="AC82">
        <f t="shared" si="128"/>
        <v>14</v>
      </c>
      <c r="AD82">
        <f t="shared" si="129"/>
        <v>18.3</v>
      </c>
      <c r="AE82">
        <f t="shared" si="130"/>
        <v>14</v>
      </c>
      <c r="AF82">
        <f t="shared" si="131"/>
        <v>18.3</v>
      </c>
      <c r="AG82">
        <f t="shared" si="132"/>
        <v>14</v>
      </c>
      <c r="AH82">
        <f t="shared" si="133"/>
        <v>18.3</v>
      </c>
      <c r="AI82">
        <f t="shared" si="134"/>
        <v>11</v>
      </c>
      <c r="AJ82">
        <f t="shared" si="135"/>
        <v>18</v>
      </c>
      <c r="AK82" t="str">
        <f t="shared" si="136"/>
        <v/>
      </c>
      <c r="AL82" t="str">
        <f t="shared" si="137"/>
        <v>2pm-6.3pm</v>
      </c>
      <c r="AM82" t="str">
        <f t="shared" si="138"/>
        <v>2pm-6.3pm</v>
      </c>
      <c r="AN82" t="str">
        <f t="shared" si="139"/>
        <v>2pm-6.3pm</v>
      </c>
      <c r="AO82" t="str">
        <f t="shared" si="140"/>
        <v>2pm-6.3pm</v>
      </c>
      <c r="AP82" t="str">
        <f t="shared" si="141"/>
        <v>2pm-6.3pm</v>
      </c>
      <c r="AQ82" t="str">
        <f t="shared" si="142"/>
        <v>11am-6pm</v>
      </c>
      <c r="AS82" t="s">
        <v>343</v>
      </c>
      <c r="AU82" t="s">
        <v>423</v>
      </c>
      <c r="AV82" s="2" t="s">
        <v>421</v>
      </c>
      <c r="AW82" s="2" t="s">
        <v>421</v>
      </c>
      <c r="AX82" s="3" t="str">
        <f t="shared" si="143"/>
        <v>{
    'name': "Salsa Brava Fresh Mexican Grill",
    'area': "powers",'hours': {
      'sunday-start':"", 'sunday-end':"", 'monday-start':"1400", 'monday-end':"1830", 'tuesday-start':"1400", 'tuesday-end':"1830", 'wednesday-start':"1400", 'wednesday-end':"1830", 'thursday-start':"1400", 'thursday-end':"1830", 'friday-start':"1400", 'friday-end':"1830", 'saturday-start':"1100", 'saturday-end':"1800"},  'description': "HOUSE MARGARITA $6 &lt;br&gt;SALSA SWIRL MARGARITA $6&lt;br&gt;FROZEN FLAVORED MARGARITA $6&lt;br&gt;DOMESTIC DRAFTS $3&lt;br&gt;IMPORT &amp; CRAFT DRAFTS $3.50&lt;br&gt;HOUSE WINE $3&lt;br&gt;WELL DRINKS $3&lt;br&gt;IMPERIAL LAGER $3&lt;br&gt;COCONUT SHRIMP (3) $8&lt;br&gt;CHICKEN QUESADILLA $7&lt;br&gt;NACHOS BRAVA $7&lt;br&gt;TAPAS SHRIMP CEVICHE $3.50&lt;br&gt;TAPAS GUACAMOLE $3.50&lt;br&gt;TAPAS CHILE CON QUESO $3.50&lt;br&gt;CABO CHICKEN TACO $3.50&lt;br&gt;CRISPY PORK TACO $3.50&lt;br&gt;GRINGO TACO $3
", 'link':"", 'pricing':"",   'phone-number': "", 'address': "5925 Dublin Blvd Unit A, Colorado Springs, CO 80923", 'other-amenities': ['outdoor','','med'], 'has-drink':true, 'has-food':true},</v>
      </c>
      <c r="AY82" t="str">
        <f t="shared" si="144"/>
        <v>&lt;img src=@img/outdoor.png@&gt;</v>
      </c>
      <c r="AZ82" t="str">
        <f t="shared" si="145"/>
        <v/>
      </c>
      <c r="BA82" t="str">
        <f t="shared" si="146"/>
        <v/>
      </c>
      <c r="BB82" t="str">
        <f t="shared" si="147"/>
        <v>&lt;img src=@img/drinkicon.png@&gt;</v>
      </c>
      <c r="BC82" t="str">
        <f t="shared" si="148"/>
        <v>&lt;img src=@img/foodicon.png@&gt;</v>
      </c>
      <c r="BD82" t="str">
        <f t="shared" si="149"/>
        <v>&lt;img src=@img/outdoor.png@&gt;&lt;img src=@img/drinkicon.png@&gt;&lt;img src=@img/foodicon.png@&gt;</v>
      </c>
      <c r="BE82" t="str">
        <f t="shared" si="150"/>
        <v>outdoor drink food med  powers</v>
      </c>
      <c r="BF82" t="str">
        <f t="shared" si="151"/>
        <v>Powers Road</v>
      </c>
      <c r="BG82">
        <v>38.927124999999997</v>
      </c>
      <c r="BH82">
        <v>-104.72270399999999</v>
      </c>
      <c r="BI82" t="str">
        <f t="shared" si="152"/>
        <v>[38.927125,-104.722704],</v>
      </c>
    </row>
    <row r="83" spans="2:64" ht="21" customHeight="1">
      <c r="B83" t="s">
        <v>135</v>
      </c>
      <c r="C83" t="s">
        <v>140</v>
      </c>
      <c r="G83" s="9" t="s">
        <v>304</v>
      </c>
      <c r="J83">
        <v>1500</v>
      </c>
      <c r="K83">
        <v>1900</v>
      </c>
      <c r="L83">
        <v>1500</v>
      </c>
      <c r="M83">
        <v>1900</v>
      </c>
      <c r="N83">
        <v>1500</v>
      </c>
      <c r="O83">
        <v>1900</v>
      </c>
      <c r="P83">
        <v>1500</v>
      </c>
      <c r="Q83">
        <v>1900</v>
      </c>
      <c r="R83">
        <v>1500</v>
      </c>
      <c r="S83">
        <v>1900</v>
      </c>
      <c r="V83" t="s">
        <v>220</v>
      </c>
      <c r="W83" t="str">
        <f t="shared" si="122"/>
        <v/>
      </c>
      <c r="X83" t="str">
        <f t="shared" si="123"/>
        <v/>
      </c>
      <c r="Y83">
        <f t="shared" si="124"/>
        <v>15</v>
      </c>
      <c r="Z83">
        <f t="shared" si="125"/>
        <v>19</v>
      </c>
      <c r="AA83">
        <f t="shared" si="126"/>
        <v>15</v>
      </c>
      <c r="AB83">
        <f t="shared" si="127"/>
        <v>19</v>
      </c>
      <c r="AC83">
        <f t="shared" si="128"/>
        <v>15</v>
      </c>
      <c r="AD83">
        <f t="shared" si="129"/>
        <v>19</v>
      </c>
      <c r="AE83">
        <f t="shared" si="130"/>
        <v>15</v>
      </c>
      <c r="AF83">
        <f t="shared" si="131"/>
        <v>19</v>
      </c>
      <c r="AG83">
        <f t="shared" si="132"/>
        <v>15</v>
      </c>
      <c r="AH83">
        <f t="shared" si="133"/>
        <v>19</v>
      </c>
      <c r="AI83" t="str">
        <f t="shared" si="134"/>
        <v/>
      </c>
      <c r="AJ83" t="str">
        <f t="shared" si="135"/>
        <v/>
      </c>
      <c r="AK83" t="str">
        <f t="shared" si="136"/>
        <v/>
      </c>
      <c r="AL83" t="str">
        <f t="shared" si="137"/>
        <v>3pm-7pm</v>
      </c>
      <c r="AM83" t="str">
        <f t="shared" si="138"/>
        <v>3pm-7pm</v>
      </c>
      <c r="AN83" t="str">
        <f t="shared" si="139"/>
        <v>3pm-7pm</v>
      </c>
      <c r="AO83" t="str">
        <f t="shared" si="140"/>
        <v>3pm-7pm</v>
      </c>
      <c r="AP83" t="str">
        <f t="shared" si="141"/>
        <v>3pm-7pm</v>
      </c>
      <c r="AQ83" t="str">
        <f t="shared" si="142"/>
        <v/>
      </c>
      <c r="AU83" t="s">
        <v>423</v>
      </c>
      <c r="AV83" s="2" t="s">
        <v>421</v>
      </c>
      <c r="AW83" s="2" t="s">
        <v>421</v>
      </c>
      <c r="AX83" s="3" t="str">
        <f t="shared" si="143"/>
        <v>{
    'name': "Saltgrass Steak House",
    'area': "nacademy",'hours':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"$2.75 DOMESTIC BEERS&lt;br&gt; $3.75 CRAFT &amp; IMPORT BOTTLE BEERS&lt;br&gt; $4.75 WINES $6.75 SELECT COCKTAILS&lt;br&gt;APPETIZERS $4-$6", 'link':"", 'pricing':"",   'phone-number': "", 'address': "1405 Jamboree Dr, Colorado Springs, CO 80920", 'other-amenities': ['','','med'], 'has-drink':true, 'has-food':true},</v>
      </c>
      <c r="AY83" t="str">
        <f t="shared" si="144"/>
        <v/>
      </c>
      <c r="AZ83" t="str">
        <f t="shared" si="145"/>
        <v/>
      </c>
      <c r="BA83" t="str">
        <f t="shared" si="146"/>
        <v/>
      </c>
      <c r="BB83" t="str">
        <f t="shared" si="147"/>
        <v>&lt;img src=@img/drinkicon.png@&gt;</v>
      </c>
      <c r="BC83" t="str">
        <f t="shared" si="148"/>
        <v>&lt;img src=@img/foodicon.png@&gt;</v>
      </c>
      <c r="BD83" t="str">
        <f t="shared" si="149"/>
        <v>&lt;img src=@img/drinkicon.png@&gt;&lt;img src=@img/foodicon.png@&gt;</v>
      </c>
      <c r="BE83" t="str">
        <f t="shared" si="150"/>
        <v>drink food med  nacademy</v>
      </c>
      <c r="BF83" t="str">
        <f t="shared" si="151"/>
        <v>North Academy</v>
      </c>
      <c r="BG83">
        <v>38.947016699999999</v>
      </c>
      <c r="BH83">
        <v>-104.80141500000001</v>
      </c>
      <c r="BI83" t="str">
        <f t="shared" si="152"/>
        <v>[38.9470167,-104.801415],</v>
      </c>
    </row>
    <row r="84" spans="2:64" ht="21" customHeight="1">
      <c r="B84" t="s">
        <v>249</v>
      </c>
      <c r="C84" t="s">
        <v>55</v>
      </c>
      <c r="G84" s="9" t="s">
        <v>327</v>
      </c>
      <c r="H84">
        <v>1600</v>
      </c>
      <c r="I84">
        <v>1800</v>
      </c>
      <c r="J84">
        <v>1600</v>
      </c>
      <c r="K84">
        <v>1800</v>
      </c>
      <c r="L84">
        <v>1600</v>
      </c>
      <c r="M84">
        <v>1800</v>
      </c>
      <c r="N84">
        <v>1600</v>
      </c>
      <c r="O84">
        <v>1800</v>
      </c>
      <c r="P84">
        <v>1600</v>
      </c>
      <c r="Q84">
        <v>1800</v>
      </c>
      <c r="R84">
        <v>1600</v>
      </c>
      <c r="S84">
        <v>1800</v>
      </c>
      <c r="T84">
        <v>1600</v>
      </c>
      <c r="U84">
        <v>1800</v>
      </c>
      <c r="V84" t="s">
        <v>256</v>
      </c>
      <c r="W84">
        <f t="shared" si="122"/>
        <v>16</v>
      </c>
      <c r="X84">
        <f t="shared" si="123"/>
        <v>18</v>
      </c>
      <c r="Y84">
        <f t="shared" si="124"/>
        <v>16</v>
      </c>
      <c r="Z84">
        <f t="shared" si="125"/>
        <v>18</v>
      </c>
      <c r="AA84">
        <f t="shared" si="126"/>
        <v>16</v>
      </c>
      <c r="AB84">
        <f t="shared" si="127"/>
        <v>18</v>
      </c>
      <c r="AC84">
        <f t="shared" si="128"/>
        <v>16</v>
      </c>
      <c r="AD84">
        <f t="shared" si="129"/>
        <v>18</v>
      </c>
      <c r="AE84">
        <f t="shared" si="130"/>
        <v>16</v>
      </c>
      <c r="AF84">
        <f t="shared" si="131"/>
        <v>18</v>
      </c>
      <c r="AG84">
        <f t="shared" si="132"/>
        <v>16</v>
      </c>
      <c r="AH84">
        <f t="shared" si="133"/>
        <v>18</v>
      </c>
      <c r="AI84">
        <f t="shared" si="134"/>
        <v>16</v>
      </c>
      <c r="AJ84">
        <f t="shared" si="135"/>
        <v>18</v>
      </c>
      <c r="AK84" t="str">
        <f t="shared" si="136"/>
        <v>4pm-6pm</v>
      </c>
      <c r="AL84" t="str">
        <f t="shared" si="137"/>
        <v>4pm-6pm</v>
      </c>
      <c r="AM84" t="str">
        <f t="shared" si="138"/>
        <v>4pm-6pm</v>
      </c>
      <c r="AN84" t="str">
        <f t="shared" si="139"/>
        <v>4pm-6pm</v>
      </c>
      <c r="AO84" t="str">
        <f t="shared" si="140"/>
        <v>4pm-6pm</v>
      </c>
      <c r="AP84" t="str">
        <f t="shared" si="141"/>
        <v>4pm-6pm</v>
      </c>
      <c r="AQ84" t="str">
        <f t="shared" si="142"/>
        <v>4pm-6pm</v>
      </c>
      <c r="AR84" s="1"/>
      <c r="AT84" t="s">
        <v>331</v>
      </c>
      <c r="AU84" t="s">
        <v>423</v>
      </c>
      <c r="AV84" s="2" t="s">
        <v>421</v>
      </c>
      <c r="AW84" s="2" t="s">
        <v>421</v>
      </c>
      <c r="AX84" s="3" t="str">
        <f t="shared" si="143"/>
        <v>{
    'name': "Shugas",
    'area': "downtown",'hours':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"Select Cocktails $8&lt;br&gt;$7 Wine by the Glass&lt;br&gt;$6 Beer and a Shot&lt;br&gt;$7 Bruschetta&lt;br&gt;$3 Cup of Soup&lt;br&gt;$3 Small Mac n Cheese", 'link':"", 'pricing':"",   'phone-number': "", 'address': "702 S Cascade Ave, Colorado Springs, CO 80903", 'other-amenities': ['','pet','med'], 'has-drink':true, 'has-food':true},</v>
      </c>
      <c r="AY84" t="str">
        <f t="shared" si="144"/>
        <v/>
      </c>
      <c r="AZ84" t="str">
        <f t="shared" si="145"/>
        <v>&lt;img src=@img/pets.png@&gt;</v>
      </c>
      <c r="BA84" t="str">
        <f t="shared" si="146"/>
        <v/>
      </c>
      <c r="BB84" t="str">
        <f t="shared" si="147"/>
        <v>&lt;img src=@img/drinkicon.png@&gt;</v>
      </c>
      <c r="BC84" t="str">
        <f t="shared" si="148"/>
        <v>&lt;img src=@img/foodicon.png@&gt;</v>
      </c>
      <c r="BD84" t="str">
        <f t="shared" si="149"/>
        <v>&lt;img src=@img/pets.png@&gt;&lt;img src=@img/drinkicon.png@&gt;&lt;img src=@img/foodicon.png@&gt;</v>
      </c>
      <c r="BE84" t="str">
        <f t="shared" si="150"/>
        <v>pet drink food med  downtown</v>
      </c>
      <c r="BF84" t="str">
        <f t="shared" si="151"/>
        <v>Downtown</v>
      </c>
      <c r="BG84">
        <v>38.824300000000001</v>
      </c>
      <c r="BH84">
        <v>-104.82622000000001</v>
      </c>
      <c r="BI84" t="str">
        <f t="shared" si="152"/>
        <v>[38.8243,-104.82622],</v>
      </c>
    </row>
    <row r="85" spans="2:64" ht="21" customHeight="1">
      <c r="B85" s="19" t="s">
        <v>87</v>
      </c>
      <c r="C85" t="s">
        <v>97</v>
      </c>
      <c r="G85" s="9" t="s">
        <v>168</v>
      </c>
      <c r="H85">
        <v>1500</v>
      </c>
      <c r="I85">
        <v>1800</v>
      </c>
      <c r="J85">
        <v>1500</v>
      </c>
      <c r="K85">
        <v>1800</v>
      </c>
      <c r="L85">
        <v>1500</v>
      </c>
      <c r="M85">
        <v>1800</v>
      </c>
      <c r="N85">
        <v>1500</v>
      </c>
      <c r="O85">
        <v>1800</v>
      </c>
      <c r="P85">
        <v>1500</v>
      </c>
      <c r="Q85">
        <v>1800</v>
      </c>
      <c r="R85">
        <v>1500</v>
      </c>
      <c r="S85">
        <v>1800</v>
      </c>
      <c r="T85">
        <v>1500</v>
      </c>
      <c r="U85">
        <v>1800</v>
      </c>
      <c r="V85" s="3" t="s">
        <v>186</v>
      </c>
      <c r="W85">
        <f t="shared" si="122"/>
        <v>15</v>
      </c>
      <c r="X85">
        <f t="shared" si="123"/>
        <v>18</v>
      </c>
      <c r="Y85">
        <f t="shared" si="124"/>
        <v>15</v>
      </c>
      <c r="Z85">
        <f t="shared" si="125"/>
        <v>18</v>
      </c>
      <c r="AA85">
        <f t="shared" si="126"/>
        <v>15</v>
      </c>
      <c r="AB85">
        <f t="shared" si="127"/>
        <v>18</v>
      </c>
      <c r="AC85">
        <f t="shared" si="128"/>
        <v>15</v>
      </c>
      <c r="AD85">
        <f t="shared" si="129"/>
        <v>18</v>
      </c>
      <c r="AE85">
        <f t="shared" si="130"/>
        <v>15</v>
      </c>
      <c r="AF85">
        <f t="shared" si="131"/>
        <v>18</v>
      </c>
      <c r="AG85">
        <f t="shared" si="132"/>
        <v>15</v>
      </c>
      <c r="AH85">
        <f t="shared" si="133"/>
        <v>18</v>
      </c>
      <c r="AI85">
        <f t="shared" si="134"/>
        <v>15</v>
      </c>
      <c r="AJ85">
        <f t="shared" si="135"/>
        <v>18</v>
      </c>
      <c r="AK85" t="str">
        <f t="shared" si="136"/>
        <v>3pm-6pm</v>
      </c>
      <c r="AL85" t="str">
        <f t="shared" si="137"/>
        <v>3pm-6pm</v>
      </c>
      <c r="AM85" t="str">
        <f t="shared" si="138"/>
        <v>3pm-6pm</v>
      </c>
      <c r="AN85" t="str">
        <f t="shared" si="139"/>
        <v>3pm-6pm</v>
      </c>
      <c r="AO85" t="str">
        <f t="shared" si="140"/>
        <v>3pm-6pm</v>
      </c>
      <c r="AP85" t="str">
        <f t="shared" si="141"/>
        <v>3pm-6pm</v>
      </c>
      <c r="AQ85" t="str">
        <f t="shared" si="142"/>
        <v>3pm-6pm</v>
      </c>
      <c r="AR85" s="1"/>
      <c r="AU85" t="s">
        <v>423</v>
      </c>
      <c r="AV85" s="2" t="s">
        <v>421</v>
      </c>
      <c r="AW85" s="2" t="s">
        <v>422</v>
      </c>
      <c r="AX85" s="3" t="str">
        <f t="shared" si="143"/>
        <v>{
    'name': "Single Barrel Craft Burgers and Brews",
    'area': "powers",'hours':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"2 for 1 cocktails, beers, and wines", 'link':"", 'pricing':"",   'phone-number': "", 'address': "5885 Stetson Hills Blvd, Colorado Springs, CO 80923", 'other-amenities': ['','','med'], 'has-drink':true, 'has-food':false},</v>
      </c>
      <c r="AY85" t="str">
        <f t="shared" si="144"/>
        <v/>
      </c>
      <c r="AZ85" t="str">
        <f t="shared" si="145"/>
        <v/>
      </c>
      <c r="BA85" t="str">
        <f t="shared" si="146"/>
        <v/>
      </c>
      <c r="BB85" t="str">
        <f t="shared" si="147"/>
        <v>&lt;img src=@img/drinkicon.png@&gt;</v>
      </c>
      <c r="BC85" t="str">
        <f t="shared" si="148"/>
        <v/>
      </c>
      <c r="BD85" t="str">
        <f t="shared" si="149"/>
        <v>&lt;img src=@img/drinkicon.png@&gt;</v>
      </c>
      <c r="BE85" t="str">
        <f t="shared" si="150"/>
        <v>drink med  powers</v>
      </c>
      <c r="BF85" t="str">
        <f t="shared" si="151"/>
        <v>Powers Road</v>
      </c>
      <c r="BG85">
        <v>38.909889999999997</v>
      </c>
      <c r="BH85">
        <v>-104.71872</v>
      </c>
      <c r="BI85" t="str">
        <f t="shared" si="152"/>
        <v>[38.90989,-104.71872],</v>
      </c>
      <c r="BJ85" s="2"/>
    </row>
    <row r="86" spans="2:64" ht="21" customHeight="1">
      <c r="B86" s="29" t="s">
        <v>244</v>
      </c>
      <c r="C86" t="s">
        <v>55</v>
      </c>
      <c r="G86" s="9" t="s">
        <v>323</v>
      </c>
      <c r="J86">
        <v>1500</v>
      </c>
      <c r="K86">
        <v>1900</v>
      </c>
      <c r="L86">
        <v>1500</v>
      </c>
      <c r="M86">
        <v>1900</v>
      </c>
      <c r="N86">
        <v>1500</v>
      </c>
      <c r="O86">
        <v>1900</v>
      </c>
      <c r="P86">
        <v>1500</v>
      </c>
      <c r="Q86">
        <v>1900</v>
      </c>
      <c r="R86">
        <v>1500</v>
      </c>
      <c r="S86">
        <v>1900</v>
      </c>
      <c r="T86">
        <v>1100</v>
      </c>
      <c r="U86">
        <v>1900</v>
      </c>
      <c r="V86" t="s">
        <v>245</v>
      </c>
      <c r="W86" t="str">
        <f t="shared" si="122"/>
        <v/>
      </c>
      <c r="X86" t="str">
        <f t="shared" si="123"/>
        <v/>
      </c>
      <c r="Y86">
        <f t="shared" si="124"/>
        <v>15</v>
      </c>
      <c r="Z86">
        <f t="shared" si="125"/>
        <v>19</v>
      </c>
      <c r="AA86">
        <f t="shared" si="126"/>
        <v>15</v>
      </c>
      <c r="AB86">
        <f t="shared" si="127"/>
        <v>19</v>
      </c>
      <c r="AC86">
        <f t="shared" si="128"/>
        <v>15</v>
      </c>
      <c r="AD86">
        <f t="shared" si="129"/>
        <v>19</v>
      </c>
      <c r="AE86">
        <f t="shared" si="130"/>
        <v>15</v>
      </c>
      <c r="AF86">
        <f t="shared" si="131"/>
        <v>19</v>
      </c>
      <c r="AG86">
        <f t="shared" si="132"/>
        <v>15</v>
      </c>
      <c r="AH86">
        <f t="shared" si="133"/>
        <v>19</v>
      </c>
      <c r="AI86">
        <f t="shared" si="134"/>
        <v>11</v>
      </c>
      <c r="AJ86">
        <f t="shared" si="135"/>
        <v>19</v>
      </c>
      <c r="AK86" t="str">
        <f t="shared" si="136"/>
        <v/>
      </c>
      <c r="AL86" t="str">
        <f t="shared" si="137"/>
        <v>3pm-7pm</v>
      </c>
      <c r="AM86" t="str">
        <f t="shared" si="138"/>
        <v>3pm-7pm</v>
      </c>
      <c r="AN86" t="str">
        <f t="shared" si="139"/>
        <v>3pm-7pm</v>
      </c>
      <c r="AO86" t="str">
        <f t="shared" si="140"/>
        <v>3pm-7pm</v>
      </c>
      <c r="AP86" t="str">
        <f t="shared" si="141"/>
        <v>3pm-7pm</v>
      </c>
      <c r="AQ86" t="str">
        <f t="shared" si="142"/>
        <v>11am-7pm</v>
      </c>
      <c r="AR86" s="1"/>
      <c r="AS86" t="s">
        <v>343</v>
      </c>
      <c r="AU86" t="s">
        <v>423</v>
      </c>
      <c r="AV86" s="2" t="s">
        <v>421</v>
      </c>
      <c r="AW86" s="2" t="s">
        <v>421</v>
      </c>
      <c r="AX86" s="3" t="str">
        <f t="shared" si="143"/>
        <v>{
    'name': "Sonterra Grill",
    'area': "downtown",'hours':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'saturday-start':"1100", 'saturday-end':"1900"},  'description': "Select Martinis $6&lt;br&gt;House Margarita $4&lt;br&gt;House Wine $4&lt;br&gt;Draft Beer $2 off&lt;br&gt;Well Drinks $3&lt;br&gt;$3.50 Tapas&lt;br&gt;Appetizers $6-$10", 'link':"", 'pricing':"",   'phone-number': "", 'address': "28B S Tejon St, Colorado Springs, CO 80903", 'other-amenities': ['outdoor','','med'], 'has-drink':true, 'has-food':true},</v>
      </c>
      <c r="AY86" t="str">
        <f t="shared" si="144"/>
        <v>&lt;img src=@img/outdoor.png@&gt;</v>
      </c>
      <c r="AZ86" t="str">
        <f t="shared" si="145"/>
        <v/>
      </c>
      <c r="BA86" t="str">
        <f t="shared" si="146"/>
        <v/>
      </c>
      <c r="BB86" t="str">
        <f t="shared" si="147"/>
        <v>&lt;img src=@img/drinkicon.png@&gt;</v>
      </c>
      <c r="BC86" t="str">
        <f t="shared" si="148"/>
        <v>&lt;img src=@img/foodicon.png@&gt;</v>
      </c>
      <c r="BD86" t="str">
        <f t="shared" si="149"/>
        <v>&lt;img src=@img/outdoor.png@&gt;&lt;img src=@img/drinkicon.png@&gt;&lt;img src=@img/foodicon.png@&gt;</v>
      </c>
      <c r="BE86" t="str">
        <f t="shared" si="150"/>
        <v>outdoor drink food med  downtown</v>
      </c>
      <c r="BF86" t="str">
        <f t="shared" si="151"/>
        <v>Downtown</v>
      </c>
      <c r="BG86">
        <v>38.832819999999998</v>
      </c>
      <c r="BH86">
        <v>-104.82402999999999</v>
      </c>
      <c r="BI86" t="str">
        <f t="shared" si="152"/>
        <v>[38.83282,-104.82403],</v>
      </c>
    </row>
    <row r="87" spans="2:64" ht="21" customHeight="1">
      <c r="B87" s="19" t="s">
        <v>198</v>
      </c>
      <c r="C87" t="s">
        <v>55</v>
      </c>
      <c r="G87" s="20" t="s">
        <v>278</v>
      </c>
      <c r="H87">
        <v>1600</v>
      </c>
      <c r="I87">
        <v>1900</v>
      </c>
      <c r="J87">
        <v>1600</v>
      </c>
      <c r="K87">
        <v>1900</v>
      </c>
      <c r="L87">
        <v>1600</v>
      </c>
      <c r="M87">
        <v>1900</v>
      </c>
      <c r="N87">
        <v>1600</v>
      </c>
      <c r="O87">
        <v>1900</v>
      </c>
      <c r="P87">
        <v>1600</v>
      </c>
      <c r="Q87">
        <v>1900</v>
      </c>
      <c r="R87">
        <v>1600</v>
      </c>
      <c r="S87">
        <v>1900</v>
      </c>
      <c r="T87">
        <v>1600</v>
      </c>
      <c r="U87">
        <v>1900</v>
      </c>
      <c r="V87" s="24" t="s">
        <v>199</v>
      </c>
      <c r="W87">
        <f t="shared" si="122"/>
        <v>16</v>
      </c>
      <c r="X87">
        <f t="shared" si="123"/>
        <v>19</v>
      </c>
      <c r="Y87">
        <f t="shared" si="124"/>
        <v>16</v>
      </c>
      <c r="Z87">
        <f t="shared" si="125"/>
        <v>19</v>
      </c>
      <c r="AA87">
        <f t="shared" si="126"/>
        <v>16</v>
      </c>
      <c r="AB87">
        <f t="shared" si="127"/>
        <v>19</v>
      </c>
      <c r="AC87">
        <f t="shared" si="128"/>
        <v>16</v>
      </c>
      <c r="AD87">
        <f t="shared" si="129"/>
        <v>19</v>
      </c>
      <c r="AE87">
        <f t="shared" si="130"/>
        <v>16</v>
      </c>
      <c r="AF87">
        <f t="shared" si="131"/>
        <v>19</v>
      </c>
      <c r="AG87">
        <f t="shared" si="132"/>
        <v>16</v>
      </c>
      <c r="AH87">
        <f t="shared" si="133"/>
        <v>19</v>
      </c>
      <c r="AI87">
        <f t="shared" si="134"/>
        <v>16</v>
      </c>
      <c r="AJ87">
        <f t="shared" si="135"/>
        <v>19</v>
      </c>
      <c r="AK87" t="str">
        <f t="shared" si="136"/>
        <v>4pm-7pm</v>
      </c>
      <c r="AL87" t="str">
        <f t="shared" si="137"/>
        <v>4pm-7pm</v>
      </c>
      <c r="AM87" t="str">
        <f t="shared" si="138"/>
        <v>4pm-7pm</v>
      </c>
      <c r="AN87" t="str">
        <f t="shared" si="139"/>
        <v>4pm-7pm</v>
      </c>
      <c r="AO87" t="str">
        <f t="shared" si="140"/>
        <v>4pm-7pm</v>
      </c>
      <c r="AP87" t="str">
        <f t="shared" si="141"/>
        <v>4pm-7pm</v>
      </c>
      <c r="AQ87" t="str">
        <f t="shared" si="142"/>
        <v>4pm-7pm</v>
      </c>
      <c r="AR87" s="1"/>
      <c r="AU87" t="s">
        <v>423</v>
      </c>
      <c r="AV87" s="2" t="s">
        <v>421</v>
      </c>
      <c r="AW87" s="2" t="s">
        <v>421</v>
      </c>
      <c r="AX87" s="3" t="str">
        <f t="shared" si="143"/>
        <v>{
    'name': "Sportivo Primo at the Antlers",
    'area': "downtown",'hours':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"$2 house drafts, house wine and well drinks, and half off appetizers", 'link':"", 'pricing':"",   'phone-number': "", 'address': " 4 S Cascade Ave, Colorado Springs, CO 80903", 'other-amenities': ['','','med'], 'has-drink':true, 'has-food':true},</v>
      </c>
      <c r="AY87" t="str">
        <f t="shared" si="144"/>
        <v/>
      </c>
      <c r="AZ87" t="str">
        <f t="shared" si="145"/>
        <v/>
      </c>
      <c r="BA87" t="str">
        <f t="shared" si="146"/>
        <v/>
      </c>
      <c r="BB87" t="str">
        <f t="shared" si="147"/>
        <v>&lt;img src=@img/drinkicon.png@&gt;</v>
      </c>
      <c r="BC87" t="str">
        <f t="shared" si="148"/>
        <v>&lt;img src=@img/foodicon.png@&gt;</v>
      </c>
      <c r="BD87" t="str">
        <f t="shared" si="149"/>
        <v>&lt;img src=@img/drinkicon.png@&gt;&lt;img src=@img/foodicon.png@&gt;</v>
      </c>
      <c r="BE87" t="str">
        <f t="shared" si="150"/>
        <v>drink food med  downtown</v>
      </c>
      <c r="BF87" t="str">
        <f t="shared" si="151"/>
        <v>Downtown</v>
      </c>
      <c r="BG87">
        <v>38.833320000000001</v>
      </c>
      <c r="BH87">
        <v>-104.82666999999999</v>
      </c>
      <c r="BI87" t="str">
        <f t="shared" si="152"/>
        <v>[38.83332,-104.82667],</v>
      </c>
    </row>
    <row r="88" spans="2:64" ht="21" customHeight="1">
      <c r="B88" t="s">
        <v>240</v>
      </c>
      <c r="C88" t="s">
        <v>55</v>
      </c>
      <c r="G88" s="9" t="s">
        <v>321</v>
      </c>
      <c r="H88">
        <v>1500</v>
      </c>
      <c r="I88">
        <v>1800</v>
      </c>
      <c r="J88">
        <v>1500</v>
      </c>
      <c r="K88">
        <v>1800</v>
      </c>
      <c r="L88">
        <v>1500</v>
      </c>
      <c r="M88">
        <v>1800</v>
      </c>
      <c r="N88">
        <v>1500</v>
      </c>
      <c r="O88">
        <v>1800</v>
      </c>
      <c r="P88">
        <v>1500</v>
      </c>
      <c r="Q88">
        <v>1800</v>
      </c>
      <c r="R88">
        <v>1500</v>
      </c>
      <c r="S88">
        <v>1800</v>
      </c>
      <c r="T88">
        <v>1500</v>
      </c>
      <c r="U88">
        <v>1800</v>
      </c>
      <c r="V88" t="s">
        <v>241</v>
      </c>
      <c r="W88">
        <f t="shared" si="122"/>
        <v>15</v>
      </c>
      <c r="X88">
        <f t="shared" si="123"/>
        <v>18</v>
      </c>
      <c r="Y88">
        <f t="shared" si="124"/>
        <v>15</v>
      </c>
      <c r="Z88">
        <f t="shared" si="125"/>
        <v>18</v>
      </c>
      <c r="AA88">
        <f t="shared" si="126"/>
        <v>15</v>
      </c>
      <c r="AB88">
        <f t="shared" si="127"/>
        <v>18</v>
      </c>
      <c r="AC88">
        <f t="shared" si="128"/>
        <v>15</v>
      </c>
      <c r="AD88">
        <f t="shared" si="129"/>
        <v>18</v>
      </c>
      <c r="AE88">
        <f t="shared" si="130"/>
        <v>15</v>
      </c>
      <c r="AF88">
        <f t="shared" si="131"/>
        <v>18</v>
      </c>
      <c r="AG88">
        <f t="shared" si="132"/>
        <v>15</v>
      </c>
      <c r="AH88">
        <f t="shared" si="133"/>
        <v>18</v>
      </c>
      <c r="AI88">
        <f t="shared" si="134"/>
        <v>15</v>
      </c>
      <c r="AJ88">
        <f t="shared" si="135"/>
        <v>18</v>
      </c>
      <c r="AK88" t="str">
        <f t="shared" si="136"/>
        <v>3pm-6pm</v>
      </c>
      <c r="AL88" t="str">
        <f t="shared" si="137"/>
        <v>3pm-6pm</v>
      </c>
      <c r="AM88" t="str">
        <f t="shared" si="138"/>
        <v>3pm-6pm</v>
      </c>
      <c r="AN88" t="str">
        <f t="shared" si="139"/>
        <v>3pm-6pm</v>
      </c>
      <c r="AO88" t="str">
        <f t="shared" si="140"/>
        <v>3pm-6pm</v>
      </c>
      <c r="AP88" t="str">
        <f t="shared" si="141"/>
        <v>3pm-6pm</v>
      </c>
      <c r="AQ88" t="str">
        <f t="shared" si="142"/>
        <v>3pm-6pm</v>
      </c>
      <c r="AS88" t="s">
        <v>343</v>
      </c>
      <c r="AU88" t="s">
        <v>423</v>
      </c>
      <c r="AV88" s="2" t="s">
        <v>421</v>
      </c>
      <c r="AW88" s="2" t="s">
        <v>421</v>
      </c>
      <c r="AX88" s="3" t="str">
        <f t="shared" si="143"/>
        <v>{
    'name': "Springs Orleans",
    'area': "downtown",'hours':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"2 for 1 Appetizers&lt;br&gt;2 for 1 Select Cocktails&lt;br&gt;$3 Beers&lt;br&gt;30 Percent Off All Wines", 'link':"", 'pricing':"",   'phone-number': "", 'address': "123 E Pikes Peak Ave, Colorado Springs, CO 80903", 'other-amenities': ['outdoor','','med'], 'has-drink':true, 'has-food':true},</v>
      </c>
      <c r="AY88" t="str">
        <f t="shared" si="144"/>
        <v>&lt;img src=@img/outdoor.png@&gt;</v>
      </c>
      <c r="AZ88" t="str">
        <f t="shared" si="145"/>
        <v/>
      </c>
      <c r="BA88" t="str">
        <f t="shared" si="146"/>
        <v/>
      </c>
      <c r="BB88" t="str">
        <f t="shared" si="147"/>
        <v>&lt;img src=@img/drinkicon.png@&gt;</v>
      </c>
      <c r="BC88" t="str">
        <f t="shared" si="148"/>
        <v>&lt;img src=@img/foodicon.png@&gt;</v>
      </c>
      <c r="BD88" t="str">
        <f t="shared" si="149"/>
        <v>&lt;img src=@img/outdoor.png@&gt;&lt;img src=@img/drinkicon.png@&gt;&lt;img src=@img/foodicon.png@&gt;</v>
      </c>
      <c r="BE88" t="str">
        <f t="shared" si="150"/>
        <v>outdoor drink food med  downtown</v>
      </c>
      <c r="BF88" t="str">
        <f t="shared" si="151"/>
        <v>Downtown</v>
      </c>
      <c r="BG88" s="3">
        <v>38.833849999999998</v>
      </c>
      <c r="BH88">
        <v>-104.82241999999999</v>
      </c>
      <c r="BI88" t="str">
        <f t="shared" si="152"/>
        <v>[38.83385,-104.82242],</v>
      </c>
      <c r="BJ88" s="2"/>
      <c r="BL88" s="16"/>
    </row>
    <row r="89" spans="2:64" ht="21" customHeight="1">
      <c r="B89" t="s">
        <v>250</v>
      </c>
      <c r="C89" t="s">
        <v>85</v>
      </c>
      <c r="G89" s="9" t="s">
        <v>328</v>
      </c>
      <c r="H89">
        <v>1500</v>
      </c>
      <c r="I89">
        <v>1800</v>
      </c>
      <c r="J89">
        <v>1500</v>
      </c>
      <c r="K89">
        <v>1800</v>
      </c>
      <c r="L89">
        <v>1500</v>
      </c>
      <c r="M89">
        <v>1800</v>
      </c>
      <c r="N89">
        <v>1500</v>
      </c>
      <c r="O89">
        <v>1800</v>
      </c>
      <c r="P89">
        <v>1500</v>
      </c>
      <c r="Q89">
        <v>1800</v>
      </c>
      <c r="R89">
        <v>1500</v>
      </c>
      <c r="S89">
        <v>1800</v>
      </c>
      <c r="T89">
        <v>1500</v>
      </c>
      <c r="U89">
        <v>1800</v>
      </c>
      <c r="V89" t="s">
        <v>257</v>
      </c>
      <c r="W89">
        <f t="shared" si="122"/>
        <v>15</v>
      </c>
      <c r="X89">
        <f t="shared" si="123"/>
        <v>18</v>
      </c>
      <c r="Y89">
        <f t="shared" si="124"/>
        <v>15</v>
      </c>
      <c r="Z89">
        <f t="shared" si="125"/>
        <v>18</v>
      </c>
      <c r="AA89">
        <f t="shared" si="126"/>
        <v>15</v>
      </c>
      <c r="AB89">
        <f t="shared" si="127"/>
        <v>18</v>
      </c>
      <c r="AC89">
        <f t="shared" si="128"/>
        <v>15</v>
      </c>
      <c r="AD89">
        <f t="shared" si="129"/>
        <v>18</v>
      </c>
      <c r="AE89">
        <f t="shared" si="130"/>
        <v>15</v>
      </c>
      <c r="AF89">
        <f t="shared" si="131"/>
        <v>18</v>
      </c>
      <c r="AG89">
        <f t="shared" si="132"/>
        <v>15</v>
      </c>
      <c r="AH89">
        <f t="shared" si="133"/>
        <v>18</v>
      </c>
      <c r="AI89">
        <f t="shared" si="134"/>
        <v>15</v>
      </c>
      <c r="AJ89">
        <f t="shared" si="135"/>
        <v>18</v>
      </c>
      <c r="AK89" t="str">
        <f t="shared" si="136"/>
        <v>3pm-6pm</v>
      </c>
      <c r="AL89" t="str">
        <f t="shared" si="137"/>
        <v>3pm-6pm</v>
      </c>
      <c r="AM89" t="str">
        <f t="shared" si="138"/>
        <v>3pm-6pm</v>
      </c>
      <c r="AN89" t="str">
        <f t="shared" si="139"/>
        <v>3pm-6pm</v>
      </c>
      <c r="AO89" t="str">
        <f t="shared" si="140"/>
        <v>3pm-6pm</v>
      </c>
      <c r="AP89" t="str">
        <f t="shared" si="141"/>
        <v>3pm-6pm</v>
      </c>
      <c r="AQ89" t="str">
        <f t="shared" si="142"/>
        <v>3pm-6pm</v>
      </c>
      <c r="AR89" s="1"/>
      <c r="AU89" t="s">
        <v>423</v>
      </c>
      <c r="AV89" s="2" t="s">
        <v>421</v>
      </c>
      <c r="AW89" s="2" t="s">
        <v>421</v>
      </c>
      <c r="AX89" s="3" t="str">
        <f t="shared" si="143"/>
        <v>{
    'name': "Stagecoach Inn",
    'area': "manitou",'hours':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"Happy Hour is every day in our lounge and on the front patio", 'link':"", 'pricing':"",   'phone-number': "", 'address': "702 Manitou Ave, Manitou Springs, CO 80829", 'other-amenities': ['','','med'], 'has-drink':true, 'has-food':true},</v>
      </c>
      <c r="AY89" t="str">
        <f t="shared" si="144"/>
        <v/>
      </c>
      <c r="AZ89" t="str">
        <f t="shared" si="145"/>
        <v/>
      </c>
      <c r="BA89" t="str">
        <f t="shared" si="146"/>
        <v/>
      </c>
      <c r="BB89" t="str">
        <f t="shared" si="147"/>
        <v>&lt;img src=@img/drinkicon.png@&gt;</v>
      </c>
      <c r="BC89" t="str">
        <f t="shared" si="148"/>
        <v>&lt;img src=@img/foodicon.png@&gt;</v>
      </c>
      <c r="BD89" t="str">
        <f t="shared" si="149"/>
        <v>&lt;img src=@img/drinkicon.png@&gt;&lt;img src=@img/foodicon.png@&gt;</v>
      </c>
      <c r="BE89" t="str">
        <f t="shared" si="150"/>
        <v>drink food med  manitou</v>
      </c>
      <c r="BF89" t="str">
        <f t="shared" si="151"/>
        <v>Manitou Springs</v>
      </c>
      <c r="BG89">
        <v>38.857550000000003</v>
      </c>
      <c r="BH89">
        <v>-104.91434</v>
      </c>
      <c r="BI89" t="str">
        <f t="shared" si="152"/>
        <v>[38.85755,-104.91434],</v>
      </c>
    </row>
    <row r="90" spans="2:64" ht="21" customHeight="1">
      <c r="B90" t="s">
        <v>337</v>
      </c>
      <c r="C90" t="s">
        <v>55</v>
      </c>
      <c r="G90" t="s">
        <v>362</v>
      </c>
      <c r="W90" t="str">
        <f t="shared" si="122"/>
        <v/>
      </c>
      <c r="X90" t="str">
        <f t="shared" si="123"/>
        <v/>
      </c>
      <c r="Y90" t="str">
        <f t="shared" si="124"/>
        <v/>
      </c>
      <c r="Z90" t="str">
        <f t="shared" si="125"/>
        <v/>
      </c>
      <c r="AA90" t="str">
        <f t="shared" si="126"/>
        <v/>
      </c>
      <c r="AB90" t="str">
        <f t="shared" si="127"/>
        <v/>
      </c>
      <c r="AC90" t="str">
        <f t="shared" si="128"/>
        <v/>
      </c>
      <c r="AD90" t="str">
        <f t="shared" si="129"/>
        <v/>
      </c>
      <c r="AE90" t="str">
        <f t="shared" si="130"/>
        <v/>
      </c>
      <c r="AF90" t="str">
        <f t="shared" si="131"/>
        <v/>
      </c>
      <c r="AG90" t="str">
        <f t="shared" si="132"/>
        <v/>
      </c>
      <c r="AH90" t="str">
        <f t="shared" si="133"/>
        <v/>
      </c>
      <c r="AI90" t="str">
        <f t="shared" si="134"/>
        <v/>
      </c>
      <c r="AJ90" t="str">
        <f t="shared" si="135"/>
        <v/>
      </c>
      <c r="AK90" t="str">
        <f t="shared" si="136"/>
        <v/>
      </c>
      <c r="AL90" t="str">
        <f t="shared" si="137"/>
        <v/>
      </c>
      <c r="AM90" t="str">
        <f t="shared" si="138"/>
        <v/>
      </c>
      <c r="AN90" t="str">
        <f t="shared" si="139"/>
        <v/>
      </c>
      <c r="AO90" t="str">
        <f t="shared" si="140"/>
        <v/>
      </c>
      <c r="AP90" t="str">
        <f t="shared" si="141"/>
        <v/>
      </c>
      <c r="AQ90" t="str">
        <f t="shared" si="142"/>
        <v/>
      </c>
      <c r="AT90" t="s">
        <v>331</v>
      </c>
      <c r="AU90" t="s">
        <v>423</v>
      </c>
      <c r="AV90" s="2" t="s">
        <v>422</v>
      </c>
      <c r="AW90" s="2" t="s">
        <v>422</v>
      </c>
      <c r="AX90" s="3" t="str">
        <f t="shared" si="143"/>
        <v>{
    'name': "Storybook Brewing",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"3121 A N El Paso St, Colorado Springs, CO 80907", 'other-amenities': ['','pet','med'], 'has-drink':false, 'has-food':false},</v>
      </c>
      <c r="AY90" t="str">
        <f t="shared" si="144"/>
        <v/>
      </c>
      <c r="AZ90" t="str">
        <f t="shared" si="145"/>
        <v>&lt;img src=@img/pets.png@&gt;</v>
      </c>
      <c r="BA90" t="str">
        <f t="shared" si="146"/>
        <v/>
      </c>
      <c r="BB90" t="str">
        <f t="shared" si="147"/>
        <v/>
      </c>
      <c r="BC90" t="str">
        <f t="shared" si="148"/>
        <v/>
      </c>
      <c r="BD90" t="str">
        <f t="shared" si="149"/>
        <v>&lt;img src=@img/pets.png@&gt;</v>
      </c>
      <c r="BE90" t="str">
        <f t="shared" si="150"/>
        <v>pet med  downtown</v>
      </c>
      <c r="BF90" t="str">
        <f t="shared" si="151"/>
        <v>Downtown</v>
      </c>
      <c r="BG90">
        <v>38.877710499999999</v>
      </c>
      <c r="BH90">
        <v>-104.8125695</v>
      </c>
      <c r="BI90" t="str">
        <f t="shared" si="152"/>
        <v>[38.8777105,-104.8125695],</v>
      </c>
    </row>
    <row r="91" spans="2:64" ht="21" customHeight="1">
      <c r="B91" t="s">
        <v>68</v>
      </c>
      <c r="C91" t="s">
        <v>55</v>
      </c>
      <c r="G91" s="9" t="s">
        <v>153</v>
      </c>
      <c r="J91">
        <v>1500</v>
      </c>
      <c r="K91">
        <v>1800</v>
      </c>
      <c r="L91">
        <v>1500</v>
      </c>
      <c r="M91">
        <v>1800</v>
      </c>
      <c r="N91">
        <v>1500</v>
      </c>
      <c r="O91">
        <v>1800</v>
      </c>
      <c r="P91">
        <v>1500</v>
      </c>
      <c r="Q91">
        <v>1800</v>
      </c>
      <c r="R91">
        <v>1500</v>
      </c>
      <c r="S91">
        <v>1800</v>
      </c>
      <c r="V91" s="3" t="s">
        <v>175</v>
      </c>
      <c r="W91" t="str">
        <f t="shared" si="122"/>
        <v/>
      </c>
      <c r="X91" t="str">
        <f t="shared" si="123"/>
        <v/>
      </c>
      <c r="Y91">
        <f t="shared" si="124"/>
        <v>15</v>
      </c>
      <c r="Z91">
        <f t="shared" si="125"/>
        <v>18</v>
      </c>
      <c r="AA91">
        <f t="shared" si="126"/>
        <v>15</v>
      </c>
      <c r="AB91">
        <f t="shared" si="127"/>
        <v>18</v>
      </c>
      <c r="AC91">
        <f t="shared" si="128"/>
        <v>15</v>
      </c>
      <c r="AD91">
        <f t="shared" si="129"/>
        <v>18</v>
      </c>
      <c r="AE91">
        <f t="shared" si="130"/>
        <v>15</v>
      </c>
      <c r="AF91">
        <f t="shared" si="131"/>
        <v>18</v>
      </c>
      <c r="AG91">
        <f t="shared" si="132"/>
        <v>15</v>
      </c>
      <c r="AH91">
        <f t="shared" si="133"/>
        <v>18</v>
      </c>
      <c r="AI91" t="str">
        <f t="shared" si="134"/>
        <v/>
      </c>
      <c r="AJ91" t="str">
        <f t="shared" si="135"/>
        <v/>
      </c>
      <c r="AK91" t="str">
        <f t="shared" si="136"/>
        <v/>
      </c>
      <c r="AL91" t="str">
        <f t="shared" si="137"/>
        <v>3pm-6pm</v>
      </c>
      <c r="AM91" t="str">
        <f t="shared" si="138"/>
        <v>3pm-6pm</v>
      </c>
      <c r="AN91" t="str">
        <f t="shared" si="139"/>
        <v>3pm-6pm</v>
      </c>
      <c r="AO91" t="str">
        <f t="shared" si="140"/>
        <v>3pm-6pm</v>
      </c>
      <c r="AP91" t="str">
        <f t="shared" si="141"/>
        <v>3pm-6pm</v>
      </c>
      <c r="AQ91" t="str">
        <f t="shared" si="142"/>
        <v/>
      </c>
      <c r="AR91" t="s">
        <v>69</v>
      </c>
      <c r="AU91" t="s">
        <v>423</v>
      </c>
      <c r="AV91" s="2" t="s">
        <v>421</v>
      </c>
      <c r="AW91" s="2" t="s">
        <v>421</v>
      </c>
      <c r="AX91" s="3" t="str">
        <f t="shared" si="143"/>
        <v>{
    'name': "Streetcar520",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"Daily from 3pm to 6pm and 9pm to Close!&lt;br&gt;1/2 price share plates, $3 wines and drafts, $4 wells, $5 beer &amp; a shot. ", 'link':"http://www.streetcar520.com/", 'pricing':"",   'phone-number': "", 'address': "520 S Tejon St, Colorado Springs, CO 80903", 'other-amenities': ['','','med'], 'has-drink':true, 'has-food':true},</v>
      </c>
      <c r="AY91" t="str">
        <f t="shared" si="144"/>
        <v/>
      </c>
      <c r="AZ91" t="str">
        <f t="shared" si="145"/>
        <v/>
      </c>
      <c r="BA91" t="str">
        <f t="shared" si="146"/>
        <v/>
      </c>
      <c r="BB91" t="str">
        <f t="shared" si="147"/>
        <v>&lt;img src=@img/drinkicon.png@&gt;</v>
      </c>
      <c r="BC91" t="str">
        <f t="shared" si="148"/>
        <v>&lt;img src=@img/foodicon.png@&gt;</v>
      </c>
      <c r="BD91" t="str">
        <f t="shared" si="149"/>
        <v>&lt;img src=@img/drinkicon.png@&gt;&lt;img src=@img/foodicon.png@&gt;</v>
      </c>
      <c r="BE91" t="str">
        <f t="shared" si="150"/>
        <v>drink food med  downtown</v>
      </c>
      <c r="BF91" t="str">
        <f t="shared" si="151"/>
        <v>Downtown</v>
      </c>
      <c r="BG91">
        <v>38.826121499999999</v>
      </c>
      <c r="BH91">
        <v>-104.8241113</v>
      </c>
      <c r="BI91" t="str">
        <f t="shared" si="152"/>
        <v>[38.8261215,-104.8241113],</v>
      </c>
    </row>
    <row r="92" spans="2:64" ht="21" customHeight="1">
      <c r="B92" s="19" t="s">
        <v>108</v>
      </c>
      <c r="C92" t="s">
        <v>55</v>
      </c>
      <c r="G92" s="9" t="s">
        <v>279</v>
      </c>
      <c r="J92">
        <v>1500</v>
      </c>
      <c r="K92">
        <v>1800</v>
      </c>
      <c r="L92">
        <v>1500</v>
      </c>
      <c r="M92">
        <v>1800</v>
      </c>
      <c r="N92">
        <v>1500</v>
      </c>
      <c r="O92">
        <v>1800</v>
      </c>
      <c r="P92">
        <v>1500</v>
      </c>
      <c r="Q92">
        <v>1800</v>
      </c>
      <c r="R92">
        <v>1500</v>
      </c>
      <c r="S92">
        <v>1800</v>
      </c>
      <c r="V92" t="s">
        <v>200</v>
      </c>
      <c r="W92" t="str">
        <f t="shared" si="122"/>
        <v/>
      </c>
      <c r="X92" t="str">
        <f t="shared" si="123"/>
        <v/>
      </c>
      <c r="Y92">
        <f t="shared" si="124"/>
        <v>15</v>
      </c>
      <c r="Z92">
        <f t="shared" si="125"/>
        <v>18</v>
      </c>
      <c r="AA92">
        <f t="shared" si="126"/>
        <v>15</v>
      </c>
      <c r="AB92">
        <f t="shared" si="127"/>
        <v>18</v>
      </c>
      <c r="AC92">
        <f t="shared" si="128"/>
        <v>15</v>
      </c>
      <c r="AD92">
        <f t="shared" si="129"/>
        <v>18</v>
      </c>
      <c r="AE92">
        <f t="shared" si="130"/>
        <v>15</v>
      </c>
      <c r="AF92">
        <f t="shared" si="131"/>
        <v>18</v>
      </c>
      <c r="AG92">
        <f t="shared" si="132"/>
        <v>15</v>
      </c>
      <c r="AH92">
        <f t="shared" si="133"/>
        <v>18</v>
      </c>
      <c r="AI92" t="str">
        <f t="shared" si="134"/>
        <v/>
      </c>
      <c r="AJ92" t="str">
        <f t="shared" si="135"/>
        <v/>
      </c>
      <c r="AK92" t="str">
        <f t="shared" si="136"/>
        <v/>
      </c>
      <c r="AL92" t="str">
        <f t="shared" si="137"/>
        <v>3pm-6pm</v>
      </c>
      <c r="AM92" t="str">
        <f t="shared" si="138"/>
        <v>3pm-6pm</v>
      </c>
      <c r="AN92" t="str">
        <f t="shared" si="139"/>
        <v>3pm-6pm</v>
      </c>
      <c r="AO92" t="str">
        <f t="shared" si="140"/>
        <v>3pm-6pm</v>
      </c>
      <c r="AP92" t="str">
        <f t="shared" si="141"/>
        <v>3pm-6pm</v>
      </c>
      <c r="AQ92" t="str">
        <f t="shared" si="142"/>
        <v/>
      </c>
      <c r="AU92" t="s">
        <v>423</v>
      </c>
      <c r="AV92" s="2" t="s">
        <v>421</v>
      </c>
      <c r="AW92" s="2" t="s">
        <v>421</v>
      </c>
      <c r="AX92" s="3" t="str">
        <f t="shared" si="143"/>
        <v>{
    'name': "Supernova",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 drafts, wines, and wells&lt;br&gt;Half off Barcade bites&lt;br&gt;Taco Tuesday - $1.25&lt;br&gt;Wing Wed - $0.60 each", 'link':"", 'pricing':"",   'phone-number': "", 'address': "111 E Boulder St, Colorado Springs, CO 80903", 'other-amenities': ['','','med'], 'has-drink':true, 'has-food':true},</v>
      </c>
      <c r="AY92" t="str">
        <f t="shared" si="144"/>
        <v/>
      </c>
      <c r="AZ92" t="str">
        <f t="shared" si="145"/>
        <v/>
      </c>
      <c r="BA92" t="str">
        <f t="shared" si="146"/>
        <v/>
      </c>
      <c r="BB92" t="str">
        <f t="shared" si="147"/>
        <v>&lt;img src=@img/drinkicon.png@&gt;</v>
      </c>
      <c r="BC92" t="str">
        <f t="shared" si="148"/>
        <v>&lt;img src=@img/foodicon.png@&gt;</v>
      </c>
      <c r="BD92" t="str">
        <f t="shared" si="149"/>
        <v>&lt;img src=@img/drinkicon.png@&gt;&lt;img src=@img/foodicon.png@&gt;</v>
      </c>
      <c r="BE92" t="str">
        <f t="shared" si="150"/>
        <v>drink food med  downtown</v>
      </c>
      <c r="BF92" t="str">
        <f t="shared" si="151"/>
        <v>Downtown</v>
      </c>
      <c r="BG92">
        <v>38.839413299999997</v>
      </c>
      <c r="BH92">
        <v>-104.8226938</v>
      </c>
      <c r="BI92" t="str">
        <f t="shared" si="152"/>
        <v>[38.8394133,-104.8226938],</v>
      </c>
    </row>
    <row r="93" spans="2:64" ht="21" customHeight="1">
      <c r="B93" s="19" t="s">
        <v>78</v>
      </c>
      <c r="C93" t="s">
        <v>85</v>
      </c>
      <c r="G93" s="9" t="s">
        <v>160</v>
      </c>
      <c r="J93">
        <v>1600</v>
      </c>
      <c r="K93">
        <v>1800</v>
      </c>
      <c r="L93">
        <v>1600</v>
      </c>
      <c r="M93">
        <v>1800</v>
      </c>
      <c r="N93">
        <v>1600</v>
      </c>
      <c r="O93">
        <v>1800</v>
      </c>
      <c r="P93">
        <v>1600</v>
      </c>
      <c r="Q93">
        <v>1800</v>
      </c>
      <c r="R93">
        <v>1600</v>
      </c>
      <c r="S93">
        <v>1800</v>
      </c>
      <c r="V93" s="3" t="s">
        <v>179</v>
      </c>
      <c r="W93" t="str">
        <f t="shared" si="122"/>
        <v/>
      </c>
      <c r="X93" t="str">
        <f t="shared" si="123"/>
        <v/>
      </c>
      <c r="Y93">
        <f t="shared" si="124"/>
        <v>16</v>
      </c>
      <c r="Z93">
        <f t="shared" si="125"/>
        <v>18</v>
      </c>
      <c r="AA93">
        <f t="shared" si="126"/>
        <v>16</v>
      </c>
      <c r="AB93">
        <f t="shared" si="127"/>
        <v>18</v>
      </c>
      <c r="AC93">
        <f t="shared" si="128"/>
        <v>16</v>
      </c>
      <c r="AD93">
        <f t="shared" si="129"/>
        <v>18</v>
      </c>
      <c r="AE93">
        <f t="shared" si="130"/>
        <v>16</v>
      </c>
      <c r="AF93">
        <f t="shared" si="131"/>
        <v>18</v>
      </c>
      <c r="AG93">
        <f t="shared" si="132"/>
        <v>16</v>
      </c>
      <c r="AH93">
        <f t="shared" si="133"/>
        <v>18</v>
      </c>
      <c r="AI93" t="str">
        <f t="shared" si="134"/>
        <v/>
      </c>
      <c r="AJ93" t="str">
        <f t="shared" si="135"/>
        <v/>
      </c>
      <c r="AK93" t="str">
        <f t="shared" si="136"/>
        <v/>
      </c>
      <c r="AL93" t="str">
        <f t="shared" si="137"/>
        <v>4pm-6pm</v>
      </c>
      <c r="AM93" t="str">
        <f t="shared" si="138"/>
        <v>4pm-6pm</v>
      </c>
      <c r="AN93" t="str">
        <f t="shared" si="139"/>
        <v>4pm-6pm</v>
      </c>
      <c r="AO93" t="str">
        <f t="shared" si="140"/>
        <v>4pm-6pm</v>
      </c>
      <c r="AP93" t="str">
        <f t="shared" si="141"/>
        <v>4pm-6pm</v>
      </c>
      <c r="AQ93" t="str">
        <f t="shared" si="142"/>
        <v/>
      </c>
      <c r="AR93" s="1"/>
      <c r="AU93" t="s">
        <v>423</v>
      </c>
      <c r="AV93" s="2" t="s">
        <v>421</v>
      </c>
      <c r="AW93" s="2" t="s">
        <v>421</v>
      </c>
      <c r="AX93" s="3" t="str">
        <f t="shared" si="143"/>
        <v>{
    'name': "Swirl Wine Bar",
    'area': "manitou",'hours':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"$4 house wine, $4 select draft, $4 wells, $2.5 Full Sail Sessions Plus, Small Plate Deals!", 'link':"", 'pricing':"",   'phone-number': "", 'address': "717 Manitou Ave, Manitou Springs, CO 80829", 'other-amenities': ['','','med'], 'has-drink':true, 'has-food':true},</v>
      </c>
      <c r="AY93" t="str">
        <f t="shared" si="144"/>
        <v/>
      </c>
      <c r="AZ93" t="str">
        <f t="shared" si="145"/>
        <v/>
      </c>
      <c r="BA93" t="str">
        <f t="shared" si="146"/>
        <v/>
      </c>
      <c r="BB93" t="str">
        <f t="shared" si="147"/>
        <v>&lt;img src=@img/drinkicon.png@&gt;</v>
      </c>
      <c r="BC93" t="str">
        <f t="shared" si="148"/>
        <v>&lt;img src=@img/foodicon.png@&gt;</v>
      </c>
      <c r="BD93" t="str">
        <f t="shared" si="149"/>
        <v>&lt;img src=@img/drinkicon.png@&gt;&lt;img src=@img/foodicon.png@&gt;</v>
      </c>
      <c r="BE93" t="str">
        <f t="shared" si="150"/>
        <v>drink food med  manitou</v>
      </c>
      <c r="BF93" t="str">
        <f t="shared" si="151"/>
        <v>Manitou Springs</v>
      </c>
      <c r="BG93">
        <v>38.856949999999998</v>
      </c>
      <c r="BH93">
        <v>-104.91531999999999</v>
      </c>
      <c r="BI93" t="str">
        <f t="shared" si="152"/>
        <v>[38.85695,-104.91532],</v>
      </c>
    </row>
    <row r="94" spans="2:64" ht="21" customHeight="1">
      <c r="B94" t="s">
        <v>340</v>
      </c>
      <c r="C94" t="s">
        <v>73</v>
      </c>
      <c r="G94" t="s">
        <v>365</v>
      </c>
      <c r="W94" t="str">
        <f t="shared" si="122"/>
        <v/>
      </c>
      <c r="X94" t="str">
        <f t="shared" si="123"/>
        <v/>
      </c>
      <c r="Y94" t="str">
        <f t="shared" si="124"/>
        <v/>
      </c>
      <c r="Z94" t="str">
        <f t="shared" si="125"/>
        <v/>
      </c>
      <c r="AA94" t="str">
        <f t="shared" si="126"/>
        <v/>
      </c>
      <c r="AB94" t="str">
        <f t="shared" si="127"/>
        <v/>
      </c>
      <c r="AC94" t="str">
        <f t="shared" si="128"/>
        <v/>
      </c>
      <c r="AD94" t="str">
        <f t="shared" si="129"/>
        <v/>
      </c>
      <c r="AE94" t="str">
        <f t="shared" si="130"/>
        <v/>
      </c>
      <c r="AF94" t="str">
        <f t="shared" si="131"/>
        <v/>
      </c>
      <c r="AG94" t="str">
        <f t="shared" si="132"/>
        <v/>
      </c>
      <c r="AH94" t="str">
        <f t="shared" si="133"/>
        <v/>
      </c>
      <c r="AI94" t="str">
        <f t="shared" si="134"/>
        <v/>
      </c>
      <c r="AJ94" t="str">
        <f t="shared" si="135"/>
        <v/>
      </c>
      <c r="AK94" t="str">
        <f t="shared" si="136"/>
        <v/>
      </c>
      <c r="AL94" t="str">
        <f t="shared" si="137"/>
        <v/>
      </c>
      <c r="AM94" t="str">
        <f t="shared" si="138"/>
        <v/>
      </c>
      <c r="AN94" t="str">
        <f t="shared" si="139"/>
        <v/>
      </c>
      <c r="AO94" t="str">
        <f t="shared" si="140"/>
        <v/>
      </c>
      <c r="AP94" t="str">
        <f t="shared" si="141"/>
        <v/>
      </c>
      <c r="AQ94" t="str">
        <f t="shared" si="142"/>
        <v/>
      </c>
      <c r="AS94" t="s">
        <v>343</v>
      </c>
      <c r="AT94" t="s">
        <v>331</v>
      </c>
      <c r="AU94" t="s">
        <v>423</v>
      </c>
      <c r="AV94" s="2" t="s">
        <v>422</v>
      </c>
      <c r="AW94" s="2" t="s">
        <v>422</v>
      </c>
      <c r="AX94" s="3" t="str">
        <f t="shared" si="143"/>
        <v>{
    'name': "TAPAteria",
    'area': "oldcolo",'hours':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"2607 W Colorado Ave, Colorado Springs, CO 80904", 'other-amenities': ['outdoor','pet','med'], 'has-drink':false, 'has-food':false},</v>
      </c>
      <c r="AY94" t="str">
        <f t="shared" si="144"/>
        <v>&lt;img src=@img/outdoor.png@&gt;</v>
      </c>
      <c r="AZ94" t="str">
        <f t="shared" si="145"/>
        <v>&lt;img src=@img/pets.png@&gt;</v>
      </c>
      <c r="BA94" t="str">
        <f t="shared" si="146"/>
        <v/>
      </c>
      <c r="BB94" t="str">
        <f t="shared" si="147"/>
        <v/>
      </c>
      <c r="BC94" t="str">
        <f t="shared" si="148"/>
        <v/>
      </c>
      <c r="BD94" t="str">
        <f t="shared" si="149"/>
        <v>&lt;img src=@img/outdoor.png@&gt;&lt;img src=@img/pets.png@&gt;</v>
      </c>
      <c r="BE94" t="str">
        <f t="shared" si="150"/>
        <v>outdoor pet med  oldcolo</v>
      </c>
      <c r="BF94" t="str">
        <f t="shared" si="151"/>
        <v>Old Colorado Springs</v>
      </c>
      <c r="BG94">
        <v>38.848080000000003</v>
      </c>
      <c r="BH94">
        <v>-104.86471</v>
      </c>
      <c r="BI94" t="str">
        <f t="shared" si="152"/>
        <v>[38.84808,-104.86471],</v>
      </c>
    </row>
    <row r="95" spans="2:64" ht="21" customHeight="1">
      <c r="B95" t="s">
        <v>432</v>
      </c>
      <c r="C95" t="s">
        <v>55</v>
      </c>
      <c r="G95" s="9" t="s">
        <v>151</v>
      </c>
      <c r="J95">
        <v>1500</v>
      </c>
      <c r="K95">
        <v>1800</v>
      </c>
      <c r="L95">
        <v>1500</v>
      </c>
      <c r="M95">
        <v>1800</v>
      </c>
      <c r="N95">
        <v>1500</v>
      </c>
      <c r="O95">
        <v>1800</v>
      </c>
      <c r="P95">
        <v>1500</v>
      </c>
      <c r="Q95">
        <v>1800</v>
      </c>
      <c r="R95">
        <v>1500</v>
      </c>
      <c r="S95">
        <v>1800</v>
      </c>
      <c r="V95" t="s">
        <v>173</v>
      </c>
      <c r="W95" t="str">
        <f t="shared" si="122"/>
        <v/>
      </c>
      <c r="X95" t="str">
        <f t="shared" si="123"/>
        <v/>
      </c>
      <c r="Y95">
        <f t="shared" si="124"/>
        <v>15</v>
      </c>
      <c r="Z95">
        <f t="shared" si="125"/>
        <v>18</v>
      </c>
      <c r="AA95">
        <f t="shared" si="126"/>
        <v>15</v>
      </c>
      <c r="AB95">
        <f t="shared" si="127"/>
        <v>18</v>
      </c>
      <c r="AC95">
        <f t="shared" si="128"/>
        <v>15</v>
      </c>
      <c r="AD95">
        <f t="shared" si="129"/>
        <v>18</v>
      </c>
      <c r="AE95">
        <f t="shared" si="130"/>
        <v>15</v>
      </c>
      <c r="AF95">
        <f t="shared" si="131"/>
        <v>18</v>
      </c>
      <c r="AG95">
        <f t="shared" si="132"/>
        <v>15</v>
      </c>
      <c r="AH95">
        <f t="shared" si="133"/>
        <v>18</v>
      </c>
      <c r="AI95" t="str">
        <f t="shared" si="134"/>
        <v/>
      </c>
      <c r="AJ95" t="str">
        <f t="shared" si="135"/>
        <v/>
      </c>
      <c r="AK95" t="str">
        <f t="shared" si="136"/>
        <v/>
      </c>
      <c r="AL95" t="str">
        <f t="shared" si="137"/>
        <v>3pm-6pm</v>
      </c>
      <c r="AM95" t="str">
        <f t="shared" si="138"/>
        <v>3pm-6pm</v>
      </c>
      <c r="AN95" t="str">
        <f t="shared" si="139"/>
        <v>3pm-6pm</v>
      </c>
      <c r="AO95" t="str">
        <f t="shared" si="140"/>
        <v>3pm-6pm</v>
      </c>
      <c r="AP95" t="str">
        <f t="shared" si="141"/>
        <v>3pm-6pm</v>
      </c>
      <c r="AQ95" t="str">
        <f t="shared" si="142"/>
        <v/>
      </c>
      <c r="AR95" t="s">
        <v>65</v>
      </c>
      <c r="AU95" t="s">
        <v>423</v>
      </c>
      <c r="AV95" s="2" t="s">
        <v>421</v>
      </c>
      <c r="AW95" s="2" t="s">
        <v>421</v>
      </c>
      <c r="AX95" s="3" t="str">
        <f t="shared" si="143"/>
        <v>{
    'name': "T-Byrds Tacos &amp; Tequila",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"$5 Margs&lt;br&gt;$5 Sangria Swirl&lt;br&gt;$3 Tacate, Dos XX, and Mandelo&lt;br&gt;$3 Baby Margs&lt;br&gt;Tacos $2.50-$3.25&lt;br&gt;$5 Guac&lt;br&gt;$3.95 Chips and Salsa", 'link':"http://www.tbyrdstacos.com/index.html", 'pricing':"",   'phone-number': "", 'address': "26 E Kiowa St, Colorado Springs, CO 80903", 'other-amenities': ['','','med'], 'has-drink':true, 'has-food':true},</v>
      </c>
      <c r="AY95" t="str">
        <f t="shared" si="144"/>
        <v/>
      </c>
      <c r="AZ95" t="str">
        <f t="shared" si="145"/>
        <v/>
      </c>
      <c r="BA95" t="str">
        <f t="shared" si="146"/>
        <v/>
      </c>
      <c r="BB95" t="str">
        <f t="shared" si="147"/>
        <v>&lt;img src=@img/drinkicon.png@&gt;</v>
      </c>
      <c r="BC95" t="str">
        <f t="shared" si="148"/>
        <v>&lt;img src=@img/foodicon.png@&gt;</v>
      </c>
      <c r="BD95" t="str">
        <f t="shared" si="149"/>
        <v>&lt;img src=@img/drinkicon.png@&gt;&lt;img src=@img/foodicon.png@&gt;</v>
      </c>
      <c r="BE95" t="str">
        <f t="shared" si="150"/>
        <v>drink food med  downtown</v>
      </c>
      <c r="BF95" t="str">
        <f t="shared" si="151"/>
        <v>Downtown</v>
      </c>
      <c r="BG95">
        <v>38.835560000000001</v>
      </c>
      <c r="BH95">
        <v>-104.82407000000001</v>
      </c>
      <c r="BI95" t="str">
        <f t="shared" si="152"/>
        <v>[38.83556,-104.82407],</v>
      </c>
    </row>
    <row r="96" spans="2:64" ht="21" customHeight="1">
      <c r="B96" s="19" t="s">
        <v>116</v>
      </c>
      <c r="C96" t="s">
        <v>124</v>
      </c>
      <c r="G96" s="9" t="s">
        <v>287</v>
      </c>
      <c r="H96">
        <v>1100</v>
      </c>
      <c r="I96">
        <v>1600</v>
      </c>
      <c r="J96">
        <v>1600</v>
      </c>
      <c r="K96">
        <v>1800</v>
      </c>
      <c r="L96">
        <v>1600</v>
      </c>
      <c r="M96">
        <v>1800</v>
      </c>
      <c r="N96">
        <v>1600</v>
      </c>
      <c r="O96">
        <v>1800</v>
      </c>
      <c r="P96">
        <v>1600</v>
      </c>
      <c r="Q96">
        <v>1800</v>
      </c>
      <c r="R96">
        <v>1600</v>
      </c>
      <c r="S96">
        <v>1800</v>
      </c>
      <c r="T96">
        <v>1100</v>
      </c>
      <c r="U96">
        <v>1600</v>
      </c>
      <c r="V96" t="s">
        <v>208</v>
      </c>
      <c r="W96">
        <f t="shared" si="122"/>
        <v>11</v>
      </c>
      <c r="X96">
        <f t="shared" si="123"/>
        <v>16</v>
      </c>
      <c r="Y96">
        <f t="shared" si="124"/>
        <v>16</v>
      </c>
      <c r="Z96">
        <f t="shared" si="125"/>
        <v>18</v>
      </c>
      <c r="AA96">
        <f t="shared" si="126"/>
        <v>16</v>
      </c>
      <c r="AB96">
        <f t="shared" si="127"/>
        <v>18</v>
      </c>
      <c r="AC96">
        <f t="shared" si="128"/>
        <v>16</v>
      </c>
      <c r="AD96">
        <f t="shared" si="129"/>
        <v>18</v>
      </c>
      <c r="AE96">
        <f t="shared" si="130"/>
        <v>16</v>
      </c>
      <c r="AF96">
        <f t="shared" si="131"/>
        <v>18</v>
      </c>
      <c r="AG96">
        <f t="shared" si="132"/>
        <v>16</v>
      </c>
      <c r="AH96">
        <f t="shared" si="133"/>
        <v>18</v>
      </c>
      <c r="AI96">
        <f t="shared" si="134"/>
        <v>11</v>
      </c>
      <c r="AJ96">
        <f t="shared" si="135"/>
        <v>16</v>
      </c>
      <c r="AK96" t="str">
        <f t="shared" si="136"/>
        <v>11am-4pm</v>
      </c>
      <c r="AL96" t="str">
        <f t="shared" si="137"/>
        <v>4pm-6pm</v>
      </c>
      <c r="AM96" t="str">
        <f t="shared" si="138"/>
        <v>4pm-6pm</v>
      </c>
      <c r="AN96" t="str">
        <f t="shared" si="139"/>
        <v>4pm-6pm</v>
      </c>
      <c r="AO96" t="str">
        <f t="shared" si="140"/>
        <v>4pm-6pm</v>
      </c>
      <c r="AP96" t="str">
        <f t="shared" si="141"/>
        <v>4pm-6pm</v>
      </c>
      <c r="AQ96" t="str">
        <f t="shared" si="142"/>
        <v>11am-4pm</v>
      </c>
      <c r="AR96" s="1"/>
      <c r="AU96" t="s">
        <v>423</v>
      </c>
      <c r="AV96" s="2" t="s">
        <v>421</v>
      </c>
      <c r="AW96" s="2" t="s">
        <v>421</v>
      </c>
      <c r="AX96" s="3" t="str">
        <f t="shared" si="143"/>
        <v>{
    'name': "Texas Roadhouse",
    'area': "monument",'hours': {
      'sunday-start':"1100", 'sunday-end':"1600", 'monday-start':"1600", 'monday-end':"1800", 'tuesday-start':"1600", 'tuesday-end':"1800", 'wednesday-start':"1600", 'wednesday-end':"1800", 'thursday-start':"1600", 'thursday-end':"1800", 'friday-start':"1600", 'friday-end':"1800", 'saturday-start':"1100", 'saturday-end':"1600"},  'description': "Food and drink specials", 'link':"", 'pricing':"",   'phone-number': "", 'address': "16196 Jackson Creek Pkwy, Monument, CO 80132", 'other-amenities': ['','','med'], 'has-drink':true, 'has-food':true},</v>
      </c>
      <c r="AY96" t="str">
        <f t="shared" si="144"/>
        <v/>
      </c>
      <c r="AZ96" t="str">
        <f t="shared" si="145"/>
        <v/>
      </c>
      <c r="BA96" t="str">
        <f t="shared" si="146"/>
        <v/>
      </c>
      <c r="BB96" t="str">
        <f t="shared" si="147"/>
        <v>&lt;img src=@img/drinkicon.png@&gt;</v>
      </c>
      <c r="BC96" t="str">
        <f t="shared" si="148"/>
        <v>&lt;img src=@img/foodicon.png@&gt;</v>
      </c>
      <c r="BD96" t="str">
        <f t="shared" si="149"/>
        <v>&lt;img src=@img/drinkicon.png@&gt;&lt;img src=@img/foodicon.png@&gt;</v>
      </c>
      <c r="BE96" t="str">
        <f t="shared" si="150"/>
        <v>drink food med  monument</v>
      </c>
      <c r="BF96" t="str">
        <f t="shared" si="151"/>
        <v>Monument</v>
      </c>
      <c r="BG96">
        <v>39.066606</v>
      </c>
      <c r="BH96">
        <v>-104.8554</v>
      </c>
      <c r="BI96" t="str">
        <f t="shared" si="152"/>
        <v>[39.066606,-104.8554],</v>
      </c>
    </row>
    <row r="97" spans="2:61" ht="21" customHeight="1">
      <c r="B97" s="19" t="s">
        <v>388</v>
      </c>
      <c r="C97" s="9" t="s">
        <v>374</v>
      </c>
      <c r="G97" s="9" t="s">
        <v>389</v>
      </c>
      <c r="H97">
        <v>1100</v>
      </c>
      <c r="I97">
        <v>1600</v>
      </c>
      <c r="J97">
        <v>1600</v>
      </c>
      <c r="K97">
        <v>1800</v>
      </c>
      <c r="L97">
        <v>1600</v>
      </c>
      <c r="M97">
        <v>1800</v>
      </c>
      <c r="N97">
        <v>1600</v>
      </c>
      <c r="O97">
        <v>1800</v>
      </c>
      <c r="P97">
        <v>1600</v>
      </c>
      <c r="Q97">
        <v>1800</v>
      </c>
      <c r="R97">
        <v>1600</v>
      </c>
      <c r="S97">
        <v>1800</v>
      </c>
      <c r="T97">
        <v>1100</v>
      </c>
      <c r="U97">
        <v>1600</v>
      </c>
      <c r="V97" t="s">
        <v>208</v>
      </c>
      <c r="W97">
        <f t="shared" si="122"/>
        <v>11</v>
      </c>
      <c r="X97">
        <f t="shared" si="123"/>
        <v>16</v>
      </c>
      <c r="Y97">
        <f t="shared" si="124"/>
        <v>16</v>
      </c>
      <c r="Z97">
        <f t="shared" si="125"/>
        <v>18</v>
      </c>
      <c r="AA97">
        <f t="shared" si="126"/>
        <v>16</v>
      </c>
      <c r="AB97">
        <f t="shared" si="127"/>
        <v>18</v>
      </c>
      <c r="AC97">
        <f t="shared" si="128"/>
        <v>16</v>
      </c>
      <c r="AD97">
        <f t="shared" si="129"/>
        <v>18</v>
      </c>
      <c r="AE97">
        <f t="shared" si="130"/>
        <v>16</v>
      </c>
      <c r="AF97">
        <f t="shared" si="131"/>
        <v>18</v>
      </c>
      <c r="AG97">
        <f t="shared" si="132"/>
        <v>16</v>
      </c>
      <c r="AH97">
        <f t="shared" si="133"/>
        <v>18</v>
      </c>
      <c r="AI97">
        <f t="shared" si="134"/>
        <v>11</v>
      </c>
      <c r="AJ97">
        <f t="shared" si="135"/>
        <v>16</v>
      </c>
      <c r="AK97" t="str">
        <f t="shared" si="136"/>
        <v>11am-4pm</v>
      </c>
      <c r="AL97" t="str">
        <f t="shared" si="137"/>
        <v>4pm-6pm</v>
      </c>
      <c r="AM97" t="str">
        <f t="shared" si="138"/>
        <v>4pm-6pm</v>
      </c>
      <c r="AN97" t="str">
        <f t="shared" si="139"/>
        <v>4pm-6pm</v>
      </c>
      <c r="AO97" t="str">
        <f t="shared" si="140"/>
        <v>4pm-6pm</v>
      </c>
      <c r="AP97" t="str">
        <f t="shared" si="141"/>
        <v>4pm-6pm</v>
      </c>
      <c r="AQ97" t="str">
        <f t="shared" si="142"/>
        <v>11am-4pm</v>
      </c>
      <c r="AU97" t="s">
        <v>423</v>
      </c>
      <c r="AV97" s="2" t="s">
        <v>421</v>
      </c>
      <c r="AW97" s="2" t="s">
        <v>421</v>
      </c>
      <c r="AX97" s="3" t="str">
        <f t="shared" si="143"/>
        <v>{
    'name': "Texas Roadhouse - Broadmoor",
    'area': "broadmoor",'hours': {
      'sunday-start':"1100", 'sunday-end':"1600", 'monday-start':"1600", 'monday-end':"1800", 'tuesday-start':"1600", 'tuesday-end':"1800", 'wednesday-start':"1600", 'wednesday-end':"1800", 'thursday-start':"1600", 'thursday-end':"1800", 'friday-start':"1600", 'friday-end':"1800", 'saturday-start':"1100", 'saturday-end':"1600"},  'description': "Food and drink specials", 'link':"", 'pricing':"",   'phone-number': "", 'address': "595 S 8th St, Colorado Springs, CO 80905", 'other-amenities': ['','','med'], 'has-drink':true, 'has-food':true},</v>
      </c>
      <c r="AY97" t="str">
        <f t="shared" si="144"/>
        <v/>
      </c>
      <c r="AZ97" t="str">
        <f t="shared" si="145"/>
        <v/>
      </c>
      <c r="BA97" t="str">
        <f t="shared" si="146"/>
        <v/>
      </c>
      <c r="BB97" t="str">
        <f t="shared" si="147"/>
        <v>&lt;img src=@img/drinkicon.png@&gt;</v>
      </c>
      <c r="BC97" t="str">
        <f t="shared" si="148"/>
        <v>&lt;img src=@img/foodicon.png@&gt;</v>
      </c>
      <c r="BD97" t="str">
        <f t="shared" si="149"/>
        <v>&lt;img src=@img/drinkicon.png@&gt;&lt;img src=@img/foodicon.png@&gt;</v>
      </c>
      <c r="BE97" t="str">
        <f t="shared" si="150"/>
        <v>drink food med  broadmoor</v>
      </c>
      <c r="BF97" t="str">
        <f t="shared" si="151"/>
        <v>Broadmoor</v>
      </c>
      <c r="BG97">
        <v>38.82593</v>
      </c>
      <c r="BH97">
        <v>-104.83919</v>
      </c>
      <c r="BI97" t="str">
        <f t="shared" si="152"/>
        <v>[38.82593,-104.83919],</v>
      </c>
    </row>
    <row r="98" spans="2:61" ht="21" customHeight="1">
      <c r="B98" s="19" t="s">
        <v>387</v>
      </c>
      <c r="C98" s="9" t="s">
        <v>97</v>
      </c>
      <c r="G98" s="9" t="s">
        <v>386</v>
      </c>
      <c r="H98">
        <v>1100</v>
      </c>
      <c r="I98">
        <v>1600</v>
      </c>
      <c r="J98">
        <v>1600</v>
      </c>
      <c r="K98">
        <v>1800</v>
      </c>
      <c r="L98">
        <v>1600</v>
      </c>
      <c r="M98">
        <v>1800</v>
      </c>
      <c r="N98">
        <v>1600</v>
      </c>
      <c r="O98">
        <v>1800</v>
      </c>
      <c r="P98">
        <v>1600</v>
      </c>
      <c r="Q98">
        <v>1800</v>
      </c>
      <c r="R98">
        <v>1600</v>
      </c>
      <c r="S98">
        <v>1800</v>
      </c>
      <c r="T98">
        <v>1100</v>
      </c>
      <c r="U98">
        <v>1600</v>
      </c>
      <c r="V98" t="s">
        <v>208</v>
      </c>
      <c r="W98">
        <f t="shared" si="122"/>
        <v>11</v>
      </c>
      <c r="X98">
        <f t="shared" si="123"/>
        <v>16</v>
      </c>
      <c r="Y98">
        <f t="shared" si="124"/>
        <v>16</v>
      </c>
      <c r="Z98">
        <f t="shared" si="125"/>
        <v>18</v>
      </c>
      <c r="AA98">
        <f t="shared" si="126"/>
        <v>16</v>
      </c>
      <c r="AB98">
        <f t="shared" si="127"/>
        <v>18</v>
      </c>
      <c r="AC98">
        <f t="shared" si="128"/>
        <v>16</v>
      </c>
      <c r="AD98">
        <f t="shared" si="129"/>
        <v>18</v>
      </c>
      <c r="AE98">
        <f t="shared" si="130"/>
        <v>16</v>
      </c>
      <c r="AF98">
        <f t="shared" si="131"/>
        <v>18</v>
      </c>
      <c r="AG98">
        <f t="shared" si="132"/>
        <v>16</v>
      </c>
      <c r="AH98">
        <f t="shared" si="133"/>
        <v>18</v>
      </c>
      <c r="AI98">
        <f t="shared" si="134"/>
        <v>11</v>
      </c>
      <c r="AJ98">
        <f t="shared" si="135"/>
        <v>16</v>
      </c>
      <c r="AK98" t="str">
        <f t="shared" si="136"/>
        <v>11am-4pm</v>
      </c>
      <c r="AL98" t="str">
        <f t="shared" si="137"/>
        <v>4pm-6pm</v>
      </c>
      <c r="AM98" t="str">
        <f t="shared" si="138"/>
        <v>4pm-6pm</v>
      </c>
      <c r="AN98" t="str">
        <f t="shared" si="139"/>
        <v>4pm-6pm</v>
      </c>
      <c r="AO98" t="str">
        <f t="shared" si="140"/>
        <v>4pm-6pm</v>
      </c>
      <c r="AP98" t="str">
        <f t="shared" si="141"/>
        <v>4pm-6pm</v>
      </c>
      <c r="AQ98" t="str">
        <f t="shared" si="142"/>
        <v>11am-4pm</v>
      </c>
      <c r="AU98" t="s">
        <v>423</v>
      </c>
      <c r="AV98" s="2" t="s">
        <v>421</v>
      </c>
      <c r="AW98" s="2" t="s">
        <v>421</v>
      </c>
      <c r="AX98" s="3" t="str">
        <f t="shared" si="143"/>
        <v>{
    'name': "Texas Roadhouse - Powers",
    'area': "powers",'hours': {
      'sunday-start':"1100", 'sunday-end':"1600", 'monday-start':"1600", 'monday-end':"1800", 'tuesday-start':"1600", 'tuesday-end':"1800", 'wednesday-start':"1600", 'wednesday-end':"1800", 'thursday-start':"1600", 'thursday-end':"1800", 'friday-start':"1600", 'friday-end':"1800", 'saturday-start':"1100", 'saturday-end':"1600"},  'description': "Food and drink specials", 'link':"", 'pricing':"",   'phone-number': "", 'address': "3120 N Powers Blvd, Colorado Springs, CO 80922", 'other-amenities': ['','','med'], 'has-drink':true, 'has-food':true},</v>
      </c>
      <c r="AY98" t="str">
        <f t="shared" si="144"/>
        <v/>
      </c>
      <c r="AZ98" t="str">
        <f t="shared" si="145"/>
        <v/>
      </c>
      <c r="BA98" t="str">
        <f t="shared" si="146"/>
        <v/>
      </c>
      <c r="BB98" t="str">
        <f t="shared" si="147"/>
        <v>&lt;img src=@img/drinkicon.png@&gt;</v>
      </c>
      <c r="BC98" t="str">
        <f t="shared" si="148"/>
        <v>&lt;img src=@img/foodicon.png@&gt;</v>
      </c>
      <c r="BD98" t="str">
        <f t="shared" si="149"/>
        <v>&lt;img src=@img/drinkicon.png@&gt;&lt;img src=@img/foodicon.png@&gt;</v>
      </c>
      <c r="BE98" t="str">
        <f t="shared" si="150"/>
        <v>drink food med  powers</v>
      </c>
      <c r="BF98" t="str">
        <f t="shared" si="151"/>
        <v>Powers Road</v>
      </c>
      <c r="BG98">
        <v>38.8765</v>
      </c>
      <c r="BH98">
        <v>-104.72076</v>
      </c>
      <c r="BI98" t="str">
        <f t="shared" si="152"/>
        <v>[38.8765,-104.72076],</v>
      </c>
    </row>
    <row r="99" spans="2:61" ht="21" customHeight="1">
      <c r="B99" t="s">
        <v>338</v>
      </c>
      <c r="C99" t="s">
        <v>97</v>
      </c>
      <c r="G99" t="s">
        <v>363</v>
      </c>
      <c r="W99" t="str">
        <f t="shared" si="122"/>
        <v/>
      </c>
      <c r="X99" t="str">
        <f t="shared" si="123"/>
        <v/>
      </c>
      <c r="Y99" t="str">
        <f t="shared" si="124"/>
        <v/>
      </c>
      <c r="Z99" t="str">
        <f t="shared" si="125"/>
        <v/>
      </c>
      <c r="AA99" t="str">
        <f t="shared" si="126"/>
        <v/>
      </c>
      <c r="AB99" t="str">
        <f t="shared" si="127"/>
        <v/>
      </c>
      <c r="AC99" t="str">
        <f t="shared" si="128"/>
        <v/>
      </c>
      <c r="AD99" t="str">
        <f t="shared" si="129"/>
        <v/>
      </c>
      <c r="AE99" t="str">
        <f t="shared" si="130"/>
        <v/>
      </c>
      <c r="AF99" t="str">
        <f t="shared" si="131"/>
        <v/>
      </c>
      <c r="AG99" t="str">
        <f t="shared" si="132"/>
        <v/>
      </c>
      <c r="AH99" t="str">
        <f t="shared" si="133"/>
        <v/>
      </c>
      <c r="AI99" t="str">
        <f t="shared" si="134"/>
        <v/>
      </c>
      <c r="AJ99" t="str">
        <f t="shared" si="135"/>
        <v/>
      </c>
      <c r="AK99" t="str">
        <f t="shared" si="136"/>
        <v/>
      </c>
      <c r="AL99" t="str">
        <f t="shared" si="137"/>
        <v/>
      </c>
      <c r="AM99" t="str">
        <f t="shared" si="138"/>
        <v/>
      </c>
      <c r="AN99" t="str">
        <f t="shared" si="139"/>
        <v/>
      </c>
      <c r="AO99" t="str">
        <f t="shared" si="140"/>
        <v/>
      </c>
      <c r="AP99" t="str">
        <f t="shared" si="141"/>
        <v/>
      </c>
      <c r="AQ99" t="str">
        <f t="shared" si="142"/>
        <v/>
      </c>
      <c r="AT99" t="s">
        <v>331</v>
      </c>
      <c r="AU99" t="s">
        <v>423</v>
      </c>
      <c r="AV99" s="2" t="s">
        <v>422</v>
      </c>
      <c r="AW99" s="2" t="s">
        <v>422</v>
      </c>
      <c r="AX99" s="3" t="str">
        <f t="shared" si="143"/>
        <v>{
    'name': "The Airplane Restaurant",
    'area': "powers",'hours':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"1665 Newport Rd, Colorado Springs, CO 80916", 'other-amenities': ['','pet','med'], 'has-drink':false, 'has-food':false},</v>
      </c>
      <c r="AY99" t="str">
        <f t="shared" si="144"/>
        <v/>
      </c>
      <c r="AZ99" t="str">
        <f t="shared" si="145"/>
        <v>&lt;img src=@img/pets.png@&gt;</v>
      </c>
      <c r="BA99" t="str">
        <f t="shared" si="146"/>
        <v/>
      </c>
      <c r="BB99" t="str">
        <f t="shared" si="147"/>
        <v/>
      </c>
      <c r="BC99" t="str">
        <f t="shared" si="148"/>
        <v/>
      </c>
      <c r="BD99" t="str">
        <f t="shared" si="149"/>
        <v>&lt;img src=@img/pets.png@&gt;</v>
      </c>
      <c r="BE99" t="str">
        <f t="shared" si="150"/>
        <v>pet med  powers</v>
      </c>
      <c r="BF99" t="str">
        <f t="shared" si="151"/>
        <v>Powers Road</v>
      </c>
      <c r="BG99">
        <v>38.806759999999997</v>
      </c>
      <c r="BH99">
        <v>-104.72629999999999</v>
      </c>
      <c r="BI99" t="str">
        <f t="shared" si="152"/>
        <v>[38.80676,-104.7263],</v>
      </c>
    </row>
    <row r="100" spans="2:61" ht="21" customHeight="1">
      <c r="B100" s="19" t="s">
        <v>103</v>
      </c>
      <c r="C100" t="s">
        <v>55</v>
      </c>
      <c r="G100" s="9" t="s">
        <v>274</v>
      </c>
      <c r="L100">
        <v>1700</v>
      </c>
      <c r="M100">
        <v>1900</v>
      </c>
      <c r="N100">
        <v>1700</v>
      </c>
      <c r="O100">
        <v>1900</v>
      </c>
      <c r="P100">
        <v>1700</v>
      </c>
      <c r="Q100">
        <v>1900</v>
      </c>
      <c r="R100">
        <v>1700</v>
      </c>
      <c r="S100">
        <v>1900</v>
      </c>
      <c r="T100">
        <v>1700</v>
      </c>
      <c r="U100">
        <v>1900</v>
      </c>
      <c r="V100" s="3" t="s">
        <v>195</v>
      </c>
      <c r="W100" t="str">
        <f t="shared" ref="W100:W121" si="153">IF(H100&gt;0,H100/100,"")</f>
        <v/>
      </c>
      <c r="X100" t="str">
        <f t="shared" ref="X100:X121" si="154">IF(I100&gt;0,I100/100,"")</f>
        <v/>
      </c>
      <c r="Y100" t="str">
        <f t="shared" ref="Y100:Y121" si="155">IF(J100&gt;0,J100/100,"")</f>
        <v/>
      </c>
      <c r="Z100" t="str">
        <f t="shared" ref="Z100:Z121" si="156">IF(K100&gt;0,K100/100,"")</f>
        <v/>
      </c>
      <c r="AA100">
        <f t="shared" ref="AA100:AA121" si="157">IF(L100&gt;0,L100/100,"")</f>
        <v>17</v>
      </c>
      <c r="AB100">
        <f t="shared" ref="AB100:AB121" si="158">IF(M100&gt;0,M100/100,"")</f>
        <v>19</v>
      </c>
      <c r="AC100">
        <f t="shared" ref="AC100:AC121" si="159">IF(N100&gt;0,N100/100,"")</f>
        <v>17</v>
      </c>
      <c r="AD100">
        <f t="shared" ref="AD100:AD121" si="160">IF(O100&gt;0,O100/100,"")</f>
        <v>19</v>
      </c>
      <c r="AE100">
        <f t="shared" ref="AE100:AE121" si="161">IF(P100&gt;0,P100/100,"")</f>
        <v>17</v>
      </c>
      <c r="AF100">
        <f t="shared" ref="AF100:AF121" si="162">IF(Q100&gt;0,Q100/100,"")</f>
        <v>19</v>
      </c>
      <c r="AG100">
        <f t="shared" ref="AG100:AG121" si="163">IF(R100&gt;0,R100/100,"")</f>
        <v>17</v>
      </c>
      <c r="AH100">
        <f t="shared" ref="AH100:AH121" si="164">IF(S100&gt;0,S100/100,"")</f>
        <v>19</v>
      </c>
      <c r="AI100">
        <f t="shared" ref="AI100:AI121" si="165">IF(T100&gt;0,T100/100,"")</f>
        <v>17</v>
      </c>
      <c r="AJ100">
        <f t="shared" ref="AJ100:AJ121" si="166">IF(U100&gt;0,U100/100,"")</f>
        <v>19</v>
      </c>
      <c r="AK100" t="str">
        <f t="shared" ref="AK100:AK121" si="167">IF(H100&gt;0,CONCATENATE(IF(W100&lt;=12,W100,W100-12),IF(OR(W100&lt;12,W100=24),"am","pm"),"-",IF(X100&lt;=12,X100,X100-12),IF(OR(X100&lt;12,X100=24),"am","pm")),"")</f>
        <v/>
      </c>
      <c r="AL100" t="str">
        <f t="shared" ref="AL100:AL121" si="168">IF(J100&gt;0,CONCATENATE(IF(Y100&lt;=12,Y100,Y100-12),IF(OR(Y100&lt;12,Y100=24),"am","pm"),"-",IF(Z100&lt;=12,Z100,Z100-12),IF(OR(Z100&lt;12,Z100=24),"am","pm")),"")</f>
        <v/>
      </c>
      <c r="AM100" t="str">
        <f t="shared" ref="AM100:AM121" si="169">IF(L100&gt;0,CONCATENATE(IF(AA100&lt;=12,AA100,AA100-12),IF(OR(AA100&lt;12,AA100=24),"am","pm"),"-",IF(AB100&lt;=12,AB100,AB100-12),IF(OR(AB100&lt;12,AB100=24),"am","pm")),"")</f>
        <v>5pm-7pm</v>
      </c>
      <c r="AN100" t="str">
        <f t="shared" ref="AN100:AN121" si="170">IF(N100&gt;0,CONCATENATE(IF(AC100&lt;=12,AC100,AC100-12),IF(OR(AC100&lt;12,AC100=24),"am","pm"),"-",IF(AD100&lt;=12,AD100,AD100-12),IF(OR(AD100&lt;12,AD100=24),"am","pm")),"")</f>
        <v>5pm-7pm</v>
      </c>
      <c r="AO100" t="str">
        <f t="shared" ref="AO100:AO121" si="171">IF(O100&gt;0,CONCATENATE(IF(AE100&lt;=12,AE100,AE100-12),IF(OR(AE100&lt;12,AE100=24),"am","pm"),"-",IF(AF100&lt;=12,AF100,AF100-12),IF(OR(AF100&lt;12,AF100=24),"am","pm")),"")</f>
        <v>5pm-7pm</v>
      </c>
      <c r="AP100" t="str">
        <f t="shared" ref="AP100:AP121" si="172">IF(R100&gt;0,CONCATENATE(IF(AG100&lt;=12,AG100,AG100-12),IF(OR(AG100&lt;12,AG100=24),"am","pm"),"-",IF(AH100&lt;=12,AH100,AH100-12),IF(OR(AH100&lt;12,AH100=24),"am","pm")),"")</f>
        <v>5pm-7pm</v>
      </c>
      <c r="AQ100" t="str">
        <f t="shared" ref="AQ100:AQ121" si="173">IF(T100&gt;0,CONCATENATE(IF(AI100&lt;=12,AI100,AI100-12),IF(OR(AI100&lt;12,AI100=24),"am","pm"),"-",IF(AJ100&lt;=12,AJ100,AJ100-12),IF(OR(AJ100&lt;12,AJ100=24),"am","pm")),"")</f>
        <v>5pm-7pm</v>
      </c>
      <c r="AR100" s="4"/>
      <c r="AU100" t="s">
        <v>423</v>
      </c>
      <c r="AV100" s="2" t="s">
        <v>421</v>
      </c>
      <c r="AW100" s="2" t="s">
        <v>422</v>
      </c>
      <c r="AX100" s="3" t="str">
        <f t="shared" ref="AX100:AX121" si="174">CONCATENATE("{
    'name': """,B100,""",
    'area': ","""",C100,""",",
"'hours': {
      'sunday-start':","""",H100,"""",", 'sunday-end':","""",I100,"""",", 'monday-start':","""",J100,"""",", 'monday-end':","""",K100,"""",", 'tuesday-start':","""",L100,"""",", 'tuesday-end':","""",M100,""", 'wednesday-start':","""",N100,""", 'wednesday-end':","""",O100,""", 'thursday-start':","""",P100,""", 'thursday-end':","""",Q100,""", 'friday-start':","""",R100,""", 'friday-end':","""",S100,""", 'saturday-start':","""",T100,""", 'saturday-end':","""",U100,"""","},","  'description': ","""",V100,"""",", 'link':","""",AR100,"""",", 'pricing':","""",E100,"""",",   'phone-number': ","""",F100,"""",", 'address': ","""",G100,"""",", 'other-amenities': [","'",AS100,"','",AT100,"','",AU100,"'","]",", 'has-drink':",AV100,", 'has-food':",AW100,"},")</f>
        <v>{
    'name': "The Archives",
    'area': "downtown",'hours': {
      'sunday-start':"", 'sunday-end':"", 'monday-start':"", 'monday-end':"", 'tuesday-start':"1700", 'tuesday-end':"1900", 'wednesday-start':"1700", 'wednesday-end':"1900", 'thursday-start':"1700", 'thursday-end':"1900", 'friday-start':"1700", 'friday-end':"1900", 'saturday-start':"1700", 'saturday-end':"1900"},  'description': "Half off cocktaills", 'link':"", 'pricing':"",   'phone-number': "", 'address': "15 S Tejon St, Colorado Springs, CO 80903", 'other-amenities': ['','','med'], 'has-drink':true, 'has-food':false},</v>
      </c>
      <c r="AY100" t="str">
        <f t="shared" ref="AY100:AY121" si="175">IF(AS100&gt;0,"&lt;img src=@img/outdoor.png@&gt;","")</f>
        <v/>
      </c>
      <c r="AZ100" t="str">
        <f t="shared" ref="AZ100:AZ121" si="176">IF(AT100&gt;0,"&lt;img src=@img/pets.png@&gt;","")</f>
        <v/>
      </c>
      <c r="BA100" t="str">
        <f t="shared" ref="BA100:BA121" si="177">IF(AU100="hard","&lt;img src=@img/hard.png@&gt;",IF(AU100="medium","&lt;img src=@img/medium.png@&gt;",IF(AU100="easy","&lt;img src=@img/easy.png@&gt;","")))</f>
        <v/>
      </c>
      <c r="BB100" t="str">
        <f t="shared" ref="BB100:BB121" si="178">IF(AV100="true","&lt;img src=@img/drinkicon.png@&gt;","")</f>
        <v>&lt;img src=@img/drinkicon.png@&gt;</v>
      </c>
      <c r="BC100" t="str">
        <f t="shared" ref="BC100:BC121" si="179">IF(AW100="true","&lt;img src=@img/foodicon.png@&gt;","")</f>
        <v/>
      </c>
      <c r="BD100" t="str">
        <f t="shared" ref="BD100:BD121" si="180">CONCATENATE(AY100,AZ100,BA100,BB100,BC100,BK100)</f>
        <v>&lt;img src=@img/drinkicon.png@&gt;</v>
      </c>
      <c r="BE100" t="str">
        <f t="shared" ref="BE100:BE121" si="181">CONCATENATE(IF(AS100&gt;0,"outdoor ",""),IF(AT100&gt;0,"pet ",""),IF(AV100="true","drink ",""),IF(AW100="true","food ",""),AU100," ",E100," ",C100,IF(BJ100=TRUE," kid",""))</f>
        <v>drink med  downtown</v>
      </c>
      <c r="BF100" t="str">
        <f t="shared" ref="BF100:BF121" si="182">IF(C100="Broadmoor","Broadmoor",IF(C100="manitou","Manitou Springs",IF(C100="downtown","Downtown",IF(C100="Monument","Monument",IF(C100="nacademy","North Academy",IF(C100="northgate","North Gate",IF(C100="oldcolo","Old Colorado Springs",IF(C100="powers","Powers Road",IF(C100="sacademy","South Academy",IF(C100="woodland","Woodlands Park",""))))))))))</f>
        <v>Downtown</v>
      </c>
      <c r="BG100">
        <v>38.833321699999999</v>
      </c>
      <c r="BH100">
        <v>-104.8235583</v>
      </c>
      <c r="BI100" t="str">
        <f t="shared" ref="BI100:BI121" si="183">CONCATENATE("[",BG100,",",BH100,"],")</f>
        <v>[38.8333217,-104.8235583],</v>
      </c>
    </row>
    <row r="101" spans="2:61" ht="21" customHeight="1">
      <c r="B101" s="19" t="s">
        <v>101</v>
      </c>
      <c r="C101" t="s">
        <v>55</v>
      </c>
      <c r="G101" s="9" t="s">
        <v>272</v>
      </c>
      <c r="H101">
        <v>1600</v>
      </c>
      <c r="I101">
        <v>1800</v>
      </c>
      <c r="J101">
        <v>1600</v>
      </c>
      <c r="K101">
        <v>1800</v>
      </c>
      <c r="L101">
        <v>1600</v>
      </c>
      <c r="M101">
        <v>1800</v>
      </c>
      <c r="N101">
        <v>1600</v>
      </c>
      <c r="O101">
        <v>1800</v>
      </c>
      <c r="P101">
        <v>1600</v>
      </c>
      <c r="Q101">
        <v>1800</v>
      </c>
      <c r="R101">
        <v>1600</v>
      </c>
      <c r="S101">
        <v>1800</v>
      </c>
      <c r="T101">
        <v>1600</v>
      </c>
      <c r="U101">
        <v>1800</v>
      </c>
      <c r="V101" t="s">
        <v>193</v>
      </c>
      <c r="W101">
        <f t="shared" si="153"/>
        <v>16</v>
      </c>
      <c r="X101">
        <f t="shared" si="154"/>
        <v>18</v>
      </c>
      <c r="Y101">
        <f t="shared" si="155"/>
        <v>16</v>
      </c>
      <c r="Z101">
        <f t="shared" si="156"/>
        <v>18</v>
      </c>
      <c r="AA101">
        <f t="shared" si="157"/>
        <v>16</v>
      </c>
      <c r="AB101">
        <f t="shared" si="158"/>
        <v>18</v>
      </c>
      <c r="AC101">
        <f t="shared" si="159"/>
        <v>16</v>
      </c>
      <c r="AD101">
        <f t="shared" si="160"/>
        <v>18</v>
      </c>
      <c r="AE101">
        <f t="shared" si="161"/>
        <v>16</v>
      </c>
      <c r="AF101">
        <f t="shared" si="162"/>
        <v>18</v>
      </c>
      <c r="AG101">
        <f t="shared" si="163"/>
        <v>16</v>
      </c>
      <c r="AH101">
        <f t="shared" si="164"/>
        <v>18</v>
      </c>
      <c r="AI101">
        <f t="shared" si="165"/>
        <v>16</v>
      </c>
      <c r="AJ101">
        <f t="shared" si="166"/>
        <v>18</v>
      </c>
      <c r="AK101" t="str">
        <f t="shared" si="167"/>
        <v>4pm-6pm</v>
      </c>
      <c r="AL101" t="str">
        <f t="shared" si="168"/>
        <v>4pm-6pm</v>
      </c>
      <c r="AM101" t="str">
        <f t="shared" si="169"/>
        <v>4pm-6pm</v>
      </c>
      <c r="AN101" t="str">
        <f t="shared" si="170"/>
        <v>4pm-6pm</v>
      </c>
      <c r="AO101" t="str">
        <f t="shared" si="171"/>
        <v>4pm-6pm</v>
      </c>
      <c r="AP101" t="str">
        <f t="shared" si="172"/>
        <v>4pm-6pm</v>
      </c>
      <c r="AQ101" t="str">
        <f t="shared" si="173"/>
        <v>4pm-6pm</v>
      </c>
      <c r="AR101" s="1"/>
      <c r="AU101" t="s">
        <v>423</v>
      </c>
      <c r="AV101" s="2" t="s">
        <v>421</v>
      </c>
      <c r="AW101" s="2" t="s">
        <v>421</v>
      </c>
      <c r="AX101" s="3" t="str">
        <f t="shared" si="174"/>
        <v>{
    'name': "The Bench",
    'area': "downtown",'hours':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"$1 off all drafts, house wines, well drinks, and can beer. Discounted food.", 'link':"", 'pricing':"",   'phone-number': "", 'address': "424 S Nevada Ave, Colorado Springs, CO 80903", 'other-amenities': ['','','med'], 'has-drink':true, 'has-food':true},</v>
      </c>
      <c r="AY101" t="str">
        <f t="shared" si="175"/>
        <v/>
      </c>
      <c r="AZ101" t="str">
        <f t="shared" si="176"/>
        <v/>
      </c>
      <c r="BA101" t="str">
        <f t="shared" si="177"/>
        <v/>
      </c>
      <c r="BB101" t="str">
        <f t="shared" si="178"/>
        <v>&lt;img src=@img/drinkicon.png@&gt;</v>
      </c>
      <c r="BC101" t="str">
        <f t="shared" si="179"/>
        <v>&lt;img src=@img/foodicon.png@&gt;</v>
      </c>
      <c r="BD101" t="str">
        <f t="shared" si="180"/>
        <v>&lt;img src=@img/drinkicon.png@&gt;&lt;img src=@img/foodicon.png@&gt;</v>
      </c>
      <c r="BE101" t="str">
        <f t="shared" si="181"/>
        <v>drink food med  downtown</v>
      </c>
      <c r="BF101" t="str">
        <f t="shared" si="182"/>
        <v>Downtown</v>
      </c>
      <c r="BG101">
        <v>38.827300000000001</v>
      </c>
      <c r="BH101">
        <v>-104.82262</v>
      </c>
      <c r="BI101" t="str">
        <f t="shared" si="183"/>
        <v>[38.8273,-104.82262],</v>
      </c>
    </row>
    <row r="102" spans="2:61" ht="21" customHeight="1">
      <c r="B102" s="19" t="s">
        <v>114</v>
      </c>
      <c r="C102" t="s">
        <v>124</v>
      </c>
      <c r="G102" s="9" t="s">
        <v>284</v>
      </c>
      <c r="J102">
        <v>1600</v>
      </c>
      <c r="K102">
        <v>1730</v>
      </c>
      <c r="L102">
        <v>1600</v>
      </c>
      <c r="M102">
        <v>1730</v>
      </c>
      <c r="N102">
        <v>1600</v>
      </c>
      <c r="O102">
        <v>1730</v>
      </c>
      <c r="P102">
        <v>1600</v>
      </c>
      <c r="Q102">
        <v>1730</v>
      </c>
      <c r="R102">
        <v>1600</v>
      </c>
      <c r="S102">
        <v>1730</v>
      </c>
      <c r="V102" t="s">
        <v>204</v>
      </c>
      <c r="W102" t="str">
        <f t="shared" si="153"/>
        <v/>
      </c>
      <c r="X102" t="str">
        <f t="shared" si="154"/>
        <v/>
      </c>
      <c r="Y102">
        <f t="shared" si="155"/>
        <v>16</v>
      </c>
      <c r="Z102">
        <f t="shared" si="156"/>
        <v>17.3</v>
      </c>
      <c r="AA102">
        <f t="shared" si="157"/>
        <v>16</v>
      </c>
      <c r="AB102">
        <f t="shared" si="158"/>
        <v>17.3</v>
      </c>
      <c r="AC102">
        <f t="shared" si="159"/>
        <v>16</v>
      </c>
      <c r="AD102">
        <f t="shared" si="160"/>
        <v>17.3</v>
      </c>
      <c r="AE102">
        <f t="shared" si="161"/>
        <v>16</v>
      </c>
      <c r="AF102">
        <f t="shared" si="162"/>
        <v>17.3</v>
      </c>
      <c r="AG102">
        <f t="shared" si="163"/>
        <v>16</v>
      </c>
      <c r="AH102">
        <f t="shared" si="164"/>
        <v>17.3</v>
      </c>
      <c r="AI102" t="str">
        <f t="shared" si="165"/>
        <v/>
      </c>
      <c r="AJ102" t="str">
        <f t="shared" si="166"/>
        <v/>
      </c>
      <c r="AK102" t="str">
        <f t="shared" si="167"/>
        <v/>
      </c>
      <c r="AL102" t="str">
        <f t="shared" si="168"/>
        <v>4pm-5.3pm</v>
      </c>
      <c r="AM102" t="str">
        <f t="shared" si="169"/>
        <v>4pm-5.3pm</v>
      </c>
      <c r="AN102" t="str">
        <f t="shared" si="170"/>
        <v>4pm-5.3pm</v>
      </c>
      <c r="AO102" t="str">
        <f t="shared" si="171"/>
        <v>4pm-5.3pm</v>
      </c>
      <c r="AP102" t="str">
        <f t="shared" si="172"/>
        <v>4pm-5.3pm</v>
      </c>
      <c r="AQ102" t="str">
        <f t="shared" si="173"/>
        <v/>
      </c>
      <c r="AU102" t="s">
        <v>423</v>
      </c>
      <c r="AV102" s="2" t="s">
        <v>421</v>
      </c>
      <c r="AW102" s="2" t="s">
        <v>421</v>
      </c>
      <c r="AX102" s="3" t="str">
        <f t="shared" si="174"/>
        <v>{
    'name': "The Bistro on 2nd",
    'area': "monument",'hours': {
      'sunday-start':"", 'sunday-end':"", 'monday-start':"1600", 'monday-end':"1730", 'tuesday-start':"1600", 'tuesday-end':"1730", 'wednesday-start':"1600", 'wednesday-end':"1730", 'thursday-start':"1600", 'thursday-end':"1730", 'friday-start':"1600", 'friday-end':"1730", 'saturday-start':"", 'saturday-end':""},  'description': "$5 Appetizers &amp; Desserts&lt;br&gt;$5 Wines by the Glass&lt;br&gt;$6 Wines by the Glass&lt;br&gt;$5 Cocktails", 'link':"", 'pricing':"",   'phone-number': "", 'address': "65 2nd St, Monument, CO 80132", 'other-amenities': ['','','med'], 'has-drink':true, 'has-food':true},</v>
      </c>
      <c r="AY102" t="str">
        <f t="shared" si="175"/>
        <v/>
      </c>
      <c r="AZ102" t="str">
        <f t="shared" si="176"/>
        <v/>
      </c>
      <c r="BA102" t="str">
        <f t="shared" si="177"/>
        <v/>
      </c>
      <c r="BB102" t="str">
        <f t="shared" si="178"/>
        <v>&lt;img src=@img/drinkicon.png@&gt;</v>
      </c>
      <c r="BC102" t="str">
        <f t="shared" si="179"/>
        <v>&lt;img src=@img/foodicon.png@&gt;</v>
      </c>
      <c r="BD102" t="str">
        <f t="shared" si="180"/>
        <v>&lt;img src=@img/drinkicon.png@&gt;&lt;img src=@img/foodicon.png@&gt;</v>
      </c>
      <c r="BE102" t="str">
        <f t="shared" si="181"/>
        <v>drink food med  monument</v>
      </c>
      <c r="BF102" t="str">
        <f t="shared" si="182"/>
        <v>Monument</v>
      </c>
      <c r="BG102">
        <v>39.091769999999997</v>
      </c>
      <c r="BH102">
        <v>-104.87315</v>
      </c>
      <c r="BI102" t="str">
        <f t="shared" si="183"/>
        <v>[39.09177,-104.87315],</v>
      </c>
    </row>
    <row r="103" spans="2:61" ht="21" customHeight="1">
      <c r="B103" s="19" t="s">
        <v>118</v>
      </c>
      <c r="C103" t="s">
        <v>125</v>
      </c>
      <c r="G103" s="9" t="s">
        <v>289</v>
      </c>
      <c r="H103">
        <v>1600</v>
      </c>
      <c r="I103">
        <v>2000</v>
      </c>
      <c r="J103">
        <v>1600</v>
      </c>
      <c r="K103">
        <v>2000</v>
      </c>
      <c r="L103">
        <v>1600</v>
      </c>
      <c r="M103">
        <v>2000</v>
      </c>
      <c r="N103">
        <v>1600</v>
      </c>
      <c r="O103">
        <v>2000</v>
      </c>
      <c r="P103">
        <v>1600</v>
      </c>
      <c r="Q103">
        <v>2000</v>
      </c>
      <c r="R103">
        <v>1600</v>
      </c>
      <c r="S103">
        <v>2000</v>
      </c>
      <c r="T103">
        <v>1600</v>
      </c>
      <c r="U103">
        <v>2000</v>
      </c>
      <c r="V103" s="25" t="s">
        <v>209</v>
      </c>
      <c r="W103">
        <f t="shared" si="153"/>
        <v>16</v>
      </c>
      <c r="X103">
        <f t="shared" si="154"/>
        <v>20</v>
      </c>
      <c r="Y103">
        <f t="shared" si="155"/>
        <v>16</v>
      </c>
      <c r="Z103">
        <f t="shared" si="156"/>
        <v>20</v>
      </c>
      <c r="AA103">
        <f t="shared" si="157"/>
        <v>16</v>
      </c>
      <c r="AB103">
        <f t="shared" si="158"/>
        <v>20</v>
      </c>
      <c r="AC103">
        <f t="shared" si="159"/>
        <v>16</v>
      </c>
      <c r="AD103">
        <f t="shared" si="160"/>
        <v>20</v>
      </c>
      <c r="AE103">
        <f t="shared" si="161"/>
        <v>16</v>
      </c>
      <c r="AF103">
        <f t="shared" si="162"/>
        <v>20</v>
      </c>
      <c r="AG103">
        <f t="shared" si="163"/>
        <v>16</v>
      </c>
      <c r="AH103">
        <f t="shared" si="164"/>
        <v>20</v>
      </c>
      <c r="AI103">
        <f t="shared" si="165"/>
        <v>16</v>
      </c>
      <c r="AJ103">
        <f t="shared" si="166"/>
        <v>20</v>
      </c>
      <c r="AK103" t="str">
        <f t="shared" si="167"/>
        <v>4pm-8pm</v>
      </c>
      <c r="AL103" t="str">
        <f t="shared" si="168"/>
        <v>4pm-8pm</v>
      </c>
      <c r="AM103" t="str">
        <f t="shared" si="169"/>
        <v>4pm-8pm</v>
      </c>
      <c r="AN103" t="str">
        <f t="shared" si="170"/>
        <v>4pm-8pm</v>
      </c>
      <c r="AO103" t="str">
        <f t="shared" si="171"/>
        <v>4pm-8pm</v>
      </c>
      <c r="AP103" t="str">
        <f t="shared" si="172"/>
        <v>4pm-8pm</v>
      </c>
      <c r="AQ103" t="str">
        <f t="shared" si="173"/>
        <v>4pm-8pm</v>
      </c>
      <c r="AR103" s="1"/>
      <c r="AU103" t="s">
        <v>423</v>
      </c>
      <c r="AV103" s="2" t="s">
        <v>421</v>
      </c>
      <c r="AW103" s="2" t="s">
        <v>422</v>
      </c>
      <c r="AX103" s="3" t="str">
        <f t="shared" si="174"/>
        <v>{
    'name': "The Brass Tap",
    'area': "northgate",'hours': {
      'sunday-start':"1600", 'sunday-end':"2000", 'monday-start':"1600", 'monday-end':"2000", 'tuesday-start':"1600", 'tuesday-end':"2000", 'wednesday-start':"1600", 'wednesday-end':"2000", 'thursday-start':"1600", 'thursday-end':"2000", 'friday-start':"1600", 'friday-end':"2000", 'saturday-start':"1600", 'saturday-end':"2000"},  'description': "$4 Happy hour pints&lt;br&gt;", 'link':"", 'pricing':"",   'phone-number': "", 'address': "13271 Bass Pro Dr Ste 110, Colorado Springs, CO 80921", 'other-amenities': ['','','med'], 'has-drink':true, 'has-food':false},</v>
      </c>
      <c r="AY103" t="str">
        <f t="shared" si="175"/>
        <v/>
      </c>
      <c r="AZ103" t="str">
        <f t="shared" si="176"/>
        <v/>
      </c>
      <c r="BA103" t="str">
        <f t="shared" si="177"/>
        <v/>
      </c>
      <c r="BB103" t="str">
        <f t="shared" si="178"/>
        <v>&lt;img src=@img/drinkicon.png@&gt;</v>
      </c>
      <c r="BC103" t="str">
        <f t="shared" si="179"/>
        <v/>
      </c>
      <c r="BD103" t="str">
        <f t="shared" si="180"/>
        <v>&lt;img src=@img/drinkicon.png@&gt;</v>
      </c>
      <c r="BE103" t="str">
        <f t="shared" si="181"/>
        <v>drink med  northgate</v>
      </c>
      <c r="BF103" t="str">
        <f t="shared" si="182"/>
        <v>North Gate</v>
      </c>
      <c r="BG103">
        <v>39.025303000000001</v>
      </c>
      <c r="BH103">
        <v>-104.82319819999999</v>
      </c>
      <c r="BI103" t="str">
        <f t="shared" si="183"/>
        <v>[39.025303,-104.8231982],</v>
      </c>
    </row>
    <row r="104" spans="2:61" ht="21" customHeight="1">
      <c r="B104" s="13" t="s">
        <v>335</v>
      </c>
      <c r="C104" t="s">
        <v>374</v>
      </c>
      <c r="G104" s="12" t="s">
        <v>360</v>
      </c>
      <c r="V104" s="3"/>
      <c r="W104" t="str">
        <f t="shared" si="153"/>
        <v/>
      </c>
      <c r="X104" t="str">
        <f t="shared" si="154"/>
        <v/>
      </c>
      <c r="Y104" t="str">
        <f t="shared" si="155"/>
        <v/>
      </c>
      <c r="Z104" t="str">
        <f t="shared" si="156"/>
        <v/>
      </c>
      <c r="AA104" t="str">
        <f t="shared" si="157"/>
        <v/>
      </c>
      <c r="AB104" t="str">
        <f t="shared" si="158"/>
        <v/>
      </c>
      <c r="AC104" t="str">
        <f t="shared" si="159"/>
        <v/>
      </c>
      <c r="AD104" t="str">
        <f t="shared" si="160"/>
        <v/>
      </c>
      <c r="AE104" t="str">
        <f t="shared" si="161"/>
        <v/>
      </c>
      <c r="AF104" t="str">
        <f t="shared" si="162"/>
        <v/>
      </c>
      <c r="AG104" t="str">
        <f t="shared" si="163"/>
        <v/>
      </c>
      <c r="AH104" t="str">
        <f t="shared" si="164"/>
        <v/>
      </c>
      <c r="AI104" t="str">
        <f t="shared" si="165"/>
        <v/>
      </c>
      <c r="AJ104" t="str">
        <f t="shared" si="166"/>
        <v/>
      </c>
      <c r="AK104" t="str">
        <f t="shared" si="167"/>
        <v/>
      </c>
      <c r="AL104" t="str">
        <f t="shared" si="168"/>
        <v/>
      </c>
      <c r="AM104" t="str">
        <f t="shared" si="169"/>
        <v/>
      </c>
      <c r="AN104" t="str">
        <f t="shared" si="170"/>
        <v/>
      </c>
      <c r="AO104" t="str">
        <f t="shared" si="171"/>
        <v/>
      </c>
      <c r="AP104" t="str">
        <f t="shared" si="172"/>
        <v/>
      </c>
      <c r="AQ104" t="str">
        <f t="shared" si="173"/>
        <v/>
      </c>
      <c r="AT104" t="s">
        <v>331</v>
      </c>
      <c r="AU104" t="s">
        <v>423</v>
      </c>
      <c r="AV104" s="2" t="s">
        <v>422</v>
      </c>
      <c r="AW104" s="2" t="s">
        <v>422</v>
      </c>
      <c r="AX104" s="3" t="str">
        <f t="shared" si="174"/>
        <v>{
    'name': "The Burrowing Owl",
    'area': "broadmoor",'hours':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"1791 S 8th St, Colorado Springs, CO 80905", 'other-amenities': ['','pet','med'], 'has-drink':false, 'has-food':false},</v>
      </c>
      <c r="AY104" t="str">
        <f t="shared" si="175"/>
        <v/>
      </c>
      <c r="AZ104" t="str">
        <f t="shared" si="176"/>
        <v>&lt;img src=@img/pets.png@&gt;</v>
      </c>
      <c r="BA104" t="str">
        <f t="shared" si="177"/>
        <v/>
      </c>
      <c r="BB104" t="str">
        <f t="shared" si="178"/>
        <v/>
      </c>
      <c r="BC104" t="str">
        <f t="shared" si="179"/>
        <v/>
      </c>
      <c r="BD104" t="str">
        <f t="shared" si="180"/>
        <v>&lt;img src=@img/pets.png@&gt;</v>
      </c>
      <c r="BE104" t="str">
        <f t="shared" si="181"/>
        <v>pet med  broadmoor</v>
      </c>
      <c r="BF104" t="str">
        <f t="shared" si="182"/>
        <v>Broadmoor</v>
      </c>
      <c r="BG104">
        <v>38.804183299999998</v>
      </c>
      <c r="BH104">
        <v>-104.83983670000001</v>
      </c>
      <c r="BI104" t="str">
        <f t="shared" si="183"/>
        <v>[38.8041833,-104.8398367],</v>
      </c>
    </row>
    <row r="105" spans="2:61" ht="21" customHeight="1">
      <c r="B105" s="19" t="s">
        <v>80</v>
      </c>
      <c r="C105" t="s">
        <v>85</v>
      </c>
      <c r="G105" s="9" t="s">
        <v>162</v>
      </c>
      <c r="W105" t="str">
        <f t="shared" si="153"/>
        <v/>
      </c>
      <c r="X105" t="str">
        <f t="shared" si="154"/>
        <v/>
      </c>
      <c r="Y105" t="str">
        <f t="shared" si="155"/>
        <v/>
      </c>
      <c r="Z105" t="str">
        <f t="shared" si="156"/>
        <v/>
      </c>
      <c r="AA105" t="str">
        <f t="shared" si="157"/>
        <v/>
      </c>
      <c r="AB105" t="str">
        <f t="shared" si="158"/>
        <v/>
      </c>
      <c r="AC105" t="str">
        <f t="shared" si="159"/>
        <v/>
      </c>
      <c r="AD105" t="str">
        <f t="shared" si="160"/>
        <v/>
      </c>
      <c r="AE105" t="str">
        <f t="shared" si="161"/>
        <v/>
      </c>
      <c r="AF105" t="str">
        <f t="shared" si="162"/>
        <v/>
      </c>
      <c r="AG105" t="str">
        <f t="shared" si="163"/>
        <v/>
      </c>
      <c r="AH105" t="str">
        <f t="shared" si="164"/>
        <v/>
      </c>
      <c r="AI105" t="str">
        <f t="shared" si="165"/>
        <v/>
      </c>
      <c r="AJ105" t="str">
        <f t="shared" si="166"/>
        <v/>
      </c>
      <c r="AK105" t="str">
        <f t="shared" si="167"/>
        <v/>
      </c>
      <c r="AL105" t="str">
        <f t="shared" si="168"/>
        <v/>
      </c>
      <c r="AM105" t="str">
        <f t="shared" si="169"/>
        <v/>
      </c>
      <c r="AN105" t="str">
        <f t="shared" si="170"/>
        <v/>
      </c>
      <c r="AO105" t="str">
        <f t="shared" si="171"/>
        <v/>
      </c>
      <c r="AP105" t="str">
        <f t="shared" si="172"/>
        <v/>
      </c>
      <c r="AQ105" t="str">
        <f t="shared" si="173"/>
        <v/>
      </c>
      <c r="AR105" s="1"/>
      <c r="AU105" t="s">
        <v>423</v>
      </c>
      <c r="AV105" s="2" t="s">
        <v>422</v>
      </c>
      <c r="AW105" s="2" t="s">
        <v>422</v>
      </c>
      <c r="AX105" s="3" t="str">
        <f t="shared" si="174"/>
        <v>{
    'name': "The Loop",
    'area': "manitou",'hours':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"965 Manitou Ave, Manitou Springs, CO 80829", 'other-amenities': ['','','med'], 'has-drink':false, 'has-food':false},</v>
      </c>
      <c r="AY105" t="str">
        <f t="shared" si="175"/>
        <v/>
      </c>
      <c r="AZ105" t="str">
        <f t="shared" si="176"/>
        <v/>
      </c>
      <c r="BA105" t="str">
        <f t="shared" si="177"/>
        <v/>
      </c>
      <c r="BB105" t="str">
        <f t="shared" si="178"/>
        <v/>
      </c>
      <c r="BC105" t="str">
        <f t="shared" si="179"/>
        <v/>
      </c>
      <c r="BD105" t="str">
        <f t="shared" si="180"/>
        <v/>
      </c>
      <c r="BE105" t="str">
        <f t="shared" si="181"/>
        <v>med  manitou</v>
      </c>
      <c r="BF105" t="str">
        <f t="shared" si="182"/>
        <v>Manitou Springs</v>
      </c>
      <c r="BG105">
        <v>38.859034999999999</v>
      </c>
      <c r="BH105">
        <v>-104.91963</v>
      </c>
      <c r="BI105" t="str">
        <f t="shared" si="183"/>
        <v>[38.859035,-104.91963],</v>
      </c>
    </row>
    <row r="106" spans="2:61" ht="21" customHeight="1">
      <c r="B106" t="s">
        <v>138</v>
      </c>
      <c r="C106" t="s">
        <v>140</v>
      </c>
      <c r="G106" s="9" t="s">
        <v>307</v>
      </c>
      <c r="J106">
        <v>1700</v>
      </c>
      <c r="K106">
        <v>1900</v>
      </c>
      <c r="L106">
        <v>1700</v>
      </c>
      <c r="M106">
        <v>1900</v>
      </c>
      <c r="N106">
        <v>1700</v>
      </c>
      <c r="O106">
        <v>1900</v>
      </c>
      <c r="P106">
        <v>1700</v>
      </c>
      <c r="Q106">
        <v>1900</v>
      </c>
      <c r="R106">
        <v>1700</v>
      </c>
      <c r="S106">
        <v>1900</v>
      </c>
      <c r="V106" s="27" t="s">
        <v>222</v>
      </c>
      <c r="W106" t="str">
        <f t="shared" si="153"/>
        <v/>
      </c>
      <c r="X106" t="str">
        <f t="shared" si="154"/>
        <v/>
      </c>
      <c r="Y106">
        <f t="shared" si="155"/>
        <v>17</v>
      </c>
      <c r="Z106">
        <f t="shared" si="156"/>
        <v>19</v>
      </c>
      <c r="AA106">
        <f t="shared" si="157"/>
        <v>17</v>
      </c>
      <c r="AB106">
        <f t="shared" si="158"/>
        <v>19</v>
      </c>
      <c r="AC106">
        <f t="shared" si="159"/>
        <v>17</v>
      </c>
      <c r="AD106">
        <f t="shared" si="160"/>
        <v>19</v>
      </c>
      <c r="AE106">
        <f t="shared" si="161"/>
        <v>17</v>
      </c>
      <c r="AF106">
        <f t="shared" si="162"/>
        <v>19</v>
      </c>
      <c r="AG106">
        <f t="shared" si="163"/>
        <v>17</v>
      </c>
      <c r="AH106">
        <f t="shared" si="164"/>
        <v>19</v>
      </c>
      <c r="AI106" t="str">
        <f t="shared" si="165"/>
        <v/>
      </c>
      <c r="AJ106" t="str">
        <f t="shared" si="166"/>
        <v/>
      </c>
      <c r="AK106" t="str">
        <f t="shared" si="167"/>
        <v/>
      </c>
      <c r="AL106" t="str">
        <f t="shared" si="168"/>
        <v>5pm-7pm</v>
      </c>
      <c r="AM106" t="str">
        <f t="shared" si="169"/>
        <v>5pm-7pm</v>
      </c>
      <c r="AN106" t="str">
        <f t="shared" si="170"/>
        <v>5pm-7pm</v>
      </c>
      <c r="AO106" t="str">
        <f t="shared" si="171"/>
        <v>5pm-7pm</v>
      </c>
      <c r="AP106" t="str">
        <f t="shared" si="172"/>
        <v>5pm-7pm</v>
      </c>
      <c r="AQ106" t="str">
        <f t="shared" si="173"/>
        <v/>
      </c>
      <c r="AR106" s="4"/>
      <c r="AU106" t="s">
        <v>423</v>
      </c>
      <c r="AV106" s="2" t="s">
        <v>421</v>
      </c>
      <c r="AW106" s="2" t="s">
        <v>421</v>
      </c>
      <c r="AX106" s="3" t="str">
        <f t="shared" si="174"/>
        <v>{
    'name': "The Playing Field Sports Bar",
    'area': "nacademy",'hours': {
      'sunday-start':"", 'sunday-end':"", 'monday-start':"1700", 'monday-end':"1900", 'tuesday-start':"1700", 'tuesday-end':"1900", 'wednesday-start':"1700", 'wednesday-end':"1900", 'thursday-start':"1700", 'thursday-end':"1900", 'friday-start':"1700", 'friday-end':"1900", 'saturday-start':"", 'saturday-end':""},  'description': "2 for 1 Domestics&lt;br&gt;Special Discounts for First Responders &amp; Military&lt;br&gt;Tuesday $2 drinks all day and 2 tacos for $2 all day&lt;br&gt;Saturday and Sunday $3 Bud Light &amp; Buds For Football Games", 'link':"", 'pricing':"",   'phone-number': "", 'address': "3958 N Academy Blvd #112, Colorado Springs, CO 80917", 'other-amenities': ['','','med'], 'has-drink':true, 'has-food':true},</v>
      </c>
      <c r="AY106" t="str">
        <f t="shared" si="175"/>
        <v/>
      </c>
      <c r="AZ106" t="str">
        <f t="shared" si="176"/>
        <v/>
      </c>
      <c r="BA106" t="str">
        <f t="shared" si="177"/>
        <v/>
      </c>
      <c r="BB106" t="str">
        <f t="shared" si="178"/>
        <v>&lt;img src=@img/drinkicon.png@&gt;</v>
      </c>
      <c r="BC106" t="str">
        <f t="shared" si="179"/>
        <v>&lt;img src=@img/foodicon.png@&gt;</v>
      </c>
      <c r="BD106" t="str">
        <f t="shared" si="180"/>
        <v>&lt;img src=@img/drinkicon.png@&gt;&lt;img src=@img/foodicon.png@&gt;</v>
      </c>
      <c r="BE106" t="str">
        <f t="shared" si="181"/>
        <v>drink food med  nacademy</v>
      </c>
      <c r="BF106" t="str">
        <f t="shared" si="182"/>
        <v>North Academy</v>
      </c>
      <c r="BG106">
        <v>38.889229999999998</v>
      </c>
      <c r="BH106">
        <v>-104.75874</v>
      </c>
      <c r="BI106" t="str">
        <f t="shared" si="183"/>
        <v>[38.88923,-104.75874],</v>
      </c>
    </row>
    <row r="107" spans="2:61" ht="21" customHeight="1">
      <c r="B107" t="s">
        <v>62</v>
      </c>
      <c r="C107" t="s">
        <v>55</v>
      </c>
      <c r="G107" s="9" t="s">
        <v>148</v>
      </c>
      <c r="J107">
        <v>1700</v>
      </c>
      <c r="K107">
        <v>1900</v>
      </c>
      <c r="L107">
        <v>1700</v>
      </c>
      <c r="M107">
        <v>1900</v>
      </c>
      <c r="N107">
        <v>1700</v>
      </c>
      <c r="O107">
        <v>1900</v>
      </c>
      <c r="P107">
        <v>1700</v>
      </c>
      <c r="Q107">
        <v>1900</v>
      </c>
      <c r="R107">
        <v>1700</v>
      </c>
      <c r="S107">
        <v>1900</v>
      </c>
      <c r="V107" t="s">
        <v>171</v>
      </c>
      <c r="W107" t="str">
        <f t="shared" si="153"/>
        <v/>
      </c>
      <c r="X107" t="str">
        <f t="shared" si="154"/>
        <v/>
      </c>
      <c r="Y107">
        <f t="shared" si="155"/>
        <v>17</v>
      </c>
      <c r="Z107">
        <f t="shared" si="156"/>
        <v>19</v>
      </c>
      <c r="AA107">
        <f t="shared" si="157"/>
        <v>17</v>
      </c>
      <c r="AB107">
        <f t="shared" si="158"/>
        <v>19</v>
      </c>
      <c r="AC107">
        <f t="shared" si="159"/>
        <v>17</v>
      </c>
      <c r="AD107">
        <f t="shared" si="160"/>
        <v>19</v>
      </c>
      <c r="AE107">
        <f t="shared" si="161"/>
        <v>17</v>
      </c>
      <c r="AF107">
        <f t="shared" si="162"/>
        <v>19</v>
      </c>
      <c r="AG107">
        <f t="shared" si="163"/>
        <v>17</v>
      </c>
      <c r="AH107">
        <f t="shared" si="164"/>
        <v>19</v>
      </c>
      <c r="AI107" t="str">
        <f t="shared" si="165"/>
        <v/>
      </c>
      <c r="AJ107" t="str">
        <f t="shared" si="166"/>
        <v/>
      </c>
      <c r="AK107" t="str">
        <f t="shared" si="167"/>
        <v/>
      </c>
      <c r="AL107" t="str">
        <f t="shared" si="168"/>
        <v>5pm-7pm</v>
      </c>
      <c r="AM107" t="str">
        <f t="shared" si="169"/>
        <v>5pm-7pm</v>
      </c>
      <c r="AN107" t="str">
        <f t="shared" si="170"/>
        <v>5pm-7pm</v>
      </c>
      <c r="AO107" t="str">
        <f t="shared" si="171"/>
        <v>5pm-7pm</v>
      </c>
      <c r="AP107" t="str">
        <f t="shared" si="172"/>
        <v>5pm-7pm</v>
      </c>
      <c r="AQ107" t="str">
        <f t="shared" si="173"/>
        <v/>
      </c>
      <c r="AR107" s="1" t="s">
        <v>149</v>
      </c>
      <c r="AU107" t="s">
        <v>423</v>
      </c>
      <c r="AV107" s="2" t="s">
        <v>421</v>
      </c>
      <c r="AW107" s="2" t="s">
        <v>421</v>
      </c>
      <c r="AX107" s="3" t="str">
        <f t="shared" si="174"/>
        <v>{
    'name': "The Rabbit Hole",
    'area': "downtown",'hours': {
      'sunday-start':"", 'sunday-end':"", 'monday-start':"1700", 'monday-end':"1900", 'tuesday-start':"1700", 'tuesday-end':"1900", 'wednesday-start':"1700", 'wednesday-end':"1900", 'thursday-start':"1700", 'thursday-end':"1900", 'friday-start':"1700", 'friday-end':"1900", 'saturday-start':"", 'saturday-end':""},  'description': "$5 Select Local Drafts&lt;br&gt;$6 Wine by the Glass&lt;br&gt;$6 Select Specialty Cocktails&lt;br&gt;Happy hour food specials", 'link':"https://www.facebook.com/rabbitholedinneranddrinks/", 'pricing':"",   'phone-number': "", 'address': "101 N Tejon St, Colorado Springs, CO 80903", 'other-amenities': ['','','med'], 'has-drink':true, 'has-food':true},</v>
      </c>
      <c r="AY107" t="str">
        <f t="shared" si="175"/>
        <v/>
      </c>
      <c r="AZ107" t="str">
        <f t="shared" si="176"/>
        <v/>
      </c>
      <c r="BA107" t="str">
        <f t="shared" si="177"/>
        <v/>
      </c>
      <c r="BB107" t="str">
        <f t="shared" si="178"/>
        <v>&lt;img src=@img/drinkicon.png@&gt;</v>
      </c>
      <c r="BC107" t="str">
        <f t="shared" si="179"/>
        <v>&lt;img src=@img/foodicon.png@&gt;</v>
      </c>
      <c r="BD107" t="str">
        <f t="shared" si="180"/>
        <v>&lt;img src=@img/drinkicon.png@&gt;&lt;img src=@img/foodicon.png@&gt;</v>
      </c>
      <c r="BE107" t="str">
        <f t="shared" si="181"/>
        <v>drink food med  downtown</v>
      </c>
      <c r="BF107" t="str">
        <f t="shared" si="182"/>
        <v>Downtown</v>
      </c>
      <c r="BG107">
        <v>38.835619999999999</v>
      </c>
      <c r="BH107">
        <v>-104.82317999999999</v>
      </c>
      <c r="BI107" t="str">
        <f t="shared" si="183"/>
        <v>[38.83562,-104.82318],</v>
      </c>
    </row>
    <row r="108" spans="2:61" ht="21" customHeight="1">
      <c r="B108" t="s">
        <v>123</v>
      </c>
      <c r="C108" t="s">
        <v>125</v>
      </c>
      <c r="G108" s="9" t="s">
        <v>294</v>
      </c>
      <c r="H108">
        <v>1600</v>
      </c>
      <c r="I108">
        <v>1800</v>
      </c>
      <c r="J108">
        <v>1600</v>
      </c>
      <c r="K108">
        <v>1800</v>
      </c>
      <c r="L108">
        <v>1600</v>
      </c>
      <c r="M108">
        <v>1800</v>
      </c>
      <c r="N108">
        <v>1600</v>
      </c>
      <c r="O108">
        <v>1800</v>
      </c>
      <c r="P108">
        <v>1600</v>
      </c>
      <c r="Q108">
        <v>1800</v>
      </c>
      <c r="R108">
        <v>1600</v>
      </c>
      <c r="S108">
        <v>1800</v>
      </c>
      <c r="T108">
        <v>1600</v>
      </c>
      <c r="U108">
        <v>1800</v>
      </c>
      <c r="V108" t="s">
        <v>213</v>
      </c>
      <c r="W108">
        <f t="shared" si="153"/>
        <v>16</v>
      </c>
      <c r="X108">
        <f t="shared" si="154"/>
        <v>18</v>
      </c>
      <c r="Y108">
        <f t="shared" si="155"/>
        <v>16</v>
      </c>
      <c r="Z108">
        <f t="shared" si="156"/>
        <v>18</v>
      </c>
      <c r="AA108">
        <f t="shared" si="157"/>
        <v>16</v>
      </c>
      <c r="AB108">
        <f t="shared" si="158"/>
        <v>18</v>
      </c>
      <c r="AC108">
        <f t="shared" si="159"/>
        <v>16</v>
      </c>
      <c r="AD108">
        <f t="shared" si="160"/>
        <v>18</v>
      </c>
      <c r="AE108">
        <f t="shared" si="161"/>
        <v>16</v>
      </c>
      <c r="AF108">
        <f t="shared" si="162"/>
        <v>18</v>
      </c>
      <c r="AG108">
        <f t="shared" si="163"/>
        <v>16</v>
      </c>
      <c r="AH108">
        <f t="shared" si="164"/>
        <v>18</v>
      </c>
      <c r="AI108">
        <f t="shared" si="165"/>
        <v>16</v>
      </c>
      <c r="AJ108">
        <f t="shared" si="166"/>
        <v>18</v>
      </c>
      <c r="AK108" t="str">
        <f t="shared" si="167"/>
        <v>4pm-6pm</v>
      </c>
      <c r="AL108" t="str">
        <f t="shared" si="168"/>
        <v>4pm-6pm</v>
      </c>
      <c r="AM108" t="str">
        <f t="shared" si="169"/>
        <v>4pm-6pm</v>
      </c>
      <c r="AN108" t="str">
        <f t="shared" si="170"/>
        <v>4pm-6pm</v>
      </c>
      <c r="AO108" t="str">
        <f t="shared" si="171"/>
        <v>4pm-6pm</v>
      </c>
      <c r="AP108" t="str">
        <f t="shared" si="172"/>
        <v>4pm-6pm</v>
      </c>
      <c r="AQ108" t="str">
        <f t="shared" si="173"/>
        <v>4pm-6pm</v>
      </c>
      <c r="AR108" s="1"/>
      <c r="AU108" t="s">
        <v>423</v>
      </c>
      <c r="AV108" s="2" t="s">
        <v>421</v>
      </c>
      <c r="AW108" s="2" t="s">
        <v>421</v>
      </c>
      <c r="AX108" s="3" t="str">
        <f t="shared" si="174"/>
        <v>{
    'name': "The Steakhouse at Flying Horse",
    'area': "northgate",'hours':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"$5 off all Sharing Plates in the Lounge", 'link':"", 'pricing':"",   'phone-number': "", 'address': "1880 Weiskopf Point, Colorado Springs, CO 80921", 'other-amenities': ['','','med'], 'has-drink':true, 'has-food':true},</v>
      </c>
      <c r="AY108" t="str">
        <f t="shared" si="175"/>
        <v/>
      </c>
      <c r="AZ108" t="str">
        <f t="shared" si="176"/>
        <v/>
      </c>
      <c r="BA108" t="str">
        <f t="shared" si="177"/>
        <v/>
      </c>
      <c r="BB108" t="str">
        <f t="shared" si="178"/>
        <v>&lt;img src=@img/drinkicon.png@&gt;</v>
      </c>
      <c r="BC108" t="str">
        <f t="shared" si="179"/>
        <v>&lt;img src=@img/foodicon.png@&gt;</v>
      </c>
      <c r="BD108" t="str">
        <f t="shared" si="180"/>
        <v>&lt;img src=@img/drinkicon.png@&gt;&lt;img src=@img/foodicon.png@&gt;</v>
      </c>
      <c r="BE108" t="str">
        <f t="shared" si="181"/>
        <v>drink food med  northgate</v>
      </c>
      <c r="BF108" t="str">
        <f t="shared" si="182"/>
        <v>North Gate</v>
      </c>
      <c r="BG108">
        <v>39.018268800000001</v>
      </c>
      <c r="BH108">
        <v>-104.7906933</v>
      </c>
      <c r="BI108" t="str">
        <f t="shared" si="183"/>
        <v>[39.0182688,-104.7906933],</v>
      </c>
    </row>
    <row r="109" spans="2:61" ht="21" customHeight="1">
      <c r="B109" t="s">
        <v>121</v>
      </c>
      <c r="C109" t="s">
        <v>124</v>
      </c>
      <c r="G109" s="9" t="s">
        <v>292</v>
      </c>
      <c r="H109">
        <v>1600</v>
      </c>
      <c r="I109">
        <v>1800</v>
      </c>
      <c r="N109">
        <v>1600</v>
      </c>
      <c r="O109">
        <v>1800</v>
      </c>
      <c r="P109">
        <v>1600</v>
      </c>
      <c r="Q109">
        <v>1800</v>
      </c>
      <c r="R109">
        <v>1600</v>
      </c>
      <c r="S109">
        <v>1800</v>
      </c>
      <c r="T109">
        <v>1600</v>
      </c>
      <c r="U109">
        <v>1800</v>
      </c>
      <c r="V109" t="s">
        <v>208</v>
      </c>
      <c r="W109">
        <f t="shared" si="153"/>
        <v>16</v>
      </c>
      <c r="X109">
        <f t="shared" si="154"/>
        <v>18</v>
      </c>
      <c r="Y109" t="str">
        <f t="shared" si="155"/>
        <v/>
      </c>
      <c r="Z109" t="str">
        <f t="shared" si="156"/>
        <v/>
      </c>
      <c r="AA109" t="str">
        <f t="shared" si="157"/>
        <v/>
      </c>
      <c r="AB109" t="str">
        <f t="shared" si="158"/>
        <v/>
      </c>
      <c r="AC109">
        <f t="shared" si="159"/>
        <v>16</v>
      </c>
      <c r="AD109">
        <f t="shared" si="160"/>
        <v>18</v>
      </c>
      <c r="AE109">
        <f t="shared" si="161"/>
        <v>16</v>
      </c>
      <c r="AF109">
        <f t="shared" si="162"/>
        <v>18</v>
      </c>
      <c r="AG109">
        <f t="shared" si="163"/>
        <v>16</v>
      </c>
      <c r="AH109">
        <f t="shared" si="164"/>
        <v>18</v>
      </c>
      <c r="AI109">
        <f t="shared" si="165"/>
        <v>16</v>
      </c>
      <c r="AJ109">
        <f t="shared" si="166"/>
        <v>18</v>
      </c>
      <c r="AK109" t="str">
        <f t="shared" si="167"/>
        <v>4pm-6pm</v>
      </c>
      <c r="AL109" t="str">
        <f t="shared" si="168"/>
        <v/>
      </c>
      <c r="AM109" t="str">
        <f t="shared" si="169"/>
        <v/>
      </c>
      <c r="AN109" t="str">
        <f t="shared" si="170"/>
        <v>4pm-6pm</v>
      </c>
      <c r="AO109" t="str">
        <f t="shared" si="171"/>
        <v>4pm-6pm</v>
      </c>
      <c r="AP109" t="str">
        <f t="shared" si="172"/>
        <v>4pm-6pm</v>
      </c>
      <c r="AQ109" t="str">
        <f t="shared" si="173"/>
        <v>4pm-6pm</v>
      </c>
      <c r="AR109" s="6"/>
      <c r="AU109" t="s">
        <v>423</v>
      </c>
      <c r="AV109" s="2" t="s">
        <v>421</v>
      </c>
      <c r="AW109" s="2" t="s">
        <v>421</v>
      </c>
      <c r="AX109" s="3" t="str">
        <f t="shared" si="174"/>
        <v>{
    'name': "The Stube",
    'area': "monument",'hours': {
      'sunday-start':"1600", 'sunday-end':"1800", 'monday-start':"", 'monday-end':"", 'tuesday-start':"", 'tuesday-end':"", 'wednesday-start':"1600", 'wednesday-end':"1800", 'thursday-start':"1600", 'thursday-end':"1800", 'friday-start':"1600", 'friday-end':"1800", 'saturday-start':"1600", 'saturday-end':"1800"},  'description': "Food and drink specials", 'link':"", 'pricing':"",   'phone-number': "", 'address': "292 CO-105, Palmer Lake, CO 80133", 'other-amenities': ['','','med'], 'has-drink':true, 'has-food':true},</v>
      </c>
      <c r="AY109" t="str">
        <f t="shared" si="175"/>
        <v/>
      </c>
      <c r="AZ109" t="str">
        <f t="shared" si="176"/>
        <v/>
      </c>
      <c r="BA109" t="str">
        <f t="shared" si="177"/>
        <v/>
      </c>
      <c r="BB109" t="str">
        <f t="shared" si="178"/>
        <v>&lt;img src=@img/drinkicon.png@&gt;</v>
      </c>
      <c r="BC109" t="str">
        <f t="shared" si="179"/>
        <v>&lt;img src=@img/foodicon.png@&gt;</v>
      </c>
      <c r="BD109" t="str">
        <f t="shared" si="180"/>
        <v>&lt;img src=@img/drinkicon.png@&gt;&lt;img src=@img/foodicon.png@&gt;</v>
      </c>
      <c r="BE109" t="str">
        <f t="shared" si="181"/>
        <v>drink food med  monument</v>
      </c>
      <c r="BF109" t="str">
        <f t="shared" si="182"/>
        <v>Monument</v>
      </c>
      <c r="BG109">
        <v>39.124110000000002</v>
      </c>
      <c r="BH109">
        <v>-104.91367</v>
      </c>
      <c r="BI109" t="str">
        <f t="shared" si="183"/>
        <v>[39.12411,-104.91367],</v>
      </c>
    </row>
    <row r="110" spans="2:61" ht="21" customHeight="1">
      <c r="B110" s="19" t="s">
        <v>107</v>
      </c>
      <c r="C110" t="s">
        <v>55</v>
      </c>
      <c r="G110" s="9" t="s">
        <v>277</v>
      </c>
      <c r="L110">
        <v>1600</v>
      </c>
      <c r="M110">
        <v>1900</v>
      </c>
      <c r="N110">
        <v>1600</v>
      </c>
      <c r="O110">
        <v>1900</v>
      </c>
      <c r="P110">
        <v>1600</v>
      </c>
      <c r="Q110">
        <v>1900</v>
      </c>
      <c r="R110">
        <v>1600</v>
      </c>
      <c r="S110">
        <v>1900</v>
      </c>
      <c r="T110">
        <v>1600</v>
      </c>
      <c r="U110">
        <v>1900</v>
      </c>
      <c r="V110" t="s">
        <v>192</v>
      </c>
      <c r="W110" t="str">
        <f t="shared" si="153"/>
        <v/>
      </c>
      <c r="X110" t="str">
        <f t="shared" si="154"/>
        <v/>
      </c>
      <c r="Y110" t="str">
        <f t="shared" si="155"/>
        <v/>
      </c>
      <c r="Z110" t="str">
        <f t="shared" si="156"/>
        <v/>
      </c>
      <c r="AA110">
        <f t="shared" si="157"/>
        <v>16</v>
      </c>
      <c r="AB110">
        <f t="shared" si="158"/>
        <v>19</v>
      </c>
      <c r="AC110">
        <f t="shared" si="159"/>
        <v>16</v>
      </c>
      <c r="AD110">
        <f t="shared" si="160"/>
        <v>19</v>
      </c>
      <c r="AE110">
        <f t="shared" si="161"/>
        <v>16</v>
      </c>
      <c r="AF110">
        <f t="shared" si="162"/>
        <v>19</v>
      </c>
      <c r="AG110">
        <f t="shared" si="163"/>
        <v>16</v>
      </c>
      <c r="AH110">
        <f t="shared" si="164"/>
        <v>19</v>
      </c>
      <c r="AI110">
        <f t="shared" si="165"/>
        <v>16</v>
      </c>
      <c r="AJ110">
        <f t="shared" si="166"/>
        <v>19</v>
      </c>
      <c r="AK110" t="str">
        <f t="shared" si="167"/>
        <v/>
      </c>
      <c r="AL110" t="str">
        <f t="shared" si="168"/>
        <v/>
      </c>
      <c r="AM110" t="str">
        <f t="shared" si="169"/>
        <v>4pm-7pm</v>
      </c>
      <c r="AN110" t="str">
        <f t="shared" si="170"/>
        <v>4pm-7pm</v>
      </c>
      <c r="AO110" t="str">
        <f t="shared" si="171"/>
        <v>4pm-7pm</v>
      </c>
      <c r="AP110" t="str">
        <f t="shared" si="172"/>
        <v>4pm-7pm</v>
      </c>
      <c r="AQ110" t="str">
        <f t="shared" si="173"/>
        <v>4pm-7pm</v>
      </c>
      <c r="AR110" s="1"/>
      <c r="AU110" t="s">
        <v>423</v>
      </c>
      <c r="AV110" s="2" t="s">
        <v>421</v>
      </c>
      <c r="AW110" s="2" t="s">
        <v>422</v>
      </c>
      <c r="AX110" s="3" t="str">
        <f t="shared" si="174"/>
        <v>{
    'name': "The Thirsty Parrot",
    'area': "downtown",'hours': {
      'sunday-start':"", 'sunday-end':"", 'monday-start':"", 'monday-end':"", 'tuesday-start':"1600", 'tuesday-end':"1900", 'wednesday-start':"1600", 'wednesday-end':"1900", 'thursday-start':"1600", 'thursday-end':"1900", 'friday-start':"1600", 'friday-end':"1900", 'saturday-start':"1600", 'saturday-end':"1900"},  'description': "Drink specials", 'link':"", 'pricing':"",   'phone-number': "", 'address': "32 S Tejon St, Colorado Springs, CO 80903", 'other-amenities': ['','','med'], 'has-drink':true, 'has-food':false},</v>
      </c>
      <c r="AY110" t="str">
        <f t="shared" si="175"/>
        <v/>
      </c>
      <c r="AZ110" t="str">
        <f t="shared" si="176"/>
        <v/>
      </c>
      <c r="BA110" t="str">
        <f t="shared" si="177"/>
        <v/>
      </c>
      <c r="BB110" t="str">
        <f t="shared" si="178"/>
        <v>&lt;img src=@img/drinkicon.png@&gt;</v>
      </c>
      <c r="BC110" t="str">
        <f t="shared" si="179"/>
        <v/>
      </c>
      <c r="BD110" t="str">
        <f t="shared" si="180"/>
        <v>&lt;img src=@img/drinkicon.png@&gt;</v>
      </c>
      <c r="BE110" t="str">
        <f t="shared" si="181"/>
        <v>drink med  downtown</v>
      </c>
      <c r="BF110" t="str">
        <f t="shared" si="182"/>
        <v>Downtown</v>
      </c>
      <c r="BG110">
        <v>38.832680000000003</v>
      </c>
      <c r="BH110">
        <v>-104.82393</v>
      </c>
      <c r="BI110" t="str">
        <f t="shared" si="183"/>
        <v>[38.83268,-104.82393],</v>
      </c>
    </row>
    <row r="111" spans="2:61" ht="21" customHeight="1">
      <c r="B111" s="19" t="s">
        <v>99</v>
      </c>
      <c r="C111" t="s">
        <v>55</v>
      </c>
      <c r="G111" s="9" t="s">
        <v>270</v>
      </c>
      <c r="H111">
        <v>1500</v>
      </c>
      <c r="I111">
        <v>1800</v>
      </c>
      <c r="J111">
        <v>1500</v>
      </c>
      <c r="K111">
        <v>1800</v>
      </c>
      <c r="L111">
        <v>1500</v>
      </c>
      <c r="M111">
        <v>1800</v>
      </c>
      <c r="N111">
        <v>1500</v>
      </c>
      <c r="O111">
        <v>1800</v>
      </c>
      <c r="P111">
        <v>1500</v>
      </c>
      <c r="Q111">
        <v>1800</v>
      </c>
      <c r="R111">
        <v>1500</v>
      </c>
      <c r="S111">
        <v>1800</v>
      </c>
      <c r="T111">
        <v>1500</v>
      </c>
      <c r="U111">
        <v>1800</v>
      </c>
      <c r="V111" t="s">
        <v>191</v>
      </c>
      <c r="W111">
        <f t="shared" si="153"/>
        <v>15</v>
      </c>
      <c r="X111">
        <f t="shared" si="154"/>
        <v>18</v>
      </c>
      <c r="Y111">
        <f t="shared" si="155"/>
        <v>15</v>
      </c>
      <c r="Z111">
        <f t="shared" si="156"/>
        <v>18</v>
      </c>
      <c r="AA111">
        <f t="shared" si="157"/>
        <v>15</v>
      </c>
      <c r="AB111">
        <f t="shared" si="158"/>
        <v>18</v>
      </c>
      <c r="AC111">
        <f t="shared" si="159"/>
        <v>15</v>
      </c>
      <c r="AD111">
        <f t="shared" si="160"/>
        <v>18</v>
      </c>
      <c r="AE111">
        <f t="shared" si="161"/>
        <v>15</v>
      </c>
      <c r="AF111">
        <f t="shared" si="162"/>
        <v>18</v>
      </c>
      <c r="AG111">
        <f t="shared" si="163"/>
        <v>15</v>
      </c>
      <c r="AH111">
        <f t="shared" si="164"/>
        <v>18</v>
      </c>
      <c r="AI111">
        <f t="shared" si="165"/>
        <v>15</v>
      </c>
      <c r="AJ111">
        <f t="shared" si="166"/>
        <v>18</v>
      </c>
      <c r="AK111" t="str">
        <f t="shared" si="167"/>
        <v>3pm-6pm</v>
      </c>
      <c r="AL111" t="str">
        <f t="shared" si="168"/>
        <v>3pm-6pm</v>
      </c>
      <c r="AM111" t="str">
        <f t="shared" si="169"/>
        <v>3pm-6pm</v>
      </c>
      <c r="AN111" t="str">
        <f t="shared" si="170"/>
        <v>3pm-6pm</v>
      </c>
      <c r="AO111" t="str">
        <f t="shared" si="171"/>
        <v>3pm-6pm</v>
      </c>
      <c r="AP111" t="str">
        <f t="shared" si="172"/>
        <v>3pm-6pm</v>
      </c>
      <c r="AQ111" t="str">
        <f t="shared" si="173"/>
        <v>3pm-6pm</v>
      </c>
      <c r="AR111" s="1"/>
      <c r="AS111" t="s">
        <v>343</v>
      </c>
      <c r="AU111" t="s">
        <v>423</v>
      </c>
      <c r="AV111" s="2" t="s">
        <v>421</v>
      </c>
      <c r="AW111" s="2" t="s">
        <v>421</v>
      </c>
      <c r="AX111" s="3" t="str">
        <f t="shared" si="174"/>
        <v>{
    'name': "The Warehouse Restaurant and Gallery",
    'area': "downtown",'hours':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"All Draft Beers $4.00&lt;br&gt;Domestic Bottles $4.00&lt;br&gt;House Wines $5.00&lt;brHouse Sangria $5.00&lt;br&gt;Bartender's Choice $6.00&lt;br&gt;Trout Tacos or Sesame Fried Calamari $6.00&lt;br&gt;Well Martinis, Mules &amp; Margaritas $6.00&lt;br&gt;Blue Corn Jalapeno Cheddar Hush Puppies $4.00&lt;br&gt;Hand-Cut Fries $4.00", 'link':"", 'pricing':"",   'phone-number': "", 'address': "25 W Cimarron St, Colorado Springs, CO 80903", 'other-amenities': ['outdoor','','med'], 'has-drink':true, 'has-food':true},</v>
      </c>
      <c r="AY111" t="str">
        <f t="shared" si="175"/>
        <v>&lt;img src=@img/outdoor.png@&gt;</v>
      </c>
      <c r="AZ111" t="str">
        <f t="shared" si="176"/>
        <v/>
      </c>
      <c r="BA111" t="str">
        <f t="shared" si="177"/>
        <v/>
      </c>
      <c r="BB111" t="str">
        <f t="shared" si="178"/>
        <v>&lt;img src=@img/drinkicon.png@&gt;</v>
      </c>
      <c r="BC111" t="str">
        <f t="shared" si="179"/>
        <v>&lt;img src=@img/foodicon.png@&gt;</v>
      </c>
      <c r="BD111" t="str">
        <f t="shared" si="180"/>
        <v>&lt;img src=@img/outdoor.png@&gt;&lt;img src=@img/drinkicon.png@&gt;&lt;img src=@img/foodicon.png@&gt;</v>
      </c>
      <c r="BE111" t="str">
        <f t="shared" si="181"/>
        <v>outdoor drink food med  downtown</v>
      </c>
      <c r="BF111" t="str">
        <f t="shared" si="182"/>
        <v>Downtown</v>
      </c>
      <c r="BG111">
        <v>38.826425800000003</v>
      </c>
      <c r="BH111">
        <v>-104.827124</v>
      </c>
      <c r="BI111" t="str">
        <f t="shared" si="183"/>
        <v>[38.8264258,-104.827124],</v>
      </c>
    </row>
    <row r="112" spans="2:61" ht="21" customHeight="1">
      <c r="B112" s="19" t="s">
        <v>93</v>
      </c>
      <c r="C112" t="s">
        <v>97</v>
      </c>
      <c r="G112" s="9" t="s">
        <v>264</v>
      </c>
      <c r="J112">
        <v>1600</v>
      </c>
      <c r="K112">
        <v>1800</v>
      </c>
      <c r="L112">
        <v>1600</v>
      </c>
      <c r="M112">
        <v>1800</v>
      </c>
      <c r="N112">
        <v>1600</v>
      </c>
      <c r="O112">
        <v>1800</v>
      </c>
      <c r="P112">
        <v>1600</v>
      </c>
      <c r="Q112">
        <v>1800</v>
      </c>
      <c r="R112">
        <v>1600</v>
      </c>
      <c r="S112">
        <v>1800</v>
      </c>
      <c r="V112" s="3" t="s">
        <v>429</v>
      </c>
      <c r="W112" t="str">
        <f t="shared" si="153"/>
        <v/>
      </c>
      <c r="X112" t="str">
        <f t="shared" si="154"/>
        <v/>
      </c>
      <c r="Y112">
        <f t="shared" si="155"/>
        <v>16</v>
      </c>
      <c r="Z112">
        <f t="shared" si="156"/>
        <v>18</v>
      </c>
      <c r="AA112">
        <f t="shared" si="157"/>
        <v>16</v>
      </c>
      <c r="AB112">
        <f t="shared" si="158"/>
        <v>18</v>
      </c>
      <c r="AC112">
        <f t="shared" si="159"/>
        <v>16</v>
      </c>
      <c r="AD112">
        <f t="shared" si="160"/>
        <v>18</v>
      </c>
      <c r="AE112">
        <f t="shared" si="161"/>
        <v>16</v>
      </c>
      <c r="AF112">
        <f t="shared" si="162"/>
        <v>18</v>
      </c>
      <c r="AG112">
        <f t="shared" si="163"/>
        <v>16</v>
      </c>
      <c r="AH112">
        <f t="shared" si="164"/>
        <v>18</v>
      </c>
      <c r="AI112" t="str">
        <f t="shared" si="165"/>
        <v/>
      </c>
      <c r="AJ112" t="str">
        <f t="shared" si="166"/>
        <v/>
      </c>
      <c r="AK112" t="str">
        <f t="shared" si="167"/>
        <v/>
      </c>
      <c r="AL112" t="str">
        <f t="shared" si="168"/>
        <v>4pm-6pm</v>
      </c>
      <c r="AM112" t="str">
        <f t="shared" si="169"/>
        <v>4pm-6pm</v>
      </c>
      <c r="AN112" t="str">
        <f t="shared" si="170"/>
        <v>4pm-6pm</v>
      </c>
      <c r="AO112" t="str">
        <f t="shared" si="171"/>
        <v>4pm-6pm</v>
      </c>
      <c r="AP112" t="str">
        <f t="shared" si="172"/>
        <v>4pm-6pm</v>
      </c>
      <c r="AQ112" t="str">
        <f t="shared" si="173"/>
        <v/>
      </c>
      <c r="AR112" s="4"/>
      <c r="AT112" t="s">
        <v>331</v>
      </c>
      <c r="AU112" t="s">
        <v>423</v>
      </c>
      <c r="AV112" s="2" t="s">
        <v>421</v>
      </c>
      <c r="AW112" s="2" t="s">
        <v>421</v>
      </c>
      <c r="AX112" s="3" t="str">
        <f t="shared" si="174"/>
        <v>{
    'name': "The Wobbly Olive",
    'area': "powers",'hours':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"$6 Speciality Martinis&lt;br&gt;Half Off: Bottled Beer&lt;br&gt;House Wine $5&lt;br&gt;$2.00 Off All Food", 'link':"", 'pricing':"",   'phone-number': "", 'address': "3317 Cinema Point, Colorado Springs, CO 80922", 'other-amenities': ['','pet','med'], 'has-drink':true, 'has-food':true},</v>
      </c>
      <c r="AY112" t="str">
        <f t="shared" si="175"/>
        <v/>
      </c>
      <c r="AZ112" t="str">
        <f t="shared" si="176"/>
        <v>&lt;img src=@img/pets.png@&gt;</v>
      </c>
      <c r="BA112" t="str">
        <f t="shared" si="177"/>
        <v/>
      </c>
      <c r="BB112" t="str">
        <f t="shared" si="178"/>
        <v>&lt;img src=@img/drinkicon.png@&gt;</v>
      </c>
      <c r="BC112" t="str">
        <f t="shared" si="179"/>
        <v>&lt;img src=@img/foodicon.png@&gt;</v>
      </c>
      <c r="BD112" t="str">
        <f t="shared" si="180"/>
        <v>&lt;img src=@img/pets.png@&gt;&lt;img src=@img/drinkicon.png@&gt;&lt;img src=@img/foodicon.png@&gt;</v>
      </c>
      <c r="BE112" t="str">
        <f t="shared" si="181"/>
        <v>pet drink food med  powers</v>
      </c>
      <c r="BF112" t="str">
        <f t="shared" si="182"/>
        <v>Powers Road</v>
      </c>
      <c r="BG112">
        <v>38.881039999999999</v>
      </c>
      <c r="BH112">
        <v>-104.7167</v>
      </c>
      <c r="BI112" t="str">
        <f t="shared" si="183"/>
        <v>[38.88104,-104.7167],</v>
      </c>
    </row>
    <row r="113" spans="2:61" ht="21" customHeight="1">
      <c r="B113" s="18" t="s">
        <v>74</v>
      </c>
      <c r="C113" t="s">
        <v>73</v>
      </c>
      <c r="G113" s="9" t="s">
        <v>156</v>
      </c>
      <c r="H113">
        <v>1100</v>
      </c>
      <c r="I113">
        <v>2400</v>
      </c>
      <c r="J113">
        <v>1500</v>
      </c>
      <c r="K113">
        <v>1900</v>
      </c>
      <c r="L113">
        <v>1500</v>
      </c>
      <c r="M113">
        <v>1900</v>
      </c>
      <c r="N113">
        <v>1500</v>
      </c>
      <c r="O113">
        <v>1900</v>
      </c>
      <c r="P113">
        <v>1500</v>
      </c>
      <c r="Q113">
        <v>1900</v>
      </c>
      <c r="R113">
        <v>1500</v>
      </c>
      <c r="S113">
        <v>1900</v>
      </c>
      <c r="T113">
        <v>1500</v>
      </c>
      <c r="U113">
        <v>1900</v>
      </c>
      <c r="V113" t="s">
        <v>430</v>
      </c>
      <c r="W113">
        <f t="shared" si="153"/>
        <v>11</v>
      </c>
      <c r="X113">
        <f t="shared" si="154"/>
        <v>24</v>
      </c>
      <c r="Y113">
        <f t="shared" si="155"/>
        <v>15</v>
      </c>
      <c r="Z113">
        <f t="shared" si="156"/>
        <v>19</v>
      </c>
      <c r="AA113">
        <f t="shared" si="157"/>
        <v>15</v>
      </c>
      <c r="AB113">
        <f t="shared" si="158"/>
        <v>19</v>
      </c>
      <c r="AC113">
        <f t="shared" si="159"/>
        <v>15</v>
      </c>
      <c r="AD113">
        <f t="shared" si="160"/>
        <v>19</v>
      </c>
      <c r="AE113">
        <f t="shared" si="161"/>
        <v>15</v>
      </c>
      <c r="AF113">
        <f t="shared" si="162"/>
        <v>19</v>
      </c>
      <c r="AG113">
        <f t="shared" si="163"/>
        <v>15</v>
      </c>
      <c r="AH113">
        <f t="shared" si="164"/>
        <v>19</v>
      </c>
      <c r="AI113">
        <f t="shared" si="165"/>
        <v>15</v>
      </c>
      <c r="AJ113">
        <f t="shared" si="166"/>
        <v>19</v>
      </c>
      <c r="AK113" t="str">
        <f t="shared" si="167"/>
        <v>11am-12am</v>
      </c>
      <c r="AL113" t="str">
        <f t="shared" si="168"/>
        <v>3pm-7pm</v>
      </c>
      <c r="AM113" t="str">
        <f t="shared" si="169"/>
        <v>3pm-7pm</v>
      </c>
      <c r="AN113" t="str">
        <f t="shared" si="170"/>
        <v>3pm-7pm</v>
      </c>
      <c r="AO113" t="str">
        <f t="shared" si="171"/>
        <v>3pm-7pm</v>
      </c>
      <c r="AP113" t="str">
        <f t="shared" si="172"/>
        <v>3pm-7pm</v>
      </c>
      <c r="AQ113" t="str">
        <f t="shared" si="173"/>
        <v>3pm-7pm</v>
      </c>
      <c r="AR113" s="1"/>
      <c r="AS113" t="s">
        <v>343</v>
      </c>
      <c r="AU113" t="s">
        <v>423</v>
      </c>
      <c r="AV113" s="2" t="s">
        <v>421</v>
      </c>
      <c r="AW113" s="2" t="s">
        <v>421</v>
      </c>
      <c r="AX113" s="3" t="str">
        <f t="shared" si="174"/>
        <v>{
    'name': "Thunder and Buttons II",
    'area': "oldcolo",'hours': {
      'sunday-start':"1100", 'sunday-end':"2400",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"MONDAY 7pm-Midnight $3 Jameson, $3 Tuaca, and $3 Jager!&lt;br&gt;TUESDAY Tequila Tuesdays! $3 Tecate cans, $5 Patron &amp; $3 Sauza Silver shots ALL DAY! Happy Hour Drink Specials from 9pm-Midnight.&lt;br&gt;WEDNESDAY $3 Wednesdays!! $3 food specials! $3 Mimosas! $3 Wells, $3 House wines, $2.50 Rolling Rock ALL DAY!!&lt;br&gt;THURSDAY $5 off pitchers of Bristol pitchers! $3.50 Bristol pints! $4 Bomb shots!  9pm-Midnight.&lt;br&gt;FRIDAY $10 Pitchers of Coors Light 9pm-Midnight.&lt;br&gt;SATURDAY $3 Fireball shots, $3 Tuaca shots, 9pm-Midnight.&lt;br&gt;SUNDAY All Day Happy Hour! $3 Mimosas! Plus-7pm-Midnight. $3 Tuaca, $3 Jager and $3 Jameson!", 'link':"", 'pricing':"",   'phone-number': "", 'address': "2415 W Colorado Ave, Colorado Springs, CO 80904", 'other-amenities': ['outdoor','','med'], 'has-drink':true, 'has-food':true},</v>
      </c>
      <c r="AY113" t="str">
        <f t="shared" si="175"/>
        <v>&lt;img src=@img/outdoor.png@&gt;</v>
      </c>
      <c r="AZ113" t="str">
        <f t="shared" si="176"/>
        <v/>
      </c>
      <c r="BA113" t="str">
        <f t="shared" si="177"/>
        <v/>
      </c>
      <c r="BB113" t="str">
        <f t="shared" si="178"/>
        <v>&lt;img src=@img/drinkicon.png@&gt;</v>
      </c>
      <c r="BC113" t="str">
        <f t="shared" si="179"/>
        <v>&lt;img src=@img/foodicon.png@&gt;</v>
      </c>
      <c r="BD113" t="str">
        <f t="shared" si="180"/>
        <v>&lt;img src=@img/outdoor.png@&gt;&lt;img src=@img/drinkicon.png@&gt;&lt;img src=@img/foodicon.png@&gt;</v>
      </c>
      <c r="BE113" t="str">
        <f t="shared" si="181"/>
        <v>outdoor drink food med  oldcolo</v>
      </c>
      <c r="BF113" t="str">
        <f t="shared" si="182"/>
        <v>Old Colorado Springs</v>
      </c>
      <c r="BG113">
        <v>38.846469999999997</v>
      </c>
      <c r="BH113">
        <v>-104.86208000000001</v>
      </c>
      <c r="BI113" t="str">
        <f t="shared" si="183"/>
        <v>[38.84647,-104.86208],</v>
      </c>
    </row>
    <row r="114" spans="2:61" ht="21" customHeight="1">
      <c r="B114" t="s">
        <v>251</v>
      </c>
      <c r="C114" t="s">
        <v>140</v>
      </c>
      <c r="G114" s="9" t="s">
        <v>329</v>
      </c>
      <c r="J114">
        <v>1600</v>
      </c>
      <c r="K114">
        <v>1730</v>
      </c>
      <c r="L114">
        <v>1600</v>
      </c>
      <c r="M114">
        <v>1730</v>
      </c>
      <c r="N114">
        <v>1600</v>
      </c>
      <c r="O114">
        <v>1730</v>
      </c>
      <c r="P114">
        <v>1600</v>
      </c>
      <c r="Q114">
        <v>1730</v>
      </c>
      <c r="R114">
        <v>1600</v>
      </c>
      <c r="S114">
        <v>1730</v>
      </c>
      <c r="V114" t="s">
        <v>258</v>
      </c>
      <c r="W114" t="str">
        <f t="shared" si="153"/>
        <v/>
      </c>
      <c r="X114" t="str">
        <f t="shared" si="154"/>
        <v/>
      </c>
      <c r="Y114">
        <f t="shared" si="155"/>
        <v>16</v>
      </c>
      <c r="Z114">
        <f t="shared" si="156"/>
        <v>17.3</v>
      </c>
      <c r="AA114">
        <f t="shared" si="157"/>
        <v>16</v>
      </c>
      <c r="AB114">
        <f t="shared" si="158"/>
        <v>17.3</v>
      </c>
      <c r="AC114">
        <f t="shared" si="159"/>
        <v>16</v>
      </c>
      <c r="AD114">
        <f t="shared" si="160"/>
        <v>17.3</v>
      </c>
      <c r="AE114">
        <f t="shared" si="161"/>
        <v>16</v>
      </c>
      <c r="AF114">
        <f t="shared" si="162"/>
        <v>17.3</v>
      </c>
      <c r="AG114">
        <f t="shared" si="163"/>
        <v>16</v>
      </c>
      <c r="AH114">
        <f t="shared" si="164"/>
        <v>17.3</v>
      </c>
      <c r="AI114" t="str">
        <f t="shared" si="165"/>
        <v/>
      </c>
      <c r="AJ114" t="str">
        <f t="shared" si="166"/>
        <v/>
      </c>
      <c r="AK114" t="str">
        <f t="shared" si="167"/>
        <v/>
      </c>
      <c r="AL114" t="str">
        <f t="shared" si="168"/>
        <v>4pm-5.3pm</v>
      </c>
      <c r="AM114" t="str">
        <f t="shared" si="169"/>
        <v>4pm-5.3pm</v>
      </c>
      <c r="AN114" t="str">
        <f t="shared" si="170"/>
        <v>4pm-5.3pm</v>
      </c>
      <c r="AO114" t="str">
        <f t="shared" si="171"/>
        <v>4pm-5.3pm</v>
      </c>
      <c r="AP114" t="str">
        <f t="shared" si="172"/>
        <v>4pm-5.3pm</v>
      </c>
      <c r="AQ114" t="str">
        <f t="shared" si="173"/>
        <v/>
      </c>
      <c r="AR114" s="1"/>
      <c r="AU114" t="s">
        <v>423</v>
      </c>
      <c r="AV114" s="2" t="s">
        <v>421</v>
      </c>
      <c r="AW114" s="2" t="s">
        <v>421</v>
      </c>
      <c r="AX114" s="3" t="str">
        <f t="shared" si="174"/>
        <v>{
    'name': "Tomo Sushi",
    'area': "nacademy",'hours': {
      'sunday-start':"", 'sunday-end':"", 'monday-start':"1600", 'monday-end':"1730", 'tuesday-start':"1600", 'tuesday-end':"1730", 'wednesday-start':"1600", 'wednesday-end':"1730", 'thursday-start':"1600", 'thursday-end':"1730", 'friday-start':"1600", 'friday-end':"1730", 'saturday-start':"", 'saturday-end':""},  'description': "2 for 1 domestic bottle beers&lt;br&gt;20 percent off all sushi rolls&lt;br&gt;$0.99 small bottles of sake", 'link':"", 'pricing':"",   'phone-number': "", 'address': "8312, 975 N Academy Blvd, Colorado Springs, CO 80909", 'other-amenities': ['','','med'], 'has-drink':true, 'has-food':true},</v>
      </c>
      <c r="AY114" t="str">
        <f t="shared" si="175"/>
        <v/>
      </c>
      <c r="AZ114" t="str">
        <f t="shared" si="176"/>
        <v/>
      </c>
      <c r="BA114" t="str">
        <f t="shared" si="177"/>
        <v/>
      </c>
      <c r="BB114" t="str">
        <f t="shared" si="178"/>
        <v>&lt;img src=@img/drinkicon.png@&gt;</v>
      </c>
      <c r="BC114" t="str">
        <f t="shared" si="179"/>
        <v>&lt;img src=@img/foodicon.png@&gt;</v>
      </c>
      <c r="BD114" t="str">
        <f t="shared" si="180"/>
        <v>&lt;img src=@img/drinkicon.png@&gt;&lt;img src=@img/foodicon.png@&gt;</v>
      </c>
      <c r="BE114" t="str">
        <f t="shared" si="181"/>
        <v>drink food med  nacademy</v>
      </c>
      <c r="BF114" t="str">
        <f t="shared" si="182"/>
        <v>North Academy</v>
      </c>
      <c r="BG114">
        <v>38.846600799999997</v>
      </c>
      <c r="BH114">
        <v>-104.7562155</v>
      </c>
      <c r="BI114" t="str">
        <f t="shared" si="183"/>
        <v>[38.8466008,-104.7562155],</v>
      </c>
    </row>
    <row r="115" spans="2:61" ht="21" customHeight="1">
      <c r="B115" s="19" t="s">
        <v>109</v>
      </c>
      <c r="C115" t="s">
        <v>55</v>
      </c>
      <c r="G115" s="9" t="s">
        <v>280</v>
      </c>
      <c r="H115">
        <v>1600</v>
      </c>
      <c r="I115">
        <v>1900</v>
      </c>
      <c r="J115">
        <v>1600</v>
      </c>
      <c r="K115">
        <v>1900</v>
      </c>
      <c r="L115">
        <v>1600</v>
      </c>
      <c r="M115">
        <v>1900</v>
      </c>
      <c r="N115">
        <v>1600</v>
      </c>
      <c r="O115">
        <v>1900</v>
      </c>
      <c r="P115">
        <v>1600</v>
      </c>
      <c r="Q115">
        <v>1900</v>
      </c>
      <c r="R115">
        <v>1600</v>
      </c>
      <c r="S115">
        <v>1900</v>
      </c>
      <c r="T115">
        <v>1600</v>
      </c>
      <c r="U115">
        <v>1900</v>
      </c>
      <c r="V115" t="s">
        <v>201</v>
      </c>
      <c r="W115">
        <f t="shared" si="153"/>
        <v>16</v>
      </c>
      <c r="X115">
        <f t="shared" si="154"/>
        <v>19</v>
      </c>
      <c r="Y115">
        <f t="shared" si="155"/>
        <v>16</v>
      </c>
      <c r="Z115">
        <f t="shared" si="156"/>
        <v>19</v>
      </c>
      <c r="AA115">
        <f t="shared" si="157"/>
        <v>16</v>
      </c>
      <c r="AB115">
        <f t="shared" si="158"/>
        <v>19</v>
      </c>
      <c r="AC115">
        <f t="shared" si="159"/>
        <v>16</v>
      </c>
      <c r="AD115">
        <f t="shared" si="160"/>
        <v>19</v>
      </c>
      <c r="AE115">
        <f t="shared" si="161"/>
        <v>16</v>
      </c>
      <c r="AF115">
        <f t="shared" si="162"/>
        <v>19</v>
      </c>
      <c r="AG115">
        <f t="shared" si="163"/>
        <v>16</v>
      </c>
      <c r="AH115">
        <f t="shared" si="164"/>
        <v>19</v>
      </c>
      <c r="AI115">
        <f t="shared" si="165"/>
        <v>16</v>
      </c>
      <c r="AJ115">
        <f t="shared" si="166"/>
        <v>19</v>
      </c>
      <c r="AK115" t="str">
        <f t="shared" si="167"/>
        <v>4pm-7pm</v>
      </c>
      <c r="AL115" t="str">
        <f t="shared" si="168"/>
        <v>4pm-7pm</v>
      </c>
      <c r="AM115" t="str">
        <f t="shared" si="169"/>
        <v>4pm-7pm</v>
      </c>
      <c r="AN115" t="str">
        <f t="shared" si="170"/>
        <v>4pm-7pm</v>
      </c>
      <c r="AO115" t="str">
        <f t="shared" si="171"/>
        <v>4pm-7pm</v>
      </c>
      <c r="AP115" t="str">
        <f t="shared" si="172"/>
        <v>4pm-7pm</v>
      </c>
      <c r="AQ115" t="str">
        <f t="shared" si="173"/>
        <v>4pm-7pm</v>
      </c>
      <c r="AU115" t="s">
        <v>423</v>
      </c>
      <c r="AV115" s="2" t="s">
        <v>421</v>
      </c>
      <c r="AW115" s="2" t="s">
        <v>421</v>
      </c>
      <c r="AX115" s="3" t="str">
        <f t="shared" si="174"/>
        <v>{
    'name': "Tonys Bar",
    'area': "downtown",'hours':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"$2.50 bottles of domestic beers, $4.25 domestic mini pitchers, $6.25 craft mini pitchers and $3.00 hot dogs", 'link':"", 'pricing':"",   'phone-number': "", 'address': "1224, 326 N Tejon St, Colorado Springs, CO 80903", 'other-amenities': ['','','med'], 'has-drink':true, 'has-food':true},</v>
      </c>
      <c r="AY115" t="str">
        <f t="shared" si="175"/>
        <v/>
      </c>
      <c r="AZ115" t="str">
        <f t="shared" si="176"/>
        <v/>
      </c>
      <c r="BA115" t="str">
        <f t="shared" si="177"/>
        <v/>
      </c>
      <c r="BB115" t="str">
        <f t="shared" si="178"/>
        <v>&lt;img src=@img/drinkicon.png@&gt;</v>
      </c>
      <c r="BC115" t="str">
        <f t="shared" si="179"/>
        <v>&lt;img src=@img/foodicon.png@&gt;</v>
      </c>
      <c r="BD115" t="str">
        <f t="shared" si="180"/>
        <v>&lt;img src=@img/drinkicon.png@&gt;&lt;img src=@img/foodicon.png@&gt;</v>
      </c>
      <c r="BE115" t="str">
        <f t="shared" si="181"/>
        <v>drink food med  downtown</v>
      </c>
      <c r="BF115" t="str">
        <f t="shared" si="182"/>
        <v>Downtown</v>
      </c>
      <c r="BG115">
        <v>38.851550000000003</v>
      </c>
      <c r="BH115">
        <v>-104.8231</v>
      </c>
      <c r="BI115" t="str">
        <f t="shared" si="183"/>
        <v>[38.85155,-104.8231],</v>
      </c>
    </row>
    <row r="116" spans="2:61" ht="21" customHeight="1">
      <c r="B116" s="19" t="s">
        <v>79</v>
      </c>
      <c r="C116" t="s">
        <v>85</v>
      </c>
      <c r="G116" s="9" t="s">
        <v>161</v>
      </c>
      <c r="J116">
        <v>1500</v>
      </c>
      <c r="K116">
        <v>2100</v>
      </c>
      <c r="L116">
        <v>1500</v>
      </c>
      <c r="M116">
        <v>2100</v>
      </c>
      <c r="N116">
        <v>1500</v>
      </c>
      <c r="O116">
        <v>2100</v>
      </c>
      <c r="V116" s="3" t="s">
        <v>180</v>
      </c>
      <c r="W116" t="str">
        <f t="shared" si="153"/>
        <v/>
      </c>
      <c r="X116" t="str">
        <f t="shared" si="154"/>
        <v/>
      </c>
      <c r="Y116">
        <f t="shared" si="155"/>
        <v>15</v>
      </c>
      <c r="Z116">
        <f t="shared" si="156"/>
        <v>21</v>
      </c>
      <c r="AA116">
        <f t="shared" si="157"/>
        <v>15</v>
      </c>
      <c r="AB116">
        <f t="shared" si="158"/>
        <v>21</v>
      </c>
      <c r="AC116">
        <f t="shared" si="159"/>
        <v>15</v>
      </c>
      <c r="AD116">
        <f t="shared" si="160"/>
        <v>21</v>
      </c>
      <c r="AE116" t="str">
        <f t="shared" si="161"/>
        <v/>
      </c>
      <c r="AF116" t="str">
        <f t="shared" si="162"/>
        <v/>
      </c>
      <c r="AG116" t="str">
        <f t="shared" si="163"/>
        <v/>
      </c>
      <c r="AH116" t="str">
        <f t="shared" si="164"/>
        <v/>
      </c>
      <c r="AI116" t="str">
        <f t="shared" si="165"/>
        <v/>
      </c>
      <c r="AJ116" t="str">
        <f t="shared" si="166"/>
        <v/>
      </c>
      <c r="AK116" t="str">
        <f t="shared" si="167"/>
        <v/>
      </c>
      <c r="AL116" t="str">
        <f t="shared" si="168"/>
        <v>3pm-9pm</v>
      </c>
      <c r="AM116" t="str">
        <f t="shared" si="169"/>
        <v>3pm-9pm</v>
      </c>
      <c r="AN116" t="str">
        <f t="shared" si="170"/>
        <v>3pm-9pm</v>
      </c>
      <c r="AO116" t="e">
        <f t="shared" si="171"/>
        <v>#VALUE!</v>
      </c>
      <c r="AP116" t="str">
        <f t="shared" si="172"/>
        <v/>
      </c>
      <c r="AQ116" t="str">
        <f t="shared" si="173"/>
        <v/>
      </c>
      <c r="AR116" s="1"/>
      <c r="AU116" t="s">
        <v>423</v>
      </c>
      <c r="AV116" s="2" t="s">
        <v>421</v>
      </c>
      <c r="AW116" s="2" t="s">
        <v>421</v>
      </c>
      <c r="AX116" s="3" t="str">
        <f t="shared" si="174"/>
        <v>{
    'name': "Townhouse Lounge",
    'area': "manitou",'hours': {
      'sunday-start':"", 'sunday-end':"", 'monday-start':"1500", 'monday-end':"2100", 'tuesday-start':"1500", 'tuesday-end':"2100", 'wednesday-start':"1500", 'wednesday-end':"2100", 'thursday-start':"", 'thursday-end':"", 'friday-start':"", 'friday-end':"", 'saturday-start':"", 'saturday-end':""},  'description': "1 Topping Pizza - $7&lt;br&gt;Wines, wells, and drafts - $4", 'link':"", 'pricing':"",   'phone-number': "", 'address': "907 Manitou Ave, Manitou Springs, CO 80829", 'other-amenities': ['','','med'], 'has-drink':true, 'has-food':true},</v>
      </c>
      <c r="AY116" t="str">
        <f t="shared" si="175"/>
        <v/>
      </c>
      <c r="AZ116" t="str">
        <f t="shared" si="176"/>
        <v/>
      </c>
      <c r="BA116" t="str">
        <f t="shared" si="177"/>
        <v/>
      </c>
      <c r="BB116" t="str">
        <f t="shared" si="178"/>
        <v>&lt;img src=@img/drinkicon.png@&gt;</v>
      </c>
      <c r="BC116" t="str">
        <f t="shared" si="179"/>
        <v>&lt;img src=@img/foodicon.png@&gt;</v>
      </c>
      <c r="BD116" t="str">
        <f t="shared" si="180"/>
        <v>&lt;img src=@img/drinkicon.png@&gt;&lt;img src=@img/foodicon.png@&gt;</v>
      </c>
      <c r="BE116" t="str">
        <f t="shared" si="181"/>
        <v>drink food med  manitou</v>
      </c>
      <c r="BF116" t="str">
        <f t="shared" si="182"/>
        <v>Manitou Springs</v>
      </c>
      <c r="BG116">
        <v>38.858221999999998</v>
      </c>
      <c r="BH116">
        <v>-104.9178137</v>
      </c>
      <c r="BI116" t="str">
        <f t="shared" si="183"/>
        <v>[38.858222,-104.9178137],</v>
      </c>
    </row>
    <row r="117" spans="2:61" ht="21" customHeight="1">
      <c r="B117" s="1" t="s">
        <v>235</v>
      </c>
      <c r="C117" t="s">
        <v>140</v>
      </c>
      <c r="G117" s="9" t="s">
        <v>318</v>
      </c>
      <c r="J117">
        <v>1630</v>
      </c>
      <c r="K117">
        <v>1730</v>
      </c>
      <c r="L117">
        <v>1630</v>
      </c>
      <c r="M117">
        <v>1730</v>
      </c>
      <c r="N117">
        <v>1630</v>
      </c>
      <c r="O117">
        <v>1730</v>
      </c>
      <c r="P117">
        <v>1400</v>
      </c>
      <c r="Q117">
        <v>1800</v>
      </c>
      <c r="V117" t="s">
        <v>236</v>
      </c>
      <c r="W117" t="str">
        <f t="shared" si="153"/>
        <v/>
      </c>
      <c r="X117" t="str">
        <f t="shared" si="154"/>
        <v/>
      </c>
      <c r="Y117">
        <f t="shared" si="155"/>
        <v>16.3</v>
      </c>
      <c r="Z117">
        <f t="shared" si="156"/>
        <v>17.3</v>
      </c>
      <c r="AA117">
        <f t="shared" si="157"/>
        <v>16.3</v>
      </c>
      <c r="AB117">
        <f t="shared" si="158"/>
        <v>17.3</v>
      </c>
      <c r="AC117">
        <f t="shared" si="159"/>
        <v>16.3</v>
      </c>
      <c r="AD117">
        <f t="shared" si="160"/>
        <v>17.3</v>
      </c>
      <c r="AE117">
        <f t="shared" si="161"/>
        <v>14</v>
      </c>
      <c r="AF117">
        <f t="shared" si="162"/>
        <v>18</v>
      </c>
      <c r="AG117" t="str">
        <f t="shared" si="163"/>
        <v/>
      </c>
      <c r="AH117" t="str">
        <f t="shared" si="164"/>
        <v/>
      </c>
      <c r="AI117" t="str">
        <f t="shared" si="165"/>
        <v/>
      </c>
      <c r="AJ117" t="str">
        <f t="shared" si="166"/>
        <v/>
      </c>
      <c r="AK117" t="str">
        <f t="shared" si="167"/>
        <v/>
      </c>
      <c r="AL117" t="str">
        <f t="shared" si="168"/>
        <v>4.3pm-5.3pm</v>
      </c>
      <c r="AM117" t="str">
        <f t="shared" si="169"/>
        <v>4.3pm-5.3pm</v>
      </c>
      <c r="AN117" t="str">
        <f t="shared" si="170"/>
        <v>4.3pm-5.3pm</v>
      </c>
      <c r="AO117" t="str">
        <f t="shared" si="171"/>
        <v>2pm-6pm</v>
      </c>
      <c r="AP117" t="str">
        <f t="shared" si="172"/>
        <v/>
      </c>
      <c r="AQ117" t="str">
        <f t="shared" si="173"/>
        <v/>
      </c>
      <c r="AR117" s="1"/>
      <c r="AT117" t="s">
        <v>331</v>
      </c>
      <c r="AU117" t="s">
        <v>423</v>
      </c>
      <c r="AV117" s="2" t="s">
        <v>421</v>
      </c>
      <c r="AW117" s="2" t="s">
        <v>422</v>
      </c>
      <c r="AX117" s="3" t="str">
        <f t="shared" si="174"/>
        <v>{
    'name': "Trinity Brewing Company",
    'area': "nacademy",'hours': {
      'sunday-start':"", 'sunday-end':"", 'monday-start':"1630", 'monday-end':"1730", 'tuesday-start':"1630", 'tuesday-end':"1730", 'wednesday-start':"1630", 'wednesday-end':"1730", 'thursday-start':"1400", 'thursday-end':"1800", 'friday-start':"", 'friday-end':"", 'saturday-start':"", 'saturday-end':""},  'description': "$2 Off house beers", 'link':"", 'pricing':"",   'phone-number': "", 'address': "1466 Garden of the Gods Rd, Colorado Springs, CO 80907", 'other-amenities': ['','pet','med'], 'has-drink':true, 'has-food':false},</v>
      </c>
      <c r="AY117" t="str">
        <f t="shared" si="175"/>
        <v/>
      </c>
      <c r="AZ117" t="str">
        <f t="shared" si="176"/>
        <v>&lt;img src=@img/pets.png@&gt;</v>
      </c>
      <c r="BA117" t="str">
        <f t="shared" si="177"/>
        <v/>
      </c>
      <c r="BB117" t="str">
        <f t="shared" si="178"/>
        <v>&lt;img src=@img/drinkicon.png@&gt;</v>
      </c>
      <c r="BC117" t="str">
        <f t="shared" si="179"/>
        <v/>
      </c>
      <c r="BD117" t="str">
        <f t="shared" si="180"/>
        <v>&lt;img src=@img/pets.png@&gt;&lt;img src=@img/drinkicon.png@&gt;</v>
      </c>
      <c r="BE117" t="str">
        <f t="shared" si="181"/>
        <v>pet drink med  nacademy</v>
      </c>
      <c r="BF117" t="str">
        <f t="shared" si="182"/>
        <v>North Academy</v>
      </c>
      <c r="BG117">
        <v>38.89723</v>
      </c>
      <c r="BH117">
        <v>-104.85431</v>
      </c>
      <c r="BI117" t="str">
        <f t="shared" si="183"/>
        <v>[38.89723,-104.85431],</v>
      </c>
    </row>
    <row r="118" spans="2:61" ht="21" customHeight="1">
      <c r="B118" s="19" t="s">
        <v>102</v>
      </c>
      <c r="C118" t="s">
        <v>55</v>
      </c>
      <c r="G118" s="9" t="s">
        <v>273</v>
      </c>
      <c r="H118">
        <v>1600</v>
      </c>
      <c r="I118">
        <v>1900</v>
      </c>
      <c r="J118">
        <v>1600</v>
      </c>
      <c r="K118">
        <v>1900</v>
      </c>
      <c r="L118">
        <v>1600</v>
      </c>
      <c r="M118">
        <v>1900</v>
      </c>
      <c r="N118">
        <v>1600</v>
      </c>
      <c r="O118">
        <v>1900</v>
      </c>
      <c r="P118">
        <v>1600</v>
      </c>
      <c r="Q118">
        <v>1900</v>
      </c>
      <c r="R118">
        <v>1600</v>
      </c>
      <c r="S118">
        <v>1900</v>
      </c>
      <c r="T118">
        <v>1600</v>
      </c>
      <c r="U118">
        <v>1900</v>
      </c>
      <c r="V118" t="s">
        <v>194</v>
      </c>
      <c r="W118">
        <f t="shared" si="153"/>
        <v>16</v>
      </c>
      <c r="X118">
        <f t="shared" si="154"/>
        <v>19</v>
      </c>
      <c r="Y118">
        <f t="shared" si="155"/>
        <v>16</v>
      </c>
      <c r="Z118">
        <f t="shared" si="156"/>
        <v>19</v>
      </c>
      <c r="AA118">
        <f t="shared" si="157"/>
        <v>16</v>
      </c>
      <c r="AB118">
        <f t="shared" si="158"/>
        <v>19</v>
      </c>
      <c r="AC118">
        <f t="shared" si="159"/>
        <v>16</v>
      </c>
      <c r="AD118">
        <f t="shared" si="160"/>
        <v>19</v>
      </c>
      <c r="AE118">
        <f t="shared" si="161"/>
        <v>16</v>
      </c>
      <c r="AF118">
        <f t="shared" si="162"/>
        <v>19</v>
      </c>
      <c r="AG118">
        <f t="shared" si="163"/>
        <v>16</v>
      </c>
      <c r="AH118">
        <f t="shared" si="164"/>
        <v>19</v>
      </c>
      <c r="AI118">
        <f t="shared" si="165"/>
        <v>16</v>
      </c>
      <c r="AJ118">
        <f t="shared" si="166"/>
        <v>19</v>
      </c>
      <c r="AK118" t="str">
        <f t="shared" si="167"/>
        <v>4pm-7pm</v>
      </c>
      <c r="AL118" t="str">
        <f t="shared" si="168"/>
        <v>4pm-7pm</v>
      </c>
      <c r="AM118" t="str">
        <f t="shared" si="169"/>
        <v>4pm-7pm</v>
      </c>
      <c r="AN118" t="str">
        <f t="shared" si="170"/>
        <v>4pm-7pm</v>
      </c>
      <c r="AO118" t="str">
        <f t="shared" si="171"/>
        <v>4pm-7pm</v>
      </c>
      <c r="AP118" t="str">
        <f t="shared" si="172"/>
        <v>4pm-7pm</v>
      </c>
      <c r="AQ118" t="str">
        <f t="shared" si="173"/>
        <v>4pm-7pm</v>
      </c>
      <c r="AR118" s="1"/>
      <c r="AU118" t="s">
        <v>423</v>
      </c>
      <c r="AV118" s="2" t="s">
        <v>421</v>
      </c>
      <c r="AW118" s="2" t="s">
        <v>422</v>
      </c>
      <c r="AX118" s="3" t="str">
        <f t="shared" si="174"/>
        <v>{
    'name': "Triple Nickel Tavern",
    'area': "downtown",'hours':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"$2.50 wells; $2.50 domestics; $1 off drafts except Pabst Blue Ribbon", 'link':"", 'pricing':"",   'phone-number': "", 'address': "26 S Wahsatch Ave, Colorado Springs, CO 80903", 'other-amenities': ['','','med'], 'has-drink':true, 'has-food':false},</v>
      </c>
      <c r="AY118" t="str">
        <f t="shared" si="175"/>
        <v/>
      </c>
      <c r="AZ118" t="str">
        <f t="shared" si="176"/>
        <v/>
      </c>
      <c r="BA118" t="str">
        <f t="shared" si="177"/>
        <v/>
      </c>
      <c r="BB118" t="str">
        <f t="shared" si="178"/>
        <v>&lt;img src=@img/drinkicon.png@&gt;</v>
      </c>
      <c r="BC118" t="str">
        <f t="shared" si="179"/>
        <v/>
      </c>
      <c r="BD118" t="str">
        <f t="shared" si="180"/>
        <v>&lt;img src=@img/drinkicon.png@&gt;</v>
      </c>
      <c r="BE118" t="str">
        <f t="shared" si="181"/>
        <v>drink med  downtown</v>
      </c>
      <c r="BF118" t="str">
        <f t="shared" si="182"/>
        <v>Downtown</v>
      </c>
      <c r="BG118">
        <v>38.832635000000003</v>
      </c>
      <c r="BH118">
        <v>-104.8184667</v>
      </c>
      <c r="BI118" t="str">
        <f t="shared" si="183"/>
        <v>[38.832635,-104.8184667],</v>
      </c>
    </row>
    <row r="119" spans="2:61" ht="21" customHeight="1">
      <c r="B119" s="19" t="s">
        <v>88</v>
      </c>
      <c r="C119" t="s">
        <v>97</v>
      </c>
      <c r="G119" s="9" t="s">
        <v>169</v>
      </c>
      <c r="W119" t="str">
        <f t="shared" si="153"/>
        <v/>
      </c>
      <c r="X119" t="str">
        <f t="shared" si="154"/>
        <v/>
      </c>
      <c r="Y119" t="str">
        <f t="shared" si="155"/>
        <v/>
      </c>
      <c r="Z119" t="str">
        <f t="shared" si="156"/>
        <v/>
      </c>
      <c r="AA119" t="str">
        <f t="shared" si="157"/>
        <v/>
      </c>
      <c r="AB119" t="str">
        <f t="shared" si="158"/>
        <v/>
      </c>
      <c r="AC119" t="str">
        <f t="shared" si="159"/>
        <v/>
      </c>
      <c r="AD119" t="str">
        <f t="shared" si="160"/>
        <v/>
      </c>
      <c r="AE119" t="str">
        <f t="shared" si="161"/>
        <v/>
      </c>
      <c r="AF119" t="str">
        <f t="shared" si="162"/>
        <v/>
      </c>
      <c r="AG119" t="str">
        <f t="shared" si="163"/>
        <v/>
      </c>
      <c r="AH119" t="str">
        <f t="shared" si="164"/>
        <v/>
      </c>
      <c r="AI119" t="str">
        <f t="shared" si="165"/>
        <v/>
      </c>
      <c r="AJ119" t="str">
        <f t="shared" si="166"/>
        <v/>
      </c>
      <c r="AK119" t="str">
        <f t="shared" si="167"/>
        <v/>
      </c>
      <c r="AL119" t="str">
        <f t="shared" si="168"/>
        <v/>
      </c>
      <c r="AM119" t="str">
        <f t="shared" si="169"/>
        <v/>
      </c>
      <c r="AN119" t="str">
        <f t="shared" si="170"/>
        <v/>
      </c>
      <c r="AO119" t="str">
        <f t="shared" si="171"/>
        <v/>
      </c>
      <c r="AP119" t="str">
        <f t="shared" si="172"/>
        <v/>
      </c>
      <c r="AQ119" t="str">
        <f t="shared" si="173"/>
        <v/>
      </c>
      <c r="AU119" t="s">
        <v>423</v>
      </c>
      <c r="AV119" s="2" t="s">
        <v>422</v>
      </c>
      <c r="AW119" s="2" t="s">
        <v>422</v>
      </c>
      <c r="AX119" s="3" t="str">
        <f t="shared" si="174"/>
        <v>{
    'name': "Vinum Populi",
    'area': "powers",'hours':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"6165 Barnes Rd #170, Colorado Springs, CO 80922", 'other-amenities': ['','','med'], 'has-drink':false, 'has-food':false},</v>
      </c>
      <c r="AY119" t="str">
        <f t="shared" si="175"/>
        <v/>
      </c>
      <c r="AZ119" t="str">
        <f t="shared" si="176"/>
        <v/>
      </c>
      <c r="BA119" t="str">
        <f t="shared" si="177"/>
        <v/>
      </c>
      <c r="BB119" t="str">
        <f t="shared" si="178"/>
        <v/>
      </c>
      <c r="BC119" t="str">
        <f t="shared" si="179"/>
        <v/>
      </c>
      <c r="BD119" t="str">
        <f t="shared" si="180"/>
        <v/>
      </c>
      <c r="BE119" t="str">
        <f t="shared" si="181"/>
        <v>med  powers</v>
      </c>
      <c r="BF119" t="str">
        <f t="shared" si="182"/>
        <v>Powers Road</v>
      </c>
      <c r="BG119">
        <v>38.896653700000002</v>
      </c>
      <c r="BH119">
        <v>-104.7109871</v>
      </c>
      <c r="BI119" t="str">
        <f t="shared" si="183"/>
        <v>[38.8966537,-104.7109871],</v>
      </c>
    </row>
    <row r="120" spans="2:61" ht="21" customHeight="1">
      <c r="B120" t="s">
        <v>378</v>
      </c>
      <c r="C120" t="s">
        <v>374</v>
      </c>
      <c r="G120" t="s">
        <v>377</v>
      </c>
      <c r="J120">
        <v>1700</v>
      </c>
      <c r="K120">
        <v>1830</v>
      </c>
      <c r="L120">
        <v>1700</v>
      </c>
      <c r="M120">
        <v>1830</v>
      </c>
      <c r="N120">
        <v>1700</v>
      </c>
      <c r="O120">
        <v>1830</v>
      </c>
      <c r="P120">
        <v>1700</v>
      </c>
      <c r="Q120">
        <v>1830</v>
      </c>
      <c r="R120">
        <v>1700</v>
      </c>
      <c r="S120">
        <v>1830</v>
      </c>
      <c r="V120" t="s">
        <v>380</v>
      </c>
      <c r="W120" t="str">
        <f t="shared" si="153"/>
        <v/>
      </c>
      <c r="X120" t="str">
        <f t="shared" si="154"/>
        <v/>
      </c>
      <c r="Y120">
        <f t="shared" si="155"/>
        <v>17</v>
      </c>
      <c r="Z120">
        <f t="shared" si="156"/>
        <v>18.3</v>
      </c>
      <c r="AA120">
        <f t="shared" si="157"/>
        <v>17</v>
      </c>
      <c r="AB120">
        <f t="shared" si="158"/>
        <v>18.3</v>
      </c>
      <c r="AC120">
        <f t="shared" si="159"/>
        <v>17</v>
      </c>
      <c r="AD120">
        <f t="shared" si="160"/>
        <v>18.3</v>
      </c>
      <c r="AE120">
        <f t="shared" si="161"/>
        <v>17</v>
      </c>
      <c r="AF120">
        <f t="shared" si="162"/>
        <v>18.3</v>
      </c>
      <c r="AG120">
        <f t="shared" si="163"/>
        <v>17</v>
      </c>
      <c r="AH120">
        <f t="shared" si="164"/>
        <v>18.3</v>
      </c>
      <c r="AI120" t="str">
        <f t="shared" si="165"/>
        <v/>
      </c>
      <c r="AJ120" t="str">
        <f t="shared" si="166"/>
        <v/>
      </c>
      <c r="AK120" t="str">
        <f t="shared" si="167"/>
        <v/>
      </c>
      <c r="AL120" t="str">
        <f t="shared" si="168"/>
        <v>5pm-6.3pm</v>
      </c>
      <c r="AM120" t="str">
        <f t="shared" si="169"/>
        <v>5pm-6.3pm</v>
      </c>
      <c r="AN120" t="str">
        <f t="shared" si="170"/>
        <v>5pm-6.3pm</v>
      </c>
      <c r="AO120" t="str">
        <f t="shared" si="171"/>
        <v>5pm-6.3pm</v>
      </c>
      <c r="AP120" t="str">
        <f t="shared" si="172"/>
        <v>5pm-6.3pm</v>
      </c>
      <c r="AQ120" t="str">
        <f t="shared" si="173"/>
        <v/>
      </c>
      <c r="AU120" t="s">
        <v>423</v>
      </c>
      <c r="AV120" s="2" t="s">
        <v>421</v>
      </c>
      <c r="AW120" s="2" t="s">
        <v>421</v>
      </c>
      <c r="AX120" s="3" t="str">
        <f t="shared" si="174"/>
        <v>{
    'name': "Walters Bistro",
    'area': "broadmoor",'hours': {
      'sunday-start':"", 'sunday-end':"", 'monday-start':"1700", 'monday-end':"1830", 'tuesday-start':"1700", 'tuesday-end':"1830", 'wednesday-start':"1700", 'wednesday-end':"1830", 'thursday-start':"1700", 'thursday-end':"1830", 'friday-start':"1700", 'friday-end':"1830", 'saturday-start':"", 'saturday-end':""},  'description': "Half price on house wines, beer, and house cocktails", 'link':"", 'pricing':"",   'phone-number': "", 'address': "146 E Cheyenne Mountain Blvd, Colorado Springs, CO 80906", 'other-amenities': ['','','med'], 'has-drink':true, 'has-food':true},</v>
      </c>
      <c r="AY120" t="str">
        <f t="shared" si="175"/>
        <v/>
      </c>
      <c r="AZ120" t="str">
        <f t="shared" si="176"/>
        <v/>
      </c>
      <c r="BA120" t="str">
        <f t="shared" si="177"/>
        <v/>
      </c>
      <c r="BB120" t="str">
        <f t="shared" si="178"/>
        <v>&lt;img src=@img/drinkicon.png@&gt;</v>
      </c>
      <c r="BC120" t="str">
        <f t="shared" si="179"/>
        <v>&lt;img src=@img/foodicon.png@&gt;</v>
      </c>
      <c r="BD120" t="str">
        <f t="shared" si="180"/>
        <v>&lt;img src=@img/drinkicon.png@&gt;&lt;img src=@img/foodicon.png@&gt;</v>
      </c>
      <c r="BE120" t="str">
        <f t="shared" si="181"/>
        <v>drink food med  broadmoor</v>
      </c>
      <c r="BF120" t="str">
        <f t="shared" si="182"/>
        <v>Broadmoor</v>
      </c>
      <c r="BG120">
        <v>38.790337299999997</v>
      </c>
      <c r="BH120">
        <v>-104.8237797</v>
      </c>
      <c r="BI120" t="str">
        <f t="shared" si="183"/>
        <v>[38.7903373,-104.8237797],</v>
      </c>
    </row>
    <row r="121" spans="2:61" ht="21" customHeight="1">
      <c r="B121" s="19" t="s">
        <v>100</v>
      </c>
      <c r="C121" t="s">
        <v>55</v>
      </c>
      <c r="G121" s="9" t="s">
        <v>271</v>
      </c>
      <c r="J121">
        <v>1400</v>
      </c>
      <c r="K121">
        <v>1900</v>
      </c>
      <c r="L121">
        <v>1400</v>
      </c>
      <c r="M121">
        <v>1900</v>
      </c>
      <c r="N121">
        <v>1400</v>
      </c>
      <c r="O121">
        <v>1900</v>
      </c>
      <c r="P121">
        <v>1400</v>
      </c>
      <c r="Q121">
        <v>1900</v>
      </c>
      <c r="R121">
        <v>1400</v>
      </c>
      <c r="S121">
        <v>1900</v>
      </c>
      <c r="T121">
        <v>1400</v>
      </c>
      <c r="U121">
        <v>1900</v>
      </c>
      <c r="V121" t="s">
        <v>192</v>
      </c>
      <c r="W121" t="str">
        <f t="shared" si="153"/>
        <v/>
      </c>
      <c r="X121" t="str">
        <f t="shared" si="154"/>
        <v/>
      </c>
      <c r="Y121">
        <f t="shared" si="155"/>
        <v>14</v>
      </c>
      <c r="Z121">
        <f t="shared" si="156"/>
        <v>19</v>
      </c>
      <c r="AA121">
        <f t="shared" si="157"/>
        <v>14</v>
      </c>
      <c r="AB121">
        <f t="shared" si="158"/>
        <v>19</v>
      </c>
      <c r="AC121">
        <f t="shared" si="159"/>
        <v>14</v>
      </c>
      <c r="AD121">
        <f t="shared" si="160"/>
        <v>19</v>
      </c>
      <c r="AE121">
        <f t="shared" si="161"/>
        <v>14</v>
      </c>
      <c r="AF121">
        <f t="shared" si="162"/>
        <v>19</v>
      </c>
      <c r="AG121">
        <f t="shared" si="163"/>
        <v>14</v>
      </c>
      <c r="AH121">
        <f t="shared" si="164"/>
        <v>19</v>
      </c>
      <c r="AI121">
        <f t="shared" si="165"/>
        <v>14</v>
      </c>
      <c r="AJ121">
        <f t="shared" si="166"/>
        <v>19</v>
      </c>
      <c r="AK121" t="str">
        <f t="shared" si="167"/>
        <v/>
      </c>
      <c r="AL121" t="str">
        <f t="shared" si="168"/>
        <v>2pm-7pm</v>
      </c>
      <c r="AM121" t="str">
        <f t="shared" si="169"/>
        <v>2pm-7pm</v>
      </c>
      <c r="AN121" t="str">
        <f t="shared" si="170"/>
        <v>2pm-7pm</v>
      </c>
      <c r="AO121" t="str">
        <f t="shared" si="171"/>
        <v>2pm-7pm</v>
      </c>
      <c r="AP121" t="str">
        <f t="shared" si="172"/>
        <v>2pm-7pm</v>
      </c>
      <c r="AQ121" t="str">
        <f t="shared" si="173"/>
        <v>2pm-7pm</v>
      </c>
      <c r="AR121" s="1"/>
      <c r="AU121" t="s">
        <v>423</v>
      </c>
      <c r="AV121" s="2" t="s">
        <v>421</v>
      </c>
      <c r="AW121" s="2" t="s">
        <v>422</v>
      </c>
      <c r="AX121" s="3" t="str">
        <f t="shared" si="174"/>
        <v>{
    'name': "Zodiac Venue",
    'area': "downtown",'hours': {
      'sunday-start':"", 'sunday-end':"", 'monday-start':"1400", 'monday-end':"1900", 'tuesday-start':"1400", 'tuesday-end':"1900", 'wednesday-start':"1400", 'wednesday-end':"1900", 'thursday-start':"1400", 'thursday-end':"1900", 'friday-start':"1400", 'friday-end':"1900", 'saturday-start':"1400", 'saturday-end':"1900"},  'description': "Drink specials", 'link':"", 'pricing':"",   'phone-number': "", 'address': "230 Pueblo Ave, Colorado Springs, CO 80903", 'other-amenities': ['','','med'], 'has-drink':true, 'has-food':false},</v>
      </c>
      <c r="AY121" t="str">
        <f t="shared" si="175"/>
        <v/>
      </c>
      <c r="AZ121" t="str">
        <f t="shared" si="176"/>
        <v/>
      </c>
      <c r="BA121" t="str">
        <f t="shared" si="177"/>
        <v/>
      </c>
      <c r="BB121" t="str">
        <f t="shared" si="178"/>
        <v>&lt;img src=@img/drinkicon.png@&gt;</v>
      </c>
      <c r="BC121" t="str">
        <f t="shared" si="179"/>
        <v/>
      </c>
      <c r="BD121" t="str">
        <f t="shared" si="180"/>
        <v>&lt;img src=@img/drinkicon.png@&gt;</v>
      </c>
      <c r="BE121" t="str">
        <f t="shared" si="181"/>
        <v>drink med  downtown</v>
      </c>
      <c r="BF121" t="str">
        <f t="shared" si="182"/>
        <v>Downtown</v>
      </c>
      <c r="BG121">
        <v>38.827248300000001</v>
      </c>
      <c r="BH121">
        <v>-104.81879170000001</v>
      </c>
      <c r="BI121" t="str">
        <f t="shared" si="183"/>
        <v>[38.8272483,-104.8187917],</v>
      </c>
    </row>
  </sheetData>
  <autoFilter ref="C1:C102" xr:uid="{00000000-0009-0000-0000-000000000000}"/>
  <sortState xmlns:xlrd2="http://schemas.microsoft.com/office/spreadsheetml/2017/richdata2" ref="B2:BL120">
    <sortCondition ref="B2:B120"/>
  </sortState>
  <hyperlinks>
    <hyperlink ref="B54" r:id="rId1" display="https://www.yelp.com/biz/legends-rock-bar-colorado-springs" xr:uid="{00000000-0004-0000-0000-000000000000}"/>
    <hyperlink ref="B52" r:id="rId2" display="https://www.yelp.com/biz/knucklehead-tavern-colorado-springs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9"/>
  <sheetViews>
    <sheetView topLeftCell="A80" zoomScaleNormal="100" workbookViewId="0">
      <selection activeCell="A2" sqref="A2:B119"/>
    </sheetView>
  </sheetViews>
  <sheetFormatPr defaultRowHeight="14.5"/>
  <cols>
    <col min="2" max="2" width="37" bestFit="1" customWidth="1"/>
  </cols>
  <sheetData>
    <row r="1" spans="1:5">
      <c r="A1" t="s">
        <v>56</v>
      </c>
      <c r="B1" s="3" t="s">
        <v>57</v>
      </c>
      <c r="C1" t="s">
        <v>58</v>
      </c>
      <c r="D1" t="s">
        <v>59</v>
      </c>
      <c r="E1" t="s">
        <v>60</v>
      </c>
    </row>
    <row r="2" spans="1:5">
      <c r="A2">
        <v>38.832970000000003</v>
      </c>
      <c r="B2" s="10">
        <v>-104.82306</v>
      </c>
      <c r="C2" t="s">
        <v>146</v>
      </c>
      <c r="D2" t="s">
        <v>146</v>
      </c>
    </row>
    <row r="3" spans="1:5">
      <c r="A3">
        <v>38.835619999999999</v>
      </c>
      <c r="B3" s="3">
        <v>-104.82317999999999</v>
      </c>
      <c r="C3" t="s">
        <v>148</v>
      </c>
      <c r="D3" t="s">
        <v>148</v>
      </c>
    </row>
    <row r="4" spans="1:5">
      <c r="A4">
        <v>38.835999999999999</v>
      </c>
      <c r="B4" s="10">
        <v>-104.82387</v>
      </c>
      <c r="C4" t="s">
        <v>150</v>
      </c>
      <c r="D4" t="s">
        <v>150</v>
      </c>
    </row>
    <row r="5" spans="1:5">
      <c r="A5">
        <v>38.835560000000001</v>
      </c>
      <c r="B5" s="10">
        <v>-104.82407000000001</v>
      </c>
      <c r="C5" t="s">
        <v>151</v>
      </c>
      <c r="D5" t="s">
        <v>151</v>
      </c>
    </row>
    <row r="6" spans="1:5">
      <c r="A6">
        <v>38.832360000000001</v>
      </c>
      <c r="B6" s="3">
        <v>-104.83453</v>
      </c>
      <c r="C6" t="s">
        <v>152</v>
      </c>
      <c r="D6" t="s">
        <v>152</v>
      </c>
    </row>
    <row r="7" spans="1:5">
      <c r="A7">
        <v>38.826121499999999</v>
      </c>
      <c r="B7" s="10">
        <v>-104.8241113</v>
      </c>
      <c r="C7" t="s">
        <v>153</v>
      </c>
      <c r="D7" t="s">
        <v>153</v>
      </c>
    </row>
    <row r="8" spans="1:5">
      <c r="A8">
        <v>38.837568300000001</v>
      </c>
      <c r="B8" s="10">
        <v>-104.8235078</v>
      </c>
      <c r="C8" t="s">
        <v>154</v>
      </c>
      <c r="D8" t="s">
        <v>154</v>
      </c>
    </row>
    <row r="9" spans="1:5">
      <c r="A9">
        <v>38.834290000000003</v>
      </c>
      <c r="B9" s="10">
        <v>-104.82483999999999</v>
      </c>
      <c r="C9" t="s">
        <v>155</v>
      </c>
      <c r="D9" t="s">
        <v>155</v>
      </c>
    </row>
    <row r="10" spans="1:5">
      <c r="A10">
        <v>38.846469999999997</v>
      </c>
      <c r="B10" s="10">
        <v>-104.86208000000001</v>
      </c>
      <c r="C10" t="s">
        <v>156</v>
      </c>
      <c r="D10" t="s">
        <v>156</v>
      </c>
    </row>
    <row r="11" spans="1:5">
      <c r="A11">
        <v>38.846449999999997</v>
      </c>
      <c r="B11" s="10">
        <v>-104.86077</v>
      </c>
      <c r="C11" t="s">
        <v>157</v>
      </c>
      <c r="D11" t="s">
        <v>390</v>
      </c>
    </row>
    <row r="12" spans="1:5">
      <c r="A12">
        <v>38.8478317</v>
      </c>
      <c r="B12" s="10">
        <v>-104.864165</v>
      </c>
      <c r="C12" t="s">
        <v>391</v>
      </c>
      <c r="D12" t="s">
        <v>391</v>
      </c>
    </row>
    <row r="13" spans="1:5">
      <c r="A13">
        <v>38.848550000000003</v>
      </c>
      <c r="B13" s="10">
        <v>-104.86541</v>
      </c>
      <c r="C13" t="s">
        <v>159</v>
      </c>
      <c r="D13" t="s">
        <v>159</v>
      </c>
    </row>
    <row r="14" spans="1:5">
      <c r="A14">
        <v>38.856949999999998</v>
      </c>
      <c r="B14" s="10">
        <v>-104.91531999999999</v>
      </c>
      <c r="C14" t="s">
        <v>160</v>
      </c>
      <c r="D14" t="s">
        <v>160</v>
      </c>
    </row>
    <row r="15" spans="1:5">
      <c r="A15">
        <v>38.858221999999998</v>
      </c>
      <c r="B15" s="3">
        <v>-104.9178137</v>
      </c>
      <c r="C15" t="s">
        <v>161</v>
      </c>
      <c r="D15" t="s">
        <v>161</v>
      </c>
    </row>
    <row r="16" spans="1:5" ht="15.5">
      <c r="A16">
        <v>38.859034999999999</v>
      </c>
      <c r="B16" s="11">
        <v>-104.91963</v>
      </c>
      <c r="C16" t="s">
        <v>162</v>
      </c>
      <c r="D16" t="s">
        <v>162</v>
      </c>
    </row>
    <row r="17" spans="1:4">
      <c r="A17">
        <v>38.857100000000003</v>
      </c>
      <c r="B17" s="10">
        <v>-104.91604</v>
      </c>
      <c r="C17" t="s">
        <v>164</v>
      </c>
      <c r="D17" t="s">
        <v>164</v>
      </c>
    </row>
    <row r="18" spans="1:4">
      <c r="A18">
        <v>38.857489999999999</v>
      </c>
      <c r="B18" s="10">
        <v>-104.91552</v>
      </c>
      <c r="C18" t="s">
        <v>163</v>
      </c>
      <c r="D18" t="s">
        <v>163</v>
      </c>
    </row>
    <row r="19" spans="1:4">
      <c r="A19">
        <v>38.858800000000002</v>
      </c>
      <c r="B19" s="10">
        <v>-104.91779</v>
      </c>
      <c r="C19" t="s">
        <v>165</v>
      </c>
      <c r="D19" t="s">
        <v>165</v>
      </c>
    </row>
    <row r="20" spans="1:4" ht="15.5">
      <c r="A20">
        <v>38.858370000000001</v>
      </c>
      <c r="B20" s="11">
        <v>-104.91792</v>
      </c>
      <c r="C20" t="s">
        <v>166</v>
      </c>
      <c r="D20" t="s">
        <v>166</v>
      </c>
    </row>
    <row r="21" spans="1:4">
      <c r="A21">
        <v>38.911320000000003</v>
      </c>
      <c r="B21" s="3">
        <v>-104.71729000000001</v>
      </c>
      <c r="C21" t="s">
        <v>167</v>
      </c>
      <c r="D21" t="s">
        <v>392</v>
      </c>
    </row>
    <row r="22" spans="1:4" ht="15.5">
      <c r="A22">
        <v>38.909889999999997</v>
      </c>
      <c r="B22" s="11">
        <v>-104.71872</v>
      </c>
      <c r="C22" t="s">
        <v>168</v>
      </c>
      <c r="D22" t="s">
        <v>168</v>
      </c>
    </row>
    <row r="23" spans="1:4" ht="15.5">
      <c r="A23">
        <v>38.896653700000002</v>
      </c>
      <c r="B23" s="11">
        <v>-104.7109871</v>
      </c>
      <c r="C23" t="s">
        <v>169</v>
      </c>
      <c r="D23" t="s">
        <v>393</v>
      </c>
    </row>
    <row r="24" spans="1:4">
      <c r="A24">
        <v>38.894410000000001</v>
      </c>
      <c r="B24" s="3">
        <v>-104.72107</v>
      </c>
      <c r="C24" t="s">
        <v>260</v>
      </c>
      <c r="D24" t="s">
        <v>394</v>
      </c>
    </row>
    <row r="25" spans="1:4">
      <c r="A25">
        <v>38.895409999999998</v>
      </c>
      <c r="B25" s="3">
        <v>-104.71510000000001</v>
      </c>
      <c r="C25" t="s">
        <v>261</v>
      </c>
      <c r="D25" t="s">
        <v>261</v>
      </c>
    </row>
    <row r="26" spans="1:4">
      <c r="A26">
        <v>38.927124999999997</v>
      </c>
      <c r="B26" s="3">
        <v>-104.72270399999999</v>
      </c>
      <c r="C26" t="s">
        <v>262</v>
      </c>
      <c r="D26" t="s">
        <v>395</v>
      </c>
    </row>
    <row r="27" spans="1:4">
      <c r="A27">
        <v>38.889899999999997</v>
      </c>
      <c r="B27" s="3">
        <v>-104.71393999999999</v>
      </c>
      <c r="C27" t="s">
        <v>263</v>
      </c>
      <c r="D27" t="s">
        <v>263</v>
      </c>
    </row>
    <row r="28" spans="1:4">
      <c r="A28">
        <v>38.881039999999999</v>
      </c>
      <c r="B28" s="3">
        <v>-104.7167</v>
      </c>
      <c r="C28" t="s">
        <v>264</v>
      </c>
      <c r="D28" t="s">
        <v>396</v>
      </c>
    </row>
    <row r="29" spans="1:4">
      <c r="A29">
        <v>38.880665</v>
      </c>
      <c r="B29" s="3">
        <v>-104.71691</v>
      </c>
      <c r="C29" t="s">
        <v>265</v>
      </c>
      <c r="D29" t="s">
        <v>397</v>
      </c>
    </row>
    <row r="30" spans="1:4">
      <c r="A30">
        <v>38.878</v>
      </c>
      <c r="B30" s="3">
        <v>-104.71639</v>
      </c>
      <c r="C30" t="s">
        <v>398</v>
      </c>
      <c r="D30" t="s">
        <v>399</v>
      </c>
    </row>
    <row r="31" spans="1:4" ht="15.5">
      <c r="A31">
        <v>38.854834799999999</v>
      </c>
      <c r="B31" s="11">
        <v>-104.71841430000001</v>
      </c>
      <c r="C31" t="s">
        <v>267</v>
      </c>
      <c r="D31" t="s">
        <v>267</v>
      </c>
    </row>
    <row r="32" spans="1:4" ht="15.5">
      <c r="A32">
        <v>38.872680000000003</v>
      </c>
      <c r="B32" s="11">
        <v>-104.71903</v>
      </c>
      <c r="C32" t="s">
        <v>268</v>
      </c>
      <c r="D32" t="s">
        <v>400</v>
      </c>
    </row>
    <row r="33" spans="1:4">
      <c r="A33">
        <v>38.825550200000002</v>
      </c>
      <c r="B33" s="10">
        <v>-104.8244246</v>
      </c>
      <c r="C33" t="s">
        <v>269</v>
      </c>
      <c r="D33" t="s">
        <v>269</v>
      </c>
    </row>
    <row r="34" spans="1:4" ht="15.5">
      <c r="A34">
        <v>38.826425800000003</v>
      </c>
      <c r="B34" s="11">
        <v>-104.827124</v>
      </c>
      <c r="C34" t="s">
        <v>270</v>
      </c>
      <c r="D34" t="s">
        <v>270</v>
      </c>
    </row>
    <row r="35" spans="1:4">
      <c r="A35">
        <v>38.827248300000001</v>
      </c>
      <c r="B35" s="3">
        <v>-104.81879170000001</v>
      </c>
      <c r="C35" t="s">
        <v>271</v>
      </c>
      <c r="D35" t="s">
        <v>271</v>
      </c>
    </row>
    <row r="36" spans="1:4" ht="15.5">
      <c r="A36">
        <v>38.827300000000001</v>
      </c>
      <c r="B36" s="11">
        <v>-104.82262</v>
      </c>
      <c r="C36" t="s">
        <v>272</v>
      </c>
      <c r="D36" t="s">
        <v>272</v>
      </c>
    </row>
    <row r="37" spans="1:4">
      <c r="A37">
        <v>38.832635000000003</v>
      </c>
      <c r="B37" s="3">
        <v>-104.8184667</v>
      </c>
      <c r="C37" t="s">
        <v>273</v>
      </c>
      <c r="D37" t="s">
        <v>273</v>
      </c>
    </row>
    <row r="38" spans="1:4" ht="15.5">
      <c r="A38">
        <v>38.833321699999999</v>
      </c>
      <c r="B38" s="11">
        <v>-104.8235583</v>
      </c>
      <c r="C38" t="s">
        <v>274</v>
      </c>
      <c r="D38" t="s">
        <v>274</v>
      </c>
    </row>
    <row r="39" spans="1:4">
      <c r="A39">
        <v>38.828311999999997</v>
      </c>
      <c r="B39" s="10">
        <v>-104.822571</v>
      </c>
      <c r="C39" t="s">
        <v>275</v>
      </c>
      <c r="D39" t="s">
        <v>275</v>
      </c>
    </row>
    <row r="40" spans="1:4">
      <c r="A40">
        <v>38.835000000000001</v>
      </c>
      <c r="B40" s="10">
        <v>-104.82375</v>
      </c>
      <c r="C40" t="s">
        <v>276</v>
      </c>
      <c r="D40" t="s">
        <v>276</v>
      </c>
    </row>
    <row r="41" spans="1:4">
      <c r="A41">
        <v>38.833321699999999</v>
      </c>
      <c r="B41" s="10">
        <v>-104.8235583</v>
      </c>
      <c r="C41" t="s">
        <v>274</v>
      </c>
      <c r="D41" t="s">
        <v>274</v>
      </c>
    </row>
    <row r="42" spans="1:4">
      <c r="A42">
        <v>38.832680000000003</v>
      </c>
      <c r="B42" s="3">
        <v>-104.82393</v>
      </c>
      <c r="C42" t="s">
        <v>277</v>
      </c>
      <c r="D42" t="s">
        <v>277</v>
      </c>
    </row>
    <row r="43" spans="1:4">
      <c r="A43">
        <v>38.833320000000001</v>
      </c>
      <c r="B43" s="10">
        <v>-104.82666999999999</v>
      </c>
      <c r="C43" t="s">
        <v>401</v>
      </c>
      <c r="D43" t="s">
        <v>401</v>
      </c>
    </row>
    <row r="44" spans="1:4">
      <c r="A44">
        <v>38.839413299999997</v>
      </c>
      <c r="B44" s="3">
        <v>-104.8226938</v>
      </c>
      <c r="C44" t="s">
        <v>279</v>
      </c>
      <c r="D44" t="s">
        <v>279</v>
      </c>
    </row>
    <row r="45" spans="1:4">
      <c r="A45">
        <v>38.851550000000003</v>
      </c>
      <c r="B45">
        <v>-104.8231</v>
      </c>
      <c r="C45" t="s">
        <v>280</v>
      </c>
      <c r="D45" t="s">
        <v>402</v>
      </c>
    </row>
    <row r="46" spans="1:4">
      <c r="A46">
        <v>38.839080000000003</v>
      </c>
      <c r="B46">
        <v>-104.82272</v>
      </c>
      <c r="C46" t="s">
        <v>281</v>
      </c>
      <c r="D46" t="s">
        <v>281</v>
      </c>
    </row>
    <row r="47" spans="1:4">
      <c r="A47">
        <v>38.988039999999998</v>
      </c>
      <c r="B47">
        <v>-105.04581</v>
      </c>
      <c r="C47" t="s">
        <v>282</v>
      </c>
      <c r="D47" t="s">
        <v>282</v>
      </c>
    </row>
    <row r="48" spans="1:4">
      <c r="A48">
        <v>39.095570000000002</v>
      </c>
      <c r="B48">
        <v>-104.85966000000001</v>
      </c>
      <c r="C48" t="s">
        <v>283</v>
      </c>
      <c r="D48" t="s">
        <v>283</v>
      </c>
    </row>
    <row r="49" spans="1:4">
      <c r="A49">
        <v>39.091769999999997</v>
      </c>
      <c r="B49">
        <v>-104.87315</v>
      </c>
      <c r="C49" t="s">
        <v>284</v>
      </c>
      <c r="D49" t="s">
        <v>284</v>
      </c>
    </row>
    <row r="50" spans="1:4">
      <c r="A50">
        <v>38.967869999999998</v>
      </c>
      <c r="B50">
        <v>-104.78243000000001</v>
      </c>
      <c r="C50" t="s">
        <v>285</v>
      </c>
      <c r="D50" t="s">
        <v>403</v>
      </c>
    </row>
    <row r="51" spans="1:4">
      <c r="A51">
        <v>39.064799999999998</v>
      </c>
      <c r="B51">
        <v>-104.84954</v>
      </c>
      <c r="C51" t="s">
        <v>286</v>
      </c>
      <c r="D51" t="s">
        <v>404</v>
      </c>
    </row>
    <row r="52" spans="1:4">
      <c r="A52">
        <v>39.066606</v>
      </c>
      <c r="B52">
        <v>-104.8554</v>
      </c>
      <c r="C52" t="s">
        <v>287</v>
      </c>
      <c r="D52" t="s">
        <v>287</v>
      </c>
    </row>
    <row r="53" spans="1:4">
      <c r="A53">
        <v>39.091929999999998</v>
      </c>
      <c r="B53">
        <v>-104.87358999999999</v>
      </c>
      <c r="C53" t="s">
        <v>288</v>
      </c>
      <c r="D53" t="s">
        <v>288</v>
      </c>
    </row>
    <row r="54" spans="1:4">
      <c r="A54">
        <v>39.025303000000001</v>
      </c>
      <c r="B54">
        <v>-104.82319819999999</v>
      </c>
      <c r="C54" t="s">
        <v>289</v>
      </c>
      <c r="D54" t="s">
        <v>405</v>
      </c>
    </row>
    <row r="55" spans="1:4">
      <c r="A55">
        <v>39.022539999999999</v>
      </c>
      <c r="B55">
        <v>-104.82472</v>
      </c>
      <c r="C55" t="s">
        <v>290</v>
      </c>
      <c r="D55" t="s">
        <v>290</v>
      </c>
    </row>
    <row r="56" spans="1:4">
      <c r="A56">
        <v>39.021619999999999</v>
      </c>
      <c r="B56">
        <v>-104.82538</v>
      </c>
      <c r="C56" t="s">
        <v>291</v>
      </c>
      <c r="D56" t="s">
        <v>291</v>
      </c>
    </row>
    <row r="57" spans="1:4">
      <c r="A57">
        <v>39.124110000000002</v>
      </c>
      <c r="B57">
        <v>-104.91367</v>
      </c>
      <c r="C57" t="s">
        <v>292</v>
      </c>
      <c r="D57" t="s">
        <v>292</v>
      </c>
    </row>
    <row r="58" spans="1:4">
      <c r="A58">
        <v>39.026110000000003</v>
      </c>
      <c r="B58">
        <v>-104.82259999999999</v>
      </c>
      <c r="C58" t="s">
        <v>293</v>
      </c>
      <c r="D58" t="s">
        <v>406</v>
      </c>
    </row>
    <row r="59" spans="1:4">
      <c r="A59">
        <v>39.018268800000001</v>
      </c>
      <c r="B59">
        <v>-104.7906933</v>
      </c>
      <c r="C59" t="s">
        <v>294</v>
      </c>
      <c r="D59" t="s">
        <v>407</v>
      </c>
    </row>
    <row r="60" spans="1:4">
      <c r="A60">
        <v>38.924329999999998</v>
      </c>
      <c r="B60">
        <v>-104.79201999999999</v>
      </c>
      <c r="C60" t="s">
        <v>295</v>
      </c>
      <c r="D60" t="s">
        <v>295</v>
      </c>
    </row>
    <row r="61" spans="1:4">
      <c r="A61">
        <v>38.924974200000001</v>
      </c>
      <c r="B61">
        <v>-104.77376529999999</v>
      </c>
      <c r="C61" t="s">
        <v>296</v>
      </c>
      <c r="D61" t="s">
        <v>296</v>
      </c>
    </row>
    <row r="62" spans="1:4">
      <c r="A62">
        <v>38.924875</v>
      </c>
      <c r="B62">
        <v>-104.7742415</v>
      </c>
      <c r="C62" t="s">
        <v>408</v>
      </c>
      <c r="D62" t="s">
        <v>408</v>
      </c>
    </row>
    <row r="63" spans="1:4">
      <c r="A63">
        <v>38.925393200000002</v>
      </c>
      <c r="B63">
        <v>-104.7947455</v>
      </c>
      <c r="C63" t="s">
        <v>298</v>
      </c>
      <c r="D63" t="s">
        <v>298</v>
      </c>
    </row>
    <row r="64" spans="1:4">
      <c r="A64">
        <v>38.913607800000001</v>
      </c>
      <c r="B64">
        <v>-104.7764085</v>
      </c>
      <c r="C64" t="s">
        <v>299</v>
      </c>
      <c r="D64" t="s">
        <v>299</v>
      </c>
    </row>
    <row r="65" spans="1:4">
      <c r="A65">
        <v>38.943472499999999</v>
      </c>
      <c r="B65">
        <v>-104.77398049999999</v>
      </c>
      <c r="C65" t="s">
        <v>300</v>
      </c>
      <c r="D65" t="s">
        <v>300</v>
      </c>
    </row>
    <row r="66" spans="1:4">
      <c r="A66">
        <v>38.948990000000002</v>
      </c>
      <c r="B66">
        <v>-104.80538</v>
      </c>
      <c r="C66" t="s">
        <v>301</v>
      </c>
      <c r="D66" t="s">
        <v>301</v>
      </c>
    </row>
    <row r="67" spans="1:4">
      <c r="A67">
        <v>38.941299999999998</v>
      </c>
      <c r="B67">
        <v>-104.80002</v>
      </c>
      <c r="C67" t="s">
        <v>302</v>
      </c>
      <c r="D67" t="s">
        <v>302</v>
      </c>
    </row>
    <row r="68" spans="1:4">
      <c r="A68">
        <v>38.938290000000002</v>
      </c>
      <c r="B68">
        <v>-104.79742</v>
      </c>
      <c r="C68" t="s">
        <v>303</v>
      </c>
      <c r="D68" t="s">
        <v>303</v>
      </c>
    </row>
    <row r="69" spans="1:4">
      <c r="A69">
        <v>38.947016699999999</v>
      </c>
      <c r="B69">
        <v>-104.80141500000001</v>
      </c>
      <c r="C69" t="s">
        <v>304</v>
      </c>
      <c r="D69" t="s">
        <v>304</v>
      </c>
    </row>
    <row r="70" spans="1:4">
      <c r="A70">
        <v>38.947670000000002</v>
      </c>
      <c r="B70">
        <v>-104.80368</v>
      </c>
      <c r="C70" t="s">
        <v>305</v>
      </c>
      <c r="D70" t="s">
        <v>305</v>
      </c>
    </row>
    <row r="71" spans="1:4">
      <c r="A71">
        <v>38.902715000000001</v>
      </c>
      <c r="B71">
        <v>-104.7687567</v>
      </c>
      <c r="C71" t="s">
        <v>306</v>
      </c>
      <c r="D71" t="s">
        <v>306</v>
      </c>
    </row>
    <row r="72" spans="1:4">
      <c r="A72">
        <v>38.889229999999998</v>
      </c>
      <c r="B72">
        <v>-104.75874</v>
      </c>
      <c r="C72" t="s">
        <v>307</v>
      </c>
      <c r="D72" t="s">
        <v>409</v>
      </c>
    </row>
    <row r="73" spans="1:4">
      <c r="A73">
        <v>38.889310000000002</v>
      </c>
      <c r="B73">
        <v>-104.7575033</v>
      </c>
      <c r="C73" t="s">
        <v>308</v>
      </c>
      <c r="D73" t="s">
        <v>308</v>
      </c>
    </row>
    <row r="74" spans="1:4">
      <c r="A74">
        <v>38.824626000000002</v>
      </c>
      <c r="B74">
        <v>-104.747446</v>
      </c>
      <c r="C74" t="s">
        <v>309</v>
      </c>
      <c r="D74" t="s">
        <v>309</v>
      </c>
    </row>
    <row r="75" spans="1:4">
      <c r="A75">
        <v>38.837120800000001</v>
      </c>
      <c r="B75">
        <v>-104.7567483</v>
      </c>
      <c r="C75" t="s">
        <v>311</v>
      </c>
      <c r="D75" t="s">
        <v>311</v>
      </c>
    </row>
    <row r="76" spans="1:4">
      <c r="A76">
        <v>38.789400000000001</v>
      </c>
      <c r="B76">
        <v>-104.76197999999999</v>
      </c>
      <c r="C76" t="s">
        <v>312</v>
      </c>
      <c r="D76" t="s">
        <v>312</v>
      </c>
    </row>
    <row r="77" spans="1:4">
      <c r="A77">
        <v>38.793636499999998</v>
      </c>
      <c r="B77">
        <v>-104.7684613</v>
      </c>
      <c r="C77" t="s">
        <v>313</v>
      </c>
      <c r="D77" t="s">
        <v>313</v>
      </c>
    </row>
    <row r="78" spans="1:4">
      <c r="A78">
        <v>38.804718999999999</v>
      </c>
      <c r="B78">
        <v>-104.73662299999999</v>
      </c>
      <c r="C78" t="s">
        <v>314</v>
      </c>
      <c r="D78" t="s">
        <v>314</v>
      </c>
    </row>
    <row r="79" spans="1:4">
      <c r="A79">
        <v>38.828429999999997</v>
      </c>
      <c r="B79">
        <v>-104.8233</v>
      </c>
      <c r="C79" t="s">
        <v>315</v>
      </c>
      <c r="D79" t="s">
        <v>315</v>
      </c>
    </row>
    <row r="80" spans="1:4">
      <c r="A80">
        <v>38.853960000000001</v>
      </c>
      <c r="B80">
        <v>-104.71791</v>
      </c>
      <c r="C80" t="s">
        <v>316</v>
      </c>
      <c r="D80" t="s">
        <v>316</v>
      </c>
    </row>
    <row r="81" spans="1:4">
      <c r="A81">
        <v>38.810920000000003</v>
      </c>
      <c r="B81">
        <v>-104.82729</v>
      </c>
      <c r="C81" t="s">
        <v>317</v>
      </c>
      <c r="D81" t="s">
        <v>317</v>
      </c>
    </row>
    <row r="82" spans="1:4">
      <c r="A82">
        <v>38.826121499999999</v>
      </c>
      <c r="B82">
        <v>-104.8241113</v>
      </c>
      <c r="C82" t="s">
        <v>153</v>
      </c>
      <c r="D82" t="s">
        <v>153</v>
      </c>
    </row>
    <row r="83" spans="1:4">
      <c r="A83">
        <v>38.89723</v>
      </c>
      <c r="B83">
        <v>-104.85431</v>
      </c>
      <c r="C83" t="s">
        <v>318</v>
      </c>
      <c r="D83" t="s">
        <v>318</v>
      </c>
    </row>
    <row r="84" spans="1:4">
      <c r="A84">
        <v>38.904905999999997</v>
      </c>
      <c r="B84">
        <v>-104.863874</v>
      </c>
      <c r="C84" t="s">
        <v>319</v>
      </c>
      <c r="D84" t="s">
        <v>319</v>
      </c>
    </row>
    <row r="85" spans="1:4">
      <c r="A85">
        <v>38.835619999999999</v>
      </c>
      <c r="B85">
        <v>-104.82317999999999</v>
      </c>
      <c r="C85" t="s">
        <v>320</v>
      </c>
      <c r="D85" t="s">
        <v>148</v>
      </c>
    </row>
    <row r="86" spans="1:4">
      <c r="A86">
        <v>38.833849999999998</v>
      </c>
      <c r="B86">
        <v>-104.82241999999999</v>
      </c>
      <c r="C86" t="s">
        <v>321</v>
      </c>
      <c r="D86" t="s">
        <v>321</v>
      </c>
    </row>
    <row r="87" spans="1:4">
      <c r="A87">
        <v>38.902574999999999</v>
      </c>
      <c r="B87">
        <v>-104.81832780000001</v>
      </c>
      <c r="C87" t="s">
        <v>322</v>
      </c>
      <c r="D87" t="s">
        <v>322</v>
      </c>
    </row>
    <row r="88" spans="1:4">
      <c r="A88">
        <v>38.832819999999998</v>
      </c>
      <c r="B88">
        <v>-104.82402999999999</v>
      </c>
      <c r="C88" t="s">
        <v>323</v>
      </c>
      <c r="D88" t="s">
        <v>410</v>
      </c>
    </row>
    <row r="89" spans="1:4">
      <c r="A89">
        <v>38.809930000000001</v>
      </c>
      <c r="B89">
        <v>-104.82483999999999</v>
      </c>
      <c r="C89" t="s">
        <v>324</v>
      </c>
      <c r="D89" t="s">
        <v>324</v>
      </c>
    </row>
    <row r="90" spans="1:4">
      <c r="A90">
        <v>38.848779999999998</v>
      </c>
      <c r="B90">
        <v>-104.86452</v>
      </c>
      <c r="C90" t="s">
        <v>325</v>
      </c>
      <c r="D90" t="s">
        <v>411</v>
      </c>
    </row>
    <row r="91" spans="1:4">
      <c r="A91">
        <v>38.831229999999998</v>
      </c>
      <c r="B91">
        <v>-104.82414</v>
      </c>
      <c r="C91" t="s">
        <v>326</v>
      </c>
      <c r="D91" t="s">
        <v>326</v>
      </c>
    </row>
    <row r="92" spans="1:4">
      <c r="A92">
        <v>38.824300000000001</v>
      </c>
      <c r="B92">
        <v>-104.82622000000001</v>
      </c>
      <c r="C92" t="s">
        <v>327</v>
      </c>
      <c r="D92" t="s">
        <v>327</v>
      </c>
    </row>
    <row r="93" spans="1:4">
      <c r="A93">
        <v>38.857550000000003</v>
      </c>
      <c r="B93">
        <v>-104.91434</v>
      </c>
      <c r="C93" t="s">
        <v>328</v>
      </c>
      <c r="D93" t="s">
        <v>328</v>
      </c>
    </row>
    <row r="94" spans="1:4">
      <c r="A94">
        <v>38.846600799999997</v>
      </c>
      <c r="B94">
        <v>-104.7562155</v>
      </c>
      <c r="C94" t="s">
        <v>329</v>
      </c>
      <c r="D94" t="s">
        <v>412</v>
      </c>
    </row>
    <row r="95" spans="1:4">
      <c r="A95">
        <v>38.881030000000003</v>
      </c>
      <c r="B95">
        <v>-104.71706</v>
      </c>
      <c r="C95" t="s">
        <v>330</v>
      </c>
      <c r="D95" t="s">
        <v>413</v>
      </c>
    </row>
    <row r="96" spans="1:4">
      <c r="A96">
        <v>38.847990000000003</v>
      </c>
      <c r="B96">
        <v>-104.86448</v>
      </c>
      <c r="C96" t="s">
        <v>358</v>
      </c>
      <c r="D96" t="s">
        <v>358</v>
      </c>
    </row>
    <row r="97" spans="1:4">
      <c r="A97">
        <v>38.840389999999999</v>
      </c>
      <c r="B97">
        <v>-104.86297</v>
      </c>
      <c r="C97" t="s">
        <v>357</v>
      </c>
      <c r="D97" t="s">
        <v>357</v>
      </c>
    </row>
    <row r="98" spans="1:4">
      <c r="A98">
        <v>38.819960000000002</v>
      </c>
      <c r="B98">
        <v>-104.84134</v>
      </c>
      <c r="C98" t="s">
        <v>356</v>
      </c>
      <c r="D98" t="s">
        <v>356</v>
      </c>
    </row>
    <row r="99" spans="1:4">
      <c r="A99">
        <v>38.841248999999998</v>
      </c>
      <c r="B99">
        <v>-104.71677099999999</v>
      </c>
      <c r="C99" t="s">
        <v>359</v>
      </c>
      <c r="D99" t="s">
        <v>359</v>
      </c>
    </row>
    <row r="100" spans="1:4">
      <c r="A100">
        <v>38.804183299999998</v>
      </c>
      <c r="B100">
        <v>-104.83983670000001</v>
      </c>
      <c r="C100" t="s">
        <v>360</v>
      </c>
      <c r="D100" t="s">
        <v>360</v>
      </c>
    </row>
    <row r="101" spans="1:4">
      <c r="A101">
        <v>38.844859999999997</v>
      </c>
      <c r="B101">
        <v>-104.85939999999999</v>
      </c>
      <c r="C101" t="s">
        <v>361</v>
      </c>
      <c r="D101" t="s">
        <v>414</v>
      </c>
    </row>
    <row r="102" spans="1:4">
      <c r="A102">
        <v>38.877710499999999</v>
      </c>
      <c r="B102">
        <v>-104.8125695</v>
      </c>
      <c r="C102" t="s">
        <v>362</v>
      </c>
      <c r="D102" t="s">
        <v>415</v>
      </c>
    </row>
    <row r="103" spans="1:4">
      <c r="A103">
        <v>38.806759999999997</v>
      </c>
      <c r="B103">
        <v>-104.72629999999999</v>
      </c>
      <c r="C103" t="s">
        <v>363</v>
      </c>
      <c r="D103" t="s">
        <v>416</v>
      </c>
    </row>
    <row r="104" spans="1:4">
      <c r="A104">
        <v>38.82799</v>
      </c>
      <c r="B104">
        <v>-104.82259000000001</v>
      </c>
      <c r="C104" t="s">
        <v>364</v>
      </c>
      <c r="D104" t="s">
        <v>364</v>
      </c>
    </row>
    <row r="105" spans="1:4">
      <c r="A105">
        <v>38.848080000000003</v>
      </c>
      <c r="B105">
        <v>-104.86471</v>
      </c>
      <c r="C105" t="s">
        <v>365</v>
      </c>
      <c r="D105" t="s">
        <v>365</v>
      </c>
    </row>
    <row r="106" spans="1:4">
      <c r="A106">
        <v>38.744484999999997</v>
      </c>
      <c r="B106">
        <v>-104.7396383</v>
      </c>
      <c r="C106" t="s">
        <v>366</v>
      </c>
      <c r="D106" t="s">
        <v>417</v>
      </c>
    </row>
    <row r="107" spans="1:4">
      <c r="A107">
        <v>38.850259999999999</v>
      </c>
      <c r="B107">
        <v>-104.86696000000001</v>
      </c>
      <c r="C107" t="s">
        <v>367</v>
      </c>
      <c r="D107" t="s">
        <v>418</v>
      </c>
    </row>
    <row r="108" spans="1:4">
      <c r="A108">
        <v>38.846380000000003</v>
      </c>
      <c r="B108">
        <v>-104.86066</v>
      </c>
      <c r="C108" t="s">
        <v>368</v>
      </c>
      <c r="D108" t="s">
        <v>368</v>
      </c>
    </row>
    <row r="109" spans="1:4">
      <c r="A109">
        <v>38.876530000000002</v>
      </c>
      <c r="B109">
        <v>-104.71932</v>
      </c>
      <c r="C109" t="s">
        <v>369</v>
      </c>
      <c r="D109" t="s">
        <v>419</v>
      </c>
    </row>
    <row r="110" spans="1:4">
      <c r="A110">
        <v>38.993273000000002</v>
      </c>
      <c r="B110">
        <v>-104.811695</v>
      </c>
      <c r="C110" t="s">
        <v>370</v>
      </c>
      <c r="D110" t="s">
        <v>370</v>
      </c>
    </row>
    <row r="111" spans="1:4">
      <c r="A111">
        <v>38.904649300000003</v>
      </c>
      <c r="B111">
        <v>-104.8177993</v>
      </c>
      <c r="C111" t="s">
        <v>371</v>
      </c>
      <c r="D111" t="s">
        <v>371</v>
      </c>
    </row>
    <row r="112" spans="1:4">
      <c r="A112">
        <v>38.811149999999998</v>
      </c>
      <c r="B112">
        <v>-104.82487999999999</v>
      </c>
      <c r="C112" t="s">
        <v>372</v>
      </c>
      <c r="D112" t="s">
        <v>372</v>
      </c>
    </row>
    <row r="113" spans="1:4">
      <c r="A113">
        <v>38.852640000000001</v>
      </c>
      <c r="B113">
        <v>-104.89675</v>
      </c>
      <c r="C113" t="s">
        <v>373</v>
      </c>
      <c r="D113" t="s">
        <v>373</v>
      </c>
    </row>
    <row r="114" spans="1:4">
      <c r="A114">
        <v>38.807157799999999</v>
      </c>
      <c r="B114">
        <v>-104.8221449</v>
      </c>
      <c r="C114" t="s">
        <v>376</v>
      </c>
      <c r="D114" t="s">
        <v>376</v>
      </c>
    </row>
    <row r="115" spans="1:4">
      <c r="A115">
        <v>38.790337299999997</v>
      </c>
      <c r="B115">
        <v>-104.8237797</v>
      </c>
      <c r="C115" t="s">
        <v>377</v>
      </c>
      <c r="D115" t="s">
        <v>377</v>
      </c>
    </row>
    <row r="116" spans="1:4">
      <c r="A116">
        <v>38.915370000000003</v>
      </c>
      <c r="B116">
        <v>-104.78644</v>
      </c>
      <c r="C116" t="s">
        <v>382</v>
      </c>
      <c r="D116" t="s">
        <v>382</v>
      </c>
    </row>
    <row r="117" spans="1:4">
      <c r="A117">
        <v>38.795009999999998</v>
      </c>
      <c r="B117">
        <v>-104.80183</v>
      </c>
      <c r="C117" t="s">
        <v>420</v>
      </c>
      <c r="D117" t="s">
        <v>420</v>
      </c>
    </row>
    <row r="118" spans="1:4">
      <c r="A118">
        <v>38.8765</v>
      </c>
      <c r="B118">
        <v>-104.72076</v>
      </c>
      <c r="C118" t="s">
        <v>386</v>
      </c>
      <c r="D118" t="s">
        <v>386</v>
      </c>
    </row>
    <row r="119" spans="1:4">
      <c r="A119">
        <v>38.82593</v>
      </c>
      <c r="B119">
        <v>-104.83919</v>
      </c>
      <c r="C119" t="s">
        <v>389</v>
      </c>
      <c r="D119" t="s">
        <v>389</v>
      </c>
    </row>
  </sheetData>
  <pageMargins left="0.7" right="0.7" top="0.75" bottom="0.75" header="0.3" footer="0.3"/>
  <customProperties>
    <customPr name="SSC_SHEET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>
      <selection sqref="A1:XFD1"/>
    </sheetView>
  </sheetViews>
  <sheetFormatPr defaultRowHeight="14.5"/>
  <sheetData/>
  <pageMargins left="0.7" right="0.7" top="0.75" bottom="0.75" header="0.3" footer="0.3"/>
  <customProperties>
    <customPr name="SSC_SHEET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Christian</cp:lastModifiedBy>
  <cp:lastPrinted>2019-02-14T22:32:51Z</cp:lastPrinted>
  <dcterms:created xsi:type="dcterms:W3CDTF">2018-03-26T00:36:09Z</dcterms:created>
  <dcterms:modified xsi:type="dcterms:W3CDTF">2019-03-19T23:13:38Z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d8ef602c-fd17-4b90-8174-e799718ceb5e</vt:lpwstr>
  </property>
</Properties>
</file>