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colo_spring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Sheet1!$C$1:$C$100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105" i="1" l="1"/>
  <c r="BF60" i="1"/>
  <c r="BF93" i="1"/>
  <c r="BF4" i="1"/>
  <c r="BF89" i="1"/>
  <c r="BF48" i="1"/>
  <c r="BF64" i="1"/>
  <c r="BF111" i="1"/>
  <c r="BF29" i="1"/>
  <c r="BF79" i="1"/>
  <c r="BF5" i="1"/>
  <c r="BF91" i="1"/>
  <c r="BF114" i="1"/>
  <c r="BF103" i="1"/>
  <c r="BF57" i="1"/>
  <c r="BF49" i="1"/>
  <c r="BF77" i="1"/>
  <c r="BF68" i="1"/>
  <c r="BF43" i="1"/>
  <c r="BF83" i="1"/>
  <c r="BF117" i="1"/>
  <c r="BF73" i="1"/>
  <c r="BF23" i="1"/>
  <c r="BF80" i="1"/>
  <c r="BF63" i="1"/>
  <c r="BF110" i="1"/>
  <c r="BF10" i="1"/>
  <c r="BF38" i="1"/>
  <c r="BF72" i="1"/>
  <c r="BF22" i="1"/>
  <c r="BF27" i="1"/>
  <c r="BF109" i="1"/>
  <c r="BF119" i="1"/>
  <c r="BF99" i="1"/>
  <c r="BF116" i="1"/>
  <c r="BF98" i="1"/>
  <c r="BF9" i="1"/>
  <c r="BF40" i="1"/>
  <c r="BF24" i="1"/>
  <c r="BF108" i="1"/>
  <c r="BF85" i="1"/>
  <c r="BF90" i="1"/>
  <c r="BF113" i="1"/>
  <c r="BF37" i="1"/>
  <c r="BF18" i="1"/>
  <c r="BF66" i="1"/>
  <c r="BF100" i="1"/>
  <c r="BF8" i="1"/>
  <c r="BF31" i="1"/>
  <c r="BF94" i="1"/>
  <c r="BF52" i="1"/>
  <c r="BF101" i="1"/>
  <c r="BF15" i="1"/>
  <c r="BF19" i="1"/>
  <c r="BF107" i="1"/>
  <c r="BF30" i="1"/>
  <c r="BF106" i="1"/>
  <c r="BF32" i="1"/>
  <c r="BF65" i="1"/>
  <c r="BF61" i="1"/>
  <c r="BF34" i="1"/>
  <c r="BF74" i="1"/>
  <c r="BF41" i="1"/>
  <c r="BF35" i="1"/>
  <c r="BF7" i="1"/>
  <c r="BF17" i="1"/>
  <c r="BF81" i="1"/>
  <c r="BF6" i="1"/>
  <c r="BF67" i="1"/>
  <c r="BF104" i="1"/>
  <c r="BF56" i="1"/>
  <c r="BF36" i="1"/>
  <c r="BF50" i="1"/>
  <c r="BF53" i="1"/>
  <c r="BF51" i="1"/>
  <c r="BF47" i="1"/>
  <c r="BF59" i="1"/>
  <c r="BF14" i="1"/>
  <c r="BF16" i="1"/>
  <c r="BF55" i="1"/>
  <c r="BF115" i="1"/>
  <c r="BF2" i="1"/>
  <c r="BF13" i="1"/>
  <c r="BF86" i="1"/>
  <c r="BF12" i="1"/>
  <c r="BF84" i="1"/>
  <c r="BF33" i="1"/>
  <c r="BF46" i="1"/>
  <c r="BF54" i="1"/>
  <c r="BF82" i="1"/>
  <c r="BF87" i="1"/>
  <c r="BF112" i="1"/>
  <c r="BF75" i="1"/>
  <c r="BF11" i="1"/>
  <c r="BF70" i="1"/>
  <c r="BF78" i="1"/>
  <c r="BF76" i="1"/>
  <c r="BF102" i="1"/>
  <c r="BF58" i="1"/>
  <c r="BF88" i="1"/>
  <c r="BF97" i="1"/>
  <c r="BF44" i="1"/>
  <c r="BF92" i="1"/>
  <c r="BF26" i="1"/>
  <c r="BF62" i="1"/>
  <c r="BF39" i="1"/>
  <c r="BF3" i="1"/>
  <c r="BF25" i="1"/>
  <c r="BF42" i="1"/>
  <c r="BF69" i="1"/>
  <c r="BF28" i="1"/>
  <c r="BF71" i="1"/>
  <c r="BF118" i="1"/>
  <c r="BF21" i="1"/>
  <c r="BF20" i="1"/>
  <c r="BF96" i="1"/>
  <c r="BF95" i="1"/>
  <c r="BF45" i="1"/>
  <c r="BI105" i="1"/>
  <c r="BI60" i="1"/>
  <c r="BI93" i="1"/>
  <c r="BI4" i="1"/>
  <c r="BI89" i="1"/>
  <c r="BI48" i="1"/>
  <c r="BI64" i="1"/>
  <c r="BI111" i="1"/>
  <c r="BI29" i="1"/>
  <c r="BI79" i="1"/>
  <c r="BI5" i="1"/>
  <c r="BI91" i="1"/>
  <c r="BI114" i="1"/>
  <c r="BI103" i="1"/>
  <c r="BI57" i="1"/>
  <c r="BI49" i="1"/>
  <c r="BI77" i="1"/>
  <c r="BI68" i="1"/>
  <c r="BI43" i="1"/>
  <c r="BI83" i="1"/>
  <c r="BI117" i="1"/>
  <c r="BI73" i="1"/>
  <c r="BI23" i="1"/>
  <c r="BI80" i="1"/>
  <c r="BI63" i="1"/>
  <c r="BI110" i="1"/>
  <c r="BI10" i="1"/>
  <c r="BI38" i="1"/>
  <c r="BI72" i="1"/>
  <c r="BI22" i="1"/>
  <c r="BI27" i="1"/>
  <c r="BI109" i="1"/>
  <c r="BI119" i="1"/>
  <c r="BI99" i="1"/>
  <c r="BI116" i="1"/>
  <c r="BI98" i="1"/>
  <c r="BI9" i="1"/>
  <c r="BI40" i="1"/>
  <c r="BI24" i="1"/>
  <c r="BI108" i="1"/>
  <c r="BI85" i="1"/>
  <c r="BI90" i="1"/>
  <c r="BI113" i="1"/>
  <c r="BI37" i="1"/>
  <c r="BI18" i="1"/>
  <c r="BI66" i="1"/>
  <c r="BI100" i="1"/>
  <c r="BI8" i="1"/>
  <c r="BI31" i="1"/>
  <c r="BI94" i="1"/>
  <c r="BI52" i="1"/>
  <c r="BI101" i="1"/>
  <c r="BI15" i="1"/>
  <c r="BI19" i="1"/>
  <c r="BI107" i="1"/>
  <c r="BI30" i="1"/>
  <c r="BI106" i="1"/>
  <c r="BI32" i="1"/>
  <c r="BI65" i="1"/>
  <c r="BI61" i="1"/>
  <c r="BI34" i="1"/>
  <c r="BI74" i="1"/>
  <c r="BI41" i="1"/>
  <c r="BI35" i="1"/>
  <c r="BI7" i="1"/>
  <c r="BI17" i="1"/>
  <c r="BI81" i="1"/>
  <c r="BI6" i="1"/>
  <c r="BI67" i="1"/>
  <c r="BI104" i="1"/>
  <c r="BI56" i="1"/>
  <c r="BI36" i="1"/>
  <c r="BI50" i="1"/>
  <c r="BI53" i="1"/>
  <c r="BI51" i="1"/>
  <c r="BI47" i="1"/>
  <c r="BI59" i="1"/>
  <c r="BI14" i="1"/>
  <c r="BI16" i="1"/>
  <c r="BI55" i="1"/>
  <c r="BI115" i="1"/>
  <c r="BI2" i="1"/>
  <c r="BI13" i="1"/>
  <c r="BI86" i="1"/>
  <c r="BI12" i="1"/>
  <c r="BI84" i="1"/>
  <c r="BI33" i="1"/>
  <c r="BI46" i="1"/>
  <c r="BI54" i="1"/>
  <c r="BI82" i="1"/>
  <c r="BI87" i="1"/>
  <c r="BI112" i="1"/>
  <c r="BI75" i="1"/>
  <c r="BI11" i="1"/>
  <c r="BI70" i="1"/>
  <c r="BI78" i="1"/>
  <c r="BI76" i="1"/>
  <c r="BI102" i="1"/>
  <c r="BI58" i="1"/>
  <c r="BI88" i="1"/>
  <c r="BI97" i="1"/>
  <c r="BI44" i="1"/>
  <c r="BI92" i="1"/>
  <c r="BI26" i="1"/>
  <c r="BI62" i="1"/>
  <c r="BI39" i="1"/>
  <c r="BI3" i="1"/>
  <c r="BI25" i="1"/>
  <c r="BI42" i="1"/>
  <c r="BI69" i="1"/>
  <c r="BI28" i="1"/>
  <c r="BI71" i="1"/>
  <c r="BI118" i="1"/>
  <c r="BI21" i="1"/>
  <c r="BI20" i="1"/>
  <c r="BI96" i="1"/>
  <c r="BI95" i="1"/>
  <c r="AX105" i="1"/>
  <c r="AY105" i="1"/>
  <c r="AZ105" i="1"/>
  <c r="BA105" i="1"/>
  <c r="BB105" i="1"/>
  <c r="BC105" i="1"/>
  <c r="BE105" i="1"/>
  <c r="AX60" i="1"/>
  <c r="AY60" i="1"/>
  <c r="AZ60" i="1"/>
  <c r="BA60" i="1"/>
  <c r="BB60" i="1"/>
  <c r="BC60" i="1"/>
  <c r="BE60" i="1"/>
  <c r="AX93" i="1"/>
  <c r="AY93" i="1"/>
  <c r="AZ93" i="1"/>
  <c r="BA93" i="1"/>
  <c r="BB93" i="1"/>
  <c r="BC93" i="1"/>
  <c r="BE93" i="1"/>
  <c r="AX4" i="1"/>
  <c r="AY4" i="1"/>
  <c r="AZ4" i="1"/>
  <c r="BA4" i="1"/>
  <c r="BB4" i="1"/>
  <c r="BC4" i="1"/>
  <c r="BE4" i="1"/>
  <c r="AX89" i="1"/>
  <c r="AY89" i="1"/>
  <c r="AZ89" i="1"/>
  <c r="BA89" i="1"/>
  <c r="BB89" i="1"/>
  <c r="BC89" i="1"/>
  <c r="BE89" i="1"/>
  <c r="AX48" i="1"/>
  <c r="AY48" i="1"/>
  <c r="AZ48" i="1"/>
  <c r="BA48" i="1"/>
  <c r="BB48" i="1"/>
  <c r="BC48" i="1"/>
  <c r="BE48" i="1"/>
  <c r="AX64" i="1"/>
  <c r="AY64" i="1"/>
  <c r="AZ64" i="1"/>
  <c r="BA64" i="1"/>
  <c r="BB64" i="1"/>
  <c r="BC64" i="1"/>
  <c r="BE64" i="1"/>
  <c r="AX111" i="1"/>
  <c r="AY111" i="1"/>
  <c r="AZ111" i="1"/>
  <c r="BA111" i="1"/>
  <c r="BB111" i="1"/>
  <c r="BC111" i="1"/>
  <c r="BE111" i="1"/>
  <c r="AX29" i="1"/>
  <c r="AY29" i="1"/>
  <c r="AZ29" i="1"/>
  <c r="BA29" i="1"/>
  <c r="BD29" i="1" s="1"/>
  <c r="BB29" i="1"/>
  <c r="BC29" i="1"/>
  <c r="BE29" i="1"/>
  <c r="AX79" i="1"/>
  <c r="AY79" i="1"/>
  <c r="AZ79" i="1"/>
  <c r="BA79" i="1"/>
  <c r="BB79" i="1"/>
  <c r="BC79" i="1"/>
  <c r="BE79" i="1"/>
  <c r="AX5" i="1"/>
  <c r="AY5" i="1"/>
  <c r="AZ5" i="1"/>
  <c r="BA5" i="1"/>
  <c r="BB5" i="1"/>
  <c r="BC5" i="1"/>
  <c r="BE5" i="1"/>
  <c r="AX91" i="1"/>
  <c r="AY91" i="1"/>
  <c r="AZ91" i="1"/>
  <c r="BA91" i="1"/>
  <c r="BB91" i="1"/>
  <c r="BC91" i="1"/>
  <c r="BE91" i="1"/>
  <c r="AX114" i="1"/>
  <c r="AY114" i="1"/>
  <c r="AZ114" i="1"/>
  <c r="BA114" i="1"/>
  <c r="BB114" i="1"/>
  <c r="BC114" i="1"/>
  <c r="BE114" i="1"/>
  <c r="AX103" i="1"/>
  <c r="AY103" i="1"/>
  <c r="AZ103" i="1"/>
  <c r="BA103" i="1"/>
  <c r="BB103" i="1"/>
  <c r="BC103" i="1"/>
  <c r="BE103" i="1"/>
  <c r="AX57" i="1"/>
  <c r="AY57" i="1"/>
  <c r="AZ57" i="1"/>
  <c r="BA57" i="1"/>
  <c r="BB57" i="1"/>
  <c r="BC57" i="1"/>
  <c r="BE57" i="1"/>
  <c r="AX49" i="1"/>
  <c r="AY49" i="1"/>
  <c r="AZ49" i="1"/>
  <c r="BA49" i="1"/>
  <c r="BB49" i="1"/>
  <c r="BC49" i="1"/>
  <c r="BE49" i="1"/>
  <c r="AX77" i="1"/>
  <c r="AY77" i="1"/>
  <c r="AZ77" i="1"/>
  <c r="BA77" i="1"/>
  <c r="BB77" i="1"/>
  <c r="BC77" i="1"/>
  <c r="BD77" i="1" s="1"/>
  <c r="BE77" i="1"/>
  <c r="AX68" i="1"/>
  <c r="AY68" i="1"/>
  <c r="AZ68" i="1"/>
  <c r="BA68" i="1"/>
  <c r="BB68" i="1"/>
  <c r="BC68" i="1"/>
  <c r="BE68" i="1"/>
  <c r="AX43" i="1"/>
  <c r="AY43" i="1"/>
  <c r="AZ43" i="1"/>
  <c r="BA43" i="1"/>
  <c r="BB43" i="1"/>
  <c r="BC43" i="1"/>
  <c r="BE43" i="1"/>
  <c r="AX83" i="1"/>
  <c r="AY83" i="1"/>
  <c r="AZ83" i="1"/>
  <c r="BA83" i="1"/>
  <c r="BB83" i="1"/>
  <c r="BC83" i="1"/>
  <c r="BE83" i="1"/>
  <c r="AX117" i="1"/>
  <c r="AY117" i="1"/>
  <c r="AZ117" i="1"/>
  <c r="BA117" i="1"/>
  <c r="BB117" i="1"/>
  <c r="BC117" i="1"/>
  <c r="BE117" i="1"/>
  <c r="AX73" i="1"/>
  <c r="AY73" i="1"/>
  <c r="AZ73" i="1"/>
  <c r="BA73" i="1"/>
  <c r="BB73" i="1"/>
  <c r="BC73" i="1"/>
  <c r="BE73" i="1"/>
  <c r="AX23" i="1"/>
  <c r="AY23" i="1"/>
  <c r="AZ23" i="1"/>
  <c r="BA23" i="1"/>
  <c r="BB23" i="1"/>
  <c r="BC23" i="1"/>
  <c r="BE23" i="1"/>
  <c r="AX80" i="1"/>
  <c r="AY80" i="1"/>
  <c r="AZ80" i="1"/>
  <c r="BA80" i="1"/>
  <c r="BB80" i="1"/>
  <c r="BC80" i="1"/>
  <c r="BE80" i="1"/>
  <c r="AX63" i="1"/>
  <c r="AY63" i="1"/>
  <c r="AZ63" i="1"/>
  <c r="BA63" i="1"/>
  <c r="BB63" i="1"/>
  <c r="BC63" i="1"/>
  <c r="BE63" i="1"/>
  <c r="AX110" i="1"/>
  <c r="AY110" i="1"/>
  <c r="AZ110" i="1"/>
  <c r="BA110" i="1"/>
  <c r="BB110" i="1"/>
  <c r="BC110" i="1"/>
  <c r="BE110" i="1"/>
  <c r="AX10" i="1"/>
  <c r="AY10" i="1"/>
  <c r="AZ10" i="1"/>
  <c r="BA10" i="1"/>
  <c r="BB10" i="1"/>
  <c r="BC10" i="1"/>
  <c r="BE10" i="1"/>
  <c r="AX38" i="1"/>
  <c r="AY38" i="1"/>
  <c r="AZ38" i="1"/>
  <c r="BA38" i="1"/>
  <c r="BB38" i="1"/>
  <c r="BC38" i="1"/>
  <c r="BE38" i="1"/>
  <c r="AX72" i="1"/>
  <c r="AY72" i="1"/>
  <c r="AZ72" i="1"/>
  <c r="BA72" i="1"/>
  <c r="BB72" i="1"/>
  <c r="BC72" i="1"/>
  <c r="BE72" i="1"/>
  <c r="AX22" i="1"/>
  <c r="AY22" i="1"/>
  <c r="AZ22" i="1"/>
  <c r="BA22" i="1"/>
  <c r="BB22" i="1"/>
  <c r="BC22" i="1"/>
  <c r="BE22" i="1"/>
  <c r="AX27" i="1"/>
  <c r="AY27" i="1"/>
  <c r="AZ27" i="1"/>
  <c r="BA27" i="1"/>
  <c r="BB27" i="1"/>
  <c r="BC27" i="1"/>
  <c r="BE27" i="1"/>
  <c r="AX109" i="1"/>
  <c r="AY109" i="1"/>
  <c r="AZ109" i="1"/>
  <c r="BA109" i="1"/>
  <c r="BB109" i="1"/>
  <c r="BC109" i="1"/>
  <c r="BE109" i="1"/>
  <c r="AX119" i="1"/>
  <c r="AY119" i="1"/>
  <c r="AZ119" i="1"/>
  <c r="BA119" i="1"/>
  <c r="BB119" i="1"/>
  <c r="BC119" i="1"/>
  <c r="BE119" i="1"/>
  <c r="AX99" i="1"/>
  <c r="AY99" i="1"/>
  <c r="AZ99" i="1"/>
  <c r="BA99" i="1"/>
  <c r="BB99" i="1"/>
  <c r="BC99" i="1"/>
  <c r="BE99" i="1"/>
  <c r="AX116" i="1"/>
  <c r="AY116" i="1"/>
  <c r="AZ116" i="1"/>
  <c r="BA116" i="1"/>
  <c r="BB116" i="1"/>
  <c r="BC116" i="1"/>
  <c r="BE116" i="1"/>
  <c r="AX98" i="1"/>
  <c r="AY98" i="1"/>
  <c r="AZ98" i="1"/>
  <c r="BA98" i="1"/>
  <c r="BB98" i="1"/>
  <c r="BC98" i="1"/>
  <c r="BD98" i="1" s="1"/>
  <c r="BE98" i="1"/>
  <c r="AX9" i="1"/>
  <c r="AY9" i="1"/>
  <c r="AZ9" i="1"/>
  <c r="BA9" i="1"/>
  <c r="BB9" i="1"/>
  <c r="BC9" i="1"/>
  <c r="BE9" i="1"/>
  <c r="AX40" i="1"/>
  <c r="AY40" i="1"/>
  <c r="AZ40" i="1"/>
  <c r="BA40" i="1"/>
  <c r="BB40" i="1"/>
  <c r="BC40" i="1"/>
  <c r="BE40" i="1"/>
  <c r="AX24" i="1"/>
  <c r="AY24" i="1"/>
  <c r="AZ24" i="1"/>
  <c r="BA24" i="1"/>
  <c r="BB24" i="1"/>
  <c r="BC24" i="1"/>
  <c r="BE24" i="1"/>
  <c r="AX108" i="1"/>
  <c r="AY108" i="1"/>
  <c r="AZ108" i="1"/>
  <c r="BA108" i="1"/>
  <c r="BB108" i="1"/>
  <c r="BC108" i="1"/>
  <c r="BE108" i="1"/>
  <c r="AX85" i="1"/>
  <c r="AY85" i="1"/>
  <c r="AZ85" i="1"/>
  <c r="BA85" i="1"/>
  <c r="BD85" i="1" s="1"/>
  <c r="BB85" i="1"/>
  <c r="BC85" i="1"/>
  <c r="BE85" i="1"/>
  <c r="AX90" i="1"/>
  <c r="AY90" i="1"/>
  <c r="AZ90" i="1"/>
  <c r="BA90" i="1"/>
  <c r="BB90" i="1"/>
  <c r="BC90" i="1"/>
  <c r="BE90" i="1"/>
  <c r="AX113" i="1"/>
  <c r="AY113" i="1"/>
  <c r="AZ113" i="1"/>
  <c r="BA113" i="1"/>
  <c r="BB113" i="1"/>
  <c r="BC113" i="1"/>
  <c r="BE113" i="1"/>
  <c r="AX37" i="1"/>
  <c r="AY37" i="1"/>
  <c r="AZ37" i="1"/>
  <c r="BA37" i="1"/>
  <c r="BB37" i="1"/>
  <c r="BC37" i="1"/>
  <c r="BE37" i="1"/>
  <c r="AX18" i="1"/>
  <c r="AY18" i="1"/>
  <c r="AZ18" i="1"/>
  <c r="BA18" i="1"/>
  <c r="BD18" i="1" s="1"/>
  <c r="BB18" i="1"/>
  <c r="BC18" i="1"/>
  <c r="BE18" i="1"/>
  <c r="AX66" i="1"/>
  <c r="AY66" i="1"/>
  <c r="AZ66" i="1"/>
  <c r="BA66" i="1"/>
  <c r="BB66" i="1"/>
  <c r="BC66" i="1"/>
  <c r="BE66" i="1"/>
  <c r="AX100" i="1"/>
  <c r="AY100" i="1"/>
  <c r="AZ100" i="1"/>
  <c r="BA100" i="1"/>
  <c r="BB100" i="1"/>
  <c r="BC100" i="1"/>
  <c r="BE100" i="1"/>
  <c r="AX8" i="1"/>
  <c r="AY8" i="1"/>
  <c r="AZ8" i="1"/>
  <c r="BA8" i="1"/>
  <c r="BB8" i="1"/>
  <c r="BC8" i="1"/>
  <c r="BD8" i="1" s="1"/>
  <c r="BE8" i="1"/>
  <c r="AX31" i="1"/>
  <c r="AY31" i="1"/>
  <c r="AZ31" i="1"/>
  <c r="BA31" i="1"/>
  <c r="BB31" i="1"/>
  <c r="BC31" i="1"/>
  <c r="BE31" i="1"/>
  <c r="AX94" i="1"/>
  <c r="AY94" i="1"/>
  <c r="AZ94" i="1"/>
  <c r="BA94" i="1"/>
  <c r="BB94" i="1"/>
  <c r="BC94" i="1"/>
  <c r="BE94" i="1"/>
  <c r="AX52" i="1"/>
  <c r="AY52" i="1"/>
  <c r="AZ52" i="1"/>
  <c r="BA52" i="1"/>
  <c r="BB52" i="1"/>
  <c r="BC52" i="1"/>
  <c r="BE52" i="1"/>
  <c r="AX101" i="1"/>
  <c r="AY101" i="1"/>
  <c r="AZ101" i="1"/>
  <c r="BA101" i="1"/>
  <c r="BB101" i="1"/>
  <c r="BC101" i="1"/>
  <c r="BE101" i="1"/>
  <c r="AX15" i="1"/>
  <c r="AY15" i="1"/>
  <c r="AZ15" i="1"/>
  <c r="BA15" i="1"/>
  <c r="BB15" i="1"/>
  <c r="BC15" i="1"/>
  <c r="BE15" i="1"/>
  <c r="AX19" i="1"/>
  <c r="AY19" i="1"/>
  <c r="AZ19" i="1"/>
  <c r="BA19" i="1"/>
  <c r="BB19" i="1"/>
  <c r="BC19" i="1"/>
  <c r="BE19" i="1"/>
  <c r="AX107" i="1"/>
  <c r="AY107" i="1"/>
  <c r="AZ107" i="1"/>
  <c r="BA107" i="1"/>
  <c r="BB107" i="1"/>
  <c r="BC107" i="1"/>
  <c r="BE107" i="1"/>
  <c r="AX30" i="1"/>
  <c r="AY30" i="1"/>
  <c r="AZ30" i="1"/>
  <c r="BA30" i="1"/>
  <c r="BB30" i="1"/>
  <c r="BC30" i="1"/>
  <c r="BE30" i="1"/>
  <c r="AX106" i="1"/>
  <c r="AY106" i="1"/>
  <c r="AZ106" i="1"/>
  <c r="BA106" i="1"/>
  <c r="BB106" i="1"/>
  <c r="BC106" i="1"/>
  <c r="BE106" i="1"/>
  <c r="AX32" i="1"/>
  <c r="AY32" i="1"/>
  <c r="AZ32" i="1"/>
  <c r="BA32" i="1"/>
  <c r="BB32" i="1"/>
  <c r="BC32" i="1"/>
  <c r="BE32" i="1"/>
  <c r="AX65" i="1"/>
  <c r="AY65" i="1"/>
  <c r="AZ65" i="1"/>
  <c r="BA65" i="1"/>
  <c r="BB65" i="1"/>
  <c r="BC65" i="1"/>
  <c r="BE65" i="1"/>
  <c r="AX61" i="1"/>
  <c r="AY61" i="1"/>
  <c r="AZ61" i="1"/>
  <c r="BA61" i="1"/>
  <c r="BB61" i="1"/>
  <c r="BC61" i="1"/>
  <c r="BE61" i="1"/>
  <c r="AX34" i="1"/>
  <c r="AY34" i="1"/>
  <c r="AZ34" i="1"/>
  <c r="BA34" i="1"/>
  <c r="BB34" i="1"/>
  <c r="BC34" i="1"/>
  <c r="BE34" i="1"/>
  <c r="AX74" i="1"/>
  <c r="AY74" i="1"/>
  <c r="AZ74" i="1"/>
  <c r="BA74" i="1"/>
  <c r="BB74" i="1"/>
  <c r="BC74" i="1"/>
  <c r="BE74" i="1"/>
  <c r="AX41" i="1"/>
  <c r="AY41" i="1"/>
  <c r="AZ41" i="1"/>
  <c r="BA41" i="1"/>
  <c r="BB41" i="1"/>
  <c r="BC41" i="1"/>
  <c r="BE41" i="1"/>
  <c r="AX35" i="1"/>
  <c r="AY35" i="1"/>
  <c r="AZ35" i="1"/>
  <c r="BA35" i="1"/>
  <c r="BB35" i="1"/>
  <c r="BC35" i="1"/>
  <c r="BE35" i="1"/>
  <c r="AX7" i="1"/>
  <c r="AY7" i="1"/>
  <c r="AZ7" i="1"/>
  <c r="BA7" i="1"/>
  <c r="BB7" i="1"/>
  <c r="BC7" i="1"/>
  <c r="BE7" i="1"/>
  <c r="AX17" i="1"/>
  <c r="AY17" i="1"/>
  <c r="AZ17" i="1"/>
  <c r="BA17" i="1"/>
  <c r="BB17" i="1"/>
  <c r="BC17" i="1"/>
  <c r="BE17" i="1"/>
  <c r="AX81" i="1"/>
  <c r="AY81" i="1"/>
  <c r="AZ81" i="1"/>
  <c r="BA81" i="1"/>
  <c r="BB81" i="1"/>
  <c r="BC81" i="1"/>
  <c r="BE81" i="1"/>
  <c r="AX6" i="1"/>
  <c r="AY6" i="1"/>
  <c r="AZ6" i="1"/>
  <c r="BA6" i="1"/>
  <c r="BB6" i="1"/>
  <c r="BC6" i="1"/>
  <c r="BE6" i="1"/>
  <c r="AX67" i="1"/>
  <c r="AY67" i="1"/>
  <c r="AZ67" i="1"/>
  <c r="BA67" i="1"/>
  <c r="BB67" i="1"/>
  <c r="BC67" i="1"/>
  <c r="BE67" i="1"/>
  <c r="AX104" i="1"/>
  <c r="AY104" i="1"/>
  <c r="AZ104" i="1"/>
  <c r="BA104" i="1"/>
  <c r="BB104" i="1"/>
  <c r="BC104" i="1"/>
  <c r="BE104" i="1"/>
  <c r="AX56" i="1"/>
  <c r="AY56" i="1"/>
  <c r="AZ56" i="1"/>
  <c r="BA56" i="1"/>
  <c r="BB56" i="1"/>
  <c r="BC56" i="1"/>
  <c r="BE56" i="1"/>
  <c r="AX36" i="1"/>
  <c r="AY36" i="1"/>
  <c r="AZ36" i="1"/>
  <c r="BA36" i="1"/>
  <c r="BB36" i="1"/>
  <c r="BC36" i="1"/>
  <c r="BD36" i="1" s="1"/>
  <c r="BE36" i="1"/>
  <c r="AX50" i="1"/>
  <c r="AY50" i="1"/>
  <c r="AZ50" i="1"/>
  <c r="BA50" i="1"/>
  <c r="BD50" i="1" s="1"/>
  <c r="BB50" i="1"/>
  <c r="BC50" i="1"/>
  <c r="BE50" i="1"/>
  <c r="AX53" i="1"/>
  <c r="AY53" i="1"/>
  <c r="AZ53" i="1"/>
  <c r="BA53" i="1"/>
  <c r="BB53" i="1"/>
  <c r="BC53" i="1"/>
  <c r="BE53" i="1"/>
  <c r="AX51" i="1"/>
  <c r="AY51" i="1"/>
  <c r="AZ51" i="1"/>
  <c r="BA51" i="1"/>
  <c r="BB51" i="1"/>
  <c r="BC51" i="1"/>
  <c r="BE51" i="1"/>
  <c r="AX47" i="1"/>
  <c r="AY47" i="1"/>
  <c r="AZ47" i="1"/>
  <c r="BA47" i="1"/>
  <c r="BB47" i="1"/>
  <c r="BC47" i="1"/>
  <c r="BE47" i="1"/>
  <c r="AX59" i="1"/>
  <c r="AY59" i="1"/>
  <c r="AZ59" i="1"/>
  <c r="BA59" i="1"/>
  <c r="BB59" i="1"/>
  <c r="BC59" i="1"/>
  <c r="BE59" i="1"/>
  <c r="AX14" i="1"/>
  <c r="AY14" i="1"/>
  <c r="AZ14" i="1"/>
  <c r="BA14" i="1"/>
  <c r="BB14" i="1"/>
  <c r="BC14" i="1"/>
  <c r="BE14" i="1"/>
  <c r="AX16" i="1"/>
  <c r="AY16" i="1"/>
  <c r="AZ16" i="1"/>
  <c r="BA16" i="1"/>
  <c r="BB16" i="1"/>
  <c r="BC16" i="1"/>
  <c r="BE16" i="1"/>
  <c r="AX55" i="1"/>
  <c r="AY55" i="1"/>
  <c r="AZ55" i="1"/>
  <c r="BA55" i="1"/>
  <c r="BB55" i="1"/>
  <c r="BC55" i="1"/>
  <c r="BE55" i="1"/>
  <c r="AX115" i="1"/>
  <c r="AY115" i="1"/>
  <c r="AZ115" i="1"/>
  <c r="BA115" i="1"/>
  <c r="BD115" i="1" s="1"/>
  <c r="BB115" i="1"/>
  <c r="BC115" i="1"/>
  <c r="BE115" i="1"/>
  <c r="AX2" i="1"/>
  <c r="AY2" i="1"/>
  <c r="AZ2" i="1"/>
  <c r="BA2" i="1"/>
  <c r="BB2" i="1"/>
  <c r="BC2" i="1"/>
  <c r="BE2" i="1"/>
  <c r="AX13" i="1"/>
  <c r="AY13" i="1"/>
  <c r="AZ13" i="1"/>
  <c r="BA13" i="1"/>
  <c r="BB13" i="1"/>
  <c r="BC13" i="1"/>
  <c r="BE13" i="1"/>
  <c r="AX86" i="1"/>
  <c r="AY86" i="1"/>
  <c r="AZ86" i="1"/>
  <c r="BA86" i="1"/>
  <c r="BB86" i="1"/>
  <c r="BC86" i="1"/>
  <c r="BE86" i="1"/>
  <c r="AX12" i="1"/>
  <c r="AY12" i="1"/>
  <c r="AZ12" i="1"/>
  <c r="BA12" i="1"/>
  <c r="BB12" i="1"/>
  <c r="BC12" i="1"/>
  <c r="BE12" i="1"/>
  <c r="AX84" i="1"/>
  <c r="AY84" i="1"/>
  <c r="AZ84" i="1"/>
  <c r="BA84" i="1"/>
  <c r="BB84" i="1"/>
  <c r="BC84" i="1"/>
  <c r="BE84" i="1"/>
  <c r="AX33" i="1"/>
  <c r="AY33" i="1"/>
  <c r="AZ33" i="1"/>
  <c r="BA33" i="1"/>
  <c r="BB33" i="1"/>
  <c r="BC33" i="1"/>
  <c r="BE33" i="1"/>
  <c r="AX46" i="1"/>
  <c r="AY46" i="1"/>
  <c r="AZ46" i="1"/>
  <c r="BA46" i="1"/>
  <c r="BB46" i="1"/>
  <c r="BC46" i="1"/>
  <c r="BE46" i="1"/>
  <c r="AX54" i="1"/>
  <c r="AY54" i="1"/>
  <c r="AZ54" i="1"/>
  <c r="BA54" i="1"/>
  <c r="BB54" i="1"/>
  <c r="BC54" i="1"/>
  <c r="BE54" i="1"/>
  <c r="AX82" i="1"/>
  <c r="AY82" i="1"/>
  <c r="AZ82" i="1"/>
  <c r="BA82" i="1"/>
  <c r="BB82" i="1"/>
  <c r="BC82" i="1"/>
  <c r="BE82" i="1"/>
  <c r="AX87" i="1"/>
  <c r="AY87" i="1"/>
  <c r="AZ87" i="1"/>
  <c r="BA87" i="1"/>
  <c r="BB87" i="1"/>
  <c r="BC87" i="1"/>
  <c r="BE87" i="1"/>
  <c r="AX112" i="1"/>
  <c r="AY112" i="1"/>
  <c r="AZ112" i="1"/>
  <c r="BA112" i="1"/>
  <c r="BB112" i="1"/>
  <c r="BC112" i="1"/>
  <c r="BE112" i="1"/>
  <c r="AX75" i="1"/>
  <c r="AY75" i="1"/>
  <c r="AZ75" i="1"/>
  <c r="BA75" i="1"/>
  <c r="BB75" i="1"/>
  <c r="BC75" i="1"/>
  <c r="BE75" i="1"/>
  <c r="AX11" i="1"/>
  <c r="AY11" i="1"/>
  <c r="AZ11" i="1"/>
  <c r="BA11" i="1"/>
  <c r="BB11" i="1"/>
  <c r="BC11" i="1"/>
  <c r="BE11" i="1"/>
  <c r="AX70" i="1"/>
  <c r="AY70" i="1"/>
  <c r="AZ70" i="1"/>
  <c r="BA70" i="1"/>
  <c r="BB70" i="1"/>
  <c r="BC70" i="1"/>
  <c r="BE70" i="1"/>
  <c r="AX78" i="1"/>
  <c r="AY78" i="1"/>
  <c r="AZ78" i="1"/>
  <c r="BA78" i="1"/>
  <c r="BB78" i="1"/>
  <c r="BC78" i="1"/>
  <c r="BE78" i="1"/>
  <c r="AX76" i="1"/>
  <c r="AY76" i="1"/>
  <c r="AZ76" i="1"/>
  <c r="BA76" i="1"/>
  <c r="BB76" i="1"/>
  <c r="BC76" i="1"/>
  <c r="BE76" i="1"/>
  <c r="AX102" i="1"/>
  <c r="AY102" i="1"/>
  <c r="AZ102" i="1"/>
  <c r="BA102" i="1"/>
  <c r="BB102" i="1"/>
  <c r="BC102" i="1"/>
  <c r="BE102" i="1"/>
  <c r="AX58" i="1"/>
  <c r="AY58" i="1"/>
  <c r="AZ58" i="1"/>
  <c r="BA58" i="1"/>
  <c r="BB58" i="1"/>
  <c r="BC58" i="1"/>
  <c r="BE58" i="1"/>
  <c r="AX88" i="1"/>
  <c r="AY88" i="1"/>
  <c r="AZ88" i="1"/>
  <c r="BA88" i="1"/>
  <c r="BB88" i="1"/>
  <c r="BC88" i="1"/>
  <c r="BE88" i="1"/>
  <c r="AX97" i="1"/>
  <c r="AY97" i="1"/>
  <c r="AZ97" i="1"/>
  <c r="BA97" i="1"/>
  <c r="BB97" i="1"/>
  <c r="BC97" i="1"/>
  <c r="BE97" i="1"/>
  <c r="AX44" i="1"/>
  <c r="AY44" i="1"/>
  <c r="AZ44" i="1"/>
  <c r="BA44" i="1"/>
  <c r="BB44" i="1"/>
  <c r="BC44" i="1"/>
  <c r="BE44" i="1"/>
  <c r="AX92" i="1"/>
  <c r="AY92" i="1"/>
  <c r="AZ92" i="1"/>
  <c r="BA92" i="1"/>
  <c r="BB92" i="1"/>
  <c r="BC92" i="1"/>
  <c r="BE92" i="1"/>
  <c r="AX26" i="1"/>
  <c r="AY26" i="1"/>
  <c r="AZ26" i="1"/>
  <c r="BA26" i="1"/>
  <c r="BB26" i="1"/>
  <c r="BC26" i="1"/>
  <c r="BE26" i="1"/>
  <c r="AX62" i="1"/>
  <c r="AY62" i="1"/>
  <c r="AZ62" i="1"/>
  <c r="BA62" i="1"/>
  <c r="BB62" i="1"/>
  <c r="BC62" i="1"/>
  <c r="BE62" i="1"/>
  <c r="AX39" i="1"/>
  <c r="AY39" i="1"/>
  <c r="AZ39" i="1"/>
  <c r="BA39" i="1"/>
  <c r="BB39" i="1"/>
  <c r="BC39" i="1"/>
  <c r="BE39" i="1"/>
  <c r="AX3" i="1"/>
  <c r="AY3" i="1"/>
  <c r="AZ3" i="1"/>
  <c r="BA3" i="1"/>
  <c r="BB3" i="1"/>
  <c r="BC3" i="1"/>
  <c r="BE3" i="1"/>
  <c r="AX25" i="1"/>
  <c r="AY25" i="1"/>
  <c r="AZ25" i="1"/>
  <c r="BA25" i="1"/>
  <c r="BB25" i="1"/>
  <c r="BC25" i="1"/>
  <c r="BE25" i="1"/>
  <c r="AX42" i="1"/>
  <c r="AY42" i="1"/>
  <c r="AZ42" i="1"/>
  <c r="BA42" i="1"/>
  <c r="BB42" i="1"/>
  <c r="BC42" i="1"/>
  <c r="BE42" i="1"/>
  <c r="AX69" i="1"/>
  <c r="AY69" i="1"/>
  <c r="AZ69" i="1"/>
  <c r="BA69" i="1"/>
  <c r="BB69" i="1"/>
  <c r="BC69" i="1"/>
  <c r="BE69" i="1"/>
  <c r="AX28" i="1"/>
  <c r="AY28" i="1"/>
  <c r="AZ28" i="1"/>
  <c r="BA28" i="1"/>
  <c r="BB28" i="1"/>
  <c r="BC28" i="1"/>
  <c r="BE28" i="1"/>
  <c r="AX71" i="1"/>
  <c r="AY71" i="1"/>
  <c r="AZ71" i="1"/>
  <c r="BA71" i="1"/>
  <c r="BB71" i="1"/>
  <c r="BC71" i="1"/>
  <c r="BE71" i="1"/>
  <c r="AX118" i="1"/>
  <c r="AY118" i="1"/>
  <c r="AZ118" i="1"/>
  <c r="BA118" i="1"/>
  <c r="BB118" i="1"/>
  <c r="BC118" i="1"/>
  <c r="BE118" i="1"/>
  <c r="AX21" i="1"/>
  <c r="AY21" i="1"/>
  <c r="AZ21" i="1"/>
  <c r="BA21" i="1"/>
  <c r="BB21" i="1"/>
  <c r="BC21" i="1"/>
  <c r="BE21" i="1"/>
  <c r="AX20" i="1"/>
  <c r="AY20" i="1"/>
  <c r="AZ20" i="1"/>
  <c r="BA20" i="1"/>
  <c r="BB20" i="1"/>
  <c r="BC20" i="1"/>
  <c r="BE20" i="1"/>
  <c r="AX96" i="1"/>
  <c r="AY96" i="1"/>
  <c r="AZ96" i="1"/>
  <c r="BA96" i="1"/>
  <c r="BB96" i="1"/>
  <c r="BC96" i="1"/>
  <c r="BE96" i="1"/>
  <c r="AX95" i="1"/>
  <c r="AY95" i="1"/>
  <c r="AZ95" i="1"/>
  <c r="BA95" i="1"/>
  <c r="BB95" i="1"/>
  <c r="BC95" i="1"/>
  <c r="BE95" i="1"/>
  <c r="W105" i="1"/>
  <c r="X105" i="1"/>
  <c r="Y105" i="1"/>
  <c r="Z105" i="1"/>
  <c r="AA105" i="1"/>
  <c r="AB105" i="1"/>
  <c r="AC105" i="1"/>
  <c r="AN105" i="1" s="1"/>
  <c r="AD105" i="1"/>
  <c r="AE105" i="1"/>
  <c r="AO105" i="1" s="1"/>
  <c r="AF105" i="1"/>
  <c r="AG105" i="1"/>
  <c r="AP105" i="1" s="1"/>
  <c r="AH105" i="1"/>
  <c r="AI105" i="1"/>
  <c r="AJ105" i="1"/>
  <c r="AK105" i="1"/>
  <c r="AL105" i="1"/>
  <c r="AM105" i="1"/>
  <c r="AQ105" i="1"/>
  <c r="W60" i="1"/>
  <c r="X60" i="1"/>
  <c r="Y60" i="1"/>
  <c r="AL60" i="1" s="1"/>
  <c r="Z60" i="1"/>
  <c r="AA60" i="1"/>
  <c r="AM60" i="1" s="1"/>
  <c r="AB60" i="1"/>
  <c r="AC60" i="1"/>
  <c r="AN60" i="1" s="1"/>
  <c r="AD60" i="1"/>
  <c r="AE60" i="1"/>
  <c r="AF60" i="1"/>
  <c r="AG60" i="1"/>
  <c r="AP60" i="1" s="1"/>
  <c r="AH60" i="1"/>
  <c r="AI60" i="1"/>
  <c r="AJ60" i="1"/>
  <c r="AK60" i="1"/>
  <c r="AO60" i="1"/>
  <c r="AQ60" i="1"/>
  <c r="W93" i="1"/>
  <c r="X93" i="1"/>
  <c r="Y93" i="1"/>
  <c r="Z93" i="1"/>
  <c r="AA93" i="1"/>
  <c r="AM93" i="1" s="1"/>
  <c r="AB93" i="1"/>
  <c r="AC93" i="1"/>
  <c r="AD93" i="1"/>
  <c r="AE93" i="1"/>
  <c r="AF93" i="1"/>
  <c r="AG93" i="1"/>
  <c r="AP93" i="1" s="1"/>
  <c r="AH93" i="1"/>
  <c r="AI93" i="1"/>
  <c r="AJ93" i="1"/>
  <c r="AK93" i="1"/>
  <c r="AL93" i="1"/>
  <c r="AN93" i="1"/>
  <c r="AQ93" i="1"/>
  <c r="W4" i="1"/>
  <c r="X4" i="1"/>
  <c r="Y4" i="1"/>
  <c r="AL4" i="1" s="1"/>
  <c r="Z4" i="1"/>
  <c r="AA4" i="1"/>
  <c r="AB4" i="1"/>
  <c r="AC4" i="1"/>
  <c r="AN4" i="1" s="1"/>
  <c r="AD4" i="1"/>
  <c r="AE4" i="1"/>
  <c r="AF4" i="1"/>
  <c r="AG4" i="1"/>
  <c r="AP4" i="1" s="1"/>
  <c r="AH4" i="1"/>
  <c r="AI4" i="1"/>
  <c r="AJ4" i="1"/>
  <c r="AK4" i="1"/>
  <c r="AM4" i="1"/>
  <c r="AQ4" i="1"/>
  <c r="W89" i="1"/>
  <c r="X89" i="1"/>
  <c r="Y89" i="1"/>
  <c r="Z89" i="1"/>
  <c r="AA89" i="1"/>
  <c r="AB89" i="1"/>
  <c r="AM89" i="1" s="1"/>
  <c r="AC89" i="1"/>
  <c r="AD89" i="1"/>
  <c r="AE89" i="1"/>
  <c r="AF89" i="1"/>
  <c r="AG89" i="1"/>
  <c r="AH89" i="1"/>
  <c r="AI89" i="1"/>
  <c r="AJ89" i="1"/>
  <c r="AK89" i="1"/>
  <c r="AL89" i="1"/>
  <c r="AQ89" i="1"/>
  <c r="W48" i="1"/>
  <c r="X48" i="1"/>
  <c r="Y48" i="1"/>
  <c r="Z48" i="1"/>
  <c r="AA48" i="1"/>
  <c r="AB48" i="1"/>
  <c r="AM48" i="1" s="1"/>
  <c r="AC48" i="1"/>
  <c r="AD48" i="1"/>
  <c r="AE48" i="1"/>
  <c r="AO48" i="1" s="1"/>
  <c r="AF48" i="1"/>
  <c r="AG48" i="1"/>
  <c r="AH48" i="1"/>
  <c r="AI48" i="1"/>
  <c r="AJ48" i="1"/>
  <c r="AK48" i="1"/>
  <c r="W64" i="1"/>
  <c r="X64" i="1"/>
  <c r="Y64" i="1"/>
  <c r="Z64" i="1"/>
  <c r="AL64" i="1" s="1"/>
  <c r="AA64" i="1"/>
  <c r="AM64" i="1" s="1"/>
  <c r="AB64" i="1"/>
  <c r="AC64" i="1"/>
  <c r="AD64" i="1"/>
  <c r="AE64" i="1"/>
  <c r="AF64" i="1"/>
  <c r="AG64" i="1"/>
  <c r="AP64" i="1" s="1"/>
  <c r="AH64" i="1"/>
  <c r="AI64" i="1"/>
  <c r="AQ64" i="1" s="1"/>
  <c r="AJ64" i="1"/>
  <c r="AN64" i="1"/>
  <c r="W111" i="1"/>
  <c r="AK111" i="1" s="1"/>
  <c r="X111" i="1"/>
  <c r="Y111" i="1"/>
  <c r="Z111" i="1"/>
  <c r="AA111" i="1"/>
  <c r="AM111" i="1" s="1"/>
  <c r="AB111" i="1"/>
  <c r="AC111" i="1"/>
  <c r="AN111" i="1" s="1"/>
  <c r="AD111" i="1"/>
  <c r="AE111" i="1"/>
  <c r="AO111" i="1" s="1"/>
  <c r="AF111" i="1"/>
  <c r="AG111" i="1"/>
  <c r="AH111" i="1"/>
  <c r="AI111" i="1"/>
  <c r="AQ111" i="1" s="1"/>
  <c r="AJ111" i="1"/>
  <c r="AL111" i="1"/>
  <c r="AP111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W5" i="1"/>
  <c r="X5" i="1"/>
  <c r="AK5" i="1" s="1"/>
  <c r="Y5" i="1"/>
  <c r="Z5" i="1"/>
  <c r="AA5" i="1"/>
  <c r="AM5" i="1" s="1"/>
  <c r="AB5" i="1"/>
  <c r="AC5" i="1"/>
  <c r="AN5" i="1" s="1"/>
  <c r="AD5" i="1"/>
  <c r="AE5" i="1"/>
  <c r="AF5" i="1"/>
  <c r="AG5" i="1"/>
  <c r="AP5" i="1" s="1"/>
  <c r="AH5" i="1"/>
  <c r="AI5" i="1"/>
  <c r="AJ5" i="1"/>
  <c r="AL5" i="1"/>
  <c r="W91" i="1"/>
  <c r="X91" i="1"/>
  <c r="Y91" i="1"/>
  <c r="AL91" i="1" s="1"/>
  <c r="Z91" i="1"/>
  <c r="AA91" i="1"/>
  <c r="AB91" i="1"/>
  <c r="AC91" i="1"/>
  <c r="AD91" i="1"/>
  <c r="AE91" i="1"/>
  <c r="AO91" i="1" s="1"/>
  <c r="AF91" i="1"/>
  <c r="AG91" i="1"/>
  <c r="AP91" i="1" s="1"/>
  <c r="AH91" i="1"/>
  <c r="AI91" i="1"/>
  <c r="AJ91" i="1"/>
  <c r="AK91" i="1"/>
  <c r="AM91" i="1"/>
  <c r="AQ91" i="1"/>
  <c r="W114" i="1"/>
  <c r="X114" i="1"/>
  <c r="Y114" i="1"/>
  <c r="Z114" i="1"/>
  <c r="AA114" i="1"/>
  <c r="AB114" i="1"/>
  <c r="AM114" i="1" s="1"/>
  <c r="AC114" i="1"/>
  <c r="AD114" i="1"/>
  <c r="AE114" i="1"/>
  <c r="AF114" i="1"/>
  <c r="AG114" i="1"/>
  <c r="AH114" i="1"/>
  <c r="AI114" i="1"/>
  <c r="AJ114" i="1"/>
  <c r="AK114" i="1"/>
  <c r="AL114" i="1"/>
  <c r="AP114" i="1"/>
  <c r="AQ114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57" i="1"/>
  <c r="X57" i="1"/>
  <c r="AK57" i="1" s="1"/>
  <c r="Y57" i="1"/>
  <c r="Z57" i="1"/>
  <c r="AA57" i="1"/>
  <c r="AB57" i="1"/>
  <c r="AC57" i="1"/>
  <c r="AD57" i="1"/>
  <c r="AE57" i="1"/>
  <c r="AF57" i="1"/>
  <c r="AG57" i="1"/>
  <c r="AH57" i="1"/>
  <c r="AP57" i="1" s="1"/>
  <c r="AI57" i="1"/>
  <c r="AJ57" i="1"/>
  <c r="AL57" i="1"/>
  <c r="AM57" i="1"/>
  <c r="AN57" i="1"/>
  <c r="AO57" i="1"/>
  <c r="W49" i="1"/>
  <c r="X49" i="1"/>
  <c r="Y49" i="1"/>
  <c r="AL49" i="1" s="1"/>
  <c r="Z49" i="1"/>
  <c r="AA49" i="1"/>
  <c r="AB49" i="1"/>
  <c r="AM49" i="1" s="1"/>
  <c r="AC49" i="1"/>
  <c r="AN49" i="1" s="1"/>
  <c r="AD49" i="1"/>
  <c r="AE49" i="1"/>
  <c r="AO49" i="1" s="1"/>
  <c r="AF49" i="1"/>
  <c r="AG49" i="1"/>
  <c r="AP49" i="1" s="1"/>
  <c r="AH49" i="1"/>
  <c r="AI49" i="1"/>
  <c r="AJ49" i="1"/>
  <c r="AK49" i="1"/>
  <c r="AQ49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Q77" i="1"/>
  <c r="W68" i="1"/>
  <c r="X68" i="1"/>
  <c r="AK68" i="1" s="1"/>
  <c r="Y68" i="1"/>
  <c r="Z68" i="1"/>
  <c r="AA68" i="1"/>
  <c r="AM68" i="1" s="1"/>
  <c r="AB68" i="1"/>
  <c r="AC68" i="1"/>
  <c r="AD68" i="1"/>
  <c r="AE68" i="1"/>
  <c r="AF68" i="1"/>
  <c r="AO68" i="1" s="1"/>
  <c r="AG68" i="1"/>
  <c r="AP68" i="1" s="1"/>
  <c r="AH68" i="1"/>
  <c r="AI68" i="1"/>
  <c r="AJ68" i="1"/>
  <c r="AL68" i="1"/>
  <c r="W43" i="1"/>
  <c r="X43" i="1"/>
  <c r="Y43" i="1"/>
  <c r="Z43" i="1"/>
  <c r="AA43" i="1"/>
  <c r="AM43" i="1" s="1"/>
  <c r="AB43" i="1"/>
  <c r="AC43" i="1"/>
  <c r="AD43" i="1"/>
  <c r="AN43" i="1" s="1"/>
  <c r="AE43" i="1"/>
  <c r="AF43" i="1"/>
  <c r="AG43" i="1"/>
  <c r="AH43" i="1"/>
  <c r="AI43" i="1"/>
  <c r="AQ43" i="1" s="1"/>
  <c r="AJ43" i="1"/>
  <c r="AL43" i="1"/>
  <c r="AP43" i="1"/>
  <c r="W83" i="1"/>
  <c r="AK83" i="1" s="1"/>
  <c r="X83" i="1"/>
  <c r="Y83" i="1"/>
  <c r="Z83" i="1"/>
  <c r="AL83" i="1" s="1"/>
  <c r="AA83" i="1"/>
  <c r="AB83" i="1"/>
  <c r="AC83" i="1"/>
  <c r="AD83" i="1"/>
  <c r="AE83" i="1"/>
  <c r="AF83" i="1"/>
  <c r="AG83" i="1"/>
  <c r="AP83" i="1" s="1"/>
  <c r="AH83" i="1"/>
  <c r="AI83" i="1"/>
  <c r="AQ83" i="1" s="1"/>
  <c r="AJ83" i="1"/>
  <c r="AM83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73" i="1"/>
  <c r="X73" i="1"/>
  <c r="Y73" i="1"/>
  <c r="Z73" i="1"/>
  <c r="AA73" i="1"/>
  <c r="AM73" i="1" s="1"/>
  <c r="AB73" i="1"/>
  <c r="AC73" i="1"/>
  <c r="AN73" i="1" s="1"/>
  <c r="AD73" i="1"/>
  <c r="AE73" i="1"/>
  <c r="AO73" i="1" s="1"/>
  <c r="AF73" i="1"/>
  <c r="AG73" i="1"/>
  <c r="AH73" i="1"/>
  <c r="AI73" i="1"/>
  <c r="AJ73" i="1"/>
  <c r="AK73" i="1"/>
  <c r="AQ73" i="1"/>
  <c r="W23" i="1"/>
  <c r="X23" i="1"/>
  <c r="Y23" i="1"/>
  <c r="Z23" i="1"/>
  <c r="AA23" i="1"/>
  <c r="AB23" i="1"/>
  <c r="AC23" i="1"/>
  <c r="AN23" i="1" s="1"/>
  <c r="AD23" i="1"/>
  <c r="AE23" i="1"/>
  <c r="AF23" i="1"/>
  <c r="AO23" i="1" s="1"/>
  <c r="AG23" i="1"/>
  <c r="AP23" i="1" s="1"/>
  <c r="AH23" i="1"/>
  <c r="AI23" i="1"/>
  <c r="AQ23" i="1" s="1"/>
  <c r="AJ23" i="1"/>
  <c r="AL23" i="1"/>
  <c r="AM23" i="1"/>
  <c r="W80" i="1"/>
  <c r="X80" i="1"/>
  <c r="Y80" i="1"/>
  <c r="Z80" i="1"/>
  <c r="AA80" i="1"/>
  <c r="AB80" i="1"/>
  <c r="AC80" i="1"/>
  <c r="AN80" i="1" s="1"/>
  <c r="AD80" i="1"/>
  <c r="AE80" i="1"/>
  <c r="AO80" i="1" s="1"/>
  <c r="AF80" i="1"/>
  <c r="AG80" i="1"/>
  <c r="AP80" i="1" s="1"/>
  <c r="AH80" i="1"/>
  <c r="AI80" i="1"/>
  <c r="AJ80" i="1"/>
  <c r="AK80" i="1"/>
  <c r="AL80" i="1"/>
  <c r="AM80" i="1"/>
  <c r="AQ80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110" i="1"/>
  <c r="X110" i="1"/>
  <c r="Y110" i="1"/>
  <c r="AL110" i="1" s="1"/>
  <c r="Z110" i="1"/>
  <c r="AA110" i="1"/>
  <c r="AM110" i="1" s="1"/>
  <c r="AB110" i="1"/>
  <c r="AC110" i="1"/>
  <c r="AD110" i="1"/>
  <c r="AE110" i="1"/>
  <c r="AF110" i="1"/>
  <c r="AG110" i="1"/>
  <c r="AH110" i="1"/>
  <c r="AI110" i="1"/>
  <c r="AJ110" i="1"/>
  <c r="AK110" i="1"/>
  <c r="AO110" i="1"/>
  <c r="AQ110" i="1"/>
  <c r="W10" i="1"/>
  <c r="X10" i="1"/>
  <c r="Y10" i="1"/>
  <c r="AL10" i="1" s="1"/>
  <c r="Z10" i="1"/>
  <c r="AA10" i="1"/>
  <c r="AB10" i="1"/>
  <c r="AC10" i="1"/>
  <c r="AN10" i="1" s="1"/>
  <c r="AD10" i="1"/>
  <c r="AE10" i="1"/>
  <c r="AF10" i="1"/>
  <c r="AG10" i="1"/>
  <c r="AP10" i="1" s="1"/>
  <c r="AH10" i="1"/>
  <c r="AI10" i="1"/>
  <c r="AJ10" i="1"/>
  <c r="AK10" i="1"/>
  <c r="AQ10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22" i="1"/>
  <c r="X22" i="1"/>
  <c r="AK22" i="1" s="1"/>
  <c r="Y22" i="1"/>
  <c r="Z22" i="1"/>
  <c r="AA22" i="1"/>
  <c r="AM22" i="1" s="1"/>
  <c r="AB22" i="1"/>
  <c r="AC22" i="1"/>
  <c r="AD22" i="1"/>
  <c r="AE22" i="1"/>
  <c r="AF22" i="1"/>
  <c r="AO22" i="1" s="1"/>
  <c r="AG22" i="1"/>
  <c r="AP22" i="1" s="1"/>
  <c r="AH22" i="1"/>
  <c r="AI22" i="1"/>
  <c r="AJ22" i="1"/>
  <c r="AQ22" i="1"/>
  <c r="W27" i="1"/>
  <c r="X27" i="1"/>
  <c r="Y27" i="1"/>
  <c r="AL27" i="1" s="1"/>
  <c r="Z27" i="1"/>
  <c r="AA27" i="1"/>
  <c r="AM27" i="1" s="1"/>
  <c r="AB27" i="1"/>
  <c r="AC27" i="1"/>
  <c r="AD27" i="1"/>
  <c r="AE27" i="1"/>
  <c r="AF27" i="1"/>
  <c r="AG27" i="1"/>
  <c r="AH27" i="1"/>
  <c r="AI27" i="1"/>
  <c r="AJ27" i="1"/>
  <c r="AK27" i="1"/>
  <c r="AN27" i="1"/>
  <c r="AP27" i="1"/>
  <c r="AQ27" i="1"/>
  <c r="W109" i="1"/>
  <c r="X109" i="1"/>
  <c r="Y109" i="1"/>
  <c r="Z109" i="1"/>
  <c r="AL109" i="1" s="1"/>
  <c r="AA109" i="1"/>
  <c r="AM109" i="1" s="1"/>
  <c r="AB109" i="1"/>
  <c r="AC109" i="1"/>
  <c r="AD109" i="1"/>
  <c r="AE109" i="1"/>
  <c r="AF109" i="1"/>
  <c r="AG109" i="1"/>
  <c r="AP109" i="1" s="1"/>
  <c r="AH109" i="1"/>
  <c r="AI109" i="1"/>
  <c r="AJ109" i="1"/>
  <c r="AQ109" i="1" s="1"/>
  <c r="W119" i="1"/>
  <c r="X119" i="1"/>
  <c r="Y119" i="1"/>
  <c r="Z119" i="1"/>
  <c r="AA119" i="1"/>
  <c r="AB119" i="1"/>
  <c r="AC119" i="1"/>
  <c r="AD119" i="1"/>
  <c r="AE119" i="1"/>
  <c r="AF119" i="1"/>
  <c r="AO119" i="1" s="1"/>
  <c r="AG119" i="1"/>
  <c r="AH119" i="1"/>
  <c r="AI119" i="1"/>
  <c r="AJ119" i="1"/>
  <c r="AQ119" i="1" s="1"/>
  <c r="AK119" i="1"/>
  <c r="AL119" i="1"/>
  <c r="AM119" i="1"/>
  <c r="W99" i="1"/>
  <c r="X99" i="1"/>
  <c r="AK99" i="1" s="1"/>
  <c r="Y99" i="1"/>
  <c r="AL99" i="1" s="1"/>
  <c r="Z99" i="1"/>
  <c r="AA99" i="1"/>
  <c r="AB99" i="1"/>
  <c r="AC99" i="1"/>
  <c r="AN99" i="1" s="1"/>
  <c r="AD99" i="1"/>
  <c r="AE99" i="1"/>
  <c r="AO99" i="1" s="1"/>
  <c r="AF99" i="1"/>
  <c r="AG99" i="1"/>
  <c r="AP99" i="1" s="1"/>
  <c r="AH99" i="1"/>
  <c r="AI99" i="1"/>
  <c r="AJ99" i="1"/>
  <c r="AM99" i="1"/>
  <c r="W116" i="1"/>
  <c r="X116" i="1"/>
  <c r="AK116" i="1" s="1"/>
  <c r="Y116" i="1"/>
  <c r="Z116" i="1"/>
  <c r="AA116" i="1"/>
  <c r="AM116" i="1" s="1"/>
  <c r="AB116" i="1"/>
  <c r="AC116" i="1"/>
  <c r="AN116" i="1" s="1"/>
  <c r="AD116" i="1"/>
  <c r="AE116" i="1"/>
  <c r="AF116" i="1"/>
  <c r="AO116" i="1" s="1"/>
  <c r="AG116" i="1"/>
  <c r="AP116" i="1" s="1"/>
  <c r="AH116" i="1"/>
  <c r="AI116" i="1"/>
  <c r="AJ116" i="1"/>
  <c r="AL116" i="1"/>
  <c r="W98" i="1"/>
  <c r="X98" i="1"/>
  <c r="Y98" i="1"/>
  <c r="Z98" i="1"/>
  <c r="AA98" i="1"/>
  <c r="AB98" i="1"/>
  <c r="AC98" i="1"/>
  <c r="AD98" i="1"/>
  <c r="AE98" i="1"/>
  <c r="AO98" i="1" s="1"/>
  <c r="AF98" i="1"/>
  <c r="AG98" i="1"/>
  <c r="AP98" i="1" s="1"/>
  <c r="AH98" i="1"/>
  <c r="AI98" i="1"/>
  <c r="AQ98" i="1" s="1"/>
  <c r="AJ98" i="1"/>
  <c r="AK98" i="1"/>
  <c r="AL98" i="1"/>
  <c r="AM98" i="1"/>
  <c r="W9" i="1"/>
  <c r="X9" i="1"/>
  <c r="Y9" i="1"/>
  <c r="Z9" i="1"/>
  <c r="AA9" i="1"/>
  <c r="AB9" i="1"/>
  <c r="AM9" i="1" s="1"/>
  <c r="AC9" i="1"/>
  <c r="AN9" i="1" s="1"/>
  <c r="AD9" i="1"/>
  <c r="AE9" i="1"/>
  <c r="AF9" i="1"/>
  <c r="AG9" i="1"/>
  <c r="AH9" i="1"/>
  <c r="AI9" i="1"/>
  <c r="AJ9" i="1"/>
  <c r="AK9" i="1"/>
  <c r="AL9" i="1"/>
  <c r="AP9" i="1"/>
  <c r="AQ9" i="1"/>
  <c r="W40" i="1"/>
  <c r="X40" i="1"/>
  <c r="AK40" i="1" s="1"/>
  <c r="Y40" i="1"/>
  <c r="AL40" i="1" s="1"/>
  <c r="Z40" i="1"/>
  <c r="AA40" i="1"/>
  <c r="AB40" i="1"/>
  <c r="AC40" i="1"/>
  <c r="AN40" i="1" s="1"/>
  <c r="AD40" i="1"/>
  <c r="AE40" i="1"/>
  <c r="AO40" i="1" s="1"/>
  <c r="AF40" i="1"/>
  <c r="AG40" i="1"/>
  <c r="AP40" i="1" s="1"/>
  <c r="AH40" i="1"/>
  <c r="AI40" i="1"/>
  <c r="AJ40" i="1"/>
  <c r="AM40" i="1"/>
  <c r="W24" i="1"/>
  <c r="X24" i="1"/>
  <c r="Y24" i="1"/>
  <c r="AL24" i="1" s="1"/>
  <c r="Z24" i="1"/>
  <c r="AA24" i="1"/>
  <c r="AB24" i="1"/>
  <c r="AC24" i="1"/>
  <c r="AN24" i="1" s="1"/>
  <c r="AD24" i="1"/>
  <c r="AE24" i="1"/>
  <c r="AF24" i="1"/>
  <c r="AO24" i="1" s="1"/>
  <c r="AG24" i="1"/>
  <c r="AH24" i="1"/>
  <c r="AI24" i="1"/>
  <c r="AJ24" i="1"/>
  <c r="AK24" i="1"/>
  <c r="AM24" i="1"/>
  <c r="AP24" i="1"/>
  <c r="W108" i="1"/>
  <c r="X108" i="1"/>
  <c r="Y108" i="1"/>
  <c r="Z108" i="1"/>
  <c r="AA108" i="1"/>
  <c r="AB108" i="1"/>
  <c r="AM108" i="1" s="1"/>
  <c r="AC108" i="1"/>
  <c r="AD108" i="1"/>
  <c r="AE108" i="1"/>
  <c r="AF108" i="1"/>
  <c r="AG108" i="1"/>
  <c r="AH108" i="1"/>
  <c r="AP108" i="1" s="1"/>
  <c r="AI108" i="1"/>
  <c r="AQ108" i="1" s="1"/>
  <c r="AJ108" i="1"/>
  <c r="AK108" i="1"/>
  <c r="AL108" i="1"/>
  <c r="W85" i="1"/>
  <c r="AK85" i="1" s="1"/>
  <c r="X85" i="1"/>
  <c r="Y85" i="1"/>
  <c r="Z85" i="1"/>
  <c r="AA85" i="1"/>
  <c r="AM85" i="1" s="1"/>
  <c r="AB85" i="1"/>
  <c r="AC85" i="1"/>
  <c r="AD85" i="1"/>
  <c r="AE85" i="1"/>
  <c r="AF85" i="1"/>
  <c r="AG85" i="1"/>
  <c r="AH85" i="1"/>
  <c r="AI85" i="1"/>
  <c r="AJ85" i="1"/>
  <c r="AL85" i="1"/>
  <c r="W90" i="1"/>
  <c r="X90" i="1"/>
  <c r="Y90" i="1"/>
  <c r="Z90" i="1"/>
  <c r="AA90" i="1"/>
  <c r="AM90" i="1" s="1"/>
  <c r="AB90" i="1"/>
  <c r="AC90" i="1"/>
  <c r="AN90" i="1" s="1"/>
  <c r="AD90" i="1"/>
  <c r="AE90" i="1"/>
  <c r="AF90" i="1"/>
  <c r="AG90" i="1"/>
  <c r="AP90" i="1" s="1"/>
  <c r="AH90" i="1"/>
  <c r="AI90" i="1"/>
  <c r="AJ90" i="1"/>
  <c r="AK90" i="1"/>
  <c r="AO90" i="1"/>
  <c r="AQ90" i="1"/>
  <c r="W113" i="1"/>
  <c r="X113" i="1"/>
  <c r="Y113" i="1"/>
  <c r="Z113" i="1"/>
  <c r="AA113" i="1"/>
  <c r="AM113" i="1" s="1"/>
  <c r="AB113" i="1"/>
  <c r="AC113" i="1"/>
  <c r="AN113" i="1" s="1"/>
  <c r="AD113" i="1"/>
  <c r="AE113" i="1"/>
  <c r="AF113" i="1"/>
  <c r="AO113" i="1" s="1"/>
  <c r="AG113" i="1"/>
  <c r="AP113" i="1" s="1"/>
  <c r="AH113" i="1"/>
  <c r="AI113" i="1"/>
  <c r="AQ113" i="1" s="1"/>
  <c r="AJ113" i="1"/>
  <c r="AL113" i="1"/>
  <c r="W37" i="1"/>
  <c r="AK37" i="1" s="1"/>
  <c r="X37" i="1"/>
  <c r="Y37" i="1"/>
  <c r="Z37" i="1"/>
  <c r="AL37" i="1" s="1"/>
  <c r="AA37" i="1"/>
  <c r="AM37" i="1" s="1"/>
  <c r="AB37" i="1"/>
  <c r="AC37" i="1"/>
  <c r="AN37" i="1" s="1"/>
  <c r="AD37" i="1"/>
  <c r="AE37" i="1"/>
  <c r="AO37" i="1" s="1"/>
  <c r="AF37" i="1"/>
  <c r="AG37" i="1"/>
  <c r="AP37" i="1" s="1"/>
  <c r="AH37" i="1"/>
  <c r="AI37" i="1"/>
  <c r="AQ37" i="1" s="1"/>
  <c r="AJ3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100" i="1"/>
  <c r="X100" i="1"/>
  <c r="Y100" i="1"/>
  <c r="Z100" i="1"/>
  <c r="AA100" i="1"/>
  <c r="AM100" i="1" s="1"/>
  <c r="AB100" i="1"/>
  <c r="AC100" i="1"/>
  <c r="AD100" i="1"/>
  <c r="AE100" i="1"/>
  <c r="AF100" i="1"/>
  <c r="AG100" i="1"/>
  <c r="AP100" i="1" s="1"/>
  <c r="AH100" i="1"/>
  <c r="AI100" i="1"/>
  <c r="AJ100" i="1"/>
  <c r="AK100" i="1"/>
  <c r="AL100" i="1"/>
  <c r="AN100" i="1"/>
  <c r="AQ100" i="1"/>
  <c r="W8" i="1"/>
  <c r="X8" i="1"/>
  <c r="Y8" i="1"/>
  <c r="Z8" i="1"/>
  <c r="AA8" i="1"/>
  <c r="AB8" i="1"/>
  <c r="AM8" i="1" s="1"/>
  <c r="AC8" i="1"/>
  <c r="AN8" i="1" s="1"/>
  <c r="AD8" i="1"/>
  <c r="AE8" i="1"/>
  <c r="AF8" i="1"/>
  <c r="AG8" i="1"/>
  <c r="AH8" i="1"/>
  <c r="AI8" i="1"/>
  <c r="AJ8" i="1"/>
  <c r="AK8" i="1"/>
  <c r="AL8" i="1"/>
  <c r="AP8" i="1"/>
  <c r="AQ8" i="1"/>
  <c r="W31" i="1"/>
  <c r="X31" i="1"/>
  <c r="Y31" i="1"/>
  <c r="Z31" i="1"/>
  <c r="AA31" i="1"/>
  <c r="AM31" i="1" s="1"/>
  <c r="AB31" i="1"/>
  <c r="AC31" i="1"/>
  <c r="AN31" i="1" s="1"/>
  <c r="AD31" i="1"/>
  <c r="AE31" i="1"/>
  <c r="AF31" i="1"/>
  <c r="AG31" i="1"/>
  <c r="AP31" i="1" s="1"/>
  <c r="AH31" i="1"/>
  <c r="AI31" i="1"/>
  <c r="AJ31" i="1"/>
  <c r="AQ31" i="1" s="1"/>
  <c r="AL31" i="1"/>
  <c r="W94" i="1"/>
  <c r="X94" i="1"/>
  <c r="Y94" i="1"/>
  <c r="AL94" i="1" s="1"/>
  <c r="Z94" i="1"/>
  <c r="AA94" i="1"/>
  <c r="AM94" i="1" s="1"/>
  <c r="AB94" i="1"/>
  <c r="AC94" i="1"/>
  <c r="AN94" i="1" s="1"/>
  <c r="AD94" i="1"/>
  <c r="AE94" i="1"/>
  <c r="AF94" i="1"/>
  <c r="AO94" i="1" s="1"/>
  <c r="AG94" i="1"/>
  <c r="AP94" i="1" s="1"/>
  <c r="AH94" i="1"/>
  <c r="AI94" i="1"/>
  <c r="AQ94" i="1" s="1"/>
  <c r="AJ94" i="1"/>
  <c r="W52" i="1"/>
  <c r="AK52" i="1" s="1"/>
  <c r="X52" i="1"/>
  <c r="Y52" i="1"/>
  <c r="AL52" i="1" s="1"/>
  <c r="Z52" i="1"/>
  <c r="AA52" i="1"/>
  <c r="AB52" i="1"/>
  <c r="AC52" i="1"/>
  <c r="AN52" i="1" s="1"/>
  <c r="AD52" i="1"/>
  <c r="AE52" i="1"/>
  <c r="AF52" i="1"/>
  <c r="AG52" i="1"/>
  <c r="AP52" i="1" s="1"/>
  <c r="AH52" i="1"/>
  <c r="AI52" i="1"/>
  <c r="AQ52" i="1" s="1"/>
  <c r="AJ52" i="1"/>
  <c r="W101" i="1"/>
  <c r="X101" i="1"/>
  <c r="Y101" i="1"/>
  <c r="Z101" i="1"/>
  <c r="AL101" i="1" s="1"/>
  <c r="AA101" i="1"/>
  <c r="AB101" i="1"/>
  <c r="AM101" i="1" s="1"/>
  <c r="AC101" i="1"/>
  <c r="AD101" i="1"/>
  <c r="AE101" i="1"/>
  <c r="AF101" i="1"/>
  <c r="AG101" i="1"/>
  <c r="AP101" i="1" s="1"/>
  <c r="AH101" i="1"/>
  <c r="AI101" i="1"/>
  <c r="AJ101" i="1"/>
  <c r="AQ101" i="1" s="1"/>
  <c r="W15" i="1"/>
  <c r="X15" i="1"/>
  <c r="Y15" i="1"/>
  <c r="Z15" i="1"/>
  <c r="AL15" i="1" s="1"/>
  <c r="AA15" i="1"/>
  <c r="AB15" i="1"/>
  <c r="AC15" i="1"/>
  <c r="AD15" i="1"/>
  <c r="AE15" i="1"/>
  <c r="AF15" i="1"/>
  <c r="AO15" i="1" s="1"/>
  <c r="AG15" i="1"/>
  <c r="AH15" i="1"/>
  <c r="AI15" i="1"/>
  <c r="AJ15" i="1"/>
  <c r="AQ15" i="1" s="1"/>
  <c r="AM15" i="1"/>
  <c r="W19" i="1"/>
  <c r="X19" i="1"/>
  <c r="Y19" i="1"/>
  <c r="Z19" i="1"/>
  <c r="AA19" i="1"/>
  <c r="AB19" i="1"/>
  <c r="AC19" i="1"/>
  <c r="AD19" i="1"/>
  <c r="AE19" i="1"/>
  <c r="AF19" i="1"/>
  <c r="AO19" i="1" s="1"/>
  <c r="AG19" i="1"/>
  <c r="AH19" i="1"/>
  <c r="AI19" i="1"/>
  <c r="AQ19" i="1" s="1"/>
  <c r="AJ19" i="1"/>
  <c r="AM19" i="1"/>
  <c r="W107" i="1"/>
  <c r="X107" i="1"/>
  <c r="Y107" i="1"/>
  <c r="Z107" i="1"/>
  <c r="AA107" i="1"/>
  <c r="AB107" i="1"/>
  <c r="AC107" i="1"/>
  <c r="AD107" i="1"/>
  <c r="AN107" i="1" s="1"/>
  <c r="AE107" i="1"/>
  <c r="AF107" i="1"/>
  <c r="AG107" i="1"/>
  <c r="AH107" i="1"/>
  <c r="AI107" i="1"/>
  <c r="AJ107" i="1"/>
  <c r="AL107" i="1"/>
  <c r="AM107" i="1"/>
  <c r="AP107" i="1"/>
  <c r="W30" i="1"/>
  <c r="X30" i="1"/>
  <c r="Y30" i="1"/>
  <c r="Z30" i="1"/>
  <c r="AA30" i="1"/>
  <c r="AM30" i="1" s="1"/>
  <c r="AB30" i="1"/>
  <c r="AC30" i="1"/>
  <c r="AD30" i="1"/>
  <c r="AE30" i="1"/>
  <c r="AF30" i="1"/>
  <c r="AG30" i="1"/>
  <c r="AH30" i="1"/>
  <c r="AP30" i="1" s="1"/>
  <c r="AI30" i="1"/>
  <c r="AJ30" i="1"/>
  <c r="AL30" i="1"/>
  <c r="AQ30" i="1"/>
  <c r="W106" i="1"/>
  <c r="X106" i="1"/>
  <c r="Y106" i="1"/>
  <c r="Z106" i="1"/>
  <c r="AL106" i="1" s="1"/>
  <c r="AA106" i="1"/>
  <c r="AB106" i="1"/>
  <c r="AM106" i="1" s="1"/>
  <c r="AC106" i="1"/>
  <c r="AD106" i="1"/>
  <c r="AE106" i="1"/>
  <c r="AF106" i="1"/>
  <c r="AG106" i="1"/>
  <c r="AH106" i="1"/>
  <c r="AI106" i="1"/>
  <c r="AJ106" i="1"/>
  <c r="AQ106" i="1" s="1"/>
  <c r="W32" i="1"/>
  <c r="X32" i="1"/>
  <c r="AK32" i="1" s="1"/>
  <c r="Y32" i="1"/>
  <c r="Z32" i="1"/>
  <c r="AA32" i="1"/>
  <c r="AM32" i="1" s="1"/>
  <c r="AB32" i="1"/>
  <c r="AC32" i="1"/>
  <c r="AD32" i="1"/>
  <c r="AE32" i="1"/>
  <c r="AF32" i="1"/>
  <c r="AG32" i="1"/>
  <c r="AH32" i="1"/>
  <c r="AI32" i="1"/>
  <c r="AJ32" i="1"/>
  <c r="AO32" i="1"/>
  <c r="W65" i="1"/>
  <c r="AK65" i="1" s="1"/>
  <c r="X65" i="1"/>
  <c r="Y65" i="1"/>
  <c r="Z65" i="1"/>
  <c r="AL65" i="1" s="1"/>
  <c r="AA65" i="1"/>
  <c r="AB65" i="1"/>
  <c r="AC65" i="1"/>
  <c r="AN65" i="1" s="1"/>
  <c r="AD65" i="1"/>
  <c r="AE65" i="1"/>
  <c r="AF65" i="1"/>
  <c r="AO65" i="1" s="1"/>
  <c r="AG65" i="1"/>
  <c r="AH65" i="1"/>
  <c r="AP65" i="1" s="1"/>
  <c r="AI65" i="1"/>
  <c r="AQ65" i="1" s="1"/>
  <c r="AJ65" i="1"/>
  <c r="AM65" i="1"/>
  <c r="W61" i="1"/>
  <c r="X61" i="1"/>
  <c r="Y61" i="1"/>
  <c r="Z61" i="1"/>
  <c r="AL61" i="1" s="1"/>
  <c r="AA61" i="1"/>
  <c r="AB61" i="1"/>
  <c r="AM61" i="1" s="1"/>
  <c r="AC61" i="1"/>
  <c r="AN61" i="1" s="1"/>
  <c r="AD61" i="1"/>
  <c r="AE61" i="1"/>
  <c r="AF61" i="1"/>
  <c r="AG61" i="1"/>
  <c r="AH61" i="1"/>
  <c r="AP61" i="1" s="1"/>
  <c r="AI61" i="1"/>
  <c r="AJ61" i="1"/>
  <c r="AQ61" i="1"/>
  <c r="W34" i="1"/>
  <c r="X34" i="1"/>
  <c r="Y34" i="1"/>
  <c r="Z34" i="1"/>
  <c r="AA34" i="1"/>
  <c r="AB34" i="1"/>
  <c r="AM34" i="1" s="1"/>
  <c r="AC34" i="1"/>
  <c r="AD34" i="1"/>
  <c r="AE34" i="1"/>
  <c r="AF34" i="1"/>
  <c r="AO34" i="1" s="1"/>
  <c r="AG34" i="1"/>
  <c r="AH34" i="1"/>
  <c r="AI34" i="1"/>
  <c r="AJ34" i="1"/>
  <c r="AK34" i="1"/>
  <c r="AL34" i="1"/>
  <c r="AQ3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41" i="1"/>
  <c r="AK41" i="1" s="1"/>
  <c r="X41" i="1"/>
  <c r="Y41" i="1"/>
  <c r="Z41" i="1"/>
  <c r="AA41" i="1"/>
  <c r="AM41" i="1" s="1"/>
  <c r="AB41" i="1"/>
  <c r="AC41" i="1"/>
  <c r="AN41" i="1" s="1"/>
  <c r="AD41" i="1"/>
  <c r="AE41" i="1"/>
  <c r="AF41" i="1"/>
  <c r="AG41" i="1"/>
  <c r="AH41" i="1"/>
  <c r="AI41" i="1"/>
  <c r="AJ41" i="1"/>
  <c r="AL41" i="1"/>
  <c r="AP41" i="1"/>
  <c r="AQ41" i="1"/>
  <c r="W35" i="1"/>
  <c r="AK35" i="1" s="1"/>
  <c r="X35" i="1"/>
  <c r="Y35" i="1"/>
  <c r="Z35" i="1"/>
  <c r="AA35" i="1"/>
  <c r="AB35" i="1"/>
  <c r="AM35" i="1" s="1"/>
  <c r="AC35" i="1"/>
  <c r="AN35" i="1" s="1"/>
  <c r="AD35" i="1"/>
  <c r="AE35" i="1"/>
  <c r="AO35" i="1" s="1"/>
  <c r="AF35" i="1"/>
  <c r="AG35" i="1"/>
  <c r="AP35" i="1" s="1"/>
  <c r="AH35" i="1"/>
  <c r="AI35" i="1"/>
  <c r="AQ35" i="1" s="1"/>
  <c r="AJ35" i="1"/>
  <c r="AL35" i="1"/>
  <c r="W7" i="1"/>
  <c r="AK7" i="1" s="1"/>
  <c r="X7" i="1"/>
  <c r="Y7" i="1"/>
  <c r="Z7" i="1"/>
  <c r="AA7" i="1"/>
  <c r="AM7" i="1" s="1"/>
  <c r="AB7" i="1"/>
  <c r="AC7" i="1"/>
  <c r="AN7" i="1" s="1"/>
  <c r="AD7" i="1"/>
  <c r="AE7" i="1"/>
  <c r="AF7" i="1"/>
  <c r="AG7" i="1"/>
  <c r="AH7" i="1"/>
  <c r="AI7" i="1"/>
  <c r="AJ7" i="1"/>
  <c r="AL7" i="1"/>
  <c r="W17" i="1"/>
  <c r="X17" i="1"/>
  <c r="Y17" i="1"/>
  <c r="AL17" i="1" s="1"/>
  <c r="Z17" i="1"/>
  <c r="AA17" i="1"/>
  <c r="AM17" i="1" s="1"/>
  <c r="AB17" i="1"/>
  <c r="AC17" i="1"/>
  <c r="AD17" i="1"/>
  <c r="AE17" i="1"/>
  <c r="AF17" i="1"/>
  <c r="AG17" i="1"/>
  <c r="AP17" i="1" s="1"/>
  <c r="AH17" i="1"/>
  <c r="AI17" i="1"/>
  <c r="AJ17" i="1"/>
  <c r="AK17" i="1"/>
  <c r="AO17" i="1"/>
  <c r="AQ17" i="1"/>
  <c r="W81" i="1"/>
  <c r="X81" i="1"/>
  <c r="Y81" i="1"/>
  <c r="AL81" i="1" s="1"/>
  <c r="Z81" i="1"/>
  <c r="AA81" i="1"/>
  <c r="AB81" i="1"/>
  <c r="AC81" i="1"/>
  <c r="AN81" i="1" s="1"/>
  <c r="AD81" i="1"/>
  <c r="AE81" i="1"/>
  <c r="AF81" i="1"/>
  <c r="AG81" i="1"/>
  <c r="AP81" i="1" s="1"/>
  <c r="AH81" i="1"/>
  <c r="AI81" i="1"/>
  <c r="AJ81" i="1"/>
  <c r="AK81" i="1"/>
  <c r="AM81" i="1"/>
  <c r="AQ81" i="1"/>
  <c r="W6" i="1"/>
  <c r="X6" i="1"/>
  <c r="Y6" i="1"/>
  <c r="Z6" i="1"/>
  <c r="AA6" i="1"/>
  <c r="AB6" i="1"/>
  <c r="AM6" i="1" s="1"/>
  <c r="AC6" i="1"/>
  <c r="AN6" i="1" s="1"/>
  <c r="AD6" i="1"/>
  <c r="AE6" i="1"/>
  <c r="AO6" i="1" s="1"/>
  <c r="AF6" i="1"/>
  <c r="AG6" i="1"/>
  <c r="AH6" i="1"/>
  <c r="AI6" i="1"/>
  <c r="AJ6" i="1"/>
  <c r="AK6" i="1"/>
  <c r="AP6" i="1"/>
  <c r="AQ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104" i="1"/>
  <c r="X104" i="1"/>
  <c r="Y104" i="1"/>
  <c r="Z104" i="1"/>
  <c r="AA104" i="1"/>
  <c r="AB104" i="1"/>
  <c r="AC104" i="1"/>
  <c r="AD104" i="1"/>
  <c r="AE104" i="1"/>
  <c r="AO104" i="1" s="1"/>
  <c r="AF104" i="1"/>
  <c r="AG104" i="1"/>
  <c r="AH104" i="1"/>
  <c r="AI104" i="1"/>
  <c r="AJ104" i="1"/>
  <c r="AK104" i="1"/>
  <c r="AM104" i="1"/>
  <c r="AQ104" i="1"/>
  <c r="W56" i="1"/>
  <c r="X56" i="1"/>
  <c r="Y56" i="1"/>
  <c r="Z56" i="1"/>
  <c r="AL56" i="1" s="1"/>
  <c r="AA56" i="1"/>
  <c r="AB56" i="1"/>
  <c r="AC56" i="1"/>
  <c r="AD56" i="1"/>
  <c r="AE56" i="1"/>
  <c r="AF56" i="1"/>
  <c r="AO56" i="1" s="1"/>
  <c r="AG56" i="1"/>
  <c r="AH56" i="1"/>
  <c r="AP56" i="1" s="1"/>
  <c r="AI56" i="1"/>
  <c r="AJ56" i="1"/>
  <c r="AN56" i="1"/>
  <c r="W36" i="1"/>
  <c r="X36" i="1"/>
  <c r="Y36" i="1"/>
  <c r="Z36" i="1"/>
  <c r="AA36" i="1"/>
  <c r="AB36" i="1"/>
  <c r="AC36" i="1"/>
  <c r="AN36" i="1" s="1"/>
  <c r="AD36" i="1"/>
  <c r="AE36" i="1"/>
  <c r="AO36" i="1" s="1"/>
  <c r="AF36" i="1"/>
  <c r="AG36" i="1"/>
  <c r="AP36" i="1" s="1"/>
  <c r="AH36" i="1"/>
  <c r="AI36" i="1"/>
  <c r="AJ36" i="1"/>
  <c r="AK36" i="1"/>
  <c r="AL36" i="1"/>
  <c r="AM36" i="1"/>
  <c r="AQ36" i="1"/>
  <c r="W50" i="1"/>
  <c r="X50" i="1"/>
  <c r="Y50" i="1"/>
  <c r="Z50" i="1"/>
  <c r="AA50" i="1"/>
  <c r="AB50" i="1"/>
  <c r="AM50" i="1" s="1"/>
  <c r="AC50" i="1"/>
  <c r="AN50" i="1" s="1"/>
  <c r="AD50" i="1"/>
  <c r="AE50" i="1"/>
  <c r="AF50" i="1"/>
  <c r="AO50" i="1" s="1"/>
  <c r="AG50" i="1"/>
  <c r="AH50" i="1"/>
  <c r="AI50" i="1"/>
  <c r="AJ50" i="1"/>
  <c r="AQ50" i="1" s="1"/>
  <c r="AK50" i="1"/>
  <c r="AL50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1" i="1"/>
  <c r="X51" i="1"/>
  <c r="Y51" i="1"/>
  <c r="Z51" i="1"/>
  <c r="AA51" i="1"/>
  <c r="AB51" i="1"/>
  <c r="AC51" i="1"/>
  <c r="AN51" i="1" s="1"/>
  <c r="AD51" i="1"/>
  <c r="AE51" i="1"/>
  <c r="AF51" i="1"/>
  <c r="AO51" i="1" s="1"/>
  <c r="AG51" i="1"/>
  <c r="AH51" i="1"/>
  <c r="AP51" i="1" s="1"/>
  <c r="AI51" i="1"/>
  <c r="AJ51" i="1"/>
  <c r="AK51" i="1"/>
  <c r="AL51" i="1"/>
  <c r="AM51" i="1"/>
  <c r="AQ51" i="1"/>
  <c r="W47" i="1"/>
  <c r="X47" i="1"/>
  <c r="Y47" i="1"/>
  <c r="Z47" i="1"/>
  <c r="AA47" i="1"/>
  <c r="AB47" i="1"/>
  <c r="AM47" i="1" s="1"/>
  <c r="AC47" i="1"/>
  <c r="AD47" i="1"/>
  <c r="AE47" i="1"/>
  <c r="AO47" i="1" s="1"/>
  <c r="AF47" i="1"/>
  <c r="AG47" i="1"/>
  <c r="AH47" i="1"/>
  <c r="AI47" i="1"/>
  <c r="AJ47" i="1"/>
  <c r="AK47" i="1"/>
  <c r="AL47" i="1"/>
  <c r="AP47" i="1"/>
  <c r="AQ47" i="1"/>
  <c r="W59" i="1"/>
  <c r="X59" i="1"/>
  <c r="Y59" i="1"/>
  <c r="Z59" i="1"/>
  <c r="AA59" i="1"/>
  <c r="AB59" i="1"/>
  <c r="AC59" i="1"/>
  <c r="AN59" i="1" s="1"/>
  <c r="AD59" i="1"/>
  <c r="AE59" i="1"/>
  <c r="AF59" i="1"/>
  <c r="AG59" i="1"/>
  <c r="AP59" i="1" s="1"/>
  <c r="AH59" i="1"/>
  <c r="AI59" i="1"/>
  <c r="AJ59" i="1"/>
  <c r="AK59" i="1"/>
  <c r="AL59" i="1"/>
  <c r="AM59" i="1"/>
  <c r="AQ59" i="1"/>
  <c r="W14" i="1"/>
  <c r="X14" i="1"/>
  <c r="Y14" i="1"/>
  <c r="AL14" i="1" s="1"/>
  <c r="Z14" i="1"/>
  <c r="AA14" i="1"/>
  <c r="AM14" i="1" s="1"/>
  <c r="AB14" i="1"/>
  <c r="AC14" i="1"/>
  <c r="AN14" i="1" s="1"/>
  <c r="AD14" i="1"/>
  <c r="AE14" i="1"/>
  <c r="AF14" i="1"/>
  <c r="AG14" i="1"/>
  <c r="AP14" i="1" s="1"/>
  <c r="AH14" i="1"/>
  <c r="AI14" i="1"/>
  <c r="AJ14" i="1"/>
  <c r="AK14" i="1"/>
  <c r="AO14" i="1"/>
  <c r="AQ14" i="1"/>
  <c r="W16" i="1"/>
  <c r="AK16" i="1" s="1"/>
  <c r="X16" i="1"/>
  <c r="Y16" i="1"/>
  <c r="Z16" i="1"/>
  <c r="AL16" i="1" s="1"/>
  <c r="AA16" i="1"/>
  <c r="AM16" i="1" s="1"/>
  <c r="AB16" i="1"/>
  <c r="AC16" i="1"/>
  <c r="AN16" i="1" s="1"/>
  <c r="AD16" i="1"/>
  <c r="AE16" i="1"/>
  <c r="AF16" i="1"/>
  <c r="AG16" i="1"/>
  <c r="AH16" i="1"/>
  <c r="AI16" i="1"/>
  <c r="AQ16" i="1" s="1"/>
  <c r="AJ16" i="1"/>
  <c r="AP16" i="1"/>
  <c r="W55" i="1"/>
  <c r="X55" i="1"/>
  <c r="Y55" i="1"/>
  <c r="Z55" i="1"/>
  <c r="AL55" i="1" s="1"/>
  <c r="AA55" i="1"/>
  <c r="AB55" i="1"/>
  <c r="AM55" i="1" s="1"/>
  <c r="AC55" i="1"/>
  <c r="AD55" i="1"/>
  <c r="AE55" i="1"/>
  <c r="AO55" i="1" s="1"/>
  <c r="AF55" i="1"/>
  <c r="AG55" i="1"/>
  <c r="AP55" i="1" s="1"/>
  <c r="AH55" i="1"/>
  <c r="AI55" i="1"/>
  <c r="AJ55" i="1"/>
  <c r="AQ55" i="1"/>
  <c r="W115" i="1"/>
  <c r="X115" i="1"/>
  <c r="Y115" i="1"/>
  <c r="AL115" i="1" s="1"/>
  <c r="Z115" i="1"/>
  <c r="AA115" i="1"/>
  <c r="AB115" i="1"/>
  <c r="AM115" i="1" s="1"/>
  <c r="AC115" i="1"/>
  <c r="AD115" i="1"/>
  <c r="AE115" i="1"/>
  <c r="AF115" i="1"/>
  <c r="AO115" i="1" s="1"/>
  <c r="AG115" i="1"/>
  <c r="AH115" i="1"/>
  <c r="AI115" i="1"/>
  <c r="AJ115" i="1"/>
  <c r="AK115" i="1"/>
  <c r="AP115" i="1"/>
  <c r="AQ115" i="1"/>
  <c r="W2" i="1"/>
  <c r="X2" i="1"/>
  <c r="Y2" i="1"/>
  <c r="Z2" i="1"/>
  <c r="AA2" i="1"/>
  <c r="AB2" i="1"/>
  <c r="AC2" i="1"/>
  <c r="AN2" i="1" s="1"/>
  <c r="AD2" i="1"/>
  <c r="AE2" i="1"/>
  <c r="AF2" i="1"/>
  <c r="AO2" i="1" s="1"/>
  <c r="AG2" i="1"/>
  <c r="AP2" i="1" s="1"/>
  <c r="AH2" i="1"/>
  <c r="AI2" i="1"/>
  <c r="AQ2" i="1" s="1"/>
  <c r="AJ2" i="1"/>
  <c r="AK2" i="1"/>
  <c r="AL2" i="1"/>
  <c r="AM2" i="1"/>
  <c r="W13" i="1"/>
  <c r="X13" i="1"/>
  <c r="Y13" i="1"/>
  <c r="Z13" i="1"/>
  <c r="AA13" i="1"/>
  <c r="AM13" i="1" s="1"/>
  <c r="AB13" i="1"/>
  <c r="AC13" i="1"/>
  <c r="AD13" i="1"/>
  <c r="AE13" i="1"/>
  <c r="AF13" i="1"/>
  <c r="AG13" i="1"/>
  <c r="AP13" i="1" s="1"/>
  <c r="AH13" i="1"/>
  <c r="AI13" i="1"/>
  <c r="AJ13" i="1"/>
  <c r="AK13" i="1"/>
  <c r="AL13" i="1"/>
  <c r="AN13" i="1"/>
  <c r="AQ13" i="1"/>
  <c r="W86" i="1"/>
  <c r="X86" i="1"/>
  <c r="Y86" i="1"/>
  <c r="Z86" i="1"/>
  <c r="AL86" i="1" s="1"/>
  <c r="AA86" i="1"/>
  <c r="AB86" i="1"/>
  <c r="AC86" i="1"/>
  <c r="AN86" i="1" s="1"/>
  <c r="AD86" i="1"/>
  <c r="AE86" i="1"/>
  <c r="AF86" i="1"/>
  <c r="AG86" i="1"/>
  <c r="AH86" i="1"/>
  <c r="AI86" i="1"/>
  <c r="AQ86" i="1" s="1"/>
  <c r="AJ86" i="1"/>
  <c r="AP86" i="1"/>
  <c r="W12" i="1"/>
  <c r="AK12" i="1" s="1"/>
  <c r="X12" i="1"/>
  <c r="Y12" i="1"/>
  <c r="Z12" i="1"/>
  <c r="AL12" i="1" s="1"/>
  <c r="AA12" i="1"/>
  <c r="AM12" i="1" s="1"/>
  <c r="AB12" i="1"/>
  <c r="AC12" i="1"/>
  <c r="AN12" i="1" s="1"/>
  <c r="AD12" i="1"/>
  <c r="AE12" i="1"/>
  <c r="AF12" i="1"/>
  <c r="AG12" i="1"/>
  <c r="AP12" i="1" s="1"/>
  <c r="AH12" i="1"/>
  <c r="AI12" i="1"/>
  <c r="AJ12" i="1"/>
  <c r="W84" i="1"/>
  <c r="X84" i="1"/>
  <c r="Y84" i="1"/>
  <c r="AL84" i="1" s="1"/>
  <c r="Z84" i="1"/>
  <c r="AA84" i="1"/>
  <c r="AM84" i="1" s="1"/>
  <c r="AB84" i="1"/>
  <c r="AC84" i="1"/>
  <c r="AN84" i="1" s="1"/>
  <c r="AD84" i="1"/>
  <c r="AE84" i="1"/>
  <c r="AO84" i="1" s="1"/>
  <c r="AF84" i="1"/>
  <c r="AG84" i="1"/>
  <c r="AH84" i="1"/>
  <c r="AI84" i="1"/>
  <c r="AQ84" i="1" s="1"/>
  <c r="AJ84" i="1"/>
  <c r="AK84" i="1"/>
  <c r="W33" i="1"/>
  <c r="X33" i="1"/>
  <c r="Y33" i="1"/>
  <c r="Z33" i="1"/>
  <c r="AL33" i="1" s="1"/>
  <c r="AA33" i="1"/>
  <c r="AB33" i="1"/>
  <c r="AC33" i="1"/>
  <c r="AD33" i="1"/>
  <c r="AE33" i="1"/>
  <c r="AF33" i="1"/>
  <c r="AO33" i="1" s="1"/>
  <c r="AG33" i="1"/>
  <c r="AH33" i="1"/>
  <c r="AP33" i="1" s="1"/>
  <c r="AI33" i="1"/>
  <c r="AJ33" i="1"/>
  <c r="AN33" i="1"/>
  <c r="W46" i="1"/>
  <c r="X46" i="1"/>
  <c r="Y46" i="1"/>
  <c r="Z46" i="1"/>
  <c r="AA46" i="1"/>
  <c r="AM46" i="1" s="1"/>
  <c r="AB46" i="1"/>
  <c r="AC46" i="1"/>
  <c r="AN46" i="1" s="1"/>
  <c r="AD46" i="1"/>
  <c r="AE46" i="1"/>
  <c r="AO46" i="1" s="1"/>
  <c r="AF46" i="1"/>
  <c r="AG46" i="1"/>
  <c r="AP46" i="1" s="1"/>
  <c r="AH46" i="1"/>
  <c r="AI46" i="1"/>
  <c r="AJ46" i="1"/>
  <c r="AL46" i="1"/>
  <c r="AQ46" i="1"/>
  <c r="W54" i="1"/>
  <c r="X54" i="1"/>
  <c r="Y54" i="1"/>
  <c r="Z54" i="1"/>
  <c r="AL54" i="1" s="1"/>
  <c r="AA54" i="1"/>
  <c r="AB54" i="1"/>
  <c r="AM54" i="1" s="1"/>
  <c r="AC54" i="1"/>
  <c r="AN54" i="1" s="1"/>
  <c r="AD54" i="1"/>
  <c r="AE54" i="1"/>
  <c r="AF54" i="1"/>
  <c r="AO54" i="1" s="1"/>
  <c r="AG54" i="1"/>
  <c r="AH54" i="1"/>
  <c r="AI54" i="1"/>
  <c r="AJ54" i="1"/>
  <c r="AQ54" i="1"/>
  <c r="W82" i="1"/>
  <c r="AK82" i="1" s="1"/>
  <c r="X82" i="1"/>
  <c r="Y82" i="1"/>
  <c r="Z82" i="1"/>
  <c r="AA82" i="1"/>
  <c r="AM82" i="1" s="1"/>
  <c r="AB82" i="1"/>
  <c r="AC82" i="1"/>
  <c r="AN82" i="1" s="1"/>
  <c r="AD82" i="1"/>
  <c r="AE82" i="1"/>
  <c r="AO82" i="1" s="1"/>
  <c r="AF82" i="1"/>
  <c r="AG82" i="1"/>
  <c r="AP82" i="1" s="1"/>
  <c r="AH82" i="1"/>
  <c r="AI82" i="1"/>
  <c r="AQ82" i="1" s="1"/>
  <c r="AJ82" i="1"/>
  <c r="W87" i="1"/>
  <c r="AK87" i="1" s="1"/>
  <c r="X87" i="1"/>
  <c r="Y87" i="1"/>
  <c r="Z87" i="1"/>
  <c r="AA87" i="1"/>
  <c r="AB87" i="1"/>
  <c r="AC87" i="1"/>
  <c r="AN87" i="1" s="1"/>
  <c r="AD87" i="1"/>
  <c r="AE87" i="1"/>
  <c r="AF87" i="1"/>
  <c r="AG87" i="1"/>
  <c r="AH87" i="1"/>
  <c r="AI87" i="1"/>
  <c r="AQ87" i="1" s="1"/>
  <c r="AJ87" i="1"/>
  <c r="AL87" i="1"/>
  <c r="AP87" i="1"/>
  <c r="W112" i="1"/>
  <c r="X112" i="1"/>
  <c r="Y112" i="1"/>
  <c r="Z112" i="1"/>
  <c r="AA112" i="1"/>
  <c r="AM112" i="1" s="1"/>
  <c r="AB112" i="1"/>
  <c r="AC112" i="1"/>
  <c r="AD112" i="1"/>
  <c r="AE112" i="1"/>
  <c r="AF112" i="1"/>
  <c r="AG112" i="1"/>
  <c r="AH112" i="1"/>
  <c r="AP112" i="1" s="1"/>
  <c r="AI112" i="1"/>
  <c r="AJ112" i="1"/>
  <c r="AK112" i="1"/>
  <c r="AL112" i="1"/>
  <c r="AQ112" i="1"/>
  <c r="W75" i="1"/>
  <c r="X75" i="1"/>
  <c r="Y75" i="1"/>
  <c r="Z75" i="1"/>
  <c r="AA75" i="1"/>
  <c r="AB75" i="1"/>
  <c r="AM75" i="1" s="1"/>
  <c r="AC75" i="1"/>
  <c r="AD75" i="1"/>
  <c r="AE75" i="1"/>
  <c r="AF75" i="1"/>
  <c r="AO75" i="1" s="1"/>
  <c r="AG75" i="1"/>
  <c r="AP75" i="1" s="1"/>
  <c r="AH75" i="1"/>
  <c r="AI75" i="1"/>
  <c r="AJ75" i="1"/>
  <c r="AK75" i="1"/>
  <c r="AL75" i="1"/>
  <c r="AQ75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78" i="1"/>
  <c r="X78" i="1"/>
  <c r="Y78" i="1"/>
  <c r="Z78" i="1"/>
  <c r="AL78" i="1" s="1"/>
  <c r="AA78" i="1"/>
  <c r="AB78" i="1"/>
  <c r="AC78" i="1"/>
  <c r="AD78" i="1"/>
  <c r="AE78" i="1"/>
  <c r="AF78" i="1"/>
  <c r="AG78" i="1"/>
  <c r="AP78" i="1" s="1"/>
  <c r="AH78" i="1"/>
  <c r="AI78" i="1"/>
  <c r="AJ78" i="1"/>
  <c r="AQ78" i="1" s="1"/>
  <c r="AM78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44" i="1"/>
  <c r="X44" i="1"/>
  <c r="Y44" i="1"/>
  <c r="AL44" i="1" s="1"/>
  <c r="Z44" i="1"/>
  <c r="AA44" i="1"/>
  <c r="AM44" i="1" s="1"/>
  <c r="AB44" i="1"/>
  <c r="AC44" i="1"/>
  <c r="AN44" i="1" s="1"/>
  <c r="AD44" i="1"/>
  <c r="AE44" i="1"/>
  <c r="AF44" i="1"/>
  <c r="AO44" i="1" s="1"/>
  <c r="AG44" i="1"/>
  <c r="AP44" i="1" s="1"/>
  <c r="AH44" i="1"/>
  <c r="AI44" i="1"/>
  <c r="AJ44" i="1"/>
  <c r="AK44" i="1"/>
  <c r="AQ44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25" i="1"/>
  <c r="AK25" i="1" s="1"/>
  <c r="X25" i="1"/>
  <c r="Y25" i="1"/>
  <c r="Z25" i="1"/>
  <c r="AA25" i="1"/>
  <c r="AM25" i="1" s="1"/>
  <c r="AB25" i="1"/>
  <c r="AC25" i="1"/>
  <c r="AD25" i="1"/>
  <c r="AE25" i="1"/>
  <c r="AO25" i="1" s="1"/>
  <c r="AF25" i="1"/>
  <c r="AG25" i="1"/>
  <c r="AH25" i="1"/>
  <c r="AI25" i="1"/>
  <c r="AJ25" i="1"/>
  <c r="AL25" i="1"/>
  <c r="AP25" i="1"/>
  <c r="AQ25" i="1"/>
  <c r="W42" i="1"/>
  <c r="X42" i="1"/>
  <c r="Y42" i="1"/>
  <c r="Z42" i="1"/>
  <c r="AA42" i="1"/>
  <c r="AM42" i="1" s="1"/>
  <c r="AB42" i="1"/>
  <c r="AC42" i="1"/>
  <c r="AN42" i="1" s="1"/>
  <c r="AD42" i="1"/>
  <c r="AE42" i="1"/>
  <c r="AF42" i="1"/>
  <c r="AG42" i="1"/>
  <c r="AP42" i="1" s="1"/>
  <c r="AH42" i="1"/>
  <c r="AI42" i="1"/>
  <c r="AJ42" i="1"/>
  <c r="AQ42" i="1" s="1"/>
  <c r="AL42" i="1"/>
  <c r="W69" i="1"/>
  <c r="X69" i="1"/>
  <c r="Y69" i="1"/>
  <c r="AL69" i="1" s="1"/>
  <c r="Z69" i="1"/>
  <c r="AA69" i="1"/>
  <c r="AM69" i="1" s="1"/>
  <c r="AB69" i="1"/>
  <c r="AC69" i="1"/>
  <c r="AN69" i="1" s="1"/>
  <c r="AD69" i="1"/>
  <c r="AE69" i="1"/>
  <c r="AF69" i="1"/>
  <c r="AG69" i="1"/>
  <c r="AP69" i="1" s="1"/>
  <c r="AH69" i="1"/>
  <c r="AI69" i="1"/>
  <c r="AJ69" i="1"/>
  <c r="AK69" i="1"/>
  <c r="AO69" i="1"/>
  <c r="AQ69" i="1"/>
  <c r="W28" i="1"/>
  <c r="AK28" i="1" s="1"/>
  <c r="X28" i="1"/>
  <c r="Y28" i="1"/>
  <c r="Z28" i="1"/>
  <c r="AL28" i="1" s="1"/>
  <c r="AA28" i="1"/>
  <c r="AB28" i="1"/>
  <c r="AC28" i="1"/>
  <c r="AN28" i="1" s="1"/>
  <c r="AD28" i="1"/>
  <c r="AE28" i="1"/>
  <c r="AF28" i="1"/>
  <c r="AG28" i="1"/>
  <c r="AH28" i="1"/>
  <c r="AI28" i="1"/>
  <c r="AQ28" i="1" s="1"/>
  <c r="AJ28" i="1"/>
  <c r="AP28" i="1"/>
  <c r="W71" i="1"/>
  <c r="X71" i="1"/>
  <c r="Y71" i="1"/>
  <c r="Z71" i="1"/>
  <c r="AA71" i="1"/>
  <c r="AB71" i="1"/>
  <c r="AC71" i="1"/>
  <c r="AD71" i="1"/>
  <c r="AE71" i="1"/>
  <c r="AO71" i="1" s="1"/>
  <c r="AF71" i="1"/>
  <c r="AG71" i="1"/>
  <c r="AP71" i="1" s="1"/>
  <c r="AH71" i="1"/>
  <c r="AI71" i="1"/>
  <c r="AJ71" i="1"/>
  <c r="AK71" i="1"/>
  <c r="AL71" i="1"/>
  <c r="AQ71" i="1"/>
  <c r="W118" i="1"/>
  <c r="X118" i="1"/>
  <c r="Y118" i="1"/>
  <c r="AL118" i="1" s="1"/>
  <c r="Z118" i="1"/>
  <c r="AA118" i="1"/>
  <c r="AB118" i="1"/>
  <c r="AM118" i="1" s="1"/>
  <c r="AC118" i="1"/>
  <c r="AD118" i="1"/>
  <c r="AE118" i="1"/>
  <c r="AF118" i="1"/>
  <c r="AO118" i="1" s="1"/>
  <c r="AG118" i="1"/>
  <c r="AH118" i="1"/>
  <c r="AI118" i="1"/>
  <c r="AJ118" i="1"/>
  <c r="AK118" i="1"/>
  <c r="AQ118" i="1"/>
  <c r="W21" i="1"/>
  <c r="X21" i="1"/>
  <c r="AK21" i="1" s="1"/>
  <c r="Y21" i="1"/>
  <c r="Z21" i="1"/>
  <c r="AA21" i="1"/>
  <c r="AB21" i="1"/>
  <c r="AM21" i="1" s="1"/>
  <c r="AC21" i="1"/>
  <c r="AD21" i="1"/>
  <c r="AE21" i="1"/>
  <c r="AO21" i="1" s="1"/>
  <c r="AF21" i="1"/>
  <c r="AG21" i="1"/>
  <c r="AH21" i="1"/>
  <c r="AI21" i="1"/>
  <c r="AJ21" i="1"/>
  <c r="AQ21" i="1"/>
  <c r="W20" i="1"/>
  <c r="X20" i="1"/>
  <c r="Y20" i="1"/>
  <c r="Z20" i="1"/>
  <c r="AA20" i="1"/>
  <c r="AB20" i="1"/>
  <c r="AC20" i="1"/>
  <c r="AD20" i="1"/>
  <c r="AN20" i="1" s="1"/>
  <c r="AE20" i="1"/>
  <c r="AF20" i="1"/>
  <c r="AO20" i="1" s="1"/>
  <c r="AG20" i="1"/>
  <c r="AH20" i="1"/>
  <c r="AP20" i="1" s="1"/>
  <c r="AI20" i="1"/>
  <c r="AJ20" i="1"/>
  <c r="AL20" i="1"/>
  <c r="AQ20" i="1"/>
  <c r="W96" i="1"/>
  <c r="X96" i="1"/>
  <c r="Y96" i="1"/>
  <c r="Z96" i="1"/>
  <c r="AL96" i="1" s="1"/>
  <c r="AA96" i="1"/>
  <c r="AB96" i="1"/>
  <c r="AC96" i="1"/>
  <c r="AD96" i="1"/>
  <c r="AE96" i="1"/>
  <c r="AO96" i="1" s="1"/>
  <c r="AF96" i="1"/>
  <c r="AG96" i="1"/>
  <c r="AH96" i="1"/>
  <c r="AP96" i="1" s="1"/>
  <c r="AI96" i="1"/>
  <c r="AJ96" i="1"/>
  <c r="AQ96" i="1" s="1"/>
  <c r="W95" i="1"/>
  <c r="AK95" i="1" s="1"/>
  <c r="X95" i="1"/>
  <c r="Y95" i="1"/>
  <c r="Z95" i="1"/>
  <c r="AA95" i="1"/>
  <c r="AB95" i="1"/>
  <c r="AC95" i="1"/>
  <c r="AN95" i="1" s="1"/>
  <c r="AD95" i="1"/>
  <c r="AE95" i="1"/>
  <c r="AF95" i="1"/>
  <c r="AG95" i="1"/>
  <c r="AP95" i="1" s="1"/>
  <c r="AH95" i="1"/>
  <c r="AI95" i="1"/>
  <c r="AJ95" i="1"/>
  <c r="AL95" i="1"/>
  <c r="AM95" i="1"/>
  <c r="AO87" i="1" l="1"/>
  <c r="AQ12" i="1"/>
  <c r="AL6" i="1"/>
  <c r="AO7" i="1"/>
  <c r="AO41" i="1"/>
  <c r="AK64" i="1"/>
  <c r="AN48" i="1"/>
  <c r="BD30" i="1"/>
  <c r="AQ95" i="1"/>
  <c r="AN96" i="1"/>
  <c r="AK20" i="1"/>
  <c r="AN21" i="1"/>
  <c r="AN71" i="1"/>
  <c r="AO42" i="1"/>
  <c r="AO78" i="1"/>
  <c r="AM86" i="1"/>
  <c r="AN55" i="1"/>
  <c r="AN47" i="1"/>
  <c r="AM56" i="1"/>
  <c r="AP104" i="1"/>
  <c r="AO81" i="1"/>
  <c r="AP34" i="1"/>
  <c r="AL32" i="1"/>
  <c r="AN106" i="1"/>
  <c r="AK30" i="1"/>
  <c r="AP19" i="1"/>
  <c r="AO101" i="1"/>
  <c r="AO31" i="1"/>
  <c r="AO109" i="1"/>
  <c r="AO10" i="1"/>
  <c r="AK23" i="1"/>
  <c r="AO114" i="1"/>
  <c r="AO5" i="1"/>
  <c r="AP89" i="1"/>
  <c r="BD88" i="1"/>
  <c r="BD46" i="1"/>
  <c r="BD108" i="1"/>
  <c r="BD106" i="1"/>
  <c r="AM96" i="1"/>
  <c r="AP118" i="1"/>
  <c r="AM71" i="1"/>
  <c r="AO28" i="1"/>
  <c r="AN78" i="1"/>
  <c r="AN75" i="1"/>
  <c r="AM87" i="1"/>
  <c r="AQ33" i="1"/>
  <c r="AK33" i="1"/>
  <c r="AO12" i="1"/>
  <c r="AO13" i="1"/>
  <c r="AO16" i="1"/>
  <c r="AO59" i="1"/>
  <c r="AQ32" i="1"/>
  <c r="AK15" i="1"/>
  <c r="AN101" i="1"/>
  <c r="AO100" i="1"/>
  <c r="AQ85" i="1"/>
  <c r="AO108" i="1"/>
  <c r="AN109" i="1"/>
  <c r="AN22" i="1"/>
  <c r="AO83" i="1"/>
  <c r="AK43" i="1"/>
  <c r="AN68" i="1"/>
  <c r="AN114" i="1"/>
  <c r="AO64" i="1"/>
  <c r="AL48" i="1"/>
  <c r="AO89" i="1"/>
  <c r="AO93" i="1"/>
  <c r="AO95" i="1"/>
  <c r="AL21" i="1"/>
  <c r="AK54" i="1"/>
  <c r="AK86" i="1"/>
  <c r="AQ56" i="1"/>
  <c r="AK56" i="1"/>
  <c r="AN104" i="1"/>
  <c r="AN34" i="1"/>
  <c r="AK61" i="1"/>
  <c r="AP32" i="1"/>
  <c r="AO30" i="1"/>
  <c r="AN19" i="1"/>
  <c r="AP15" i="1"/>
  <c r="AO52" i="1"/>
  <c r="AK94" i="1"/>
  <c r="AK113" i="1"/>
  <c r="AN108" i="1"/>
  <c r="AP119" i="1"/>
  <c r="AN83" i="1"/>
  <c r="AP77" i="1"/>
  <c r="AQ57" i="1"/>
  <c r="AQ79" i="1"/>
  <c r="AQ48" i="1"/>
  <c r="AN89" i="1"/>
  <c r="AP85" i="1"/>
  <c r="AQ24" i="1"/>
  <c r="AN98" i="1"/>
  <c r="AQ116" i="1"/>
  <c r="AM10" i="1"/>
  <c r="AP110" i="1"/>
  <c r="AL73" i="1"/>
  <c r="BD25" i="1"/>
  <c r="BD78" i="1"/>
  <c r="BD61" i="1"/>
  <c r="AK96" i="1"/>
  <c r="AN118" i="1"/>
  <c r="AM28" i="1"/>
  <c r="AO112" i="1"/>
  <c r="AP54" i="1"/>
  <c r="AN115" i="1"/>
  <c r="AK55" i="1"/>
  <c r="AP50" i="1"/>
  <c r="AQ7" i="1"/>
  <c r="AK106" i="1"/>
  <c r="AN30" i="1"/>
  <c r="AQ107" i="1"/>
  <c r="AK107" i="1"/>
  <c r="AO85" i="1"/>
  <c r="AO27" i="1"/>
  <c r="AL22" i="1"/>
  <c r="AO43" i="1"/>
  <c r="AO77" i="1"/>
  <c r="AP79" i="1"/>
  <c r="AP48" i="1"/>
  <c r="BD86" i="1"/>
  <c r="BD89" i="1"/>
  <c r="AM20" i="1"/>
  <c r="AK78" i="1"/>
  <c r="AN112" i="1"/>
  <c r="AO86" i="1"/>
  <c r="AL104" i="1"/>
  <c r="AO61" i="1"/>
  <c r="AN32" i="1"/>
  <c r="AP106" i="1"/>
  <c r="AL19" i="1"/>
  <c r="AN15" i="1"/>
  <c r="AK101" i="1"/>
  <c r="AO8" i="1"/>
  <c r="AO9" i="1"/>
  <c r="AN119" i="1"/>
  <c r="AK109" i="1"/>
  <c r="AQ68" i="1"/>
  <c r="AN77" i="1"/>
  <c r="BD55" i="1"/>
  <c r="BD83" i="1"/>
  <c r="BD111" i="1"/>
  <c r="AP21" i="1"/>
  <c r="AK42" i="1"/>
  <c r="AN25" i="1"/>
  <c r="AL82" i="1"/>
  <c r="AK46" i="1"/>
  <c r="AM33" i="1"/>
  <c r="AP84" i="1"/>
  <c r="AN17" i="1"/>
  <c r="AP7" i="1"/>
  <c r="AO106" i="1"/>
  <c r="AO107" i="1"/>
  <c r="AK19" i="1"/>
  <c r="AM52" i="1"/>
  <c r="AK31" i="1"/>
  <c r="AL90" i="1"/>
  <c r="AN85" i="1"/>
  <c r="AQ40" i="1"/>
  <c r="AQ99" i="1"/>
  <c r="AN110" i="1"/>
  <c r="AP73" i="1"/>
  <c r="AN91" i="1"/>
  <c r="AQ5" i="1"/>
  <c r="AO4" i="1"/>
  <c r="BD11" i="1"/>
  <c r="BD31" i="1"/>
  <c r="BD73" i="1"/>
  <c r="BD105" i="1"/>
  <c r="BD82" i="1"/>
  <c r="BD15" i="1"/>
  <c r="BD72" i="1"/>
  <c r="BD75" i="1"/>
  <c r="BD47" i="1"/>
  <c r="BD90" i="1"/>
  <c r="BD22" i="1"/>
  <c r="BD23" i="1"/>
  <c r="BD87" i="1"/>
  <c r="BD69" i="1"/>
  <c r="BD118" i="1"/>
  <c r="BD59" i="1"/>
  <c r="BD80" i="1"/>
  <c r="BD12" i="1"/>
  <c r="BD6" i="1"/>
  <c r="BD63" i="1"/>
  <c r="BD119" i="1"/>
  <c r="BD101" i="1"/>
  <c r="BD26" i="1"/>
  <c r="BD74" i="1"/>
  <c r="BD58" i="1"/>
  <c r="BD64" i="1"/>
  <c r="BD34" i="1"/>
  <c r="BD38" i="1"/>
  <c r="BD97" i="1"/>
  <c r="BD102" i="1"/>
  <c r="BD67" i="1"/>
  <c r="BD39" i="1"/>
  <c r="BD53" i="1"/>
  <c r="BD117" i="1"/>
  <c r="BD76" i="1"/>
  <c r="BD62" i="1"/>
  <c r="BD70" i="1"/>
  <c r="BD21" i="1"/>
  <c r="BD71" i="1"/>
  <c r="BD112" i="1"/>
  <c r="BD7" i="1"/>
  <c r="BD114" i="1"/>
  <c r="BD93" i="1"/>
  <c r="BD95" i="1"/>
  <c r="BD100" i="1"/>
  <c r="BD49" i="1"/>
  <c r="BD68" i="1"/>
  <c r="BD94" i="1"/>
  <c r="BD13" i="1"/>
  <c r="BD32" i="1"/>
  <c r="BD113" i="1"/>
  <c r="BD40" i="1"/>
  <c r="BD14" i="1"/>
  <c r="BD35" i="1"/>
  <c r="BD37" i="1"/>
  <c r="BD109" i="1"/>
  <c r="BD96" i="1"/>
  <c r="BD42" i="1"/>
  <c r="BD54" i="1"/>
  <c r="BD84" i="1"/>
  <c r="BD16" i="1"/>
  <c r="BD9" i="1"/>
  <c r="BD10" i="1"/>
  <c r="BD44" i="1"/>
  <c r="BD65" i="1"/>
  <c r="BD52" i="1"/>
  <c r="BD27" i="1"/>
  <c r="BD4" i="1"/>
  <c r="BD33" i="1"/>
  <c r="BD20" i="1"/>
  <c r="BD2" i="1"/>
  <c r="BD81" i="1"/>
  <c r="BD66" i="1"/>
  <c r="BD110" i="1"/>
  <c r="BD5" i="1"/>
  <c r="BD48" i="1"/>
  <c r="BD19" i="1"/>
  <c r="BD51" i="1"/>
  <c r="BD24" i="1"/>
  <c r="BD43" i="1"/>
  <c r="BD91" i="1"/>
  <c r="BD92" i="1"/>
  <c r="BD104" i="1"/>
  <c r="BD99" i="1"/>
  <c r="BD103" i="1"/>
  <c r="BD3" i="1"/>
  <c r="BD28" i="1"/>
  <c r="BD41" i="1"/>
  <c r="BD107" i="1"/>
  <c r="BD60" i="1"/>
  <c r="BD56" i="1"/>
  <c r="BD116" i="1"/>
  <c r="BD57" i="1"/>
  <c r="BD17" i="1"/>
  <c r="BD79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Q45" i="1"/>
  <c r="AP45" i="1" l="1"/>
  <c r="AN45" i="1"/>
  <c r="AL45" i="1"/>
  <c r="AO45" i="1"/>
  <c r="AM45" i="1"/>
  <c r="BK45" i="1" l="1"/>
  <c r="BI45" i="1" l="1"/>
  <c r="AX45" i="1"/>
  <c r="AY45" i="1"/>
  <c r="AZ45" i="1"/>
  <c r="BA45" i="1"/>
  <c r="BB45" i="1"/>
  <c r="BC45" i="1"/>
  <c r="BE45" i="1"/>
  <c r="BD45" i="1" l="1"/>
</calcChain>
</file>

<file path=xl/sharedStrings.xml><?xml version="1.0" encoding="utf-8"?>
<sst xmlns="http://schemas.openxmlformats.org/spreadsheetml/2006/main" count="1146" uniqueCount="434">
  <si>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</si>
  <si>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</si>
  <si>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</si>
  <si>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</si>
  <si>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</si>
  <si>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</si>
  <si>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</si>
  <si>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</si>
  <si>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</si>
  <si>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</si>
  <si>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</si>
  <si>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</si>
  <si>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</si>
  <si>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</si>
  <si>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</si>
  <si>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</si>
  <si>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</si>
  <si>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</si>
  <si>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</si>
  <si>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</si>
  <si>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</si>
  <si>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</si>
  <si>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</si>
  <si>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</si>
  <si>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Parking</t>
  </si>
  <si>
    <t>Outdoor Option?</t>
  </si>
  <si>
    <t>Pets?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</si>
  <si>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</si>
  <si>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</si>
  <si>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</si>
  <si>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</si>
  <si>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</si>
  <si>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</si>
  <si>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</si>
  <si>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</si>
  <si>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</si>
  <si>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</si>
  <si>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</si>
  <si>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</si>
  <si>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</si>
  <si>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</si>
  <si>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</si>
  <si>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</si>
  <si>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</si>
  <si>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</si>
  <si>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</si>
  <si>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</si>
  <si>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</si>
  <si>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</si>
  <si>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</si>
  <si>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</si>
  <si>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</si>
  <si>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</si>
  <si>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</si>
  <si>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</si>
  <si>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downtown</t>
  </si>
  <si>
    <t>latitude</t>
  </si>
  <si>
    <t>longitude</t>
  </si>
  <si>
    <t>name</t>
  </si>
  <si>
    <t>desc</t>
  </si>
  <si>
    <t>color</t>
  </si>
  <si>
    <t>Jack Quinn Irish Ale House &amp; Pub</t>
  </si>
  <si>
    <t>The Rabbit Hole</t>
  </si>
  <si>
    <t>Oskar Blues</t>
  </si>
  <si>
    <t>http://www.oskarbluesfooderies.com/</t>
  </si>
  <si>
    <t>T-Byrd’s Tacos &amp; Tequila</t>
  </si>
  <si>
    <t>http://www.tbyrdstacos.com/index.html</t>
  </si>
  <si>
    <t>503W</t>
  </si>
  <si>
    <t>http://www.503w.co/</t>
  </si>
  <si>
    <t>Streetcar520</t>
  </si>
  <si>
    <t>http://www.streetcar520.com/</t>
  </si>
  <si>
    <t>Jose Muldoon’s Food &amp; Drink Downtown</t>
  </si>
  <si>
    <t>http://www.josemuldoons.com/</t>
  </si>
  <si>
    <t>Phantom Canyon Brewing Company</t>
  </si>
  <si>
    <t>http://www.phantomcanyon.com/</t>
  </si>
  <si>
    <t>oldcolo</t>
  </si>
  <si>
    <t>Thunder and Buttons II</t>
  </si>
  <si>
    <t>Cucuru Gallery Cafe</t>
  </si>
  <si>
    <t>Rustica Pizzeria</t>
  </si>
  <si>
    <t>Alchemy</t>
  </si>
  <si>
    <t>Swirl Wine Bar</t>
  </si>
  <si>
    <t>Townhouse Lounge</t>
  </si>
  <si>
    <t>The Loop</t>
  </si>
  <si>
    <t>Mona Lisa Fondue Restaurant</t>
  </si>
  <si>
    <t>Keg Lounge</t>
  </si>
  <si>
    <t>Royal Tavern</t>
  </si>
  <si>
    <t>PJs Bistro</t>
  </si>
  <si>
    <t>manitou</t>
  </si>
  <si>
    <t>Hops n Drops</t>
  </si>
  <si>
    <t>Single Barrel Craft Burgers and Brews</t>
  </si>
  <si>
    <t>Vinum Populi</t>
  </si>
  <si>
    <t>Rhinos Sports and Spirits</t>
  </si>
  <si>
    <t>Cleats Bar and Grill East</t>
  </si>
  <si>
    <t>Salsa Brava Fresh Mexican Grill</t>
  </si>
  <si>
    <t>Peaks N Pines Brewing Company</t>
  </si>
  <si>
    <t>The Wobbly Olive</t>
  </si>
  <si>
    <t>Bar Louie</t>
  </si>
  <si>
    <t>Fox and Hound</t>
  </si>
  <si>
    <t>Rhinos Ranch</t>
  </si>
  <si>
    <t>powers</t>
  </si>
  <si>
    <t>Cork and Cask</t>
  </si>
  <si>
    <t>The Warehouse Restaurant and Gallery</t>
  </si>
  <si>
    <t>Zodiac Venue</t>
  </si>
  <si>
    <t>The Bench</t>
  </si>
  <si>
    <t>Triple Nickel Tavern</t>
  </si>
  <si>
    <t>The Archives</t>
  </si>
  <si>
    <t>Bar K</t>
  </si>
  <si>
    <t>Gasoline Alley</t>
  </si>
  <si>
    <t>Colorado Craft Social</t>
  </si>
  <si>
    <t>The Thirsty Parrot</t>
  </si>
  <si>
    <t>Supernova</t>
  </si>
  <si>
    <t>Tonys Bar</t>
  </si>
  <si>
    <t>Four by Brother Luck</t>
  </si>
  <si>
    <t>Casa Grande Mexican Restaurant</t>
  </si>
  <si>
    <t>woodland</t>
  </si>
  <si>
    <t>Pikes Peak Brewing</t>
  </si>
  <si>
    <t>The Bistro on 2nd</t>
  </si>
  <si>
    <t>Back East Bar and Grill</t>
  </si>
  <si>
    <t>Texas Roadhouse</t>
  </si>
  <si>
    <t>La Casa Fiesta Restaurant</t>
  </si>
  <si>
    <t>The Brass Tap</t>
  </si>
  <si>
    <t>Bourbon Brothers Smokehouse and Tavern</t>
  </si>
  <si>
    <t>CB and Potts</t>
  </si>
  <si>
    <t>The Stube</t>
  </si>
  <si>
    <t>Dog Haus Biergarten</t>
  </si>
  <si>
    <t>The Steakhouse at Flying Horse</t>
  </si>
  <si>
    <t>monument</t>
  </si>
  <si>
    <t>northgate</t>
  </si>
  <si>
    <t>Dublin House Sports Bar and Grill</t>
  </si>
  <si>
    <t>Piglatin Cocina</t>
  </si>
  <si>
    <t>Overtime Sports Bar and Grill</t>
  </si>
  <si>
    <t>Erin Inn</t>
  </si>
  <si>
    <t>Rileas Pub</t>
  </si>
  <si>
    <t>Good Company Restaurant and Bar</t>
  </si>
  <si>
    <t>Falcons Bar and Grill</t>
  </si>
  <si>
    <t>Applebees</t>
  </si>
  <si>
    <t>Buffalo Wild Wings</t>
  </si>
  <si>
    <t>Saltgrass Steak House</t>
  </si>
  <si>
    <t>Amandas Cantina</t>
  </si>
  <si>
    <t>Pints Tavern</t>
  </si>
  <si>
    <t>The Playing Field Sports Bar</t>
  </si>
  <si>
    <t>Mi Mexico</t>
  </si>
  <si>
    <t>nacademy</t>
  </si>
  <si>
    <t>Kelly Obrians</t>
  </si>
  <si>
    <t>Legends Rock Bar</t>
  </si>
  <si>
    <t>Knucklehead Tavern</t>
  </si>
  <si>
    <t>JBs Burger Kitchen and Bar</t>
  </si>
  <si>
    <t>sacademy</t>
  </si>
  <si>
    <t>21 S Tejon St, Colorado Springs, CO 80903</t>
  </si>
  <si>
    <t>https://jackquinnspub.com/</t>
  </si>
  <si>
    <t>101 N Tejon St, Colorado Springs, CO 80903</t>
  </si>
  <si>
    <t>https://www.facebook.com/rabbitholedinneranddrinks/</t>
  </si>
  <si>
    <t>118 N Tejon St, Colorado Springs, CO 80903</t>
  </si>
  <si>
    <t>26 E Kiowa St, Colorado Springs, CO 80903</t>
  </si>
  <si>
    <t>503 W Colorado Ave, Colorado Springs, CO 80905</t>
  </si>
  <si>
    <t>520 S Tejon St, Colorado Springs, CO 80903</t>
  </si>
  <si>
    <t>222 N Tejon St, Colorado Springs, CO 80903</t>
  </si>
  <si>
    <t>2 E Pikes Peak Ave, Colorado Springs, CO 80903</t>
  </si>
  <si>
    <t>2415 W Colorado Ave, Colorado Springs, CO 80904</t>
  </si>
  <si>
    <t>2332 Colorado Ave, Colorado Springs, CO 80904</t>
  </si>
  <si>
    <r>
      <t> </t>
    </r>
    <r>
      <rPr>
        <sz val="12"/>
        <color rgb="FF222222"/>
        <rFont val="Arial"/>
        <family val="2"/>
      </rPr>
      <t>2527 W Colorado Ave, Colorado Springs, CO 80904</t>
    </r>
  </si>
  <si>
    <t>2625 W Colorado Ave, Colorado Springs, CO 80904</t>
  </si>
  <si>
    <t>717 Manitou Ave, Manitou Springs, CO 80829</t>
  </si>
  <si>
    <t>907 Manitou Ave, Manitou Springs, CO 80829</t>
  </si>
  <si>
    <t>965 Manitou Ave, Manitou Springs, CO 80829</t>
  </si>
  <si>
    <t>730 Manitou Ave, Manitou Springs, CO 80829</t>
  </si>
  <si>
    <t>733 Manitou Ave, Manitou Springs, CO 80829</t>
  </si>
  <si>
    <t>924 Manitou Ave, Manitou Springs, CO 80829</t>
  </si>
  <si>
    <t>915 Manitou Ave, Manitou Springs, CO 80829</t>
  </si>
  <si>
    <t>5820 Stetson Hills Blvd, Colorado Springs, CO 80922</t>
  </si>
  <si>
    <t>5885 Stetson Hills Blvd, Colorado Springs, CO 80923</t>
  </si>
  <si>
    <t>6165 Barnes Rd #170, Colorado Springs, CO 80922</t>
  </si>
  <si>
    <t>Drinks $3.50 Domestic Beers and Liquors&lt;br&gt;Drinks $4 Imports and House Wine by the Glass&lt;br&gt;Food 1/2 Priced Appetizers</t>
  </si>
  <si>
    <t>$5 Select Local Drafts&lt;br&gt;$6 Wine by the Glass&lt;br&gt;$6 Select Specialty Cocktails&lt;br&gt;Happy hour food specials</t>
  </si>
  <si>
    <t>All appetizers half price&lt;br&gt;$3.50 Core beers&lt;br&gt;$4.50 Jamison drinks&lt;br&gt;$2 Off wells and wines</t>
  </si>
  <si>
    <t>$5 Margs&lt;br&gt;$5 Sangria Swirl&lt;br&gt;$3 Tacate, Dos XX, and Mandelo&lt;br&gt;$3 Baby Margs&lt;br&gt;Tacos $2.50-$3.25&lt;br&gt;$5 Guac&lt;br&gt;$3.95 Chips and Salsa</t>
  </si>
  <si>
    <t>$1 off all beers and specialty cocktails &lt;br&gt; $3 wells and house wines</t>
  </si>
  <si>
    <t xml:space="preserve">Daily from 3pm to 6pm and 9pm to Close!&lt;br&gt;1/2 price share plates, $3 wines and drafts, $4 wells, $5 beer &amp; a shot. </t>
  </si>
  <si>
    <t>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</t>
  </si>
  <si>
    <t>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</t>
  </si>
  <si>
    <t>MONDAY 7pm-Midnight  $3 Jameson, $3 Tuaca, and $3 Jager!&lt;br&gt;TUESDAY Tequila Tuesdays! $3 Tecate cans, $5 Patron &amp; $3 Sauza Silver shots ALL DAY!  Happy Hour Drink Specials from 9pm-Midnight.&lt;br&gt;WEDNESDAY $3 Wednesdays!!  $3 food specials!  $3 Mimosas!  $3 Wells, $3 House wines, $2.50 Rolling Rock ALL DAY!!&lt;br&gt;THURSDAY $5 off pitchers of Bristol pitchers! $3.50 Bristol pints! $4 Bomb shots!   9pm-Midnight.&lt;br&gt;FRIDAY $10 Pitchers of Coors Light 9pm-Midnight.&lt;br&gt;SATURDAY $3 Fireball shots, $3 Tuaca shots, 9pm-Midnight.&lt;br&gt;SUNDAY All Day Happy Hour!  $3 Mimosas!  Plus-7pm-Midnight. $3 Tuaca, $3 Jager and $3 Jameson!</t>
  </si>
  <si>
    <t>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</t>
  </si>
  <si>
    <t>$4 house wine, $4 select draft, $4 wells, $2.5 Full Sail Sessions Plus, Small Plate Deals!</t>
  </si>
  <si>
    <t>1 Topping Pizza - $7&lt;br&gt;Wines, wells, and drafts - $4</t>
  </si>
  <si>
    <t>$5 glasses of wine and 40% off all food</t>
  </si>
  <si>
    <t>$1 off well, MAT wine&lt;br&gt;$1 off draft beer and half price appetizers</t>
  </si>
  <si>
    <t>$6 pitchers; $2.75 wines and domestics; $2 drafts</t>
  </si>
  <si>
    <t>Appetizers and drinks 25% off&lt;br&gt;Every Wed from 5-9p.m. Ladies get a free glass of wine or beer with purchase of an entree</t>
  </si>
  <si>
    <t>Special pricing on food and drinks</t>
  </si>
  <si>
    <t>2 for 1 cocktails, beers, and wines</t>
  </si>
  <si>
    <t>$1 off all drinks&lt;br&gt;$2 off appetizers</t>
  </si>
  <si>
    <t>$3 Wells, Pints, House Wines, Bottles &amp; Cans with appetizer specials and much, much more!</t>
  </si>
  <si>
    <t xml:space="preserve">HOUSE MARGARITA $6 &lt;br&gt;SALSA SWIRL MARGARITA $6&lt;br&gt;FROZEN FLAVORED MARGARITA $6&lt;br&gt;DOMESTIC DRAFTS $3&lt;br&gt;IMPORT &amp; CRAFT DRAFTS $3.50&lt;br&gt;HOUSE WINE $3&lt;br&gt;WELL DRINKS $3&lt;br&gt;IMPERIAL LAGER $3&lt;br&gt;COCONUT SHRIMP (3) $8&lt;br&gt;CHICKEN QUESADILLA $7&lt;br&gt;NACHOS BRAVA $7&lt;br&gt;TAPAS SHRIMP CEVICHE $3.50&lt;br&gt;TAPAS GUACAMOLE $3.50&lt;br&gt;TAPAS CHILE CON QUESO $3.50&lt;br&gt;CABO CHICKEN TACO $3.50&lt;br&gt;CRISPY PORK TACO $3.50&lt;br&gt;GRINGO TACO $3
</t>
  </si>
  <si>
    <t>$6 Speciality Martinis&lt;br&gt;Half Off:  Bottled Beer&lt;br&gt;House Wine $5&lt;br&gt;$2.00 Off All Food</t>
  </si>
  <si>
    <t>All 14oz drafts $3.50&lt;br&gt;Wines by the glass $4.50&lt;br&gt;Signature martinis $5.50&lt;br&gt;Flatbreads and Select Apps Half Price</t>
  </si>
  <si>
    <t>&lt;b&gt;$3&lt;/b&gt;&lt;br&gt;Chips and Salsa&lt;br&gt;Fried Pickles&lt;br&lt;b&gt;$4&lt;/b&gt;&lt;br&gt;Awesome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</t>
  </si>
  <si>
    <t>$1 off Wells&lt;br&gt;$1 off House Wines&lt;br&gt;$1 off Draft Beers&lt;br50% off Small Plates</t>
  </si>
  <si>
    <t>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</t>
  </si>
  <si>
    <t>Drink specials</t>
  </si>
  <si>
    <t>$1 off all drafts, house wines, well drinks, and can beer. Discounted food.</t>
  </si>
  <si>
    <t>$2.50 wells; $2.50 domestics; $1 off drafts except Pabst Blue Ribbon</t>
  </si>
  <si>
    <t>Half off cocktaills</t>
  </si>
  <si>
    <t>$2 Mooseheads/Monday&lt;br&gt;$2 Tecates/Tuesday&lt;br&gt; 1/2 price bottles on “Wine Down” Wednesday &lt;br&gt;$3.50 Jameson on Thirsty Thursday</t>
  </si>
  <si>
    <t>$3 pints; $6 pitchers</t>
  </si>
  <si>
    <t>$4 Colorado Drafts&lt;br&gt;$5 House Wines&lt;br&gt;$6 Select Cocktail&lt;br&gt;Food Specials</t>
  </si>
  <si>
    <t>Sportivo Primo at the Antlers</t>
  </si>
  <si>
    <t>$2 house drafts, house wine and well drinks, and half off appetizers</t>
  </si>
  <si>
    <t>$3 drafts, wines, and wells&lt;br&gt;Half off Barcade bites&lt;br&gt;Taco Tuesday - $1.25&lt;br&gt;Wing Wed - $0.60 each</t>
  </si>
  <si>
    <t>$2.50 bottles of domestic beers, $4.25 domestic mini pitchers, $6.25 craft mini pitchers and $3.00 hot dogs</t>
  </si>
  <si>
    <t>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</t>
  </si>
  <si>
    <t>Daily Specials</t>
  </si>
  <si>
    <t>$5 Appetizers &amp; Desserts&lt;br&gt;$5 Wines by the Glass&lt;br&gt;$6 Wines by the Glass&lt;br&gt;$5 Cocktails</t>
  </si>
  <si>
    <t>Select drafts, house wine, and well drinks on special</t>
  </si>
  <si>
    <t>Don Tequila Mexican Grill and Cantina</t>
  </si>
  <si>
    <t>$5.99 House Margs&lt;br&gt;$4.99 20oz Draft Beers&lt;br&gt;Taco Tuesday&lt;br&gt;Fajita Thursday</t>
  </si>
  <si>
    <t>Food and drink specials</t>
  </si>
  <si>
    <t>$4 Happy hour pints&lt;br&gt;</t>
  </si>
  <si>
    <t>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</t>
  </si>
  <si>
    <t>$4 Potts Beers, Well Drinks and 6oz Pours of House Wine&lt;br&gt;Special food prices</t>
  </si>
  <si>
    <t>$3 16oz PBR&lt;br&gt;$2 off draft beer and wine&lt;br&gt;$3.99 This Burger&lt;br&gt;$3.99 That Burger&lt;br&gt;$2.99 Sliced Sausage&lt;br&gt;$1.49 Tots or Fries</t>
  </si>
  <si>
    <t>$5 off all Sharing Plates in the Lounge</t>
  </si>
  <si>
    <t>Wines, Wells &amp; Drafts Buy 1 Get 1 FREE</t>
  </si>
  <si>
    <t>&lt;b&gt;Monday Drink Specials&lt;/b&gt;&lt;br&gt;$8.00   Pitchers&lt;br&gt;$11.00 Premium Pitchers&lt;br&gt;$5.00   Grateful Deads&lt;br&gt;$4.00   Washington Apples&lt;br&gt;&lt;b&gt;Tuesday Drink Specials&lt;/b&gt;&lt;br&gt;$0.75   Off All Bottle Beer&lt;br&gt;$3.25   House Margaritas&lt;br&gt;$3.00   So. Co. Lime Shots&lt;br&gt;&lt;b&gt;Wednesday Drink Specials&lt;/b&gt;&lt;br&gt;$2.50  Domestic Pints&lt;br&gt;$2.50  Wells&lt;br&gt;$4.00  Slut Shots&lt;br&gt;&lt;b&gt;Thursday Drink Specials&lt;/b&gt;&lt;br&gt;$3.50  New Belgium Pints&lt;br&gt;$4.00  Long Island Iced Tea&lt;br&gt;$3.00  Kamikazes&lt;br&gt;&lt;b&gt;Friday Drink Specials&lt;/b&gt;&lt;br&gt;$3.50  Blue Moon Pints&lt;br&gt;$3.50  Dales Pale Ale Pints&lt;br&gt;$4.50  Guinness Pints&lt;br&gt;$3.50  Smirnoff/Bacardi Cocktails&lt;br&gt;$4.00  Fireballs&lt;br&gt;$5.00  Angry Ball Shots&lt;br&gt;&lt;b&gt;Saturday Drink Specials&lt;/b&gt;&lt;br&gt;$4.00  24oz. PBR Cans&lt;br&gt;$5.00  AMFs&lt;br&gt;$3.00  Blue &amp; Raspberry Kamikazes&lt;br&gt;$3.50  Bloody Marys&lt;br&gt;&lt;b&gt;Sunday Drink Specials&lt;/b&gt;&lt;br&gt;$2.50  Miller High Life Bottles&lt;br&gt;$3.00  Screwdrivers&lt;br&gt;$3.00  Orange Bombs</t>
  </si>
  <si>
    <t>$1.50 domestic drafts; $2.50 wells and wines&lt;br&gt;$1 shot of the night</t>
  </si>
  <si>
    <t>Wells, house wines, and domestic beer - $3&lt;br&gt;Pitchers of Coors Light and Miller Lite - $9&lt;br&gt;Pitchers of Bud Light - $9.50&lt;br&gt;Additional specials every day of the week</t>
  </si>
  <si>
    <t>Specials on beer and food including chips and salsa, nachos, boneless chicken wings, onion rings, mozarella sticks, cheese fries, potato skins, jalapeno poppers, and cheese quasadilla</t>
  </si>
  <si>
    <t>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</t>
  </si>
  <si>
    <t>&lt;b&gt;Drinks&lt;/b&gt;&lt;br&gt; $3 Jack &amp; Coke, Captain &amp; Coke, Absolut Mixers &lt;br&gt; $3+ Domestic Draft Talls&lt;br&gt;&lt;b&gt;Food&lt;/b&gt;&lt;br&gt;$3 Mozzarella Sticks, Roasted Garlic Mushrooms, Mini Corn Dogs, Regular Onion Rings, Chips &amp; Salsa</t>
  </si>
  <si>
    <t>$2.75 DOMESTIC BEERS&lt;br&gt; $3.75 CRAFT &amp; IMPORT BOTTLE BEERS&lt;br&gt; $4.75 WINES $6.75 SELECT COCKTAILS&lt;br&gt;APPETIZERS $4-$6</t>
  </si>
  <si>
    <t>$2 12oz Margs&lt;br&gt;$5 16oz Margs&lt;br&gt;$5 Wines&lt;br&gt;$3-4 Beers&lt;br&gt;$2-$6 Food Specials</t>
  </si>
  <si>
    <t>2 for 1 Domestics&lt;br&gt;Special Discounts for First Responders &amp; Military&lt;br&gt;Tuesday $2 drinks all day and 2 tacos for $2 all day&lt;br&gt;Saturday and Sunday $3 Bud Light &amp; Buds For Football Games</t>
  </si>
  <si>
    <t>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</t>
  </si>
  <si>
    <t>$1.75 to $2 drafts and wells</t>
  </si>
  <si>
    <t>$2.50 wells &amp; domestic pints&lt;br&gt;$3.25 premium pints&lt;br&gt;$2.75 domestic bottles&lt;br&gt;$3.75 premium bottles&lt;br&gt;75 cents wings! No minimum order. DINE IN ONLY</t>
  </si>
  <si>
    <t>Domestic bottles and drafts, great wine and well specials.</t>
  </si>
  <si>
    <t>1 off draft beer and well drinks&lt;br&gt;1/2 off Naan-Za Flatbreads</t>
  </si>
  <si>
    <t>Oscars Oyster Bar</t>
  </si>
  <si>
    <t>$1 off well wines and drafts&lt;br&gt;Half priced oysters&lt;br&gt;Two for One wine, wells, drafts and Cajun martinis on Tuesday 4:00-7:00pm</t>
  </si>
  <si>
    <t>BooDads Beach House Grill</t>
  </si>
  <si>
    <t>1 Off All Beer, Liquor &amp; Wine!&lt;br&gt;$2 Off Pitchers!</t>
  </si>
  <si>
    <t>Bristol Brewing Company</t>
  </si>
  <si>
    <t>$3.50 House  Pints</t>
  </si>
  <si>
    <t>McCabes Tavern</t>
  </si>
  <si>
    <t>$4 Wells &amp; House Wines&lt;br&gt;50-cent Chicken Wings&lt;br&gt;$3.50 Drafts Pints ($2.75 Bud Light pint)</t>
  </si>
  <si>
    <t>Trinity Brewing Company</t>
  </si>
  <si>
    <t>$2 Off house beers</t>
  </si>
  <si>
    <t>Awesome Food and Drink Specials.  </t>
  </si>
  <si>
    <t>3 14 Sweet and Savory Pi Bar</t>
  </si>
  <si>
    <t>Bonny and Read</t>
  </si>
  <si>
    <t>$3 house wine (Rawson's Retreat) &lt;br&gt;$3 house beer (everything on tap) &lt;br&gt;$3 single shot mixed drinks (i.e. Gin &amp; tonic, vodka &amp; soda, etc.) &lt;br&gt;$1.50 Barcat oysters&lt;br&gt;1/2 price appetizers&lt;br&gt;</t>
  </si>
  <si>
    <t>Springs Orleans</t>
  </si>
  <si>
    <t>2 for 1 Appetizers&lt;br&gt;2 for 1 Select Cocktails&lt;br&gt;$3 Beers&lt;br&gt;30 Percent Off All Wines</t>
  </si>
  <si>
    <t>DRAFT BEERS $1 OFF&lt;br&gt;HOUSE WINES $4&lt;br&gt;SELECT SPIRITS $5&lt;br&gt;BAR BITES $6</t>
  </si>
  <si>
    <t>Bonefish Grill</t>
  </si>
  <si>
    <t>Sonterra Grill</t>
  </si>
  <si>
    <t>Select Martinis $6&lt;br&gt;House Margarita $4&lt;br&gt;House Wine $4&lt;br&gt;Draft Beer $2 off&lt;br&gt;Well Drinks $3&lt;br&gt;$3.50 Tapas&lt;br&gt;Appetizers $6-$10</t>
  </si>
  <si>
    <t>Edelweiss Restaurant</t>
  </si>
  <si>
    <t>Jake &amp; Tellys Greek Taverna</t>
  </si>
  <si>
    <t>MacKenzies Chop House</t>
  </si>
  <si>
    <t>Shugas</t>
  </si>
  <si>
    <t>Stagecoach Inn</t>
  </si>
  <si>
    <t>Tomo Sushi</t>
  </si>
  <si>
    <t>Rock Bottom</t>
  </si>
  <si>
    <t>Happy Hour in the Ratskeller&lt;br&gt;$3 draft beers&lt;br&gt; $3 house wines&lt;br&gt; $3 well drinks.</t>
  </si>
  <si>
    <t>Check their Facebook page for weekly specials</t>
  </si>
  <si>
    <t>$7 select appetizers &amp; martinis&lt;br&gt;$2 off all wines by the glass&lt;br&gt;$4 wells and drafts</t>
  </si>
  <si>
    <t>Select Cocktails $8&lt;br&gt;$7 Wine by the Glass&lt;br&gt;$6 Beer and a Shot&lt;br&gt;$7 Bruschetta&lt;br&gt;$3 Cup of Soup&lt;br&gt;$3 Small Mac n Cheese</t>
  </si>
  <si>
    <t>Happy Hour is every day in our lounge and on the front patio</t>
  </si>
  <si>
    <t>2 for 1 domestic bottle beers&lt;br&gt;20 percent off all sushi rolls&lt;br&gt;$0.99 small bottles of sake</t>
  </si>
  <si>
    <t>$1 off well liquors; $2 off beers, wines&lt;br&gt;$6 specialty cocktails&lt;br&gt;$5 - $7 select appetizers</t>
  </si>
  <si>
    <t>4307 Integrity Center Point, Colorado Springs, CO 80917</t>
  </si>
  <si>
    <t>6120 Barnes Rd, Colorado Springs, CO 80922</t>
  </si>
  <si>
    <t>5925 Dublin Blvd Unit A, Colorado Springs, CO 80923</t>
  </si>
  <si>
    <t>4005 Tutt Blvd, Colorado Springs, CO 80922</t>
  </si>
  <si>
    <t>3317 Cinema Point, Colorado Springs, CO 80922</t>
  </si>
  <si>
    <t>3255 Cinema Point, Colorado Springs, CO 80922</t>
  </si>
  <si>
    <r>
      <t> </t>
    </r>
    <r>
      <rPr>
        <sz val="12"/>
        <color rgb="FF222222"/>
        <rFont val="Arial"/>
        <family val="2"/>
      </rPr>
      <t>3101 New Center Point, Colorado Springs, CO 80922</t>
    </r>
  </si>
  <si>
    <t>5853 Palmer Park Blvd, Colorado Springs, CO 80915</t>
  </si>
  <si>
    <t>2890 New Center Point, Colorado Springs, CO 80922</t>
  </si>
  <si>
    <t>60 E Moreno Ave, Colorado Springs, CO 80903</t>
  </si>
  <si>
    <t>25 W Cimarron St, Colorado Springs, CO 80903</t>
  </si>
  <si>
    <t>230 Pueblo Ave, Colorado Springs, CO 80903</t>
  </si>
  <si>
    <t>424 S Nevada Ave, Colorado Springs, CO 80903</t>
  </si>
  <si>
    <t>26 S Wahsatch Ave, Colorado Springs, CO 80903</t>
  </si>
  <si>
    <t>15 S Tejon St, Colorado Springs, CO 80903</t>
  </si>
  <si>
    <t>124 E Costilla St, Colorado Springs, CO 80903</t>
  </si>
  <si>
    <t>28 N Tejon St, Colorado Springs, CO 80903</t>
  </si>
  <si>
    <t>32 S Tejon St, Colorado Springs, CO 80903</t>
  </si>
  <si>
    <r>
      <t> </t>
    </r>
    <r>
      <rPr>
        <sz val="12"/>
        <color rgb="FF222222"/>
        <rFont val="Arial"/>
        <family val="2"/>
      </rPr>
      <t>4 S Cascade Ave, Colorado Springs, CO 80903</t>
    </r>
  </si>
  <si>
    <t>111 E Boulder St, Colorado Springs, CO 80903</t>
  </si>
  <si>
    <t>1224, 326 N Tejon St, Colorado Springs, CO 80903</t>
  </si>
  <si>
    <t>321 N Tejon St, Colorado Springs, CO 80903</t>
  </si>
  <si>
    <t>520 Manor Ct, Woodland Park, CO 80863</t>
  </si>
  <si>
    <t>1756 Lake Woodmoor Dr, Monument, CO 80132</t>
  </si>
  <si>
    <t>65 2nd St, Monument, CO 80132</t>
  </si>
  <si>
    <t>9475 Briar Village Point #168, Colorado Springs, CO 80920</t>
  </si>
  <si>
    <t>15910 Jackson Creek Pkwy #100, Monument, CO 80132</t>
  </si>
  <si>
    <t>16196 Jackson Creek Pkwy, Monument, CO 80132</t>
  </si>
  <si>
    <t>230 Front St, Monument, CO 80132</t>
  </si>
  <si>
    <t>13271 Bass Pro Dr Ste 110, Colorado Springs, CO 80921</t>
  </si>
  <si>
    <t>13021 Bass Pro Dr, Colorado Springs, CO 80921</t>
  </si>
  <si>
    <t>261 Kaycee Case Pl, Colorado Springs, CO 80921</t>
  </si>
  <si>
    <t>292 CO-105, Palmer Lake, CO 80133</t>
  </si>
  <si>
    <t>162 Tracker Dr #130, Colorado Springs, CO 80921</t>
  </si>
  <si>
    <t>1880 Weiskopf Point, Colorado Springs, CO 80921</t>
  </si>
  <si>
    <t>1850 Dominion Way, Colorado Springs, CO 80918</t>
  </si>
  <si>
    <t>2825 Dublin Blvd, Colorado Springs, CO 80918</t>
  </si>
  <si>
    <r>
      <t> </t>
    </r>
    <r>
      <rPr>
        <sz val="12"/>
        <color rgb="FF222222"/>
        <rFont val="Arial"/>
        <family val="2"/>
      </rPr>
      <t>2809 Dublin Blvd, Colorado Springs, CO 80918</t>
    </r>
  </si>
  <si>
    <t>6482 N Academy Blvd, Colorado Springs, CO 80918</t>
  </si>
  <si>
    <t>5672 N Union Blvd, Colorado Springs, CO 80918</t>
  </si>
  <si>
    <t>7625 N Union Blvd, Colorado Springs, CO 80920</t>
  </si>
  <si>
    <t>8110 N Academy Blvd, Colorado Springs, CO 80920</t>
  </si>
  <si>
    <t>7625 Goddard St, Colorado Springs, CO 80920</t>
  </si>
  <si>
    <t>7425 N Academy Blvd, Colorado Springs, CO 80920</t>
  </si>
  <si>
    <t>1405 Jamboree Dr, Colorado Springs, CO 80920</t>
  </si>
  <si>
    <t>8050 N Academy Blvd, Colorado Springs, CO 80920</t>
  </si>
  <si>
    <t>4861 N Academy Blvd, Colorado Springs, CO 80918</t>
  </si>
  <si>
    <t>3958 N Academy Blvd #112, Colorado Springs, CO 80917</t>
  </si>
  <si>
    <t>3956 N Academy Blvd, Colorado Springs, CO 80917</t>
  </si>
  <si>
    <t>4375 Airport Rd, Colorado Springs, CO 80916</t>
  </si>
  <si>
    <t>Farside Lounge</t>
  </si>
  <si>
    <t>239 N Academy Blvd, Colorado Springs, CO 80909</t>
  </si>
  <si>
    <t>2790 Hancock Expy, Colorado Springs, CO 80910</t>
  </si>
  <si>
    <t>2627 Delta Dr, Colorado Springs, CO 80910</t>
  </si>
  <si>
    <t>1855 Aeroplaza Dr, Colorado Springs, CO 80916</t>
  </si>
  <si>
    <t>333 S Tejon St, Colorado Springs, CO 80903</t>
  </si>
  <si>
    <t>5910 Omaha Blvd, Colorado Springs, CO 80915</t>
  </si>
  <si>
    <t>1604 S Cascade Ave, Colorado Springs, CO 80905</t>
  </si>
  <si>
    <t>1466 Garden of the Gods Rd, Colorado Springs, CO 80907</t>
  </si>
  <si>
    <t>5152 Centennial Blvd, Colorado Springs, CO 80919</t>
  </si>
  <si>
    <t>101 N Tejon St #102, Colorado Springs, CO 80903</t>
  </si>
  <si>
    <t>123 E Pikes Peak Ave, Colorado Springs, CO 80903</t>
  </si>
  <si>
    <t>5102 N Nevada Ave, Colorado Springs, CO 80918</t>
  </si>
  <si>
    <t>28B S Tejon St, Colorado Springs, CO 80903</t>
  </si>
  <si>
    <t>34 E Ramona Ave, Colorado Springs, CO 80905</t>
  </si>
  <si>
    <t>2616 Colorado Ave #24, Colorado Springs, CO 80904</t>
  </si>
  <si>
    <t>128 S Tejon St, Colorado Springs, CO 80903</t>
  </si>
  <si>
    <t>702 S Cascade Ave, Colorado Springs, CO 80903</t>
  </si>
  <si>
    <t>702 Manitou Ave, Manitou Springs, CO 80829</t>
  </si>
  <si>
    <t>8312, 975 N Academy Blvd, Colorado Springs, CO 80909</t>
  </si>
  <si>
    <t>3316 Cinema Point, Colorado Springs, CO 80922</t>
  </si>
  <si>
    <t>pet</t>
  </si>
  <si>
    <t>Pub Dog</t>
  </si>
  <si>
    <t>Rudys Little Hideaway</t>
  </si>
  <si>
    <t>Rocky Mountain Brewing</t>
  </si>
  <si>
    <t>The Burrowing Owl</t>
  </si>
  <si>
    <t>Mountain Shadows Restaurant</t>
  </si>
  <si>
    <t>Storybook Brewing</t>
  </si>
  <si>
    <t>The Airplane Restaurant</t>
  </si>
  <si>
    <t>Iron Bird Brewing</t>
  </si>
  <si>
    <t>TAPAteria</t>
  </si>
  <si>
    <t>Colorado Smokehouse</t>
  </si>
  <si>
    <t>Paravicinis</t>
  </si>
  <si>
    <t>outdoor</t>
  </si>
  <si>
    <t>Front Range Barbeque</t>
  </si>
  <si>
    <t>3 Margaritas</t>
  </si>
  <si>
    <t>Colorado Mountain Brewing</t>
  </si>
  <si>
    <t>Hacienda Colorado</t>
  </si>
  <si>
    <t>Prime25</t>
  </si>
  <si>
    <t>Crystal Park Cantina</t>
  </si>
  <si>
    <t xml:space="preserve">Bon Ton Cafe </t>
  </si>
  <si>
    <t>$1 off alcoholic beverages&lt;br&gt;Food specials</t>
  </si>
  <si>
    <t>$4 16oz Flagship Beer&lt;br&gt;$6 25oz Flagship Beer&lt;br&gt;$4 House Wine&lt;br&gt;$4 Wells&lt;br&gt;$5 Bloody Marys&lt;br&gt;$5 House Margarita&lt;br&gt;$1 Off Speciality Cocktails and Seasonal House Beers&lt;br&gt;Wide range of food specials</t>
  </si>
  <si>
    <t>Discounted beer</t>
  </si>
  <si>
    <t>$4.50 16oz Beer&lt;br&gt;$5.50 21oz Beer&lt;br&gt;$6.50 Well Drinks&lt;br&gt;$1 Off Wines&lt;br&gt;Wide Range of Discounted Food</t>
  </si>
  <si>
    <t>Cantina, Fighting Sue $5.00&lt;br&gt;Fruit Marg W/ Sugar Rim $5.00&lt;br&gt;Arnoldo Palmer $5.00&lt;br&gt;Draft Beers $3.00&lt;br&gt;Bottled Beers $2.50&lt;br&gt;Can Beers $2.00</t>
  </si>
  <si>
    <t>945 S 8th St, Colorado Springs, CO 80905</t>
  </si>
  <si>
    <t>2207 Bott Ave, Colorado Springs, CO 80904</t>
  </si>
  <si>
    <t>2601 W Colorado Ave, Colorado Springs, CO 80904</t>
  </si>
  <si>
    <t>625 Paonia St, Colorado Springs, CO 80915</t>
  </si>
  <si>
    <t>1791 S 8th St, Colorado Springs, CO 80905</t>
  </si>
  <si>
    <t>2223 Colorado Ave, Colorado Springs, CO 80904</t>
  </si>
  <si>
    <t>3121 A N El Paso St, Colorado Springs, CO 80907</t>
  </si>
  <si>
    <t>1665 Newport Rd, Colorado Springs, CO 80916</t>
  </si>
  <si>
    <t>402 S Nevada Ave, Colorado Springs, CO 80903</t>
  </si>
  <si>
    <t>2607 W Colorado Ave, Colorado Springs, CO 80904</t>
  </si>
  <si>
    <t>6679 Camden Boulevard, Fountain, CO 80917</t>
  </si>
  <si>
    <t>2802 Colorado Ave, Colorado Springs, CO 80904</t>
  </si>
  <si>
    <t>2330 W Colorado Ave, Colorado Springs, CO 80904</t>
  </si>
  <si>
    <t>3020 New Center Point, Colorado Springs, CO 80922</t>
  </si>
  <si>
    <t>1110 Interquest Pkwy, Colorado Springs, CO 80921</t>
  </si>
  <si>
    <t>5246 N Nevada Ave, Colorado Springs, CO 80918</t>
  </si>
  <si>
    <t>1605 S Tejon St, Colorado Springs, CO 80905</t>
  </si>
  <si>
    <t>178 Crystal Park Rd, Manitou Springs, CO 80829</t>
  </si>
  <si>
    <t>broadmoor</t>
  </si>
  <si>
    <t>Rancho Alegre Mexican Restaurant</t>
  </si>
  <si>
    <t>1899 S Nevada Ave, Colorado Springs, CO 80905</t>
  </si>
  <si>
    <t>146 E Cheyenne Mountain Blvd, Colorado Springs, CO 80906</t>
  </si>
  <si>
    <t>Walters Bistro</t>
  </si>
  <si>
    <t>Half off appetizers&lt;br&gt;$2.99 16oz IPA&lt;br&gt;$2.50 16oz Domestic&lt;br&gt;$2.50 Import Beer&lt;br&gt;Daily Food and Drink Specials</t>
  </si>
  <si>
    <t>Half price on house wines, beer, and house cocktails</t>
  </si>
  <si>
    <t>Chilis - Powers</t>
  </si>
  <si>
    <t>5807 N Academy Blvd, Colorado Springs, CO 80918</t>
  </si>
  <si>
    <t>Chilis - North Academy</t>
  </si>
  <si>
    <r>
      <t> </t>
    </r>
    <r>
      <rPr>
        <sz val="12"/>
        <color rgb="FF222222"/>
        <rFont val="Arial"/>
        <family val="2"/>
      </rPr>
      <t>1706 E Cheyenne Mountain Blvd, Colorado Springs, CO 80906</t>
    </r>
  </si>
  <si>
    <t>Chilis - Broadmoor</t>
  </si>
  <si>
    <t>3120 N Powers Blvd, Colorado Springs, CO 80922</t>
  </si>
  <si>
    <t>Texas Roadhouse - Powers</t>
  </si>
  <si>
    <t>Texas Roadhouse - Broadmoor</t>
  </si>
  <si>
    <t>595 S 8th St, Colorado Springs, CO 80905</t>
  </si>
  <si>
    <t>2332 W Colorado Ave, Colorado Springs, CO 80904</t>
  </si>
  <si>
    <t>2527 W Colorado Ave, Colorado Springs, CO 80904</t>
  </si>
  <si>
    <t>5820 Stetson Hills Blvd, Colorado Springs, CO 80923</t>
  </si>
  <si>
    <t>6165 Barnes Rd, Colorado Springs, CO 80922</t>
  </si>
  <si>
    <t>4307 Integrity Center Pt, Colorado Springs, CO 80917</t>
  </si>
  <si>
    <t>5925 Dublin Blvd, Colorado Springs, CO 80923</t>
  </si>
  <si>
    <t>3317 Cinema Pt, Colorado Springs, CO 80922</t>
  </si>
  <si>
    <t>3255 Cinema Pt, Colorado Springs, CO 80922</t>
  </si>
  <si>
    <t>3101 New Center Point, Colorado Springs, CO 80922</t>
  </si>
  <si>
    <t>3101 New Center Pt, Colorado Springs, CO 80922</t>
  </si>
  <si>
    <t>2890 New Center Pt, Colorado Springs, CO 80922</t>
  </si>
  <si>
    <t>4 S Cascade Ave, Colorado Springs, CO 80903</t>
  </si>
  <si>
    <t>1224 N Tejon St, Colorado Springs, CO 80903</t>
  </si>
  <si>
    <t>9475 Briar Village Pt, Colorado Springs, CO 80920</t>
  </si>
  <si>
    <t>15910 Jackson Creek Pkwy, Monument, CO 80132</t>
  </si>
  <si>
    <t>13271 Bass Pro Dr, Colorado Springs, CO 80921</t>
  </si>
  <si>
    <t>162 Tracker Dr, Colorado Springs, CO 80921</t>
  </si>
  <si>
    <t>1880 Weiskopf Pt, Colorado Springs, CO 80921</t>
  </si>
  <si>
    <t>2809 Dublin Blvd, Colorado Springs, CO 80918</t>
  </si>
  <si>
    <t>3958 N Academy Blvd, Colorado Springs, CO 80917</t>
  </si>
  <si>
    <t>28 S Tejon St, Colorado Springs, CO 80903</t>
  </si>
  <si>
    <t>2616 W Colorado Ave, Colorado Springs, CO 80904</t>
  </si>
  <si>
    <t>975 N Academy Blvd, Colorado Springs, CO 80909</t>
  </si>
  <si>
    <t>3316 Cinema Pt, Colorado Springs, CO 80922</t>
  </si>
  <si>
    <t>2223 W Colorado Ave, Colorado Springs, CO 80904</t>
  </si>
  <si>
    <t>3121 N El Paso St, Colorado Springs, CO 80907</t>
  </si>
  <si>
    <t>1665 Newport Rd N, Colorado Springs, CO 80916</t>
  </si>
  <si>
    <t>6679 Camden Blvd, Fountain, CO 80817</t>
  </si>
  <si>
    <t>2802 W Colorado Ave, Colorado Springs, CO 80904</t>
  </si>
  <si>
    <t>3020 New Center Pt, Colorado Springs, CO 80922</t>
  </si>
  <si>
    <t>1706 E Cheyenne Mountain Blvd, Colorado Springs, CO 80906</t>
  </si>
  <si>
    <t>true</t>
  </si>
  <si>
    <t>false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</si>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</sst>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  <font>
      <sz val="9"/>
      <color rgb="FF4D4C4F"/>
      <name val="Arial"/>
      <family val="2"/>
    </font>
    <font>
      <b/>
      <sz val="7"/>
      <color rgb="FF333333"/>
      <name val="Times New Roman"/>
      <family val="1"/>
    </font>
    <font>
      <b/>
      <sz val="12"/>
      <color rgb="FF222222"/>
      <name val="Arial"/>
      <family val="2"/>
    </font>
    <font>
      <sz val="11"/>
      <color rgb="FF777777"/>
      <name val="Arial"/>
      <family val="2"/>
    </font>
    <font>
      <sz val="12"/>
      <color theme="1"/>
      <name val="Old Standard TT"/>
    </font>
    <font>
      <sz val="7"/>
      <color rgb="FF222222"/>
      <name val="Arial"/>
      <family val="2"/>
    </font>
    <font>
      <sz val="6"/>
      <color rgb="FF222222"/>
      <name val="Arial"/>
      <family val="2"/>
    </font>
    <font>
      <sz val="12"/>
      <color rgb="FF000000"/>
      <name val="Arial"/>
      <family val="2"/>
    </font>
    <font>
      <sz val="11"/>
      <color rgb="FF222222"/>
      <name val="Arial"/>
      <family val="2"/>
    </font>
    <font>
      <sz val="17"/>
      <color rgb="FF444444"/>
      <name val="Open Sans"/>
    </font>
    <font>
      <sz val="9"/>
      <color rgb="FF000000"/>
      <name val="Arial"/>
      <family val="2"/>
    </font>
    <font>
      <u/>
      <sz val="8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23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3" fillId="0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4" fillId="0" borderId="0" xfId="0" applyFont="1"/>
    <xf numFmtId="0" fontId="2" fillId="0" borderId="0" xfId="1"/>
    <xf numFmtId="0" fontId="25" fillId="0" borderId="0" xfId="0" applyFont="1"/>
    <xf numFmtId="0" fontId="5" fillId="0" borderId="0" xfId="0" applyFont="1"/>
    <xf numFmtId="0" fontId="26" fillId="0" borderId="0" xfId="0" applyFont="1"/>
    <xf numFmtId="0" fontId="27" fillId="0" borderId="0" xfId="0" applyFont="1"/>
    <xf numFmtId="0" fontId="2" fillId="0" borderId="0" xfId="1" applyAlignment="1">
      <alignment horizontal="left" vertical="center" wrapText="1"/>
    </xf>
    <xf numFmtId="0" fontId="28" fillId="0" borderId="0" xfId="0" applyFont="1"/>
    <xf numFmtId="0" fontId="29" fillId="0" borderId="0" xfId="0" applyFont="1"/>
    <xf numFmtId="0" fontId="29" fillId="0" borderId="0" xfId="0" applyFont="1" applyFill="1"/>
    <xf numFmtId="0" fontId="0" fillId="0" borderId="0" xfId="0" applyFill="1" applyBorder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horizontal="center" vertical="center" wrapText="1"/>
    </xf>
    <xf numFmtId="0" fontId="38" fillId="0" borderId="0" xfId="0" applyFont="1"/>
    <xf numFmtId="0" fontId="39" fillId="0" borderId="0" xfId="0" applyFont="1" applyAlignment="1">
      <alignment horizontal="left" vertical="center" indent="1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elp.com/biz/knucklehead-tavern-colorado-springs" TargetMode="External"/><Relationship Id="rId1" Type="http://schemas.openxmlformats.org/officeDocument/2006/relationships/hyperlink" Target="https://www.yelp.com/biz/legends-rock-bar-colorado-spring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19"/>
  <sheetViews>
    <sheetView tabSelected="1" zoomScale="85" zoomScaleNormal="85" workbookViewId="0">
      <pane xSplit="4" ySplit="1" topLeftCell="AM2" activePane="bottomRight" state="frozen"/>
      <selection pane="topRight" activeCell="E1" sqref="E1"/>
      <selection pane="bottomLeft" activeCell="U86" sqref="U86"/>
      <selection pane="bottomRight" activeCell="B5" sqref="B5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83.28515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17</v>
      </c>
      <c r="AS1" s="1" t="s">
        <v>25</v>
      </c>
      <c r="AT1" s="1" t="s">
        <v>26</v>
      </c>
      <c r="AU1" s="1" t="s">
        <v>24</v>
      </c>
      <c r="AV1" s="1" t="s">
        <v>21</v>
      </c>
      <c r="AW1" s="1" t="s">
        <v>22</v>
      </c>
      <c r="AY1" s="5"/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J1" s="1" t="s">
        <v>53</v>
      </c>
      <c r="BL1" s="1" t="s">
        <v>54</v>
      </c>
    </row>
    <row r="2" spans="2:64" ht="21" customHeight="1">
      <c r="B2" s="8" t="s">
        <v>247</v>
      </c>
      <c r="C2" s="1" t="s">
        <v>87</v>
      </c>
      <c r="G2" s="12" t="s">
        <v>329</v>
      </c>
      <c r="L2" s="1">
        <v>1515</v>
      </c>
      <c r="M2" s="1">
        <v>1830</v>
      </c>
      <c r="N2" s="1">
        <v>1515</v>
      </c>
      <c r="O2" s="1">
        <v>1830</v>
      </c>
      <c r="P2" s="1">
        <v>1515</v>
      </c>
      <c r="Q2" s="1">
        <v>1830</v>
      </c>
      <c r="R2" s="1">
        <v>1515</v>
      </c>
      <c r="S2" s="1">
        <v>1830</v>
      </c>
      <c r="T2" s="1">
        <v>1515</v>
      </c>
      <c r="U2" s="1">
        <v>1830</v>
      </c>
      <c r="V2" s="35" t="s">
        <v>246</v>
      </c>
      <c r="W2" s="1" t="str">
        <f>IF(H2&gt;0,H2/100,"")</f>
        <v/>
      </c>
      <c r="X2" s="1" t="str">
        <f>IF(I2&gt;0,I2/100,"")</f>
        <v/>
      </c>
      <c r="Y2" s="1" t="str">
        <f>IF(J2&gt;0,J2/100,"")</f>
        <v/>
      </c>
      <c r="Z2" s="1" t="str">
        <f>IF(K2&gt;0,K2/100,"")</f>
        <v/>
      </c>
      <c r="AA2" s="1">
        <f>IF(L2&gt;0,L2/100,"")</f>
        <v>15.15</v>
      </c>
      <c r="AB2" s="1">
        <f>IF(M2&gt;0,M2/100,"")</f>
        <v>18.3</v>
      </c>
      <c r="AC2" s="1">
        <f>IF(N2&gt;0,N2/100,"")</f>
        <v>15.15</v>
      </c>
      <c r="AD2" s="1">
        <f>IF(O2&gt;0,O2/100,"")</f>
        <v>18.3</v>
      </c>
      <c r="AE2" s="1">
        <f>IF(P2&gt;0,P2/100,"")</f>
        <v>15.15</v>
      </c>
      <c r="AF2" s="1">
        <f>IF(Q2&gt;0,Q2/100,"")</f>
        <v>18.3</v>
      </c>
      <c r="AG2" s="1">
        <f>IF(R2&gt;0,R2/100,"")</f>
        <v>15.15</v>
      </c>
      <c r="AH2" s="1">
        <f>IF(S2&gt;0,S2/100,"")</f>
        <v>18.3</v>
      </c>
      <c r="AI2" s="1">
        <f>IF(T2&gt;0,T2/100,"")</f>
        <v>15.15</v>
      </c>
      <c r="AJ2" s="1">
        <f>IF(U2&gt;0,U2/100,"")</f>
        <v>18.3</v>
      </c>
      <c r="AK2" s="1" t="str">
        <f>IF(H2&gt;0,CONCATENATE(IF(W2&lt;=12,W2,W2-12),IF(OR(W2&lt;12,W2=24),"am","pm"),"-",IF(X2&lt;=12,X2,X2-12),IF(OR(X2&lt;12,X2=24),"am","pm")),"")</f>
        <v/>
      </c>
      <c r="AL2" s="1" t="str">
        <f>IF(J2&gt;0,CONCATENATE(IF(Y2&lt;=12,Y2,Y2-12),IF(OR(Y2&lt;12,Y2=24),"am","pm"),"-",IF(Z2&lt;=12,Z2,Z2-12),IF(OR(Z2&lt;12,Z2=24),"am","pm")),"")</f>
        <v/>
      </c>
      <c r="AM2" s="1" t="str">
        <f>IF(L2&gt;0,CONCATENATE(IF(AA2&lt;=12,AA2,AA2-12),IF(OR(AA2&lt;12,AA2=24),"am","pm"),"-",IF(AB2&lt;=12,AB2,AB2-12),IF(OR(AB2&lt;12,AB2=24),"am","pm")),"")</f>
        <v>3.15pm-6.3pm</v>
      </c>
      <c r="AN2" s="1" t="str">
        <f>IF(N2&gt;0,CONCATENATE(IF(AC2&lt;=12,AC2,AC2-12),IF(OR(AC2&lt;12,AC2=24),"am","pm"),"-",IF(AD2&lt;=12,AD2,AD2-12),IF(OR(AD2&lt;12,AD2=24),"am","pm")),"")</f>
        <v>3.15pm-6.3pm</v>
      </c>
      <c r="AO2" s="1" t="str">
        <f>IF(O2&gt;0,CONCATENATE(IF(AE2&lt;=12,AE2,AE2-12),IF(OR(AE2&lt;12,AE2=24),"am","pm"),"-",IF(AF2&lt;=12,AF2,AF2-12),IF(OR(AF2&lt;12,AF2=24),"am","pm")),"")</f>
        <v>3.15pm-6.3pm</v>
      </c>
      <c r="AP2" s="1" t="str">
        <f>IF(R2&gt;0,CONCATENATE(IF(AG2&lt;=12,AG2,AG2-12),IF(OR(AG2&lt;12,AG2=24),"am","pm"),"-",IF(AH2&lt;=12,AH2,AH2-12),IF(OR(AH2&lt;12,AH2=24),"am","pm")),"")</f>
        <v>3.15pm-6.3pm</v>
      </c>
      <c r="AQ2" s="1" t="str">
        <f>IF(T2&gt;0,CONCATENATE(IF(AI2&lt;=12,AI2,AI2-12),IF(OR(AI2&lt;12,AI2=24),"am","pm"),"-",IF(AJ2&lt;=12,AJ2,AJ2-12),IF(OR(AJ2&lt;12,AJ2=24),"am","pm")),"")</f>
        <v>3.15pm-6.3pm</v>
      </c>
      <c r="AR2" s="3"/>
      <c r="AT2" s="1" t="s">
        <v>341</v>
      </c>
      <c r="AU2" s="1" t="s">
        <v>433</v>
      </c>
      <c r="AV2" s="4" t="s">
        <v>431</v>
      </c>
      <c r="AW2" s="4" t="s">
        <v>431</v>
      </c>
      <c r="AX2" s="5" t="str">
        <f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14 Sweet and Savory Pi Bar",
    'area': "manitou",'hours': {
      'sunday-start':"", 'sunday-end':"", 'monday-start':"", 'monday-end':"", 'tuesday-start':"1515", 'tuesday-end':"1830", 'wednesday-start':"1515", 'wednesday-end':"1830", 'thursday-start':"1515", 'thursday-end':"1830", 'friday-start':"1515", 'friday-end':"1830", 'saturday-start':"1515", 'saturday-end':"1830"},  'description': "Awesome Food and Drink Specials.  ", 'link':"", 'pricing':"",   'phone-number': "", 'address': "5152 Centennial Blvd, Colorado Springs, CO 80919", 'other-amenities': ['','pet','med'], 'has-drink':true, 'has-food':true},</v>
      </c>
      <c r="AY2" s="1" t="str">
        <f>IF(AS2&gt;0,"&lt;img src=@img/outdoor.png@&gt;","")</f>
        <v/>
      </c>
      <c r="AZ2" s="1" t="str">
        <f>IF(AT2&gt;0,"&lt;img src=@img/pets.png@&gt;","")</f>
        <v>&lt;img src=@img/pets.png@&gt;</v>
      </c>
      <c r="BA2" s="1" t="str">
        <f>IF(AU2="hard","&lt;img src=@img/hard.png@&gt;",IF(AU2="medium","&lt;img src=@img/medium.png@&gt;",IF(AU2="easy","&lt;img src=@img/easy.png@&gt;","")))</f>
        <v/>
      </c>
      <c r="BB2" s="1" t="str">
        <f>IF(AV2="true","&lt;img src=@img/drinkicon.png@&gt;","")</f>
        <v>&lt;img src=@img/drinkicon.png@&gt;</v>
      </c>
      <c r="BC2" s="1" t="str">
        <f>IF(AW2="true","&lt;img src=@img/foodicon.png@&gt;","")</f>
        <v>&lt;img src=@img/foodicon.png@&gt;</v>
      </c>
      <c r="BD2" s="1" t="str">
        <f>CONCATENATE(AY2,AZ2,BA2,BB2,BC2,BK2)</f>
        <v>&lt;img src=@img/pets.png@&gt;&lt;img src=@img/drinkicon.png@&gt;&lt;img src=@img/foodicon.png@&gt;</v>
      </c>
      <c r="BE2" s="1" t="str">
        <f>CONCATENATE(IF(AS2&gt;0,"outdoor ",""),IF(AT2&gt;0,"pet ",""),IF(AV2="true","drink ",""),IF(AW2="true","food ",""),AU2," ",E2," ",C2,IF(BJ2=TRUE," kid",""))</f>
        <v>pet drink food med  manitou</v>
      </c>
      <c r="BF2" s="1" t="str">
        <f>IF(C2="Broadmoor","Broadmoor",IF(C2="manitou","Manitou Springs",IF(C2="downtown","Downtown",IF(C2="Monument","Monument",IF(C2="nacademy","North Academy",IF(C2="northgate","North Gate",IF(C2="oldcolo","Old Colorado Springs",IF(C2="powers","Powers Road",IF(C2="sacademy","South Academy",IF(C2="woodland","Woodlands Park",""))))))))))</f>
        <v>Manitou Springs</v>
      </c>
      <c r="BG2" s="8">
        <v>38.904905999999997</v>
      </c>
      <c r="BH2" s="8">
        <v>-104.863874</v>
      </c>
      <c r="BI2" s="1" t="str">
        <f>CONCATENATE("[",BG2,",",BH2,"],")</f>
        <v>[38.904906,-104.863874],</v>
      </c>
    </row>
    <row r="3" spans="2:64" ht="21" customHeight="1">
      <c r="B3" s="1" t="s">
        <v>355</v>
      </c>
      <c r="C3" s="1" t="s">
        <v>99</v>
      </c>
      <c r="G3" s="1" t="s">
        <v>379</v>
      </c>
      <c r="W3" s="1" t="str">
        <f>IF(H3&gt;0,H3/100,"")</f>
        <v/>
      </c>
      <c r="X3" s="1" t="str">
        <f>IF(I3&gt;0,I3/100,"")</f>
        <v/>
      </c>
      <c r="Y3" s="1" t="str">
        <f>IF(J3&gt;0,J3/100,"")</f>
        <v/>
      </c>
      <c r="Z3" s="1" t="str">
        <f>IF(K3&gt;0,K3/100,"")</f>
        <v/>
      </c>
      <c r="AA3" s="1" t="str">
        <f>IF(L3&gt;0,L3/100,"")</f>
        <v/>
      </c>
      <c r="AB3" s="1" t="str">
        <f>IF(M3&gt;0,M3/100,"")</f>
        <v/>
      </c>
      <c r="AC3" s="1" t="str">
        <f>IF(N3&gt;0,N3/100,"")</f>
        <v/>
      </c>
      <c r="AD3" s="1" t="str">
        <f>IF(O3&gt;0,O3/100,"")</f>
        <v/>
      </c>
      <c r="AE3" s="1" t="str">
        <f>IF(P3&gt;0,P3/100,"")</f>
        <v/>
      </c>
      <c r="AF3" s="1" t="str">
        <f>IF(Q3&gt;0,Q3/100,"")</f>
        <v/>
      </c>
      <c r="AG3" s="1" t="str">
        <f>IF(R3&gt;0,R3/100,"")</f>
        <v/>
      </c>
      <c r="AH3" s="1" t="str">
        <f>IF(S3&gt;0,S3/100,"")</f>
        <v/>
      </c>
      <c r="AI3" s="1" t="str">
        <f>IF(T3&gt;0,T3/100,"")</f>
        <v/>
      </c>
      <c r="AJ3" s="1" t="str">
        <f>IF(U3&gt;0,U3/100,"")</f>
        <v/>
      </c>
      <c r="AK3" s="1" t="str">
        <f>IF(H3&gt;0,CONCATENATE(IF(W3&lt;=12,W3,W3-12),IF(OR(W3&lt;12,W3=24),"am","pm"),"-",IF(X3&lt;=12,X3,X3-12),IF(OR(X3&lt;12,X3=24),"am","pm")),"")</f>
        <v/>
      </c>
      <c r="AL3" s="1" t="str">
        <f>IF(J3&gt;0,CONCATENATE(IF(Y3&lt;=12,Y3,Y3-12),IF(OR(Y3&lt;12,Y3=24),"am","pm"),"-",IF(Z3&lt;=12,Z3,Z3-12),IF(OR(Z3&lt;12,Z3=24),"am","pm")),"")</f>
        <v/>
      </c>
      <c r="AM3" s="1" t="str">
        <f>IF(L3&gt;0,CONCATENATE(IF(AA3&lt;=12,AA3,AA3-12),IF(OR(AA3&lt;12,AA3=24),"am","pm"),"-",IF(AB3&lt;=12,AB3,AB3-12),IF(OR(AB3&lt;12,AB3=24),"am","pm")),"")</f>
        <v/>
      </c>
      <c r="AN3" s="1" t="str">
        <f>IF(N3&gt;0,CONCATENATE(IF(AC3&lt;=12,AC3,AC3-12),IF(OR(AC3&lt;12,AC3=24),"am","pm"),"-",IF(AD3&lt;=12,AD3,AD3-12),IF(OR(AD3&lt;12,AD3=24),"am","pm")),"")</f>
        <v/>
      </c>
      <c r="AO3" s="1" t="str">
        <f>IF(O3&gt;0,CONCATENATE(IF(AE3&lt;=12,AE3,AE3-12),IF(OR(AE3&lt;12,AE3=24),"am","pm"),"-",IF(AF3&lt;=12,AF3,AF3-12),IF(OR(AF3&lt;12,AF3=24),"am","pm")),"")</f>
        <v/>
      </c>
      <c r="AP3" s="1" t="str">
        <f>IF(R3&gt;0,CONCATENATE(IF(AG3&lt;=12,AG3,AG3-12),IF(OR(AG3&lt;12,AG3=24),"am","pm"),"-",IF(AH3&lt;=12,AH3,AH3-12),IF(OR(AH3&lt;12,AH3=24),"am","pm")),"")</f>
        <v/>
      </c>
      <c r="AQ3" s="1" t="str">
        <f>IF(T3&gt;0,CONCATENATE(IF(AI3&lt;=12,AI3,AI3-12),IF(OR(AI3&lt;12,AI3=24),"am","pm"),"-",IF(AJ3&lt;=12,AJ3,AJ3-12),IF(OR(AJ3&lt;12,AJ3=24),"am","pm")),"")</f>
        <v/>
      </c>
      <c r="AS3" s="1" t="s">
        <v>353</v>
      </c>
      <c r="AU3" s="1" t="s">
        <v>433</v>
      </c>
      <c r="AV3" s="4" t="s">
        <v>432</v>
      </c>
      <c r="AW3" s="4" t="s">
        <v>432</v>
      </c>
      <c r="AX3" s="5" t="str">
        <f>CONCATENATE("{
    'name': """,B3,""",
    'area': ","""",C3,""",",
"'hours': {
      'sunday-start':","""",H3,"""",", 'sunday-end':","""",I3,"""",", 'monday-start':","""",J3,"""",", 'monday-end':","""",K3,"""",", 'tuesday-start':","""",L3,"""",", 'tuesday-end':","""",M3,""", 'wednesday-start':","""",N3,""", 'wednesday-end':","""",O3,""", 'thursday-start':","""",P3,""", 'thursday-end':","""",Q3,""", 'friday-start':","""",R3,""", 'friday-end':","""",S3,""", 'saturday-start':","""",T3,""", 'saturday-end':","""",U3,"""","},","  'description': ","""",V3,"""",", 'link':","""",AR3,"""",", 'pricing':","""",E3,"""",",   'phone-number': ","""",F3,"""",", 'address': ","""",G3,"""",", 'other-amenities': [","'",AS3,"','",AT3,"','",AU3,"'","]",", 'has-drink':",AV3,", 'has-food':",AW3,"},")</f>
        <v>{
    'name': "3 Margaritas",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"3020 New Center Point, Colorado Springs, CO 80922", 'other-amenities': ['outdoor','','med'], 'has-drink':false, 'has-food':false},</v>
      </c>
      <c r="AY3" s="1" t="str">
        <f>IF(AS3&gt;0,"&lt;img src=@img/outdoor.png@&gt;","")</f>
        <v>&lt;img src=@img/outdoor.png@&gt;</v>
      </c>
      <c r="AZ3" s="1" t="str">
        <f>IF(AT3&gt;0,"&lt;img src=@img/pets.png@&gt;","")</f>
        <v/>
      </c>
      <c r="BA3" s="1" t="str">
        <f>IF(AU3="hard","&lt;img src=@img/hard.png@&gt;",IF(AU3="medium","&lt;img src=@img/medium.png@&gt;",IF(AU3="easy","&lt;img src=@img/easy.png@&gt;","")))</f>
        <v/>
      </c>
      <c r="BB3" s="1" t="str">
        <f>IF(AV3="true","&lt;img src=@img/drinkicon.png@&gt;","")</f>
        <v/>
      </c>
      <c r="BC3" s="1" t="str">
        <f>IF(AW3="true","&lt;img src=@img/foodicon.png@&gt;","")</f>
        <v/>
      </c>
      <c r="BD3" s="1" t="str">
        <f>CONCATENATE(AY3,AZ3,BA3,BB3,BC3,BK3)</f>
        <v>&lt;img src=@img/outdoor.png@&gt;</v>
      </c>
      <c r="BE3" s="1" t="str">
        <f>CONCATENATE(IF(AS3&gt;0,"outdoor ",""),IF(AT3&gt;0,"pet ",""),IF(AV3="true","drink ",""),IF(AW3="true","food ",""),AU3," ",E3," ",C3,IF(BJ3=TRUE," kid",""))</f>
        <v>outdoor med  powers</v>
      </c>
      <c r="BF3" s="1" t="str">
        <f>IF(C3="Broadmoor","Broadmoor",IF(C3="manitou","Manitou Springs",IF(C3="downtown","Downtown",IF(C3="Monument","Monument",IF(C3="nacademy","North Academy",IF(C3="northgate","North Gate",IF(C3="oldcolo","Old Colorado Springs",IF(C3="powers","Powers Road",IF(C3="sacademy","South Academy",IF(C3="woodland","Woodlands Park",""))))))))))</f>
        <v>Powers Road</v>
      </c>
      <c r="BG3" s="1">
        <v>38.876530000000002</v>
      </c>
      <c r="BH3" s="1">
        <v>-104.71932</v>
      </c>
      <c r="BI3" s="1" t="str">
        <f>CONCATENATE("[",BG3,",",BH3,"],")</f>
        <v>[38.87653,-104.71932],</v>
      </c>
    </row>
    <row r="4" spans="2:64" ht="21" customHeight="1">
      <c r="B4" s="8" t="s">
        <v>67</v>
      </c>
      <c r="C4" s="1" t="s">
        <v>55</v>
      </c>
      <c r="G4" s="12" t="s">
        <v>154</v>
      </c>
      <c r="J4" s="1">
        <v>1600</v>
      </c>
      <c r="K4" s="1">
        <v>1800</v>
      </c>
      <c r="L4" s="1">
        <v>1600</v>
      </c>
      <c r="M4" s="1">
        <v>1800</v>
      </c>
      <c r="N4" s="1">
        <v>1600</v>
      </c>
      <c r="O4" s="1">
        <v>1800</v>
      </c>
      <c r="P4" s="1">
        <v>1600</v>
      </c>
      <c r="Q4" s="1">
        <v>1800</v>
      </c>
      <c r="R4" s="1">
        <v>1600</v>
      </c>
      <c r="S4" s="1">
        <v>1800</v>
      </c>
      <c r="V4" s="1" t="s">
        <v>176</v>
      </c>
      <c r="W4" s="1" t="str">
        <f>IF(H4&gt;0,H4/100,"")</f>
        <v/>
      </c>
      <c r="X4" s="1" t="str">
        <f>IF(I4&gt;0,I4/100,"")</f>
        <v/>
      </c>
      <c r="Y4" s="1">
        <f>IF(J4&gt;0,J4/100,"")</f>
        <v>16</v>
      </c>
      <c r="Z4" s="1">
        <f>IF(K4&gt;0,K4/100,"")</f>
        <v>18</v>
      </c>
      <c r="AA4" s="1">
        <f>IF(L4&gt;0,L4/100,"")</f>
        <v>16</v>
      </c>
      <c r="AB4" s="1">
        <f>IF(M4&gt;0,M4/100,"")</f>
        <v>18</v>
      </c>
      <c r="AC4" s="1">
        <f>IF(N4&gt;0,N4/100,"")</f>
        <v>16</v>
      </c>
      <c r="AD4" s="1">
        <f>IF(O4&gt;0,O4/100,"")</f>
        <v>18</v>
      </c>
      <c r="AE4" s="1">
        <f>IF(P4&gt;0,P4/100,"")</f>
        <v>16</v>
      </c>
      <c r="AF4" s="1">
        <f>IF(Q4&gt;0,Q4/100,"")</f>
        <v>18</v>
      </c>
      <c r="AG4" s="1">
        <f>IF(R4&gt;0,R4/100,"")</f>
        <v>16</v>
      </c>
      <c r="AH4" s="1">
        <f>IF(S4&gt;0,S4/100,"")</f>
        <v>18</v>
      </c>
      <c r="AI4" s="1" t="str">
        <f>IF(T4&gt;0,T4/100,"")</f>
        <v/>
      </c>
      <c r="AJ4" s="1" t="str">
        <f>IF(U4&gt;0,U4/100,"")</f>
        <v/>
      </c>
      <c r="AK4" s="1" t="str">
        <f>IF(H4&gt;0,CONCATENATE(IF(W4&lt;=12,W4,W4-12),IF(OR(W4&lt;12,W4=24),"am","pm"),"-",IF(X4&lt;=12,X4,X4-12),IF(OR(X4&lt;12,X4=24),"am","pm")),"")</f>
        <v/>
      </c>
      <c r="AL4" s="1" t="str">
        <f>IF(J4&gt;0,CONCATENATE(IF(Y4&lt;=12,Y4,Y4-12),IF(OR(Y4&lt;12,Y4=24),"am","pm"),"-",IF(Z4&lt;=12,Z4,Z4-12),IF(OR(Z4&lt;12,Z4=24),"am","pm")),"")</f>
        <v>4pm-6pm</v>
      </c>
      <c r="AM4" s="1" t="str">
        <f>IF(L4&gt;0,CONCATENATE(IF(AA4&lt;=12,AA4,AA4-12),IF(OR(AA4&lt;12,AA4=24),"am","pm"),"-",IF(AB4&lt;=12,AB4,AB4-12),IF(OR(AB4&lt;12,AB4=24),"am","pm")),"")</f>
        <v>4pm-6pm</v>
      </c>
      <c r="AN4" s="1" t="str">
        <f>IF(N4&gt;0,CONCATENATE(IF(AC4&lt;=12,AC4,AC4-12),IF(OR(AC4&lt;12,AC4=24),"am","pm"),"-",IF(AD4&lt;=12,AD4,AD4-12),IF(OR(AD4&lt;12,AD4=24),"am","pm")),"")</f>
        <v>4pm-6pm</v>
      </c>
      <c r="AO4" s="1" t="str">
        <f>IF(O4&gt;0,CONCATENATE(IF(AE4&lt;=12,AE4,AE4-12),IF(OR(AE4&lt;12,AE4=24),"am","pm"),"-",IF(AF4&lt;=12,AF4,AF4-12),IF(OR(AF4&lt;12,AF4=24),"am","pm")),"")</f>
        <v>4pm-6pm</v>
      </c>
      <c r="AP4" s="1" t="str">
        <f>IF(R4&gt;0,CONCATENATE(IF(AG4&lt;=12,AG4,AG4-12),IF(OR(AG4&lt;12,AG4=24),"am","pm"),"-",IF(AH4&lt;=12,AH4,AH4-12),IF(OR(AH4&lt;12,AH4=24),"am","pm")),"")</f>
        <v>4pm-6pm</v>
      </c>
      <c r="AQ4" s="1" t="str">
        <f>IF(T4&gt;0,CONCATENATE(IF(AI4&lt;=12,AI4,AI4-12),IF(OR(AI4&lt;12,AI4=24),"am","pm"),"-",IF(AJ4&lt;=12,AJ4,AJ4-12),IF(OR(AJ4&lt;12,AJ4=24),"am","pm")),"")</f>
        <v/>
      </c>
      <c r="AR4" s="1" t="s">
        <v>68</v>
      </c>
      <c r="AS4" s="1" t="s">
        <v>353</v>
      </c>
      <c r="AU4" s="1" t="s">
        <v>433</v>
      </c>
      <c r="AV4" s="4" t="s">
        <v>431</v>
      </c>
      <c r="AW4" s="4" t="s">
        <v>432</v>
      </c>
      <c r="AX4" s="5" t="str">
        <f>CONCATENATE("{
    'name': """,B4,""",
    'area': ","""",C4,""",",
"'hours': {
      'sunday-start':","""",H4,"""",", 'sunday-end':","""",I4,"""",", 'monday-start':","""",J4,"""",", 'monday-end':","""",K4,"""",", 'tuesday-start':","""",L4,"""",", 'tuesday-end':","""",M4,""", 'wednesday-start':","""",N4,""", 'wednesday-end':","""",O4,""", 'thursday-start':","""",P4,""", 'thursday-end':","""",Q4,""", 'friday-start':","""",R4,""", 'friday-end':","""",S4,""", 'saturday-start':","""",T4,""", 'saturday-end':","""",U4,"""","},","  'description': ","""",V4,"""",", 'link':","""",AR4,"""",", 'pricing':","""",E4,"""",",   'phone-number': ","""",F4,"""",", 'address': ","""",G4,"""",", 'other-amenities': [","'",AS4,"','",AT4,"','",AU4,"'","]",", 'has-drink':",AV4,", 'has-food':",AW4,"},")</f>
        <v>{
    'name': "503W",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all beers and specialty cocktails &lt;br&gt; $3 wells and house wines", 'link':"http://www.503w.co/", 'pricing':"",   'phone-number': "", 'address': "503 W Colorado Ave, Colorado Springs, CO 80905", 'other-amenities': ['outdoor','','med'], 'has-drink':true, 'has-food':false},</v>
      </c>
      <c r="AY4" s="1" t="str">
        <f>IF(AS4&gt;0,"&lt;img src=@img/outdoor.png@&gt;","")</f>
        <v>&lt;img src=@img/outdoor.png@&gt;</v>
      </c>
      <c r="AZ4" s="1" t="str">
        <f>IF(AT4&gt;0,"&lt;img src=@img/pets.png@&gt;","")</f>
        <v/>
      </c>
      <c r="BA4" s="1" t="str">
        <f>IF(AU4="hard","&lt;img src=@img/hard.png@&gt;",IF(AU4="medium","&lt;img src=@img/medium.png@&gt;",IF(AU4="easy","&lt;img src=@img/easy.png@&gt;","")))</f>
        <v/>
      </c>
      <c r="BB4" s="1" t="str">
        <f>IF(AV4="true","&lt;img src=@img/drinkicon.png@&gt;","")</f>
        <v>&lt;img src=@img/drinkicon.png@&gt;</v>
      </c>
      <c r="BC4" s="1" t="str">
        <f>IF(AW4="true","&lt;img src=@img/foodicon.png@&gt;","")</f>
        <v/>
      </c>
      <c r="BD4" s="1" t="str">
        <f>CONCATENATE(AY4,AZ4,BA4,BB4,BC4,BK4)</f>
        <v>&lt;img src=@img/outdoor.png@&gt;&lt;img src=@img/drinkicon.png@&gt;</v>
      </c>
      <c r="BE4" s="1" t="str">
        <f>CONCATENATE(IF(AS4&gt;0,"outdoor ",""),IF(AT4&gt;0,"pet ",""),IF(AV4="true","drink ",""),IF(AW4="true","food ",""),AU4," ",E4," ",C4,IF(BJ4=TRUE," kid",""))</f>
        <v>outdoor drink med  downtown</v>
      </c>
      <c r="BF4" s="1" t="str">
        <f>IF(C4="Broadmoor","Broadmoor",IF(C4="manitou","Manitou Springs",IF(C4="downtown","Downtown",IF(C4="Monument","Monument",IF(C4="nacademy","North Academy",IF(C4="northgate","North Gate",IF(C4="oldcolo","Old Colorado Springs",IF(C4="powers","Powers Road",IF(C4="sacademy","South Academy",IF(C4="woodland","Woodlands Park",""))))))))))</f>
        <v>Downtown</v>
      </c>
      <c r="BG4" s="8">
        <v>38.832360000000001</v>
      </c>
      <c r="BH4" s="8">
        <v>-104.83453</v>
      </c>
      <c r="BI4" s="1" t="str">
        <f>CONCATENATE("[",BG4,",",BH4,"],")</f>
        <v>[38.83236,-104.83453],</v>
      </c>
    </row>
    <row r="5" spans="2:64" ht="21" customHeight="1">
      <c r="B5" s="24" t="s">
        <v>79</v>
      </c>
      <c r="C5" s="1" t="s">
        <v>75</v>
      </c>
      <c r="G5" s="12" t="s">
        <v>161</v>
      </c>
      <c r="H5" s="1">
        <v>1100</v>
      </c>
      <c r="I5" s="1">
        <v>2400</v>
      </c>
      <c r="J5" s="1">
        <v>1600</v>
      </c>
      <c r="K5" s="1">
        <v>1900</v>
      </c>
      <c r="L5" s="1">
        <v>1600</v>
      </c>
      <c r="M5" s="1">
        <v>1900</v>
      </c>
      <c r="N5" s="1">
        <v>1600</v>
      </c>
      <c r="O5" s="1">
        <v>1900</v>
      </c>
      <c r="P5" s="1">
        <v>1600</v>
      </c>
      <c r="Q5" s="1">
        <v>1900</v>
      </c>
      <c r="R5" s="1">
        <v>1600</v>
      </c>
      <c r="S5" s="1">
        <v>1900</v>
      </c>
      <c r="T5" s="1">
        <v>1600</v>
      </c>
      <c r="U5" s="1">
        <v>1900</v>
      </c>
      <c r="V5" s="5" t="s">
        <v>181</v>
      </c>
      <c r="W5" s="1">
        <f>IF(H5&gt;0,H5/100,"")</f>
        <v>11</v>
      </c>
      <c r="X5" s="1">
        <f>IF(I5&gt;0,I5/100,"")</f>
        <v>24</v>
      </c>
      <c r="Y5" s="1">
        <f>IF(J5&gt;0,J5/100,"")</f>
        <v>16</v>
      </c>
      <c r="Z5" s="1">
        <f>IF(K5&gt;0,K5/100,"")</f>
        <v>19</v>
      </c>
      <c r="AA5" s="1">
        <f>IF(L5&gt;0,L5/100,"")</f>
        <v>16</v>
      </c>
      <c r="AB5" s="1">
        <f>IF(M5&gt;0,M5/100,"")</f>
        <v>19</v>
      </c>
      <c r="AC5" s="1">
        <f>IF(N5&gt;0,N5/100,"")</f>
        <v>16</v>
      </c>
      <c r="AD5" s="1">
        <f>IF(O5&gt;0,O5/100,"")</f>
        <v>19</v>
      </c>
      <c r="AE5" s="1">
        <f>IF(P5&gt;0,P5/100,"")</f>
        <v>16</v>
      </c>
      <c r="AF5" s="1">
        <f>IF(Q5&gt;0,Q5/100,"")</f>
        <v>19</v>
      </c>
      <c r="AG5" s="1">
        <f>IF(R5&gt;0,R5/100,"")</f>
        <v>16</v>
      </c>
      <c r="AH5" s="1">
        <f>IF(S5&gt;0,S5/100,"")</f>
        <v>19</v>
      </c>
      <c r="AI5" s="1">
        <f>IF(T5&gt;0,T5/100,"")</f>
        <v>16</v>
      </c>
      <c r="AJ5" s="1">
        <f>IF(U5&gt;0,U5/100,"")</f>
        <v>19</v>
      </c>
      <c r="AK5" s="1" t="str">
        <f>IF(H5&gt;0,CONCATENATE(IF(W5&lt;=12,W5,W5-12),IF(OR(W5&lt;12,W5=24),"am","pm"),"-",IF(X5&lt;=12,X5,X5-12),IF(OR(X5&lt;12,X5=24),"am","pm")),"")</f>
        <v>11am-12am</v>
      </c>
      <c r="AL5" s="1" t="str">
        <f>IF(J5&gt;0,CONCATENATE(IF(Y5&lt;=12,Y5,Y5-12),IF(OR(Y5&lt;12,Y5=24),"am","pm"),"-",IF(Z5&lt;=12,Z5,Z5-12),IF(OR(Z5&lt;12,Z5=24),"am","pm")),"")</f>
        <v>4pm-7pm</v>
      </c>
      <c r="AM5" s="1" t="str">
        <f>IF(L5&gt;0,CONCATENATE(IF(AA5&lt;=12,AA5,AA5-12),IF(OR(AA5&lt;12,AA5=24),"am","pm"),"-",IF(AB5&lt;=12,AB5,AB5-12),IF(OR(AB5&lt;12,AB5=24),"am","pm")),"")</f>
        <v>4pm-7pm</v>
      </c>
      <c r="AN5" s="1" t="str">
        <f>IF(N5&gt;0,CONCATENATE(IF(AC5&lt;=12,AC5,AC5-12),IF(OR(AC5&lt;12,AC5=24),"am","pm"),"-",IF(AD5&lt;=12,AD5,AD5-12),IF(OR(AD5&lt;12,AD5=24),"am","pm")),"")</f>
        <v>4pm-7pm</v>
      </c>
      <c r="AO5" s="1" t="str">
        <f>IF(O5&gt;0,CONCATENATE(IF(AE5&lt;=12,AE5,AE5-12),IF(OR(AE5&lt;12,AE5=24),"am","pm"),"-",IF(AF5&lt;=12,AF5,AF5-12),IF(OR(AF5&lt;12,AF5=24),"am","pm")),"")</f>
        <v>4pm-7pm</v>
      </c>
      <c r="AP5" s="1" t="str">
        <f>IF(R5&gt;0,CONCATENATE(IF(AG5&lt;=12,AG5,AG5-12),IF(OR(AG5&lt;12,AG5=24),"am","pm"),"-",IF(AH5&lt;=12,AH5,AH5-12),IF(OR(AH5&lt;12,AH5=24),"am","pm")),"")</f>
        <v>4pm-7pm</v>
      </c>
      <c r="AQ5" s="1" t="str">
        <f>IF(T5&gt;0,CONCATENATE(IF(AI5&lt;=12,AI5,AI5-12),IF(OR(AI5&lt;12,AI5=24),"am","pm"),"-",IF(AJ5&lt;=12,AJ5,AJ5-12),IF(OR(AJ5&lt;12,AJ5=24),"am","pm")),"")</f>
        <v>4pm-7pm</v>
      </c>
      <c r="AR5" s="3"/>
      <c r="AU5" s="1" t="s">
        <v>433</v>
      </c>
      <c r="AV5" s="4" t="s">
        <v>431</v>
      </c>
      <c r="AW5" s="4" t="s">
        <v>431</v>
      </c>
      <c r="AX5" s="5" t="str">
        <f>CONCATENATE("{
    'name': """,B5,""",
    'area': ","""",C5,""",",
"'hours': {
      'sunday-start':","""",H5,"""",", 'sunday-end':","""",I5,"""",", 'monday-start':","""",J5,"""",", 'monday-end':","""",K5,"""",", 'tuesday-start':","""",L5,"""",", 'tuesday-end':","""",M5,""", 'wednesday-start':","""",N5,""", 'wednesday-end':","""",O5,""", 'thursday-start':","""",P5,""", 'thursday-end':","""",Q5,""", 'friday-start':","""",R5,""", 'friday-end':","""",S5,""", 'saturday-start':","""",T5,""", 'saturday-end':","""",U5,"""","},","  'description': ","""",V5,"""",", 'link':","""",AR5,"""",", 'pricing':","""",E5,"""",",   'phone-number': ","""",F5,"""",", 'address': ","""",G5,"""",", 'other-amenities': [","'",AS5,"','",AT5,"','",AU5,"'","]",", 'has-drink':",AV5,", 'has-food':",AW5,"},")</f>
        <v>{
    'name': "Alchemy",
    'area': "oldcolo",'hours': {
      'sunday-start':"1100",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&lt;br&gt;", 'link':"", 'pricing':"",   'phone-number': "", 'address': "2625 W Colorado Ave, Colorado Springs, CO 80904", 'other-amenities': ['','','med'], 'has-drink':true, 'has-food':true},</v>
      </c>
      <c r="AY5" s="1" t="str">
        <f>IF(AS5&gt;0,"&lt;img src=@img/outdoor.png@&gt;","")</f>
        <v/>
      </c>
      <c r="AZ5" s="1" t="str">
        <f>IF(AT5&gt;0,"&lt;img src=@img/pets.png@&gt;","")</f>
        <v/>
      </c>
      <c r="BA5" s="1" t="str">
        <f>IF(AU5="hard","&lt;img src=@img/hard.png@&gt;",IF(AU5="medium","&lt;img src=@img/medium.png@&gt;",IF(AU5="easy","&lt;img src=@img/easy.png@&gt;","")))</f>
        <v/>
      </c>
      <c r="BB5" s="1" t="str">
        <f>IF(AV5="true","&lt;img src=@img/drinkicon.png@&gt;","")</f>
        <v>&lt;img src=@img/drinkicon.png@&gt;</v>
      </c>
      <c r="BC5" s="1" t="str">
        <f>IF(AW5="true","&lt;img src=@img/foodicon.png@&gt;","")</f>
        <v>&lt;img src=@img/foodicon.png@&gt;</v>
      </c>
      <c r="BD5" s="1" t="str">
        <f>CONCATENATE(AY5,AZ5,BA5,BB5,BC5,BK5)</f>
        <v>&lt;img src=@img/drinkicon.png@&gt;&lt;img src=@img/foodicon.png@&gt;</v>
      </c>
      <c r="BE5" s="1" t="str">
        <f>CONCATENATE(IF(AS5&gt;0,"outdoor ",""),IF(AT5&gt;0,"pet ",""),IF(AV5="true","drink ",""),IF(AW5="true","food ",""),AU5," ",E5," ",C5,IF(BJ5=TRUE," kid",""))</f>
        <v>drink food med  oldcolo</v>
      </c>
      <c r="BF5" s="1" t="str">
        <f>IF(C5="Broadmoor","Broadmoor",IF(C5="manitou","Manitou Springs",IF(C5="downtown","Downtown",IF(C5="Monument","Monument",IF(C5="nacademy","North Academy",IF(C5="northgate","North Gate",IF(C5="oldcolo","Old Colorado Springs",IF(C5="powers","Powers Road",IF(C5="sacademy","South Academy",IF(C5="woodland","Woodlands Park",""))))))))))</f>
        <v>Old Colorado Springs</v>
      </c>
      <c r="BG5" s="8">
        <v>38.848550000000003</v>
      </c>
      <c r="BH5" s="8">
        <v>-104.86541</v>
      </c>
      <c r="BI5" s="1" t="str">
        <f>CONCATENATE("[",BG5,",",BH5,"],")</f>
        <v>[38.84855,-104.86541],</v>
      </c>
      <c r="BJ5" s="4"/>
    </row>
    <row r="6" spans="2:64" ht="21" customHeight="1">
      <c r="B6" s="1" t="s">
        <v>138</v>
      </c>
      <c r="C6" s="1" t="s">
        <v>142</v>
      </c>
      <c r="G6" s="12" t="s">
        <v>315</v>
      </c>
      <c r="J6" s="1">
        <v>1500</v>
      </c>
      <c r="K6" s="1">
        <v>1800</v>
      </c>
      <c r="L6" s="1">
        <v>1500</v>
      </c>
      <c r="M6" s="1">
        <v>1800</v>
      </c>
      <c r="N6" s="1">
        <v>1500</v>
      </c>
      <c r="O6" s="1">
        <v>1800</v>
      </c>
      <c r="P6" s="1">
        <v>1500</v>
      </c>
      <c r="Q6" s="1">
        <v>1800</v>
      </c>
      <c r="V6" s="1" t="s">
        <v>229</v>
      </c>
      <c r="W6" s="1" t="str">
        <f>IF(H6&gt;0,H6/100,"")</f>
        <v/>
      </c>
      <c r="X6" s="1" t="str">
        <f>IF(I6&gt;0,I6/100,"")</f>
        <v/>
      </c>
      <c r="Y6" s="1">
        <f>IF(J6&gt;0,J6/100,"")</f>
        <v>15</v>
      </c>
      <c r="Z6" s="1">
        <f>IF(K6&gt;0,K6/100,"")</f>
        <v>18</v>
      </c>
      <c r="AA6" s="1">
        <f>IF(L6&gt;0,L6/100,"")</f>
        <v>15</v>
      </c>
      <c r="AB6" s="1">
        <f>IF(M6&gt;0,M6/100,"")</f>
        <v>18</v>
      </c>
      <c r="AC6" s="1">
        <f>IF(N6&gt;0,N6/100,"")</f>
        <v>15</v>
      </c>
      <c r="AD6" s="1">
        <f>IF(O6&gt;0,O6/100,"")</f>
        <v>18</v>
      </c>
      <c r="AE6" s="1">
        <f>IF(P6&gt;0,P6/100,"")</f>
        <v>15</v>
      </c>
      <c r="AF6" s="1">
        <f>IF(Q6&gt;0,Q6/100,"")</f>
        <v>18</v>
      </c>
      <c r="AG6" s="1" t="str">
        <f>IF(R6&gt;0,R6/100,"")</f>
        <v/>
      </c>
      <c r="AH6" s="1" t="str">
        <f>IF(S6&gt;0,S6/100,"")</f>
        <v/>
      </c>
      <c r="AI6" s="1" t="str">
        <f>IF(T6&gt;0,T6/100,"")</f>
        <v/>
      </c>
      <c r="AJ6" s="1" t="str">
        <f>IF(U6&gt;0,U6/100,"")</f>
        <v/>
      </c>
      <c r="AK6" s="1" t="str">
        <f>IF(H6&gt;0,CONCATENATE(IF(W6&lt;=12,W6,W6-12),IF(OR(W6&lt;12,W6=24),"am","pm"),"-",IF(X6&lt;=12,X6,X6-12),IF(OR(X6&lt;12,X6=24),"am","pm")),"")</f>
        <v/>
      </c>
      <c r="AL6" s="1" t="str">
        <f>IF(J6&gt;0,CONCATENATE(IF(Y6&lt;=12,Y6,Y6-12),IF(OR(Y6&lt;12,Y6=24),"am","pm"),"-",IF(Z6&lt;=12,Z6,Z6-12),IF(OR(Z6&lt;12,Z6=24),"am","pm")),"")</f>
        <v>3pm-6pm</v>
      </c>
      <c r="AM6" s="1" t="str">
        <f>IF(L6&gt;0,CONCATENATE(IF(AA6&lt;=12,AA6,AA6-12),IF(OR(AA6&lt;12,AA6=24),"am","pm"),"-",IF(AB6&lt;=12,AB6,AB6-12),IF(OR(AB6&lt;12,AB6=24),"am","pm")),"")</f>
        <v>3pm-6pm</v>
      </c>
      <c r="AN6" s="1" t="str">
        <f>IF(N6&gt;0,CONCATENATE(IF(AC6&lt;=12,AC6,AC6-12),IF(OR(AC6&lt;12,AC6=24),"am","pm"),"-",IF(AD6&lt;=12,AD6,AD6-12),IF(OR(AD6&lt;12,AD6=24),"am","pm")),"")</f>
        <v>3pm-6pm</v>
      </c>
      <c r="AO6" s="1" t="str">
        <f>IF(O6&gt;0,CONCATENATE(IF(AE6&lt;=12,AE6,AE6-12),IF(OR(AE6&lt;12,AE6=24),"am","pm"),"-",IF(AF6&lt;=12,AF6,AF6-12),IF(OR(AF6&lt;12,AF6=24),"am","pm")),"")</f>
        <v>3pm-6pm</v>
      </c>
      <c r="AP6" s="1" t="str">
        <f>IF(R6&gt;0,CONCATENATE(IF(AG6&lt;=12,AG6,AG6-12),IF(OR(AG6&lt;12,AG6=24),"am","pm"),"-",IF(AH6&lt;=12,AH6,AH6-12),IF(OR(AH6&lt;12,AH6=24),"am","pm")),"")</f>
        <v/>
      </c>
      <c r="AQ6" s="1" t="str">
        <f>IF(T6&gt;0,CONCATENATE(IF(AI6&lt;=12,AI6,AI6-12),IF(OR(AI6&lt;12,AI6=24),"am","pm"),"-",IF(AJ6&lt;=12,AJ6,AJ6-12),IF(OR(AJ6&lt;12,AJ6=24),"am","pm")),"")</f>
        <v/>
      </c>
      <c r="AR6" s="3"/>
      <c r="AU6" s="1" t="s">
        <v>433</v>
      </c>
      <c r="AV6" s="4" t="s">
        <v>431</v>
      </c>
      <c r="AW6" s="4" t="s">
        <v>431</v>
      </c>
      <c r="AX6" s="5" t="str">
        <f>CONCATENATE("{
    'name': """,B6,""",
    'area': ","""",C6,""",",
"'hours': {
      'sunday-start':","""",H6,"""",", 'sunday-end':","""",I6,"""",", 'monday-start':","""",J6,"""",", 'monday-end':","""",K6,"""",", 'tuesday-start':","""",L6,"""",", 'tuesday-end':","""",M6,""", 'wednesday-start':","""",N6,""", 'wednesday-end':","""",O6,""", 'thursday-start':","""",P6,""", 'thursday-end':","""",Q6,""", 'friday-start':","""",R6,""", 'friday-end':","""",S6,""", 'saturday-start':","""",T6,""", 'saturday-end':","""",U6,"""","},","  'description': ","""",V6,"""",", 'link':","""",AR6,"""",", 'pricing':","""",E6,"""",",   'phone-number': ","""",F6,"""",", 'address': ","""",G6,"""",", 'other-amenities': [","'",AS6,"','",AT6,"','",AU6,"'","]",", 'has-drink':",AV6,", 'has-food':",AW6,"},")</f>
        <v>{
    'name': "Amandas Cantina",
    'area': "nacademy",'hours':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"$2 12oz Margs&lt;br&gt;$5 16oz Margs&lt;br&gt;$5 Wines&lt;br&gt;$3-4 Beers&lt;br&gt;$2-$6 Food Specials", 'link':"", 'pricing':"",   'phone-number': "", 'address': "8050 N Academy Blvd, Colorado Springs, CO 80920", 'other-amenities': ['','','med'], 'has-drink':true, 'has-food':true},</v>
      </c>
      <c r="AY6" s="1" t="str">
        <f>IF(AS6&gt;0,"&lt;img src=@img/outdoor.png@&gt;","")</f>
        <v/>
      </c>
      <c r="AZ6" s="1" t="str">
        <f>IF(AT6&gt;0,"&lt;img src=@img/pets.png@&gt;","")</f>
        <v/>
      </c>
      <c r="BA6" s="1" t="str">
        <f>IF(AU6="hard","&lt;img src=@img/hard.png@&gt;",IF(AU6="medium","&lt;img src=@img/medium.png@&gt;",IF(AU6="easy","&lt;img src=@img/easy.png@&gt;","")))</f>
        <v/>
      </c>
      <c r="BB6" s="1" t="str">
        <f>IF(AV6="true","&lt;img src=@img/drinkicon.png@&gt;","")</f>
        <v>&lt;img src=@img/drinkicon.png@&gt;</v>
      </c>
      <c r="BC6" s="1" t="str">
        <f>IF(AW6="true","&lt;img src=@img/foodicon.png@&gt;","")</f>
        <v>&lt;img src=@img/foodicon.png@&gt;</v>
      </c>
      <c r="BD6" s="1" t="str">
        <f>CONCATENATE(AY6,AZ6,BA6,BB6,BC6,BK6)</f>
        <v>&lt;img src=@img/drinkicon.png@&gt;&lt;img src=@img/foodicon.png@&gt;</v>
      </c>
      <c r="BE6" s="1" t="str">
        <f>CONCATENATE(IF(AS6&gt;0,"outdoor ",""),IF(AT6&gt;0,"pet ",""),IF(AV6="true","drink ",""),IF(AW6="true","food ",""),AU6," ",E6," ",C6,IF(BJ6=TRUE," kid",""))</f>
        <v>drink food med  nacademy</v>
      </c>
      <c r="BF6" s="1" t="str">
        <f>IF(C6="Broadmoor","Broadmoor",IF(C6="manitou","Manitou Springs",IF(C6="downtown","Downtown",IF(C6="Monument","Monument",IF(C6="nacademy","North Academy",IF(C6="northgate","North Gate",IF(C6="oldcolo","Old Colorado Springs",IF(C6="powers","Powers Road",IF(C6="sacademy","South Academy",IF(C6="woodland","Woodlands Park",""))))))))))</f>
        <v>North Academy</v>
      </c>
      <c r="BG6" s="8">
        <v>38.947670000000002</v>
      </c>
      <c r="BH6" s="8">
        <v>-104.80368</v>
      </c>
      <c r="BI6" s="1" t="str">
        <f>CONCATENATE("[",BG6,",",BH6,"],")</f>
        <v>[38.94767,-104.80368],</v>
      </c>
    </row>
    <row r="7" spans="2:64" ht="21" customHeight="1">
      <c r="B7" s="1" t="s">
        <v>135</v>
      </c>
      <c r="C7" s="1" t="s">
        <v>142</v>
      </c>
      <c r="G7" s="12" t="s">
        <v>312</v>
      </c>
      <c r="H7" s="1">
        <v>1500</v>
      </c>
      <c r="I7" s="1">
        <v>1800</v>
      </c>
      <c r="J7" s="1">
        <v>1500</v>
      </c>
      <c r="K7" s="1">
        <v>1800</v>
      </c>
      <c r="L7" s="1">
        <v>1500</v>
      </c>
      <c r="M7" s="1">
        <v>1800</v>
      </c>
      <c r="N7" s="1">
        <v>1500</v>
      </c>
      <c r="O7" s="1">
        <v>1800</v>
      </c>
      <c r="P7" s="1">
        <v>1500</v>
      </c>
      <c r="Q7" s="1">
        <v>1800</v>
      </c>
      <c r="R7" s="1">
        <v>1500</v>
      </c>
      <c r="S7" s="1">
        <v>1800</v>
      </c>
      <c r="T7" s="1">
        <v>1500</v>
      </c>
      <c r="U7" s="1">
        <v>1800</v>
      </c>
      <c r="V7" s="1" t="s">
        <v>226</v>
      </c>
      <c r="W7" s="1">
        <f>IF(H7&gt;0,H7/100,"")</f>
        <v>15</v>
      </c>
      <c r="X7" s="1">
        <f>IF(I7&gt;0,I7/100,"")</f>
        <v>18</v>
      </c>
      <c r="Y7" s="1">
        <f>IF(J7&gt;0,J7/100,"")</f>
        <v>15</v>
      </c>
      <c r="Z7" s="1">
        <f>IF(K7&gt;0,K7/100,"")</f>
        <v>18</v>
      </c>
      <c r="AA7" s="1">
        <f>IF(L7&gt;0,L7/100,"")</f>
        <v>15</v>
      </c>
      <c r="AB7" s="1">
        <f>IF(M7&gt;0,M7/100,"")</f>
        <v>18</v>
      </c>
      <c r="AC7" s="1">
        <f>IF(N7&gt;0,N7/100,"")</f>
        <v>15</v>
      </c>
      <c r="AD7" s="1">
        <f>IF(O7&gt;0,O7/100,"")</f>
        <v>18</v>
      </c>
      <c r="AE7" s="1">
        <f>IF(P7&gt;0,P7/100,"")</f>
        <v>15</v>
      </c>
      <c r="AF7" s="1">
        <f>IF(Q7&gt;0,Q7/100,"")</f>
        <v>18</v>
      </c>
      <c r="AG7" s="1">
        <f>IF(R7&gt;0,R7/100,"")</f>
        <v>15</v>
      </c>
      <c r="AH7" s="1">
        <f>IF(S7&gt;0,S7/100,"")</f>
        <v>18</v>
      </c>
      <c r="AI7" s="1">
        <f>IF(T7&gt;0,T7/100,"")</f>
        <v>15</v>
      </c>
      <c r="AJ7" s="1">
        <f>IF(U7&gt;0,U7/100,"")</f>
        <v>18</v>
      </c>
      <c r="AK7" s="1" t="str">
        <f>IF(H7&gt;0,CONCATENATE(IF(W7&lt;=12,W7,W7-12),IF(OR(W7&lt;12,W7=24),"am","pm"),"-",IF(X7&lt;=12,X7,X7-12),IF(OR(X7&lt;12,X7=24),"am","pm")),"")</f>
        <v>3pm-6pm</v>
      </c>
      <c r="AL7" s="1" t="str">
        <f>IF(J7&gt;0,CONCATENATE(IF(Y7&lt;=12,Y7,Y7-12),IF(OR(Y7&lt;12,Y7=24),"am","pm"),"-",IF(Z7&lt;=12,Z7,Z7-12),IF(OR(Z7&lt;12,Z7=24),"am","pm")),"")</f>
        <v>3pm-6pm</v>
      </c>
      <c r="AM7" s="1" t="str">
        <f>IF(L7&gt;0,CONCATENATE(IF(AA7&lt;=12,AA7,AA7-12),IF(OR(AA7&lt;12,AA7=24),"am","pm"),"-",IF(AB7&lt;=12,AB7,AB7-12),IF(OR(AB7&lt;12,AB7=24),"am","pm")),"")</f>
        <v>3pm-6pm</v>
      </c>
      <c r="AN7" s="1" t="str">
        <f>IF(N7&gt;0,CONCATENATE(IF(AC7&lt;=12,AC7,AC7-12),IF(OR(AC7&lt;12,AC7=24),"am","pm"),"-",IF(AD7&lt;=12,AD7,AD7-12),IF(OR(AD7&lt;12,AD7=24),"am","pm")),"")</f>
        <v>3pm-6pm</v>
      </c>
      <c r="AO7" s="1" t="str">
        <f>IF(O7&gt;0,CONCATENATE(IF(AE7&lt;=12,AE7,AE7-12),IF(OR(AE7&lt;12,AE7=24),"am","pm"),"-",IF(AF7&lt;=12,AF7,AF7-12),IF(OR(AF7&lt;12,AF7=24),"am","pm")),"")</f>
        <v>3pm-6pm</v>
      </c>
      <c r="AP7" s="1" t="str">
        <f>IF(R7&gt;0,CONCATENATE(IF(AG7&lt;=12,AG7,AG7-12),IF(OR(AG7&lt;12,AG7=24),"am","pm"),"-",IF(AH7&lt;=12,AH7,AH7-12),IF(OR(AH7&lt;12,AH7=24),"am","pm")),"")</f>
        <v>3pm-6pm</v>
      </c>
      <c r="AQ7" s="1" t="str">
        <f>IF(T7&gt;0,CONCATENATE(IF(AI7&lt;=12,AI7,AI7-12),IF(OR(AI7&lt;12,AI7=24),"am","pm"),"-",IF(AJ7&lt;=12,AJ7,AJ7-12),IF(OR(AJ7&lt;12,AJ7=24),"am","pm")),"")</f>
        <v>3pm-6pm</v>
      </c>
      <c r="AR7" s="3"/>
      <c r="AU7" s="1" t="s">
        <v>433</v>
      </c>
      <c r="AV7" s="4" t="s">
        <v>431</v>
      </c>
      <c r="AW7" s="4" t="s">
        <v>431</v>
      </c>
      <c r="AX7" s="5" t="str">
        <f>CONCATENATE("{
    'name': """,B7,""",
    'area': ","""",C7,""",",
"'hours': {
      'sunday-start':","""",H7,"""",", 'sunday-end':","""",I7,"""",", 'monday-start':","""",J7,"""",", 'monday-end':","""",K7,"""",", 'tuesday-start':","""",L7,"""",", 'tuesday-end':","""",M7,""", 'wednesday-start':","""",N7,""", 'wednesday-end':","""",O7,""", 'thursday-start':","""",P7,""", 'thursday-end':","""",Q7,""", 'friday-start':","""",R7,""", 'friday-end':","""",S7,""", 'saturday-start':","""",T7,""", 'saturday-end':","""",U7,"""","},","  'description': ","""",V7,"""",", 'link':","""",AR7,"""",", 'pricing':","""",E7,"""",",   'phone-number': ","""",F7,"""",", 'address': ","""",G7,"""",", 'other-amenities': [","'",AS7,"','",AT7,"','",AU7,"'","]",", 'has-drink':",AV7,", 'has-food':",AW7,"},")</f>
        <v>{
    'name': "Applebees",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am", 'link':"", 'pricing':"",   'phone-number': "", 'address': "7625 Goddard St, Colorado Springs, CO 80920", 'other-amenities': ['','','med'], 'has-drink':true, 'has-food':true},</v>
      </c>
      <c r="AY7" s="1" t="str">
        <f>IF(AS7&gt;0,"&lt;img src=@img/outdoor.png@&gt;","")</f>
        <v/>
      </c>
      <c r="AZ7" s="1" t="str">
        <f>IF(AT7&gt;0,"&lt;img src=@img/pets.png@&gt;","")</f>
        <v/>
      </c>
      <c r="BA7" s="1" t="str">
        <f>IF(AU7="hard","&lt;img src=@img/hard.png@&gt;",IF(AU7="medium","&lt;img src=@img/medium.png@&gt;",IF(AU7="easy","&lt;img src=@img/easy.png@&gt;","")))</f>
        <v/>
      </c>
      <c r="BB7" s="1" t="str">
        <f>IF(AV7="true","&lt;img src=@img/drinkicon.png@&gt;","")</f>
        <v>&lt;img src=@img/drinkicon.png@&gt;</v>
      </c>
      <c r="BC7" s="1" t="str">
        <f>IF(AW7="true","&lt;img src=@img/foodicon.png@&gt;","")</f>
        <v>&lt;img src=@img/foodicon.png@&gt;</v>
      </c>
      <c r="BD7" s="1" t="str">
        <f>CONCATENATE(AY7,AZ7,BA7,BB7,BC7,BK7)</f>
        <v>&lt;img src=@img/drinkicon.png@&gt;&lt;img src=@img/foodicon.png@&gt;</v>
      </c>
      <c r="BE7" s="1" t="str">
        <f>CONCATENATE(IF(AS7&gt;0,"outdoor ",""),IF(AT7&gt;0,"pet ",""),IF(AV7="true","drink ",""),IF(AW7="true","food ",""),AU7," ",E7," ",C7,IF(BJ7=TRUE," kid",""))</f>
        <v>drink food med  nacademy</v>
      </c>
      <c r="BF7" s="1" t="str">
        <f>IF(C7="Broadmoor","Broadmoor",IF(C7="manitou","Manitou Springs",IF(C7="downtown","Downtown",IF(C7="Monument","Monument",IF(C7="nacademy","North Academy",IF(C7="northgate","North Gate",IF(C7="oldcolo","Old Colorado Springs",IF(C7="powers","Powers Road",IF(C7="sacademy","South Academy",IF(C7="woodland","Woodlands Park",""))))))))))</f>
        <v>North Academy</v>
      </c>
      <c r="BG7" s="8">
        <v>38.941299999999998</v>
      </c>
      <c r="BH7" s="8">
        <v>-104.80002</v>
      </c>
      <c r="BI7" s="1" t="str">
        <f>CONCATENATE("[",BG7,",",BH7,"],")</f>
        <v>[38.9413,-104.80002],</v>
      </c>
    </row>
    <row r="8" spans="2:64" ht="21" customHeight="1">
      <c r="B8" s="25" t="s">
        <v>117</v>
      </c>
      <c r="C8" s="1" t="s">
        <v>126</v>
      </c>
      <c r="G8" s="12" t="s">
        <v>295</v>
      </c>
      <c r="J8" s="1">
        <v>1600</v>
      </c>
      <c r="K8" s="1">
        <v>1900</v>
      </c>
      <c r="L8" s="1">
        <v>1600</v>
      </c>
      <c r="M8" s="1">
        <v>1900</v>
      </c>
      <c r="N8" s="1">
        <v>1600</v>
      </c>
      <c r="O8" s="1">
        <v>1900</v>
      </c>
      <c r="P8" s="1">
        <v>1600</v>
      </c>
      <c r="Q8" s="1">
        <v>1900</v>
      </c>
      <c r="R8" s="1">
        <v>1600</v>
      </c>
      <c r="S8" s="1">
        <v>1900</v>
      </c>
      <c r="V8" s="1" t="s">
        <v>212</v>
      </c>
      <c r="W8" s="1" t="str">
        <f>IF(H8&gt;0,H8/100,"")</f>
        <v/>
      </c>
      <c r="X8" s="1" t="str">
        <f>IF(I8&gt;0,I8/100,"")</f>
        <v/>
      </c>
      <c r="Y8" s="1">
        <f>IF(J8&gt;0,J8/100,"")</f>
        <v>16</v>
      </c>
      <c r="Z8" s="1">
        <f>IF(K8&gt;0,K8/100,"")</f>
        <v>19</v>
      </c>
      <c r="AA8" s="1">
        <f>IF(L8&gt;0,L8/100,"")</f>
        <v>16</v>
      </c>
      <c r="AB8" s="1">
        <f>IF(M8&gt;0,M8/100,"")</f>
        <v>19</v>
      </c>
      <c r="AC8" s="1">
        <f>IF(N8&gt;0,N8/100,"")</f>
        <v>16</v>
      </c>
      <c r="AD8" s="1">
        <f>IF(O8&gt;0,O8/100,"")</f>
        <v>19</v>
      </c>
      <c r="AE8" s="1">
        <f>IF(P8&gt;0,P8/100,"")</f>
        <v>16</v>
      </c>
      <c r="AF8" s="1">
        <f>IF(Q8&gt;0,Q8/100,"")</f>
        <v>19</v>
      </c>
      <c r="AG8" s="1">
        <f>IF(R8&gt;0,R8/100,"")</f>
        <v>16</v>
      </c>
      <c r="AH8" s="1">
        <f>IF(S8&gt;0,S8/100,"")</f>
        <v>19</v>
      </c>
      <c r="AI8" s="1" t="str">
        <f>IF(T8&gt;0,T8/100,"")</f>
        <v/>
      </c>
      <c r="AJ8" s="1" t="str">
        <f>IF(U8&gt;0,U8/100,"")</f>
        <v/>
      </c>
      <c r="AK8" s="1" t="str">
        <f>IF(H8&gt;0,CONCATENATE(IF(W8&lt;=12,W8,W8-12),IF(OR(W8&lt;12,W8=24),"am","pm"),"-",IF(X8&lt;=12,X8,X8-12),IF(OR(X8&lt;12,X8=24),"am","pm")),"")</f>
        <v/>
      </c>
      <c r="AL8" s="1" t="str">
        <f>IF(J8&gt;0,CONCATENATE(IF(Y8&lt;=12,Y8,Y8-12),IF(OR(Y8&lt;12,Y8=24),"am","pm"),"-",IF(Z8&lt;=12,Z8,Z8-12),IF(OR(Z8&lt;12,Z8=24),"am","pm")),"")</f>
        <v>4pm-7pm</v>
      </c>
      <c r="AM8" s="1" t="str">
        <f>IF(L8&gt;0,CONCATENATE(IF(AA8&lt;=12,AA8,AA8-12),IF(OR(AA8&lt;12,AA8=24),"am","pm"),"-",IF(AB8&lt;=12,AB8,AB8-12),IF(OR(AB8&lt;12,AB8=24),"am","pm")),"")</f>
        <v>4pm-7pm</v>
      </c>
      <c r="AN8" s="1" t="str">
        <f>IF(N8&gt;0,CONCATENATE(IF(AC8&lt;=12,AC8,AC8-12),IF(OR(AC8&lt;12,AC8=24),"am","pm"),"-",IF(AD8&lt;=12,AD8,AD8-12),IF(OR(AD8&lt;12,AD8=24),"am","pm")),"")</f>
        <v>4pm-7pm</v>
      </c>
      <c r="AO8" s="1" t="str">
        <f>IF(O8&gt;0,CONCATENATE(IF(AE8&lt;=12,AE8,AE8-12),IF(OR(AE8&lt;12,AE8=24),"am","pm"),"-",IF(AF8&lt;=12,AF8,AF8-12),IF(OR(AF8&lt;12,AF8=24),"am","pm")),"")</f>
        <v>4pm-7pm</v>
      </c>
      <c r="AP8" s="1" t="str">
        <f>IF(R8&gt;0,CONCATENATE(IF(AG8&lt;=12,AG8,AG8-12),IF(OR(AG8&lt;12,AG8=24),"am","pm"),"-",IF(AH8&lt;=12,AH8,AH8-12),IF(OR(AH8&lt;12,AH8=24),"am","pm")),"")</f>
        <v>4pm-7pm</v>
      </c>
      <c r="AQ8" s="1" t="str">
        <f>IF(T8&gt;0,CONCATENATE(IF(AI8&lt;=12,AI8,AI8-12),IF(OR(AI8&lt;12,AI8=24),"am","pm"),"-",IF(AJ8&lt;=12,AJ8,AJ8-12),IF(OR(AJ8&lt;12,AJ8=24),"am","pm")),"")</f>
        <v/>
      </c>
      <c r="AR8" s="17"/>
      <c r="AU8" s="1" t="s">
        <v>433</v>
      </c>
      <c r="AV8" s="4" t="s">
        <v>431</v>
      </c>
      <c r="AW8" s="4" t="s">
        <v>432</v>
      </c>
      <c r="AX8" s="5" t="str">
        <f>CONCATENATE("{
    'name': """,B8,""",
    'area': ","""",C8,""",",
"'hours': {
      'sunday-start':","""",H8,"""",", 'sunday-end':","""",I8,"""",", 'monday-start':","""",J8,"""",", 'monday-end':","""",K8,"""",", 'tuesday-start':","""",L8,"""",", 'tuesday-end':","""",M8,""", 'wednesday-start':","""",N8,""", 'wednesday-end':","""",O8,""", 'thursday-start':","""",P8,""", 'thursday-end':","""",Q8,""", 'friday-start':","""",R8,""", 'friday-end':","""",S8,""", 'saturday-start':","""",T8,""", 'saturday-end':","""",U8,"""","},","  'description': ","""",V8,"""",", 'link':","""",AR8,"""",", 'pricing':","""",E8,"""",",   'phone-number': ","""",F8,"""",", 'address': ","""",G8,"""",", 'other-amenities': [","'",AS8,"','",AT8,"','",AU8,"'","]",", 'has-drink':",AV8,", 'has-food':",AW8,"},")</f>
        <v>{
    'name': "Back East Bar and Grill",
    'area': "monument",'hours':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"Select drafts, house wine, and well drinks on special", 'link':"", 'pricing':"",   'phone-number': "", 'address': "9475 Briar Village Point #168, Colorado Springs, CO 80920", 'other-amenities': ['','','med'], 'has-drink':true, 'has-food':false},</v>
      </c>
      <c r="AY8" s="1" t="str">
        <f>IF(AS8&gt;0,"&lt;img src=@img/outdoor.png@&gt;","")</f>
        <v/>
      </c>
      <c r="AZ8" s="1" t="str">
        <f>IF(AT8&gt;0,"&lt;img src=@img/pets.png@&gt;","")</f>
        <v/>
      </c>
      <c r="BA8" s="1" t="str">
        <f>IF(AU8="hard","&lt;img src=@img/hard.png@&gt;",IF(AU8="medium","&lt;img src=@img/medium.png@&gt;",IF(AU8="easy","&lt;img src=@img/easy.png@&gt;","")))</f>
        <v/>
      </c>
      <c r="BB8" s="1" t="str">
        <f>IF(AV8="true","&lt;img src=@img/drinkicon.png@&gt;","")</f>
        <v>&lt;img src=@img/drinkicon.png@&gt;</v>
      </c>
      <c r="BC8" s="1" t="str">
        <f>IF(AW8="true","&lt;img src=@img/foodicon.png@&gt;","")</f>
        <v/>
      </c>
      <c r="BD8" s="1" t="str">
        <f>CONCATENATE(AY8,AZ8,BA8,BB8,BC8,BK8)</f>
        <v>&lt;img src=@img/drinkicon.png@&gt;</v>
      </c>
      <c r="BE8" s="1" t="str">
        <f>CONCATENATE(IF(AS8&gt;0,"outdoor ",""),IF(AT8&gt;0,"pet ",""),IF(AV8="true","drink ",""),IF(AW8="true","food ",""),AU8," ",E8," ",C8,IF(BJ8=TRUE," kid",""))</f>
        <v>drink med  monument</v>
      </c>
      <c r="BF8" s="1" t="str">
        <f>IF(C8="Broadmoor","Broadmoor",IF(C8="manitou","Manitou Springs",IF(C8="downtown","Downtown",IF(C8="Monument","Monument",IF(C8="nacademy","North Academy",IF(C8="northgate","North Gate",IF(C8="oldcolo","Old Colorado Springs",IF(C8="powers","Powers Road",IF(C8="sacademy","South Academy",IF(C8="woodland","Woodlands Park",""))))))))))</f>
        <v>Monument</v>
      </c>
      <c r="BG8" s="14">
        <v>38.967869999999998</v>
      </c>
      <c r="BH8" s="8">
        <v>-104.78243000000001</v>
      </c>
      <c r="BI8" s="1" t="str">
        <f>CONCATENATE("[",BG8,",",BH8,"],")</f>
        <v>[38.96787,-104.78243],</v>
      </c>
    </row>
    <row r="9" spans="2:64" ht="21" customHeight="1">
      <c r="B9" s="25" t="s">
        <v>106</v>
      </c>
      <c r="C9" s="1" t="s">
        <v>55</v>
      </c>
      <c r="G9" s="12" t="s">
        <v>285</v>
      </c>
      <c r="J9" s="1">
        <v>1600</v>
      </c>
      <c r="K9" s="1">
        <v>1800</v>
      </c>
      <c r="L9" s="1">
        <v>1600</v>
      </c>
      <c r="M9" s="1">
        <v>1800</v>
      </c>
      <c r="N9" s="1">
        <v>1600</v>
      </c>
      <c r="O9" s="1">
        <v>1800</v>
      </c>
      <c r="P9" s="1">
        <v>1600</v>
      </c>
      <c r="Q9" s="1">
        <v>1800</v>
      </c>
      <c r="V9" s="1" t="s">
        <v>202</v>
      </c>
      <c r="W9" s="1" t="str">
        <f>IF(H9&gt;0,H9/100,"")</f>
        <v/>
      </c>
      <c r="X9" s="1" t="str">
        <f>IF(I9&gt;0,I9/100,"")</f>
        <v/>
      </c>
      <c r="Y9" s="1">
        <f>IF(J9&gt;0,J9/100,"")</f>
        <v>16</v>
      </c>
      <c r="Z9" s="1">
        <f>IF(K9&gt;0,K9/100,"")</f>
        <v>18</v>
      </c>
      <c r="AA9" s="1">
        <f>IF(L9&gt;0,L9/100,"")</f>
        <v>16</v>
      </c>
      <c r="AB9" s="1">
        <f>IF(M9&gt;0,M9/100,"")</f>
        <v>18</v>
      </c>
      <c r="AC9" s="1">
        <f>IF(N9&gt;0,N9/100,"")</f>
        <v>16</v>
      </c>
      <c r="AD9" s="1">
        <f>IF(O9&gt;0,O9/100,"")</f>
        <v>18</v>
      </c>
      <c r="AE9" s="1">
        <f>IF(P9&gt;0,P9/100,"")</f>
        <v>16</v>
      </c>
      <c r="AF9" s="1">
        <f>IF(Q9&gt;0,Q9/100,"")</f>
        <v>18</v>
      </c>
      <c r="AG9" s="1" t="str">
        <f>IF(R9&gt;0,R9/100,"")</f>
        <v/>
      </c>
      <c r="AH9" s="1" t="str">
        <f>IF(S9&gt;0,S9/100,"")</f>
        <v/>
      </c>
      <c r="AI9" s="1" t="str">
        <f>IF(T9&gt;0,T9/100,"")</f>
        <v/>
      </c>
      <c r="AJ9" s="1" t="str">
        <f>IF(U9&gt;0,U9/100,"")</f>
        <v/>
      </c>
      <c r="AK9" s="1" t="str">
        <f>IF(H9&gt;0,CONCATENATE(IF(W9&lt;=12,W9,W9-12),IF(OR(W9&lt;12,W9=24),"am","pm"),"-",IF(X9&lt;=12,X9,X9-12),IF(OR(X9&lt;12,X9=24),"am","pm")),"")</f>
        <v/>
      </c>
      <c r="AL9" s="1" t="str">
        <f>IF(J9&gt;0,CONCATENATE(IF(Y9&lt;=12,Y9,Y9-12),IF(OR(Y9&lt;12,Y9=24),"am","pm"),"-",IF(Z9&lt;=12,Z9,Z9-12),IF(OR(Z9&lt;12,Z9=24),"am","pm")),"")</f>
        <v>4pm-6pm</v>
      </c>
      <c r="AM9" s="1" t="str">
        <f>IF(L9&gt;0,CONCATENATE(IF(AA9&lt;=12,AA9,AA9-12),IF(OR(AA9&lt;12,AA9=24),"am","pm"),"-",IF(AB9&lt;=12,AB9,AB9-12),IF(OR(AB9&lt;12,AB9=24),"am","pm")),"")</f>
        <v>4pm-6pm</v>
      </c>
      <c r="AN9" s="1" t="str">
        <f>IF(N9&gt;0,CONCATENATE(IF(AC9&lt;=12,AC9,AC9-12),IF(OR(AC9&lt;12,AC9=24),"am","pm"),"-",IF(AD9&lt;=12,AD9,AD9-12),IF(OR(AD9&lt;12,AD9=24),"am","pm")),"")</f>
        <v>4pm-6pm</v>
      </c>
      <c r="AO9" s="1" t="str">
        <f>IF(O9&gt;0,CONCATENATE(IF(AE9&lt;=12,AE9,AE9-12),IF(OR(AE9&lt;12,AE9=24),"am","pm"),"-",IF(AF9&lt;=12,AF9,AF9-12),IF(OR(AF9&lt;12,AF9=24),"am","pm")),"")</f>
        <v>4pm-6pm</v>
      </c>
      <c r="AP9" s="1" t="str">
        <f>IF(R9&gt;0,CONCATENATE(IF(AG9&lt;=12,AG9,AG9-12),IF(OR(AG9&lt;12,AG9=24),"am","pm"),"-",IF(AH9&lt;=12,AH9,AH9-12),IF(OR(AH9&lt;12,AH9=24),"am","pm")),"")</f>
        <v/>
      </c>
      <c r="AQ9" s="1" t="str">
        <f>IF(T9&gt;0,CONCATENATE(IF(AI9&lt;=12,AI9,AI9-12),IF(OR(AI9&lt;12,AI9=24),"am","pm"),"-",IF(AJ9&lt;=12,AJ9,AJ9-12),IF(OR(AJ9&lt;12,AJ9=24),"am","pm")),"")</f>
        <v/>
      </c>
      <c r="AR9" s="3"/>
      <c r="AU9" s="1" t="s">
        <v>433</v>
      </c>
      <c r="AV9" s="4" t="s">
        <v>431</v>
      </c>
      <c r="AW9" s="4" t="s">
        <v>432</v>
      </c>
      <c r="AX9" s="5" t="str">
        <f>CONCATENATE("{
    'name': """,B9,""",
    'area': ","""",C9,""",",
"'hours': {
      'sunday-start':","""",H9,"""",", 'sunday-end':","""",I9,"""",", 'monday-start':","""",J9,"""",", 'monday-end':","""",K9,"""",", 'tuesday-start':","""",L9,"""",", 'tuesday-end':","""",M9,""", 'wednesday-start':","""",N9,""", 'wednesday-end':","""",O9,""", 'thursday-start':","""",P9,""", 'thursday-end':","""",Q9,""", 'friday-start':","""",R9,""", 'friday-end':","""",S9,""", 'saturday-start':","""",T9,""", 'saturday-end':","""",U9,"""","},","  'description': ","""",V9,"""",", 'link':","""",AR9,"""",", 'pricing':","""",E9,"""",",   'phone-number': ","""",F9,"""",", 'address': ","""",G9,"""",", 'other-amenities': [","'",AS9,"','",AT9,"','",AU9,"'","]",", 'has-drink':",AV9,", 'has-food':",AW9,"},")</f>
        <v>{
    'name': "Bar K",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"$2 Mooseheads/Monday&lt;br&gt;$2 Tecates/Tuesday&lt;br&gt; 1/2 price bottles on “Wine Down” Wednesday &lt;br&gt;$3.50 Jameson on Thirsty Thursday", 'link':"", 'pricing':"",   'phone-number': "", 'address': "124 E Costilla St, Colorado Springs, CO 80903", 'other-amenities': ['','','med'], 'has-drink':true, 'has-food':false},</v>
      </c>
      <c r="AY9" s="1" t="str">
        <f>IF(AS9&gt;0,"&lt;img src=@img/outdoor.png@&gt;","")</f>
        <v/>
      </c>
      <c r="AZ9" s="1" t="str">
        <f>IF(AT9&gt;0,"&lt;img src=@img/pets.png@&gt;","")</f>
        <v/>
      </c>
      <c r="BA9" s="1" t="str">
        <f>IF(AU9="hard","&lt;img src=@img/hard.png@&gt;",IF(AU9="medium","&lt;img src=@img/medium.png@&gt;",IF(AU9="easy","&lt;img src=@img/easy.png@&gt;","")))</f>
        <v/>
      </c>
      <c r="BB9" s="1" t="str">
        <f>IF(AV9="true","&lt;img src=@img/drinkicon.png@&gt;","")</f>
        <v>&lt;img src=@img/drinkicon.png@&gt;</v>
      </c>
      <c r="BC9" s="1" t="str">
        <f>IF(AW9="true","&lt;img src=@img/foodicon.png@&gt;","")</f>
        <v/>
      </c>
      <c r="BD9" s="1" t="str">
        <f>CONCATENATE(AY9,AZ9,BA9,BB9,BC9,BK9)</f>
        <v>&lt;img src=@img/drinkicon.png@&gt;</v>
      </c>
      <c r="BE9" s="1" t="str">
        <f>CONCATENATE(IF(AS9&gt;0,"outdoor ",""),IF(AT9&gt;0,"pet ",""),IF(AV9="true","drink ",""),IF(AW9="true","food ",""),AU9," ",E9," ",C9,IF(BJ9=TRUE," kid",""))</f>
        <v>drink med  downtown</v>
      </c>
      <c r="BF9" s="1" t="str">
        <f>IF(C9="Broadmoor","Broadmoor",IF(C9="manitou","Manitou Springs",IF(C9="downtown","Downtown",IF(C9="Monument","Monument",IF(C9="nacademy","North Academy",IF(C9="northgate","North Gate",IF(C9="oldcolo","Old Colorado Springs",IF(C9="powers","Powers Road",IF(C9="sacademy","South Academy",IF(C9="woodland","Woodlands Park",""))))))))))</f>
        <v>Downtown</v>
      </c>
      <c r="BG9" s="8">
        <v>38.828311999999997</v>
      </c>
      <c r="BH9" s="8">
        <v>-104.822571</v>
      </c>
      <c r="BI9" s="1" t="str">
        <f>CONCATENATE("[",BG9,",",BH9,"],")</f>
        <v>[38.828312,-104.822571],</v>
      </c>
    </row>
    <row r="10" spans="2:64" ht="21" customHeight="1">
      <c r="B10" s="25" t="s">
        <v>96</v>
      </c>
      <c r="C10" s="1" t="s">
        <v>99</v>
      </c>
      <c r="G10" s="12" t="s">
        <v>275</v>
      </c>
      <c r="J10" s="1">
        <v>1600</v>
      </c>
      <c r="K10" s="1">
        <v>1900</v>
      </c>
      <c r="L10" s="1">
        <v>1600</v>
      </c>
      <c r="M10" s="1">
        <v>1900</v>
      </c>
      <c r="N10" s="1">
        <v>1600</v>
      </c>
      <c r="O10" s="1">
        <v>1900</v>
      </c>
      <c r="P10" s="1">
        <v>1600</v>
      </c>
      <c r="Q10" s="1">
        <v>1900</v>
      </c>
      <c r="R10" s="1">
        <v>1600</v>
      </c>
      <c r="S10" s="1">
        <v>1900</v>
      </c>
      <c r="V10" s="5" t="s">
        <v>194</v>
      </c>
      <c r="W10" s="1" t="str">
        <f>IF(H10&gt;0,H10/100,"")</f>
        <v/>
      </c>
      <c r="X10" s="1" t="str">
        <f>IF(I10&gt;0,I10/100,"")</f>
        <v/>
      </c>
      <c r="Y10" s="1">
        <f>IF(J10&gt;0,J10/100,"")</f>
        <v>16</v>
      </c>
      <c r="Z10" s="1">
        <f>IF(K10&gt;0,K10/100,"")</f>
        <v>19</v>
      </c>
      <c r="AA10" s="1">
        <f>IF(L10&gt;0,L10/100,"")</f>
        <v>16</v>
      </c>
      <c r="AB10" s="1">
        <f>IF(M10&gt;0,M10/100,"")</f>
        <v>19</v>
      </c>
      <c r="AC10" s="1">
        <f>IF(N10&gt;0,N10/100,"")</f>
        <v>16</v>
      </c>
      <c r="AD10" s="1">
        <f>IF(O10&gt;0,O10/100,"")</f>
        <v>19</v>
      </c>
      <c r="AE10" s="1">
        <f>IF(P10&gt;0,P10/100,"")</f>
        <v>16</v>
      </c>
      <c r="AF10" s="1">
        <f>IF(Q10&gt;0,Q10/100,"")</f>
        <v>19</v>
      </c>
      <c r="AG10" s="1">
        <f>IF(R10&gt;0,R10/100,"")</f>
        <v>16</v>
      </c>
      <c r="AH10" s="1">
        <f>IF(S10&gt;0,S10/100,"")</f>
        <v>19</v>
      </c>
      <c r="AI10" s="1" t="str">
        <f>IF(T10&gt;0,T10/100,"")</f>
        <v/>
      </c>
      <c r="AJ10" s="1" t="str">
        <f>IF(U10&gt;0,U10/100,"")</f>
        <v/>
      </c>
      <c r="AK10" s="1" t="str">
        <f>IF(H10&gt;0,CONCATENATE(IF(W10&lt;=12,W10,W10-12),IF(OR(W10&lt;12,W10=24),"am","pm"),"-",IF(X10&lt;=12,X10,X10-12),IF(OR(X10&lt;12,X10=24),"am","pm")),"")</f>
        <v/>
      </c>
      <c r="AL10" s="1" t="str">
        <f>IF(J10&gt;0,CONCATENATE(IF(Y10&lt;=12,Y10,Y10-12),IF(OR(Y10&lt;12,Y10=24),"am","pm"),"-",IF(Z10&lt;=12,Z10,Z10-12),IF(OR(Z10&lt;12,Z10=24),"am","pm")),"")</f>
        <v>4pm-7pm</v>
      </c>
      <c r="AM10" s="1" t="str">
        <f>IF(L10&gt;0,CONCATENATE(IF(AA10&lt;=12,AA10,AA10-12),IF(OR(AA10&lt;12,AA10=24),"am","pm"),"-",IF(AB10&lt;=12,AB10,AB10-12),IF(OR(AB10&lt;12,AB10=24),"am","pm")),"")</f>
        <v>4pm-7pm</v>
      </c>
      <c r="AN10" s="1" t="str">
        <f>IF(N10&gt;0,CONCATENATE(IF(AC10&lt;=12,AC10,AC10-12),IF(OR(AC10&lt;12,AC10=24),"am","pm"),"-",IF(AD10&lt;=12,AD10,AD10-12),IF(OR(AD10&lt;12,AD10=24),"am","pm")),"")</f>
        <v>4pm-7pm</v>
      </c>
      <c r="AO10" s="1" t="str">
        <f>IF(O10&gt;0,CONCATENATE(IF(AE10&lt;=12,AE10,AE10-12),IF(OR(AE10&lt;12,AE10=24),"am","pm"),"-",IF(AF10&lt;=12,AF10,AF10-12),IF(OR(AF10&lt;12,AF10=24),"am","pm")),"")</f>
        <v>4pm-7pm</v>
      </c>
      <c r="AP10" s="1" t="str">
        <f>IF(R10&gt;0,CONCATENATE(IF(AG10&lt;=12,AG10,AG10-12),IF(OR(AG10&lt;12,AG10=24),"am","pm"),"-",IF(AH10&lt;=12,AH10,AH10-12),IF(OR(AH10&lt;12,AH10=24),"am","pm")),"")</f>
        <v>4pm-7pm</v>
      </c>
      <c r="AQ10" s="1" t="str">
        <f>IF(T10&gt;0,CONCATENATE(IF(AI10&lt;=12,AI10,AI10-12),IF(OR(AI10&lt;12,AI10=24),"am","pm"),"-",IF(AJ10&lt;=12,AJ10,AJ10-12),IF(OR(AJ10&lt;12,AJ10=24),"am","pm")),"")</f>
        <v/>
      </c>
      <c r="AU10" s="1" t="s">
        <v>433</v>
      </c>
      <c r="AV10" s="4" t="s">
        <v>431</v>
      </c>
      <c r="AW10" s="4" t="s">
        <v>431</v>
      </c>
      <c r="AX10" s="5" t="str">
        <f>CONCATENATE("{
    'name': """,B10,""",
    'area': ","""",C10,""",",
"'hours': {
      'sunday-start':","""",H10,"""",", 'sunday-end':","""",I10,"""",", 'monday-start':","""",J10,"""",", 'monday-end':","""",K10,"""",", 'tuesday-start':","""",L10,"""",", 'tuesday-end':","""",M10,""", 'wednesday-start':","""",N10,""", 'wednesday-end':","""",O10,""", 'thursday-start':","""",P10,""", 'thursday-end':","""",Q10,""", 'friday-start':","""",R10,""", 'friday-end':","""",S10,""", 'saturday-start':","""",T10,""", 'saturday-end':","""",U10,"""","},","  'description': ","""",V10,"""",", 'link':","""",AR10,"""",", 'pricing':","""",E10,"""",",   'phone-number': ","""",F10,"""",", 'address': ","""",G10,"""",", 'other-amenities': [","'",AS10,"','",AT10,"','",AU10,"'","]",", 'has-drink':",AV10,", 'has-food':",AW10,"},")</f>
        <v>{
    'name': "Bar Louie",
    'area': "powers",'hours':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"All 14oz drafts $3.50&lt;br&gt;Wines by the glass $4.50&lt;br&gt;Signature martinis $5.50&lt;br&gt;Flatbreads and Select Apps Half Price", 'link':"", 'pricing':"",   'phone-number': "", 'address': "3255 Cinema Point, Colorado Springs, CO 80922", 'other-amenities': ['','','med'], 'has-drink':true, 'has-food':true},</v>
      </c>
      <c r="AY10" s="1" t="str">
        <f>IF(AS10&gt;0,"&lt;img src=@img/outdoor.png@&gt;","")</f>
        <v/>
      </c>
      <c r="AZ10" s="1" t="str">
        <f>IF(AT10&gt;0,"&lt;img src=@img/pets.png@&gt;","")</f>
        <v/>
      </c>
      <c r="BA10" s="1" t="str">
        <f>IF(AU10="hard","&lt;img src=@img/hard.png@&gt;",IF(AU10="medium","&lt;img src=@img/medium.png@&gt;",IF(AU10="easy","&lt;img src=@img/easy.png@&gt;","")))</f>
        <v/>
      </c>
      <c r="BB10" s="1" t="str">
        <f>IF(AV10="true","&lt;img src=@img/drinkicon.png@&gt;","")</f>
        <v>&lt;img src=@img/drinkicon.png@&gt;</v>
      </c>
      <c r="BC10" s="1" t="str">
        <f>IF(AW10="true","&lt;img src=@img/foodicon.png@&gt;","")</f>
        <v>&lt;img src=@img/foodicon.png@&gt;</v>
      </c>
      <c r="BD10" s="1" t="str">
        <f>CONCATENATE(AY10,AZ10,BA10,BB10,BC10,BK10)</f>
        <v>&lt;img src=@img/drinkicon.png@&gt;&lt;img src=@img/foodicon.png@&gt;</v>
      </c>
      <c r="BE10" s="1" t="str">
        <f>CONCATENATE(IF(AS10&gt;0,"outdoor ",""),IF(AT10&gt;0,"pet ",""),IF(AV10="true","drink ",""),IF(AW10="true","food ",""),AU10," ",E10," ",C10,IF(BJ10=TRUE," kid",""))</f>
        <v>drink food med  powers</v>
      </c>
      <c r="BF10" s="1" t="str">
        <f>IF(C10="Broadmoor","Broadmoor",IF(C10="manitou","Manitou Springs",IF(C10="downtown","Downtown",IF(C10="Monument","Monument",IF(C10="nacademy","North Academy",IF(C10="northgate","North Gate",IF(C10="oldcolo","Old Colorado Springs",IF(C10="powers","Powers Road",IF(C10="sacademy","South Academy",IF(C10="woodland","Woodlands Park",""))))))))))</f>
        <v>Powers Road</v>
      </c>
      <c r="BG10" s="8">
        <v>38.880665</v>
      </c>
      <c r="BH10" s="8">
        <v>-104.71691</v>
      </c>
      <c r="BI10" s="1" t="str">
        <f>CONCATENATE("[",BG10,",",BH10,"],")</f>
        <v>[38.880665,-104.71691],</v>
      </c>
    </row>
    <row r="11" spans="2:64" ht="21" customHeight="1">
      <c r="B11" s="1" t="s">
        <v>360</v>
      </c>
      <c r="C11" s="1" t="s">
        <v>75</v>
      </c>
      <c r="G11" s="1" t="s">
        <v>368</v>
      </c>
      <c r="W11" s="1" t="str">
        <f>IF(H11&gt;0,H11/100,"")</f>
        <v/>
      </c>
      <c r="X11" s="1" t="str">
        <f>IF(I11&gt;0,I11/100,"")</f>
        <v/>
      </c>
      <c r="Y11" s="1" t="str">
        <f>IF(J11&gt;0,J11/100,"")</f>
        <v/>
      </c>
      <c r="Z11" s="1" t="str">
        <f>IF(K11&gt;0,K11/100,"")</f>
        <v/>
      </c>
      <c r="AA11" s="1" t="str">
        <f>IF(L11&gt;0,L11/100,"")</f>
        <v/>
      </c>
      <c r="AB11" s="1" t="str">
        <f>IF(M11&gt;0,M11/100,"")</f>
        <v/>
      </c>
      <c r="AC11" s="1" t="str">
        <f>IF(N11&gt;0,N11/100,"")</f>
        <v/>
      </c>
      <c r="AD11" s="1" t="str">
        <f>IF(O11&gt;0,O11/100,"")</f>
        <v/>
      </c>
      <c r="AE11" s="1" t="str">
        <f>IF(P11&gt;0,P11/100,"")</f>
        <v/>
      </c>
      <c r="AF11" s="1" t="str">
        <f>IF(Q11&gt;0,Q11/100,"")</f>
        <v/>
      </c>
      <c r="AG11" s="1" t="str">
        <f>IF(R11&gt;0,R11/100,"")</f>
        <v/>
      </c>
      <c r="AH11" s="1" t="str">
        <f>IF(S11&gt;0,S11/100,"")</f>
        <v/>
      </c>
      <c r="AI11" s="1" t="str">
        <f>IF(T11&gt;0,T11/100,"")</f>
        <v/>
      </c>
      <c r="AJ11" s="1" t="str">
        <f>IF(U11&gt;0,U11/100,"")</f>
        <v/>
      </c>
      <c r="AK11" s="1" t="str">
        <f>IF(H11&gt;0,CONCATENATE(IF(W11&lt;=12,W11,W11-12),IF(OR(W11&lt;12,W11=24),"am","pm"),"-",IF(X11&lt;=12,X11,X11-12),IF(OR(X11&lt;12,X11=24),"am","pm")),"")</f>
        <v/>
      </c>
      <c r="AL11" s="1" t="str">
        <f>IF(J11&gt;0,CONCATENATE(IF(Y11&lt;=12,Y11,Y11-12),IF(OR(Y11&lt;12,Y11=24),"am","pm"),"-",IF(Z11&lt;=12,Z11,Z11-12),IF(OR(Z11&lt;12,Z11=24),"am","pm")),"")</f>
        <v/>
      </c>
      <c r="AM11" s="1" t="str">
        <f>IF(L11&gt;0,CONCATENATE(IF(AA11&lt;=12,AA11,AA11-12),IF(OR(AA11&lt;12,AA11=24),"am","pm"),"-",IF(AB11&lt;=12,AB11,AB11-12),IF(OR(AB11&lt;12,AB11=24),"am","pm")),"")</f>
        <v/>
      </c>
      <c r="AN11" s="1" t="str">
        <f>IF(N11&gt;0,CONCATENATE(IF(AC11&lt;=12,AC11,AC11-12),IF(OR(AC11&lt;12,AC11=24),"am","pm"),"-",IF(AD11&lt;=12,AD11,AD11-12),IF(OR(AD11&lt;12,AD11=24),"am","pm")),"")</f>
        <v/>
      </c>
      <c r="AO11" s="1" t="str">
        <f>IF(O11&gt;0,CONCATENATE(IF(AE11&lt;=12,AE11,AE11-12),IF(OR(AE11&lt;12,AE11=24),"am","pm"),"-",IF(AF11&lt;=12,AF11,AF11-12),IF(OR(AF11&lt;12,AF11=24),"am","pm")),"")</f>
        <v/>
      </c>
      <c r="AP11" s="1" t="str">
        <f>IF(R11&gt;0,CONCATENATE(IF(AG11&lt;=12,AG11,AG11-12),IF(OR(AG11&lt;12,AG11=24),"am","pm"),"-",IF(AH11&lt;=12,AH11,AH11-12),IF(OR(AH11&lt;12,AH11=24),"am","pm")),"")</f>
        <v/>
      </c>
      <c r="AQ11" s="1" t="str">
        <f>IF(T11&gt;0,CONCATENATE(IF(AI11&lt;=12,AI11,AI11-12),IF(OR(AI11&lt;12,AI11=24),"am","pm"),"-",IF(AJ11&lt;=12,AJ11,AJ11-12),IF(OR(AJ11&lt;12,AJ11=24),"am","pm")),"")</f>
        <v/>
      </c>
      <c r="AS11" s="1" t="s">
        <v>353</v>
      </c>
      <c r="AT11" s="1" t="s">
        <v>341</v>
      </c>
      <c r="AU11" s="1" t="s">
        <v>433</v>
      </c>
      <c r="AV11" s="4" t="s">
        <v>432</v>
      </c>
      <c r="AW11" s="4" t="s">
        <v>432</v>
      </c>
      <c r="AX11" s="5" t="str">
        <f>CONCATENATE("{
    'name': """,B11,""",
    'area': ","""",C11,""",",
"'hours': {
      'sunday-start':","""",H11,"""",", 'sunday-end':","""",I11,"""",", 'monday-start':","""",J11,"""",", 'monday-end':","""",K11,"""",", 'tuesday-start':","""",L11,"""",", 'tuesday-end':","""",M11,""", 'wednesday-start':","""",N11,""", 'wednesday-end':","""",O11,""", 'thursday-start':","""",P11,""", 'thursday-end':","""",Q11,""", 'friday-start':","""",R11,""", 'friday-end':","""",S11,""", 'saturday-start':","""",T11,""", 'saturday-end':","""",U11,"""","},","  'description': ","""",V11,"""",", 'link':","""",AR11,"""",", 'pricing':","""",E11,"""",",   'phone-number': ","""",F11,"""",", 'address': ","""",G11,"""",", 'other-amenities': [","'",AS11,"','",AT11,"','",AU11,"'","]",", 'has-drink':",AV11,", 'has-food':",AW11,"},")</f>
        <v>{
    'name': "Bon Ton Cafe 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"2601 W Colorado Ave, Colorado Springs, CO 80904", 'other-amenities': ['outdoor','pet','med'], 'has-drink':false, 'has-food':false},</v>
      </c>
      <c r="AY11" s="1" t="str">
        <f>IF(AS11&gt;0,"&lt;img src=@img/outdoor.png@&gt;","")</f>
        <v>&lt;img src=@img/outdoor.png@&gt;</v>
      </c>
      <c r="AZ11" s="1" t="str">
        <f>IF(AT11&gt;0,"&lt;img src=@img/pets.png@&gt;","")</f>
        <v>&lt;img src=@img/pets.png@&gt;</v>
      </c>
      <c r="BA11" s="1" t="str">
        <f>IF(AU11="hard","&lt;img src=@img/hard.png@&gt;",IF(AU11="medium","&lt;img src=@img/medium.png@&gt;",IF(AU11="easy","&lt;img src=@img/easy.png@&gt;","")))</f>
        <v/>
      </c>
      <c r="BB11" s="1" t="str">
        <f>IF(AV11="true","&lt;img src=@img/drinkicon.png@&gt;","")</f>
        <v/>
      </c>
      <c r="BC11" s="1" t="str">
        <f>IF(AW11="true","&lt;img src=@img/foodicon.png@&gt;","")</f>
        <v/>
      </c>
      <c r="BD11" s="1" t="str">
        <f>CONCATENATE(AY11,AZ11,BA11,BB11,BC11,BK11)</f>
        <v>&lt;img src=@img/outdoor.png@&gt;&lt;img src=@img/pets.png@&gt;</v>
      </c>
      <c r="BE11" s="1" t="str">
        <f>CONCATENATE(IF(AS11&gt;0,"outdoor ",""),IF(AT11&gt;0,"pet ",""),IF(AV11="true","drink ",""),IF(AW11="true","food ",""),AU11," ",E11," ",C11,IF(BJ11=TRUE," kid",""))</f>
        <v>outdoor pet med  oldcolo</v>
      </c>
      <c r="BF11" s="1" t="str">
        <f>IF(C11="Broadmoor","Broadmoor",IF(C11="manitou","Manitou Springs",IF(C11="downtown","Downtown",IF(C11="Monument","Monument",IF(C11="nacademy","North Academy",IF(C11="northgate","North Gate",IF(C11="oldcolo","Old Colorado Springs",IF(C11="powers","Powers Road",IF(C11="sacademy","South Academy",IF(C11="woodland","Woodlands Park",""))))))))))</f>
        <v>Old Colorado Springs</v>
      </c>
      <c r="BG11" s="8">
        <v>38.847990000000003</v>
      </c>
      <c r="BH11" s="8">
        <v>-104.86448</v>
      </c>
      <c r="BI11" s="1" t="str">
        <f>CONCATENATE("[",BG11,",",BH11,"],")</f>
        <v>[38.84799,-104.86448],</v>
      </c>
    </row>
    <row r="12" spans="2:64" ht="21" customHeight="1">
      <c r="B12" s="1" t="s">
        <v>253</v>
      </c>
      <c r="C12" s="1" t="s">
        <v>142</v>
      </c>
      <c r="G12" s="12" t="s">
        <v>332</v>
      </c>
      <c r="H12" s="1">
        <v>1600</v>
      </c>
      <c r="I12" s="1">
        <v>1800</v>
      </c>
      <c r="J12" s="1">
        <v>1600</v>
      </c>
      <c r="K12" s="1">
        <v>1800</v>
      </c>
      <c r="L12" s="1">
        <v>1600</v>
      </c>
      <c r="M12" s="1">
        <v>1800</v>
      </c>
      <c r="N12" s="1">
        <v>1600</v>
      </c>
      <c r="O12" s="1">
        <v>1800</v>
      </c>
      <c r="P12" s="1">
        <v>1600</v>
      </c>
      <c r="Q12" s="1">
        <v>1800</v>
      </c>
      <c r="R12" s="1">
        <v>1600</v>
      </c>
      <c r="S12" s="1">
        <v>1800</v>
      </c>
      <c r="T12" s="1">
        <v>1600</v>
      </c>
      <c r="U12" s="1">
        <v>1800</v>
      </c>
      <c r="V12" s="1" t="s">
        <v>252</v>
      </c>
      <c r="W12" s="1">
        <f>IF(H12&gt;0,H12/100,"")</f>
        <v>16</v>
      </c>
      <c r="X12" s="1">
        <f>IF(I12&gt;0,I12/100,"")</f>
        <v>18</v>
      </c>
      <c r="Y12" s="1">
        <f>IF(J12&gt;0,J12/100,"")</f>
        <v>16</v>
      </c>
      <c r="Z12" s="1">
        <f>IF(K12&gt;0,K12/100,"")</f>
        <v>18</v>
      </c>
      <c r="AA12" s="1">
        <f>IF(L12&gt;0,L12/100,"")</f>
        <v>16</v>
      </c>
      <c r="AB12" s="1">
        <f>IF(M12&gt;0,M12/100,"")</f>
        <v>18</v>
      </c>
      <c r="AC12" s="1">
        <f>IF(N12&gt;0,N12/100,"")</f>
        <v>16</v>
      </c>
      <c r="AD12" s="1">
        <f>IF(O12&gt;0,O12/100,"")</f>
        <v>18</v>
      </c>
      <c r="AE12" s="1">
        <f>IF(P12&gt;0,P12/100,"")</f>
        <v>16</v>
      </c>
      <c r="AF12" s="1">
        <f>IF(Q12&gt;0,Q12/100,"")</f>
        <v>18</v>
      </c>
      <c r="AG12" s="1">
        <f>IF(R12&gt;0,R12/100,"")</f>
        <v>16</v>
      </c>
      <c r="AH12" s="1">
        <f>IF(S12&gt;0,S12/100,"")</f>
        <v>18</v>
      </c>
      <c r="AI12" s="1">
        <f>IF(T12&gt;0,T12/100,"")</f>
        <v>16</v>
      </c>
      <c r="AJ12" s="1">
        <f>IF(U12&gt;0,U12/100,"")</f>
        <v>18</v>
      </c>
      <c r="AK12" s="1" t="str">
        <f>IF(H12&gt;0,CONCATENATE(IF(W12&lt;=12,W12,W12-12),IF(OR(W12&lt;12,W12=24),"am","pm"),"-",IF(X12&lt;=12,X12,X12-12),IF(OR(X12&lt;12,X12=24),"am","pm")),"")</f>
        <v>4pm-6pm</v>
      </c>
      <c r="AL12" s="1" t="str">
        <f>IF(J12&gt;0,CONCATENATE(IF(Y12&lt;=12,Y12,Y12-12),IF(OR(Y12&lt;12,Y12=24),"am","pm"),"-",IF(Z12&lt;=12,Z12,Z12-12),IF(OR(Z12&lt;12,Z12=24),"am","pm")),"")</f>
        <v>4pm-6pm</v>
      </c>
      <c r="AM12" s="1" t="str">
        <f>IF(L12&gt;0,CONCATENATE(IF(AA12&lt;=12,AA12,AA12-12),IF(OR(AA12&lt;12,AA12=24),"am","pm"),"-",IF(AB12&lt;=12,AB12,AB12-12),IF(OR(AB12&lt;12,AB12=24),"am","pm")),"")</f>
        <v>4pm-6pm</v>
      </c>
      <c r="AN12" s="1" t="str">
        <f>IF(N12&gt;0,CONCATENATE(IF(AC12&lt;=12,AC12,AC12-12),IF(OR(AC12&lt;12,AC12=24),"am","pm"),"-",IF(AD12&lt;=12,AD12,AD12-12),IF(OR(AD12&lt;12,AD12=24),"am","pm")),"")</f>
        <v>4pm-6pm</v>
      </c>
      <c r="AO12" s="1" t="str">
        <f>IF(O12&gt;0,CONCATENATE(IF(AE12&lt;=12,AE12,AE12-12),IF(OR(AE12&lt;12,AE12=24),"am","pm"),"-",IF(AF12&lt;=12,AF12,AF12-12),IF(OR(AF12&lt;12,AF12=24),"am","pm")),"")</f>
        <v>4pm-6pm</v>
      </c>
      <c r="AP12" s="1" t="str">
        <f>IF(R12&gt;0,CONCATENATE(IF(AG12&lt;=12,AG12,AG12-12),IF(OR(AG12&lt;12,AG12=24),"am","pm"),"-",IF(AH12&lt;=12,AH12,AH12-12),IF(OR(AH12&lt;12,AH12=24),"am","pm")),"")</f>
        <v>4pm-6pm</v>
      </c>
      <c r="AQ12" s="1" t="str">
        <f>IF(T12&gt;0,CONCATENATE(IF(AI12&lt;=12,AI12,AI12-12),IF(OR(AI12&lt;12,AI12=24),"am","pm"),"-",IF(AJ12&lt;=12,AJ12,AJ12-12),IF(OR(AJ12&lt;12,AJ12=24),"am","pm")),"")</f>
        <v>4pm-6pm</v>
      </c>
      <c r="AU12" s="1" t="s">
        <v>433</v>
      </c>
      <c r="AV12" s="4" t="s">
        <v>431</v>
      </c>
      <c r="AW12" s="4" t="s">
        <v>431</v>
      </c>
      <c r="AX12" s="5" t="str">
        <f>CONCATENATE("{
    'name': """,B12,""",
    'area': ","""",C12,""",",
"'hours': {
      'sunday-start':","""",H12,"""",", 'sunday-end':","""",I12,"""",", 'monday-start':","""",J12,"""",", 'monday-end':","""",K12,"""",", 'tuesday-start':","""",L12,"""",", 'tuesday-end':","""",M12,""", 'wednesday-start':","""",N12,""", 'wednesday-end':","""",O12,""", 'thursday-start':","""",P12,""", 'thursday-end':","""",Q12,""", 'friday-start':","""",R12,""", 'friday-end':","""",S12,""", 'saturday-start':","""",T12,""", 'saturday-end':","""",U12,"""","},","  'description': ","""",V12,"""",", 'link':","""",AR12,"""",", 'pricing':","""",E12,"""",",   'phone-number': ","""",F12,"""",", 'address': ","""",G12,"""",", 'other-amenities': [","'",AS12,"','",AT12,"','",AU12,"'","]",", 'has-drink':",AV12,", 'has-food':",AW12,"},")</f>
        <v>{
    'name': "Bonefish Grill",
    'area': "nacademy",'hours':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"DRAFT BEERS $1 OFF&lt;br&gt;HOUSE WINES $4&lt;br&gt;SELECT SPIRITS $5&lt;br&gt;BAR BITES $6", 'link':"", 'pricing':"",   'phone-number': "", 'address': "5102 N Nevada Ave, Colorado Springs, CO 80918", 'other-amenities': ['','','med'], 'has-drink':true, 'has-food':true},</v>
      </c>
      <c r="AY12" s="1" t="str">
        <f>IF(AS12&gt;0,"&lt;img src=@img/outdoor.png@&gt;","")</f>
        <v/>
      </c>
      <c r="AZ12" s="1" t="str">
        <f>IF(AT12&gt;0,"&lt;img src=@img/pets.png@&gt;","")</f>
        <v/>
      </c>
      <c r="BA12" s="1" t="str">
        <f>IF(AU12="hard","&lt;img src=@img/hard.png@&gt;",IF(AU12="medium","&lt;img src=@img/medium.png@&gt;",IF(AU12="easy","&lt;img src=@img/easy.png@&gt;","")))</f>
        <v/>
      </c>
      <c r="BB12" s="1" t="str">
        <f>IF(AV12="true","&lt;img src=@img/drinkicon.png@&gt;","")</f>
        <v>&lt;img src=@img/drinkicon.png@&gt;</v>
      </c>
      <c r="BC12" s="1" t="str">
        <f>IF(AW12="true","&lt;img src=@img/foodicon.png@&gt;","")</f>
        <v>&lt;img src=@img/foodicon.png@&gt;</v>
      </c>
      <c r="BD12" s="1" t="str">
        <f>CONCATENATE(AY12,AZ12,BA12,BB12,BC12,BK12)</f>
        <v>&lt;img src=@img/drinkicon.png@&gt;&lt;img src=@img/foodicon.png@&gt;</v>
      </c>
      <c r="BE12" s="1" t="str">
        <f>CONCATENATE(IF(AS12&gt;0,"outdoor ",""),IF(AT12&gt;0,"pet ",""),IF(AV12="true","drink ",""),IF(AW12="true","food ",""),AU12," ",E12," ",C12,IF(BJ12=TRUE," kid",""))</f>
        <v>drink food med  nacademy</v>
      </c>
      <c r="BF12" s="1" t="str">
        <f>IF(C12="Broadmoor","Broadmoor",IF(C12="manitou","Manitou Springs",IF(C12="downtown","Downtown",IF(C12="Monument","Monument",IF(C12="nacademy","North Academy",IF(C12="northgate","North Gate",IF(C12="oldcolo","Old Colorado Springs",IF(C12="powers","Powers Road",IF(C12="sacademy","South Academy",IF(C12="woodland","Woodlands Park",""))))))))))</f>
        <v>North Academy</v>
      </c>
      <c r="BG12" s="8">
        <v>38.902574999999999</v>
      </c>
      <c r="BH12" s="8">
        <v>-104.81832780000001</v>
      </c>
      <c r="BI12" s="1" t="str">
        <f>CONCATENATE("[",BG12,",",BH12,"],")</f>
        <v>[38.902575,-104.8183278],</v>
      </c>
    </row>
    <row r="13" spans="2:64" ht="21" customHeight="1">
      <c r="B13" s="1" t="s">
        <v>248</v>
      </c>
      <c r="C13" s="1" t="s">
        <v>55</v>
      </c>
      <c r="G13" s="12" t="s">
        <v>330</v>
      </c>
      <c r="J13" s="1">
        <v>1500</v>
      </c>
      <c r="K13" s="1">
        <v>1800</v>
      </c>
      <c r="L13" s="1">
        <v>1500</v>
      </c>
      <c r="M13" s="1">
        <v>1800</v>
      </c>
      <c r="N13" s="1">
        <v>1500</v>
      </c>
      <c r="O13" s="1">
        <v>1800</v>
      </c>
      <c r="P13" s="1">
        <v>1500</v>
      </c>
      <c r="Q13" s="1">
        <v>1800</v>
      </c>
      <c r="R13" s="1">
        <v>1500</v>
      </c>
      <c r="S13" s="1">
        <v>1800</v>
      </c>
      <c r="V13" s="1" t="s">
        <v>249</v>
      </c>
      <c r="W13" s="1" t="str">
        <f>IF(H13&gt;0,H13/100,"")</f>
        <v/>
      </c>
      <c r="X13" s="1" t="str">
        <f>IF(I13&gt;0,I13/100,"")</f>
        <v/>
      </c>
      <c r="Y13" s="1">
        <f>IF(J13&gt;0,J13/100,"")</f>
        <v>15</v>
      </c>
      <c r="Z13" s="1">
        <f>IF(K13&gt;0,K13/100,"")</f>
        <v>18</v>
      </c>
      <c r="AA13" s="1">
        <f>IF(L13&gt;0,L13/100,"")</f>
        <v>15</v>
      </c>
      <c r="AB13" s="1">
        <f>IF(M13&gt;0,M13/100,"")</f>
        <v>18</v>
      </c>
      <c r="AC13" s="1">
        <f>IF(N13&gt;0,N13/100,"")</f>
        <v>15</v>
      </c>
      <c r="AD13" s="1">
        <f>IF(O13&gt;0,O13/100,"")</f>
        <v>18</v>
      </c>
      <c r="AE13" s="1">
        <f>IF(P13&gt;0,P13/100,"")</f>
        <v>15</v>
      </c>
      <c r="AF13" s="1">
        <f>IF(Q13&gt;0,Q13/100,"")</f>
        <v>18</v>
      </c>
      <c r="AG13" s="1">
        <f>IF(R13&gt;0,R13/100,"")</f>
        <v>15</v>
      </c>
      <c r="AH13" s="1">
        <f>IF(S13&gt;0,S13/100,"")</f>
        <v>18</v>
      </c>
      <c r="AI13" s="1" t="str">
        <f>IF(T13&gt;0,T13/100,"")</f>
        <v/>
      </c>
      <c r="AJ13" s="1" t="str">
        <f>IF(U13&gt;0,U13/100,"")</f>
        <v/>
      </c>
      <c r="AK13" s="1" t="str">
        <f>IF(H13&gt;0,CONCATENATE(IF(W13&lt;=12,W13,W13-12),IF(OR(W13&lt;12,W13=24),"am","pm"),"-",IF(X13&lt;=12,X13,X13-12),IF(OR(X13&lt;12,X13=24),"am","pm")),"")</f>
        <v/>
      </c>
      <c r="AL13" s="1" t="str">
        <f>IF(J13&gt;0,CONCATENATE(IF(Y13&lt;=12,Y13,Y13-12),IF(OR(Y13&lt;12,Y13=24),"am","pm"),"-",IF(Z13&lt;=12,Z13,Z13-12),IF(OR(Z13&lt;12,Z13=24),"am","pm")),"")</f>
        <v>3pm-6pm</v>
      </c>
      <c r="AM13" s="1" t="str">
        <f>IF(L13&gt;0,CONCATENATE(IF(AA13&lt;=12,AA13,AA13-12),IF(OR(AA13&lt;12,AA13=24),"am","pm"),"-",IF(AB13&lt;=12,AB13,AB13-12),IF(OR(AB13&lt;12,AB13=24),"am","pm")),"")</f>
        <v>3pm-6pm</v>
      </c>
      <c r="AN13" s="1" t="str">
        <f>IF(N13&gt;0,CONCATENATE(IF(AC13&lt;=12,AC13,AC13-12),IF(OR(AC13&lt;12,AC13=24),"am","pm"),"-",IF(AD13&lt;=12,AD13,AD13-12),IF(OR(AD13&lt;12,AD13=24),"am","pm")),"")</f>
        <v>3pm-6pm</v>
      </c>
      <c r="AO13" s="1" t="str">
        <f>IF(O13&gt;0,CONCATENATE(IF(AE13&lt;=12,AE13,AE13-12),IF(OR(AE13&lt;12,AE13=24),"am","pm"),"-",IF(AF13&lt;=12,AF13,AF13-12),IF(OR(AF13&lt;12,AF13=24),"am","pm")),"")</f>
        <v>3pm-6pm</v>
      </c>
      <c r="AP13" s="1" t="str">
        <f>IF(R13&gt;0,CONCATENATE(IF(AG13&lt;=12,AG13,AG13-12),IF(OR(AG13&lt;12,AG13=24),"am","pm"),"-",IF(AH13&lt;=12,AH13,AH13-12),IF(OR(AH13&lt;12,AH13=24),"am","pm")),"")</f>
        <v>3pm-6pm</v>
      </c>
      <c r="AQ13" s="1" t="str">
        <f>IF(T13&gt;0,CONCATENATE(IF(AI13&lt;=12,AI13,AI13-12),IF(OR(AI13&lt;12,AI13=24),"am","pm"),"-",IF(AJ13&lt;=12,AJ13,AJ13-12),IF(OR(AJ13&lt;12,AJ13=24),"am","pm")),"")</f>
        <v/>
      </c>
      <c r="AR13" s="17"/>
      <c r="AU13" s="1" t="s">
        <v>433</v>
      </c>
      <c r="AV13" s="4" t="s">
        <v>431</v>
      </c>
      <c r="AW13" s="4" t="s">
        <v>431</v>
      </c>
      <c r="AX13" s="5" t="str">
        <f>CONCATENATE("{
    'name': """,B13,""",
    'area': ","""",C13,""",",
"'hours': {
      'sunday-start':","""",H13,"""",", 'sunday-end':","""",I13,"""",", 'monday-start':","""",J13,"""",", 'monday-end':","""",K13,"""",", 'tuesday-start':","""",L13,"""",", 'tuesday-end':","""",M13,""", 'wednesday-start':","""",N13,""", 'wednesday-end':","""",O13,""", 'thursday-start':","""",P13,""", 'thursday-end':","""",Q13,""", 'friday-start':","""",R13,""", 'friday-end':","""",S13,""", 'saturday-start':","""",T13,""", 'saturday-end':","""",U13,"""","},","  'description': ","""",V13,"""",", 'link':","""",AR13,"""",", 'pricing':","""",E13,"""",",   'phone-number': ","""",F13,"""",", 'address': ","""",G13,"""",", 'other-amenities': [","'",AS13,"','",AT13,"','",AU13,"'","]",", 'has-drink':",AV13,", 'has-food':",AW13,"},")</f>
        <v>{
    'name': "Bonny and Read",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house wine (Rawson's Retreat) &lt;br&gt;$3 house beer (everything on tap) &lt;br&gt;$3 single shot mixed drinks (i.e. Gin &amp; tonic, vodka &amp; soda, etc.) &lt;br&gt;$1.50 Barcat oysters&lt;br&gt;1/2 price appetizers&lt;br&gt;", 'link':"", 'pricing':"",   'phone-number': "", 'address': "101 N Tejon St #102, Colorado Springs, CO 80903", 'other-amenities': ['','','med'], 'has-drink':true, 'has-food':true},</v>
      </c>
      <c r="AY13" s="1" t="str">
        <f>IF(AS13&gt;0,"&lt;img src=@img/outdoor.png@&gt;","")</f>
        <v/>
      </c>
      <c r="AZ13" s="1" t="str">
        <f>IF(AT13&gt;0,"&lt;img src=@img/pets.png@&gt;","")</f>
        <v/>
      </c>
      <c r="BA13" s="1" t="str">
        <f>IF(AU13="hard","&lt;img src=@img/hard.png@&gt;",IF(AU13="medium","&lt;img src=@img/medium.png@&gt;",IF(AU13="easy","&lt;img src=@img/easy.png@&gt;","")))</f>
        <v/>
      </c>
      <c r="BB13" s="1" t="str">
        <f>IF(AV13="true","&lt;img src=@img/drinkicon.png@&gt;","")</f>
        <v>&lt;img src=@img/drinkicon.png@&gt;</v>
      </c>
      <c r="BC13" s="1" t="str">
        <f>IF(AW13="true","&lt;img src=@img/foodicon.png@&gt;","")</f>
        <v>&lt;img src=@img/foodicon.png@&gt;</v>
      </c>
      <c r="BD13" s="1" t="str">
        <f>CONCATENATE(AY13,AZ13,BA13,BB13,BC13,BK13)</f>
        <v>&lt;img src=@img/drinkicon.png@&gt;&lt;img src=@img/foodicon.png@&gt;</v>
      </c>
      <c r="BE13" s="1" t="str">
        <f>CONCATENATE(IF(AS13&gt;0,"outdoor ",""),IF(AT13&gt;0,"pet ",""),IF(AV13="true","drink ",""),IF(AW13="true","food ",""),AU13," ",E13," ",C13,IF(BJ13=TRUE," kid",""))</f>
        <v>drink food med  downtown</v>
      </c>
      <c r="BF13" s="1" t="str">
        <f>IF(C13="Broadmoor","Broadmoor",IF(C13="manitou","Manitou Springs",IF(C13="downtown","Downtown",IF(C13="Monument","Monument",IF(C13="nacademy","North Academy",IF(C13="northgate","North Gate",IF(C13="oldcolo","Old Colorado Springs",IF(C13="powers","Powers Road",IF(C13="sacademy","South Academy",IF(C13="woodland","Woodlands Park",""))))))))))</f>
        <v>Downtown</v>
      </c>
      <c r="BG13" s="8">
        <v>38.835619999999999</v>
      </c>
      <c r="BH13" s="8">
        <v>-104.82317999999999</v>
      </c>
      <c r="BI13" s="1" t="str">
        <f>CONCATENATE("[",BG13,",",BH13,"],")</f>
        <v>[38.83562,-104.82318],</v>
      </c>
    </row>
    <row r="14" spans="2:64" ht="21" customHeight="1">
      <c r="B14" s="8" t="s">
        <v>238</v>
      </c>
      <c r="C14" s="1" t="s">
        <v>99</v>
      </c>
      <c r="G14" s="12" t="s">
        <v>326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V14" s="5" t="s">
        <v>239</v>
      </c>
      <c r="W14" s="1" t="str">
        <f>IF(H14&gt;0,H14/100,"")</f>
        <v/>
      </c>
      <c r="X14" s="1" t="str">
        <f>IF(I14&gt;0,I14/100,"")</f>
        <v/>
      </c>
      <c r="Y14" s="1">
        <f>IF(J14&gt;0,J14/100,"")</f>
        <v>15</v>
      </c>
      <c r="Z14" s="1">
        <f>IF(K14&gt;0,K14/100,"")</f>
        <v>18</v>
      </c>
      <c r="AA14" s="1">
        <f>IF(L14&gt;0,L14/100,"")</f>
        <v>15</v>
      </c>
      <c r="AB14" s="1">
        <f>IF(M14&gt;0,M14/100,"")</f>
        <v>18</v>
      </c>
      <c r="AC14" s="1">
        <f>IF(N14&gt;0,N14/100,"")</f>
        <v>15</v>
      </c>
      <c r="AD14" s="1">
        <f>IF(O14&gt;0,O14/100,"")</f>
        <v>18</v>
      </c>
      <c r="AE14" s="1">
        <f>IF(P14&gt;0,P14/100,"")</f>
        <v>15</v>
      </c>
      <c r="AF14" s="1">
        <f>IF(Q14&gt;0,Q14/100,"")</f>
        <v>18</v>
      </c>
      <c r="AG14" s="1">
        <f>IF(R14&gt;0,R14/100,"")</f>
        <v>15</v>
      </c>
      <c r="AH14" s="1">
        <f>IF(S14&gt;0,S14/100,"")</f>
        <v>18</v>
      </c>
      <c r="AI14" s="1" t="str">
        <f>IF(T14&gt;0,T14/100,"")</f>
        <v/>
      </c>
      <c r="AJ14" s="1" t="str">
        <f>IF(U14&gt;0,U14/100,"")</f>
        <v/>
      </c>
      <c r="AK14" s="1" t="str">
        <f>IF(H14&gt;0,CONCATENATE(IF(W14&lt;=12,W14,W14-12),IF(OR(W14&lt;12,W14=24),"am","pm"),"-",IF(X14&lt;=12,X14,X14-12),IF(OR(X14&lt;12,X14=24),"am","pm")),"")</f>
        <v/>
      </c>
      <c r="AL14" s="1" t="str">
        <f>IF(J14&gt;0,CONCATENATE(IF(Y14&lt;=12,Y14,Y14-12),IF(OR(Y14&lt;12,Y14=24),"am","pm"),"-",IF(Z14&lt;=12,Z14,Z14-12),IF(OR(Z14&lt;12,Z14=24),"am","pm")),"")</f>
        <v>3pm-6pm</v>
      </c>
      <c r="AM14" s="1" t="str">
        <f>IF(L14&gt;0,CONCATENATE(IF(AA14&lt;=12,AA14,AA14-12),IF(OR(AA14&lt;12,AA14=24),"am","pm"),"-",IF(AB14&lt;=12,AB14,AB14-12),IF(OR(AB14&lt;12,AB14=24),"am","pm")),"")</f>
        <v>3pm-6pm</v>
      </c>
      <c r="AN14" s="1" t="str">
        <f>IF(N14&gt;0,CONCATENATE(IF(AC14&lt;=12,AC14,AC14-12),IF(OR(AC14&lt;12,AC14=24),"am","pm"),"-",IF(AD14&lt;=12,AD14,AD14-12),IF(OR(AD14&lt;12,AD14=24),"am","pm")),"")</f>
        <v>3pm-6pm</v>
      </c>
      <c r="AO14" s="1" t="str">
        <f>IF(O14&gt;0,CONCATENATE(IF(AE14&lt;=12,AE14,AE14-12),IF(OR(AE14&lt;12,AE14=24),"am","pm"),"-",IF(AF14&lt;=12,AF14,AF14-12),IF(OR(AF14&lt;12,AF14=24),"am","pm")),"")</f>
        <v>3pm-6pm</v>
      </c>
      <c r="AP14" s="1" t="str">
        <f>IF(R14&gt;0,CONCATENATE(IF(AG14&lt;=12,AG14,AG14-12),IF(OR(AG14&lt;12,AG14=24),"am","pm"),"-",IF(AH14&lt;=12,AH14,AH14-12),IF(OR(AH14&lt;12,AH14=24),"am","pm")),"")</f>
        <v>3pm-6pm</v>
      </c>
      <c r="AQ14" s="1" t="str">
        <f>IF(T14&gt;0,CONCATENATE(IF(AI14&lt;=12,AI14,AI14-12),IF(OR(AI14&lt;12,AI14=24),"am","pm"),"-",IF(AJ14&lt;=12,AJ14,AJ14-12),IF(OR(AJ14&lt;12,AJ14=24),"am","pm")),"")</f>
        <v/>
      </c>
      <c r="AR14" s="3"/>
      <c r="AU14" s="1" t="s">
        <v>433</v>
      </c>
      <c r="AV14" s="4" t="s">
        <v>431</v>
      </c>
      <c r="AW14" s="4" t="s">
        <v>432</v>
      </c>
      <c r="AX14" s="5" t="str">
        <f>CONCATENATE("{
    'name': """,B14,""",
    'area': ","""",C14,""",",
"'hours': {
      'sunday-start':","""",H14,"""",", 'sunday-end':","""",I14,"""",", 'monday-start':","""",J14,"""",", 'monday-end':","""",K14,"""",", 'tuesday-start':","""",L14,"""",", 'tuesday-end':","""",M14,""", 'wednesday-start':","""",N14,""", 'wednesday-end':","""",O14,""", 'thursday-start':","""",P14,""", 'thursday-end':","""",Q14,""", 'friday-start':","""",R14,""", 'friday-end':","""",S14,""", 'saturday-start':","""",T14,""", 'saturday-end':","""",U14,"""","},","  'description': ","""",V14,"""",", 'link':","""",AR14,"""",", 'pricing':","""",E14,"""",",   'phone-number': ","""",F14,"""",", 'address': ","""",G14,"""",", 'other-amenities': [","'",AS14,"','",AT14,"','",AU14,"'","]",", 'has-drink':",AV14,", 'has-food':",AW14,"},")</f>
        <v>{
    'name': "BooDads Beach House Grill",
    'area': "powers",'hours':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"1 Off All Beer, Liquor &amp; Wine!&lt;br&gt;$2 Off Pitchers!", 'link':"", 'pricing':"",   'phone-number': "", 'address': "5910 Omaha Blvd, Colorado Springs, CO 80915", 'other-amenities': ['','','med'], 'has-drink':true, 'has-food':false},</v>
      </c>
      <c r="AY14" s="1" t="str">
        <f>IF(AS14&gt;0,"&lt;img src=@img/outdoor.png@&gt;","")</f>
        <v/>
      </c>
      <c r="AZ14" s="1" t="str">
        <f>IF(AT14&gt;0,"&lt;img src=@img/pets.png@&gt;","")</f>
        <v/>
      </c>
      <c r="BA14" s="1" t="str">
        <f>IF(AU14="hard","&lt;img src=@img/hard.png@&gt;",IF(AU14="medium","&lt;img src=@img/medium.png@&gt;",IF(AU14="easy","&lt;img src=@img/easy.png@&gt;","")))</f>
        <v/>
      </c>
      <c r="BB14" s="1" t="str">
        <f>IF(AV14="true","&lt;img src=@img/drinkicon.png@&gt;","")</f>
        <v>&lt;img src=@img/drinkicon.png@&gt;</v>
      </c>
      <c r="BC14" s="1" t="str">
        <f>IF(AW14="true","&lt;img src=@img/foodicon.png@&gt;","")</f>
        <v/>
      </c>
      <c r="BD14" s="1" t="str">
        <f>CONCATENATE(AY14,AZ14,BA14,BB14,BC14,BK14)</f>
        <v>&lt;img src=@img/drinkicon.png@&gt;</v>
      </c>
      <c r="BE14" s="1" t="str">
        <f>CONCATENATE(IF(AS14&gt;0,"outdoor ",""),IF(AT14&gt;0,"pet ",""),IF(AV14="true","drink ",""),IF(AW14="true","food ",""),AU14," ",E14," ",C14,IF(BJ14=TRUE," kid",""))</f>
        <v>drink med  powers</v>
      </c>
      <c r="BF14" s="1" t="str">
        <f>IF(C14="Broadmoor","Broadmoor",IF(C14="manitou","Manitou Springs",IF(C14="downtown","Downtown",IF(C14="Monument","Monument",IF(C14="nacademy","North Academy",IF(C14="northgate","North Gate",IF(C14="oldcolo","Old Colorado Springs",IF(C14="powers","Powers Road",IF(C14="sacademy","South Academy",IF(C14="woodland","Woodlands Park",""))))))))))</f>
        <v>Powers Road</v>
      </c>
      <c r="BG14" s="8">
        <v>38.853960000000001</v>
      </c>
      <c r="BH14" s="8">
        <v>-104.71791</v>
      </c>
      <c r="BI14" s="1" t="str">
        <f>CONCATENATE("[",BG14,",",BH14,"],")</f>
        <v>[38.85396,-104.71791],</v>
      </c>
    </row>
    <row r="15" spans="2:64" ht="21" customHeight="1">
      <c r="B15" s="1" t="s">
        <v>121</v>
      </c>
      <c r="C15" s="1" t="s">
        <v>126</v>
      </c>
      <c r="G15" s="12" t="s">
        <v>300</v>
      </c>
      <c r="H15" s="1">
        <v>1500</v>
      </c>
      <c r="I15" s="1">
        <v>1800</v>
      </c>
      <c r="J15" s="1">
        <v>1500</v>
      </c>
      <c r="K15" s="1">
        <v>1800</v>
      </c>
      <c r="L15" s="1">
        <v>1500</v>
      </c>
      <c r="M15" s="1">
        <v>1800</v>
      </c>
      <c r="N15" s="1">
        <v>1500</v>
      </c>
      <c r="O15" s="1">
        <v>1800</v>
      </c>
      <c r="P15" s="1">
        <v>1500</v>
      </c>
      <c r="Q15" s="1">
        <v>1800</v>
      </c>
      <c r="R15" s="1">
        <v>1500</v>
      </c>
      <c r="S15" s="1">
        <v>1800</v>
      </c>
      <c r="T15" s="1">
        <v>1500</v>
      </c>
      <c r="U15" s="1">
        <v>1800</v>
      </c>
      <c r="V15" s="5" t="s">
        <v>217</v>
      </c>
      <c r="W15" s="1">
        <f>IF(H15&gt;0,H15/100,"")</f>
        <v>15</v>
      </c>
      <c r="X15" s="1">
        <f>IF(I15&gt;0,I15/100,"")</f>
        <v>18</v>
      </c>
      <c r="Y15" s="1">
        <f>IF(J15&gt;0,J15/100,"")</f>
        <v>15</v>
      </c>
      <c r="Z15" s="1">
        <f>IF(K15&gt;0,K15/100,"")</f>
        <v>18</v>
      </c>
      <c r="AA15" s="1">
        <f>IF(L15&gt;0,L15/100,"")</f>
        <v>15</v>
      </c>
      <c r="AB15" s="1">
        <f>IF(M15&gt;0,M15/100,"")</f>
        <v>18</v>
      </c>
      <c r="AC15" s="1">
        <f>IF(N15&gt;0,N15/100,"")</f>
        <v>15</v>
      </c>
      <c r="AD15" s="1">
        <f>IF(O15&gt;0,O15/100,"")</f>
        <v>18</v>
      </c>
      <c r="AE15" s="1">
        <f>IF(P15&gt;0,P15/100,"")</f>
        <v>15</v>
      </c>
      <c r="AF15" s="1">
        <f>IF(Q15&gt;0,Q15/100,"")</f>
        <v>18</v>
      </c>
      <c r="AG15" s="1">
        <f>IF(R15&gt;0,R15/100,"")</f>
        <v>15</v>
      </c>
      <c r="AH15" s="1">
        <f>IF(S15&gt;0,S15/100,"")</f>
        <v>18</v>
      </c>
      <c r="AI15" s="1">
        <f>IF(T15&gt;0,T15/100,"")</f>
        <v>15</v>
      </c>
      <c r="AJ15" s="1">
        <f>IF(U15&gt;0,U15/100,"")</f>
        <v>18</v>
      </c>
      <c r="AK15" s="1" t="str">
        <f>IF(H15&gt;0,CONCATENATE(IF(W15&lt;=12,W15,W15-12),IF(OR(W15&lt;12,W15=24),"am","pm"),"-",IF(X15&lt;=12,X15,X15-12),IF(OR(X15&lt;12,X15=24),"am","pm")),"")</f>
        <v>3pm-6pm</v>
      </c>
      <c r="AL15" s="1" t="str">
        <f>IF(J15&gt;0,CONCATENATE(IF(Y15&lt;=12,Y15,Y15-12),IF(OR(Y15&lt;12,Y15=24),"am","pm"),"-",IF(Z15&lt;=12,Z15,Z15-12),IF(OR(Z15&lt;12,Z15=24),"am","pm")),"")</f>
        <v>3pm-6pm</v>
      </c>
      <c r="AM15" s="1" t="str">
        <f>IF(L15&gt;0,CONCATENATE(IF(AA15&lt;=12,AA15,AA15-12),IF(OR(AA15&lt;12,AA15=24),"am","pm"),"-",IF(AB15&lt;=12,AB15,AB15-12),IF(OR(AB15&lt;12,AB15=24),"am","pm")),"")</f>
        <v>3pm-6pm</v>
      </c>
      <c r="AN15" s="1" t="str">
        <f>IF(N15&gt;0,CONCATENATE(IF(AC15&lt;=12,AC15,AC15-12),IF(OR(AC15&lt;12,AC15=24),"am","pm"),"-",IF(AD15&lt;=12,AD15,AD15-12),IF(OR(AD15&lt;12,AD15=24),"am","pm")),"")</f>
        <v>3pm-6pm</v>
      </c>
      <c r="AO15" s="1" t="str">
        <f>IF(O15&gt;0,CONCATENATE(IF(AE15&lt;=12,AE15,AE15-12),IF(OR(AE15&lt;12,AE15=24),"am","pm"),"-",IF(AF15&lt;=12,AF15,AF15-12),IF(OR(AF15&lt;12,AF15=24),"am","pm")),"")</f>
        <v>3pm-6pm</v>
      </c>
      <c r="AP15" s="1" t="str">
        <f>IF(R15&gt;0,CONCATENATE(IF(AG15&lt;=12,AG15,AG15-12),IF(OR(AG15&lt;12,AG15=24),"am","pm"),"-",IF(AH15&lt;=12,AH15,AH15-12),IF(OR(AH15&lt;12,AH15=24),"am","pm")),"")</f>
        <v>3pm-6pm</v>
      </c>
      <c r="AQ15" s="1" t="str">
        <f>IF(T15&gt;0,CONCATENATE(IF(AI15&lt;=12,AI15,AI15-12),IF(OR(AI15&lt;12,AI15=24),"am","pm"),"-",IF(AJ15&lt;=12,AJ15,AJ15-12),IF(OR(AJ15&lt;12,AJ15=24),"am","pm")),"")</f>
        <v>3pm-6pm</v>
      </c>
      <c r="AR15" s="17"/>
      <c r="AU15" s="1" t="s">
        <v>433</v>
      </c>
      <c r="AV15" s="4" t="s">
        <v>431</v>
      </c>
      <c r="AW15" s="4" t="s">
        <v>431</v>
      </c>
      <c r="AX15" s="5" t="str">
        <f>CONCATENATE("{
    'name': """,B15,""",
    'area': ","""",C15,""",",
"'hours': {
      'sunday-start':","""",H15,"""",", 'sunday-end':","""",I15,"""",", 'monday-start':","""",J15,"""",", 'monday-end':","""",K15,"""",", 'tuesday-start':","""",L15,"""",", 'tuesday-end':","""",M15,""", 'wednesday-start':","""",N15,""", 'wednesday-end':","""",O15,""", 'thursday-start':","""",P15,""", 'thursday-end':","""",Q15,""", 'friday-start':","""",R15,""", 'friday-end':","""",S15,""", 'saturday-start':","""",T15,""", 'saturday-end':","""",U15,"""","},","  'description': ","""",V15,"""",", 'link':","""",AR15,"""",", 'pricing':","""",E15,"""",",   'phone-number': ","""",F15,"""",", 'address': ","""",G15,"""",", 'other-amenities': [","'",AS15,"','",AT15,"','",AU15,"'","]",", 'has-drink':",AV15,", 'has-food':",AW15,"},")</f>
        <v>{
    'name': "Bourbon Brothers Smokehouse and Tavern",
    'area': "monument",'hours':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Thursdays", 'link':"", 'pricing':"",   'phone-number': "", 'address': "13021 Bass Pro Dr, Colorado Springs, CO 80921", 'other-amenities': ['','','med'], 'has-drink':true, 'has-food':true},</v>
      </c>
      <c r="AY15" s="1" t="str">
        <f>IF(AS15&gt;0,"&lt;img src=@img/outdoor.png@&gt;","")</f>
        <v/>
      </c>
      <c r="AZ15" s="1" t="str">
        <f>IF(AT15&gt;0,"&lt;img src=@img/pets.png@&gt;","")</f>
        <v/>
      </c>
      <c r="BA15" s="1" t="str">
        <f>IF(AU15="hard","&lt;img src=@img/hard.png@&gt;",IF(AU15="medium","&lt;img src=@img/medium.png@&gt;",IF(AU15="easy","&lt;img src=@img/easy.png@&gt;","")))</f>
        <v/>
      </c>
      <c r="BB15" s="1" t="str">
        <f>IF(AV15="true","&lt;img src=@img/drinkicon.png@&gt;","")</f>
        <v>&lt;img src=@img/drinkicon.png@&gt;</v>
      </c>
      <c r="BC15" s="1" t="str">
        <f>IF(AW15="true","&lt;img src=@img/foodicon.png@&gt;","")</f>
        <v>&lt;img src=@img/foodicon.png@&gt;</v>
      </c>
      <c r="BD15" s="1" t="str">
        <f>CONCATENATE(AY15,AZ15,BA15,BB15,BC15,BK15)</f>
        <v>&lt;img src=@img/drinkicon.png@&gt;&lt;img src=@img/foodicon.png@&gt;</v>
      </c>
      <c r="BE15" s="1" t="str">
        <f>CONCATENATE(IF(AS15&gt;0,"outdoor ",""),IF(AT15&gt;0,"pet ",""),IF(AV15="true","drink ",""),IF(AW15="true","food ",""),AU15," ",E15," ",C15,IF(BJ15=TRUE," kid",""))</f>
        <v>drink food med  monument</v>
      </c>
      <c r="BF15" s="1" t="str">
        <f>IF(C15="Broadmoor","Broadmoor",IF(C15="manitou","Manitou Springs",IF(C15="downtown","Downtown",IF(C15="Monument","Monument",IF(C15="nacademy","North Academy",IF(C15="northgate","North Gate",IF(C15="oldcolo","Old Colorado Springs",IF(C15="powers","Powers Road",IF(C15="sacademy","South Academy",IF(C15="woodland","Woodlands Park",""))))))))))</f>
        <v>Monument</v>
      </c>
      <c r="BG15" s="5">
        <v>39.022539999999999</v>
      </c>
      <c r="BH15" s="8">
        <v>-104.82472</v>
      </c>
      <c r="BI15" s="1" t="str">
        <f>CONCATENATE("[",BG15,",",BH15,"],")</f>
        <v>[39.02254,-104.82472],</v>
      </c>
    </row>
    <row r="16" spans="2:64" ht="21" customHeight="1">
      <c r="B16" s="8" t="s">
        <v>240</v>
      </c>
      <c r="C16" s="1" t="s">
        <v>55</v>
      </c>
      <c r="G16" s="12" t="s">
        <v>327</v>
      </c>
      <c r="H16" s="1">
        <v>1700</v>
      </c>
      <c r="I16" s="1">
        <v>2100</v>
      </c>
      <c r="J16" s="1">
        <v>1700</v>
      </c>
      <c r="K16" s="1">
        <v>2100</v>
      </c>
      <c r="L16" s="1">
        <v>1700</v>
      </c>
      <c r="M16" s="1">
        <v>2100</v>
      </c>
      <c r="N16" s="1">
        <v>1700</v>
      </c>
      <c r="O16" s="1">
        <v>2100</v>
      </c>
      <c r="P16" s="1">
        <v>1700</v>
      </c>
      <c r="Q16" s="1">
        <v>2100</v>
      </c>
      <c r="R16" s="1">
        <v>1700</v>
      </c>
      <c r="S16" s="1">
        <v>2100</v>
      </c>
      <c r="T16" s="1">
        <v>1700</v>
      </c>
      <c r="U16" s="1">
        <v>2100</v>
      </c>
      <c r="V16" s="1" t="s">
        <v>241</v>
      </c>
      <c r="W16" s="1">
        <f>IF(H16&gt;0,H16/100,"")</f>
        <v>17</v>
      </c>
      <c r="X16" s="1">
        <f>IF(I16&gt;0,I16/100,"")</f>
        <v>21</v>
      </c>
      <c r="Y16" s="1">
        <f>IF(J16&gt;0,J16/100,"")</f>
        <v>17</v>
      </c>
      <c r="Z16" s="1">
        <f>IF(K16&gt;0,K16/100,"")</f>
        <v>21</v>
      </c>
      <c r="AA16" s="1">
        <f>IF(L16&gt;0,L16/100,"")</f>
        <v>17</v>
      </c>
      <c r="AB16" s="1">
        <f>IF(M16&gt;0,M16/100,"")</f>
        <v>21</v>
      </c>
      <c r="AC16" s="1">
        <f>IF(N16&gt;0,N16/100,"")</f>
        <v>17</v>
      </c>
      <c r="AD16" s="1">
        <f>IF(O16&gt;0,O16/100,"")</f>
        <v>21</v>
      </c>
      <c r="AE16" s="1">
        <f>IF(P16&gt;0,P16/100,"")</f>
        <v>17</v>
      </c>
      <c r="AF16" s="1">
        <f>IF(Q16&gt;0,Q16/100,"")</f>
        <v>21</v>
      </c>
      <c r="AG16" s="1">
        <f>IF(R16&gt;0,R16/100,"")</f>
        <v>17</v>
      </c>
      <c r="AH16" s="1">
        <f>IF(S16&gt;0,S16/100,"")</f>
        <v>21</v>
      </c>
      <c r="AI16" s="1">
        <f>IF(T16&gt;0,T16/100,"")</f>
        <v>17</v>
      </c>
      <c r="AJ16" s="1">
        <f>IF(U16&gt;0,U16/100,"")</f>
        <v>21</v>
      </c>
      <c r="AK16" s="1" t="str">
        <f>IF(H16&gt;0,CONCATENATE(IF(W16&lt;=12,W16,W16-12),IF(OR(W16&lt;12,W16=24),"am","pm"),"-",IF(X16&lt;=12,X16,X16-12),IF(OR(X16&lt;12,X16=24),"am","pm")),"")</f>
        <v>5pm-9pm</v>
      </c>
      <c r="AL16" s="1" t="str">
        <f>IF(J16&gt;0,CONCATENATE(IF(Y16&lt;=12,Y16,Y16-12),IF(OR(Y16&lt;12,Y16=24),"am","pm"),"-",IF(Z16&lt;=12,Z16,Z16-12),IF(OR(Z16&lt;12,Z16=24),"am","pm")),"")</f>
        <v>5pm-9pm</v>
      </c>
      <c r="AM16" s="1" t="str">
        <f>IF(L16&gt;0,CONCATENATE(IF(AA16&lt;=12,AA16,AA16-12),IF(OR(AA16&lt;12,AA16=24),"am","pm"),"-",IF(AB16&lt;=12,AB16,AB16-12),IF(OR(AB16&lt;12,AB16=24),"am","pm")),"")</f>
        <v>5pm-9pm</v>
      </c>
      <c r="AN16" s="1" t="str">
        <f>IF(N16&gt;0,CONCATENATE(IF(AC16&lt;=12,AC16,AC16-12),IF(OR(AC16&lt;12,AC16=24),"am","pm"),"-",IF(AD16&lt;=12,AD16,AD16-12),IF(OR(AD16&lt;12,AD16=24),"am","pm")),"")</f>
        <v>5pm-9pm</v>
      </c>
      <c r="AO16" s="1" t="str">
        <f>IF(O16&gt;0,CONCATENATE(IF(AE16&lt;=12,AE16,AE16-12),IF(OR(AE16&lt;12,AE16=24),"am","pm"),"-",IF(AF16&lt;=12,AF16,AF16-12),IF(OR(AF16&lt;12,AF16=24),"am","pm")),"")</f>
        <v>5pm-9pm</v>
      </c>
      <c r="AP16" s="1" t="str">
        <f>IF(R16&gt;0,CONCATENATE(IF(AG16&lt;=12,AG16,AG16-12),IF(OR(AG16&lt;12,AG16=24),"am","pm"),"-",IF(AH16&lt;=12,AH16,AH16-12),IF(OR(AH16&lt;12,AH16=24),"am","pm")),"")</f>
        <v>5pm-9pm</v>
      </c>
      <c r="AQ16" s="1" t="str">
        <f>IF(T16&gt;0,CONCATENATE(IF(AI16&lt;=12,AI16,AI16-12),IF(OR(AI16&lt;12,AI16=24),"am","pm"),"-",IF(AJ16&lt;=12,AJ16,AJ16-12),IF(OR(AJ16&lt;12,AJ16=24),"am","pm")),"")</f>
        <v>5pm-9pm</v>
      </c>
      <c r="AR16" s="6"/>
      <c r="AT16" s="1" t="s">
        <v>341</v>
      </c>
      <c r="AU16" s="1" t="s">
        <v>433</v>
      </c>
      <c r="AV16" s="4" t="s">
        <v>431</v>
      </c>
      <c r="AW16" s="4" t="s">
        <v>432</v>
      </c>
      <c r="AX16" s="5" t="str">
        <f>CONCATENATE("{
    'name': """,B16,""",
    'area': ","""",C16,""",",
"'hours': {
      'sunday-start':","""",H16,"""",", 'sunday-end':","""",I16,"""",", 'monday-start':","""",J16,"""",", 'monday-end':","""",K16,"""",", 'tuesday-start':","""",L16,"""",", 'tuesday-end':","""",M16,""", 'wednesday-start':","""",N16,""", 'wednesday-end':","""",O16,""", 'thursday-start':","""",P16,""", 'thursday-end':","""",Q16,""", 'friday-start':","""",R16,""", 'friday-end':","""",S16,""", 'saturday-start':","""",T16,""", 'saturday-end':","""",U16,"""","},","  'description': ","""",V16,"""",", 'link':","""",AR16,"""",", 'pricing':","""",E16,"""",",   'phone-number': ","""",F16,"""",", 'address': ","""",G16,"""",", 'other-amenities': [","'",AS16,"','",AT16,"','",AU16,"'","]",", 'has-drink':",AV16,", 'has-food':",AW16,"},")</f>
        <v>{
    'name': "Bristol Brewing Company",
    'area': "downtown",'hours': {
      'sunday-start':"1700", 'sunday-end':"2100", 'monday-start':"1700", 'monday-end':"2100", 'tuesday-start':"1700", 'tuesday-end':"2100", 'wednesday-start':"1700", 'wednesday-end':"2100", 'thursday-start':"1700", 'thursday-end':"2100", 'friday-start':"1700", 'friday-end':"2100", 'saturday-start':"1700", 'saturday-end':"2100"},  'description': "$3.50 House  Pints", 'link':"", 'pricing':"",   'phone-number': "", 'address': "1604 S Cascade Ave, Colorado Springs, CO 80905", 'other-amenities': ['','pet','med'], 'has-drink':true, 'has-food':false},</v>
      </c>
      <c r="AY16" s="1" t="str">
        <f>IF(AS16&gt;0,"&lt;img src=@img/outdoor.png@&gt;","")</f>
        <v/>
      </c>
      <c r="AZ16" s="1" t="str">
        <f>IF(AT16&gt;0,"&lt;img src=@img/pets.png@&gt;","")</f>
        <v>&lt;img src=@img/pets.png@&gt;</v>
      </c>
      <c r="BA16" s="1" t="str">
        <f>IF(AU16="hard","&lt;img src=@img/hard.png@&gt;",IF(AU16="medium","&lt;img src=@img/medium.png@&gt;",IF(AU16="easy","&lt;img src=@img/easy.png@&gt;","")))</f>
        <v/>
      </c>
      <c r="BB16" s="1" t="str">
        <f>IF(AV16="true","&lt;img src=@img/drinkicon.png@&gt;","")</f>
        <v>&lt;img src=@img/drinkicon.png@&gt;</v>
      </c>
      <c r="BC16" s="1" t="str">
        <f>IF(AW16="true","&lt;img src=@img/foodicon.png@&gt;","")</f>
        <v/>
      </c>
      <c r="BD16" s="1" t="str">
        <f>CONCATENATE(AY16,AZ16,BA16,BB16,BC16,BK16)</f>
        <v>&lt;img src=@img/pets.png@&gt;&lt;img src=@img/drinkicon.png@&gt;</v>
      </c>
      <c r="BE16" s="1" t="str">
        <f>CONCATENATE(IF(AS16&gt;0,"outdoor ",""),IF(AT16&gt;0,"pet ",""),IF(AV16="true","drink ",""),IF(AW16="true","food ",""),AU16," ",E16," ",C16,IF(BJ16=TRUE," kid",""))</f>
        <v>pet drink med  downtown</v>
      </c>
      <c r="BF16" s="1" t="str">
        <f>IF(C16="Broadmoor","Broadmoor",IF(C16="manitou","Manitou Springs",IF(C16="downtown","Downtown",IF(C16="Monument","Monument",IF(C16="nacademy","North Academy",IF(C16="northgate","North Gate",IF(C16="oldcolo","Old Colorado Springs",IF(C16="powers","Powers Road",IF(C16="sacademy","South Academy",IF(C16="woodland","Woodlands Park",""))))))))))</f>
        <v>Downtown</v>
      </c>
      <c r="BG16" s="8">
        <v>38.810920000000003</v>
      </c>
      <c r="BH16" s="8">
        <v>-104.82729</v>
      </c>
      <c r="BI16" s="1" t="str">
        <f>CONCATENATE("[",BG16,",",BH16,"],")</f>
        <v>[38.81092,-104.82729],</v>
      </c>
    </row>
    <row r="17" spans="2:62" ht="21" customHeight="1">
      <c r="B17" s="1" t="s">
        <v>136</v>
      </c>
      <c r="C17" s="1" t="s">
        <v>142</v>
      </c>
      <c r="G17" s="12" t="s">
        <v>313</v>
      </c>
      <c r="J17" s="1">
        <v>1400</v>
      </c>
      <c r="K17" s="1">
        <v>1800</v>
      </c>
      <c r="L17" s="1">
        <v>1400</v>
      </c>
      <c r="M17" s="1">
        <v>1800</v>
      </c>
      <c r="N17" s="1">
        <v>1400</v>
      </c>
      <c r="O17" s="1">
        <v>1800</v>
      </c>
      <c r="P17" s="1">
        <v>1400</v>
      </c>
      <c r="Q17" s="1">
        <v>1800</v>
      </c>
      <c r="R17" s="1">
        <v>1400</v>
      </c>
      <c r="S17" s="1">
        <v>1800</v>
      </c>
      <c r="V17" s="1" t="s">
        <v>227</v>
      </c>
      <c r="W17" s="1" t="str">
        <f>IF(H17&gt;0,H17/100,"")</f>
        <v/>
      </c>
      <c r="X17" s="1" t="str">
        <f>IF(I17&gt;0,I17/100,"")</f>
        <v/>
      </c>
      <c r="Y17" s="1">
        <f>IF(J17&gt;0,J17/100,"")</f>
        <v>14</v>
      </c>
      <c r="Z17" s="1">
        <f>IF(K17&gt;0,K17/100,"")</f>
        <v>18</v>
      </c>
      <c r="AA17" s="1">
        <f>IF(L17&gt;0,L17/100,"")</f>
        <v>14</v>
      </c>
      <c r="AB17" s="1">
        <f>IF(M17&gt;0,M17/100,"")</f>
        <v>18</v>
      </c>
      <c r="AC17" s="1">
        <f>IF(N17&gt;0,N17/100,"")</f>
        <v>14</v>
      </c>
      <c r="AD17" s="1">
        <f>IF(O17&gt;0,O17/100,"")</f>
        <v>18</v>
      </c>
      <c r="AE17" s="1">
        <f>IF(P17&gt;0,P17/100,"")</f>
        <v>14</v>
      </c>
      <c r="AF17" s="1">
        <f>IF(Q17&gt;0,Q17/100,"")</f>
        <v>18</v>
      </c>
      <c r="AG17" s="1">
        <f>IF(R17&gt;0,R17/100,"")</f>
        <v>14</v>
      </c>
      <c r="AH17" s="1">
        <f>IF(S17&gt;0,S17/100,"")</f>
        <v>18</v>
      </c>
      <c r="AI17" s="1" t="str">
        <f>IF(T17&gt;0,T17/100,"")</f>
        <v/>
      </c>
      <c r="AJ17" s="1" t="str">
        <f>IF(U17&gt;0,U17/100,"")</f>
        <v/>
      </c>
      <c r="AK17" s="1" t="str">
        <f>IF(H17&gt;0,CONCATENATE(IF(W17&lt;=12,W17,W17-12),IF(OR(W17&lt;12,W17=24),"am","pm"),"-",IF(X17&lt;=12,X17,X17-12),IF(OR(X17&lt;12,X17=24),"am","pm")),"")</f>
        <v/>
      </c>
      <c r="AL17" s="1" t="str">
        <f>IF(J17&gt;0,CONCATENATE(IF(Y17&lt;=12,Y17,Y17-12),IF(OR(Y17&lt;12,Y17=24),"am","pm"),"-",IF(Z17&lt;=12,Z17,Z17-12),IF(OR(Z17&lt;12,Z17=24),"am","pm")),"")</f>
        <v>2pm-6pm</v>
      </c>
      <c r="AM17" s="1" t="str">
        <f>IF(L17&gt;0,CONCATENATE(IF(AA17&lt;=12,AA17,AA17-12),IF(OR(AA17&lt;12,AA17=24),"am","pm"),"-",IF(AB17&lt;=12,AB17,AB17-12),IF(OR(AB17&lt;12,AB17=24),"am","pm")),"")</f>
        <v>2pm-6pm</v>
      </c>
      <c r="AN17" s="1" t="str">
        <f>IF(N17&gt;0,CONCATENATE(IF(AC17&lt;=12,AC17,AC17-12),IF(OR(AC17&lt;12,AC17=24),"am","pm"),"-",IF(AD17&lt;=12,AD17,AD17-12),IF(OR(AD17&lt;12,AD17=24),"am","pm")),"")</f>
        <v>2pm-6pm</v>
      </c>
      <c r="AO17" s="1" t="str">
        <f>IF(O17&gt;0,CONCATENATE(IF(AE17&lt;=12,AE17,AE17-12),IF(OR(AE17&lt;12,AE17=24),"am","pm"),"-",IF(AF17&lt;=12,AF17,AF17-12),IF(OR(AF17&lt;12,AF17=24),"am","pm")),"")</f>
        <v>2pm-6pm</v>
      </c>
      <c r="AP17" s="1" t="str">
        <f>IF(R17&gt;0,CONCATENATE(IF(AG17&lt;=12,AG17,AG17-12),IF(OR(AG17&lt;12,AG17=24),"am","pm"),"-",IF(AH17&lt;=12,AH17,AH17-12),IF(OR(AH17&lt;12,AH17=24),"am","pm")),"")</f>
        <v>2pm-6pm</v>
      </c>
      <c r="AQ17" s="1" t="str">
        <f>IF(T17&gt;0,CONCATENATE(IF(AI17&lt;=12,AI17,AI17-12),IF(OR(AI17&lt;12,AI17=24),"am","pm"),"-",IF(AJ17&lt;=12,AJ17,AJ17-12),IF(OR(AJ17&lt;12,AJ17=24),"am","pm")),"")</f>
        <v/>
      </c>
      <c r="AR17" s="3"/>
      <c r="AU17" s="1" t="s">
        <v>433</v>
      </c>
      <c r="AV17" s="4" t="s">
        <v>431</v>
      </c>
      <c r="AW17" s="4" t="s">
        <v>431</v>
      </c>
      <c r="AX17" s="5" t="str">
        <f>CONCATENATE("{
    'name': """,B17,""",
    'area': ","""",C17,""",",
"'hours': {
      'sunday-start':","""",H17,"""",", 'sunday-end':","""",I17,"""",", 'monday-start':","""",J17,"""",", 'monday-end':","""",K17,"""",", 'tuesday-start':","""",L17,"""",", 'tuesday-end':","""",M17,""", 'wednesday-start':","""",N17,""", 'wednesday-end':","""",O17,""", 'thursday-start':","""",P17,""", 'thursday-end':","""",Q17,""", 'friday-start':","""",R17,""", 'friday-end':","""",S17,""", 'saturday-start':","""",T17,""", 'saturday-end':","""",U17,"""","},","  'description': ","""",V17,"""",", 'link':","""",AR17,"""",", 'pricing':","""",E17,"""",",   'phone-number': ","""",F17,"""",", 'address': ","""",G17,"""",", 'other-amenities': [","'",AS17,"','",AT17,"','",AU17,"'","]",", 'has-drink':",AV17,", 'has-food':",AW17,"},")</f>
        <v>{
    'name': "Buffalo Wild Wings",
    'area': "nacademy",'hours': {
      'sunday-start':"", 'sunday-end':"", 'monday-start':"1400", 'monday-end':"1800", 'tuesday-start':"1400", 'tuesday-end':"1800", 'wednesday-start':"1400", 'wednesday-end':"1800", 'thursday-start':"1400", 'thursday-end':"1800", 'friday-start':"1400", 'friday-end':"1800", 'saturday-start':"", 'saturday-end':""},  'description': "&lt;b&gt;Drinks&lt;/b&gt;&lt;br&gt; $3 Jack &amp; Coke, Captain &amp; Coke, Absolut Mixers &lt;br&gt; $3+ Domestic Draft Talls&lt;br&gt;&lt;b&gt;Food&lt;/b&gt;&lt;br&gt;$3 Mozzarella Sticks, Roasted Garlic Mushrooms, Mini Corn Dogs, Regular Onion Rings, Chips &amp; Salsa", 'link':"", 'pricing':"",   'phone-number': "", 'address': "7425 N Academy Blvd, Colorado Springs, CO 80920", 'other-amenities': ['','','med'], 'has-drink':true, 'has-food':true},</v>
      </c>
      <c r="AY17" s="1" t="str">
        <f>IF(AS17&gt;0,"&lt;img src=@img/outdoor.png@&gt;","")</f>
        <v/>
      </c>
      <c r="AZ17" s="1" t="str">
        <f>IF(AT17&gt;0,"&lt;img src=@img/pets.png@&gt;","")</f>
        <v/>
      </c>
      <c r="BA17" s="1" t="str">
        <f>IF(AU17="hard","&lt;img src=@img/hard.png@&gt;",IF(AU17="medium","&lt;img src=@img/medium.png@&gt;",IF(AU17="easy","&lt;img src=@img/easy.png@&gt;","")))</f>
        <v/>
      </c>
      <c r="BB17" s="1" t="str">
        <f>IF(AV17="true","&lt;img src=@img/drinkicon.png@&gt;","")</f>
        <v>&lt;img src=@img/drinkicon.png@&gt;</v>
      </c>
      <c r="BC17" s="1" t="str">
        <f>IF(AW17="true","&lt;img src=@img/foodicon.png@&gt;","")</f>
        <v>&lt;img src=@img/foodicon.png@&gt;</v>
      </c>
      <c r="BD17" s="1" t="str">
        <f>CONCATENATE(AY17,AZ17,BA17,BB17,BC17,BK17)</f>
        <v>&lt;img src=@img/drinkicon.png@&gt;&lt;img src=@img/foodicon.png@&gt;</v>
      </c>
      <c r="BE17" s="1" t="str">
        <f>CONCATENATE(IF(AS17&gt;0,"outdoor ",""),IF(AT17&gt;0,"pet ",""),IF(AV17="true","drink ",""),IF(AW17="true","food ",""),AU17," ",E17," ",C17,IF(BJ17=TRUE," kid",""))</f>
        <v>drink food med  nacademy</v>
      </c>
      <c r="BF17" s="1" t="str">
        <f>IF(C17="Broadmoor","Broadmoor",IF(C17="manitou","Manitou Springs",IF(C17="downtown","Downtown",IF(C17="Monument","Monument",IF(C17="nacademy","North Academy",IF(C17="northgate","North Gate",IF(C17="oldcolo","Old Colorado Springs",IF(C17="powers","Powers Road",IF(C17="sacademy","South Academy",IF(C17="woodland","Woodlands Park",""))))))))))</f>
        <v>North Academy</v>
      </c>
      <c r="BG17" s="8">
        <v>38.938290000000002</v>
      </c>
      <c r="BH17" s="8">
        <v>-104.79742</v>
      </c>
      <c r="BI17" s="1" t="str">
        <f>CONCATENATE("[",BG17,",",BH17,"],")</f>
        <v>[38.93829,-104.79742],</v>
      </c>
    </row>
    <row r="18" spans="2:62" ht="21" customHeight="1">
      <c r="B18" s="25" t="s">
        <v>113</v>
      </c>
      <c r="C18" s="1" t="s">
        <v>114</v>
      </c>
      <c r="G18" s="12" t="s">
        <v>292</v>
      </c>
      <c r="V18" s="1" t="s">
        <v>210</v>
      </c>
      <c r="W18" s="1" t="str">
        <f>IF(H18&gt;0,H18/100,"")</f>
        <v/>
      </c>
      <c r="X18" s="1" t="str">
        <f>IF(I18&gt;0,I18/100,"")</f>
        <v/>
      </c>
      <c r="Y18" s="1" t="str">
        <f>IF(J18&gt;0,J18/100,"")</f>
        <v/>
      </c>
      <c r="Z18" s="1" t="str">
        <f>IF(K18&gt;0,K18/100,"")</f>
        <v/>
      </c>
      <c r="AA18" s="1" t="str">
        <f>IF(L18&gt;0,L18/100,"")</f>
        <v/>
      </c>
      <c r="AB18" s="1" t="str">
        <f>IF(M18&gt;0,M18/100,"")</f>
        <v/>
      </c>
      <c r="AC18" s="1" t="str">
        <f>IF(N18&gt;0,N18/100,"")</f>
        <v/>
      </c>
      <c r="AD18" s="1" t="str">
        <f>IF(O18&gt;0,O18/100,"")</f>
        <v/>
      </c>
      <c r="AE18" s="1" t="str">
        <f>IF(P18&gt;0,P18/100,"")</f>
        <v/>
      </c>
      <c r="AF18" s="1" t="str">
        <f>IF(Q18&gt;0,Q18/100,"")</f>
        <v/>
      </c>
      <c r="AG18" s="1" t="str">
        <f>IF(R18&gt;0,R18/100,"")</f>
        <v/>
      </c>
      <c r="AH18" s="1" t="str">
        <f>IF(S18&gt;0,S18/100,"")</f>
        <v/>
      </c>
      <c r="AI18" s="1" t="str">
        <f>IF(T18&gt;0,T18/100,"")</f>
        <v/>
      </c>
      <c r="AJ18" s="1" t="str">
        <f>IF(U18&gt;0,U18/100,"")</f>
        <v/>
      </c>
      <c r="AK18" s="1" t="str">
        <f>IF(H18&gt;0,CONCATENATE(IF(W18&lt;=12,W18,W18-12),IF(OR(W18&lt;12,W18=24),"am","pm"),"-",IF(X18&lt;=12,X18,X18-12),IF(OR(X18&lt;12,X18=24),"am","pm")),"")</f>
        <v/>
      </c>
      <c r="AL18" s="1" t="str">
        <f>IF(J18&gt;0,CONCATENATE(IF(Y18&lt;=12,Y18,Y18-12),IF(OR(Y18&lt;12,Y18=24),"am","pm"),"-",IF(Z18&lt;=12,Z18,Z18-12),IF(OR(Z18&lt;12,Z18=24),"am","pm")),"")</f>
        <v/>
      </c>
      <c r="AM18" s="1" t="str">
        <f>IF(L18&gt;0,CONCATENATE(IF(AA18&lt;=12,AA18,AA18-12),IF(OR(AA18&lt;12,AA18=24),"am","pm"),"-",IF(AB18&lt;=12,AB18,AB18-12),IF(OR(AB18&lt;12,AB18=24),"am","pm")),"")</f>
        <v/>
      </c>
      <c r="AN18" s="1" t="str">
        <f>IF(N18&gt;0,CONCATENATE(IF(AC18&lt;=12,AC18,AC18-12),IF(OR(AC18&lt;12,AC18=24),"am","pm"),"-",IF(AD18&lt;=12,AD18,AD18-12),IF(OR(AD18&lt;12,AD18=24),"am","pm")),"")</f>
        <v/>
      </c>
      <c r="AO18" s="1" t="str">
        <f>IF(O18&gt;0,CONCATENATE(IF(AE18&lt;=12,AE18,AE18-12),IF(OR(AE18&lt;12,AE18=24),"am","pm"),"-",IF(AF18&lt;=12,AF18,AF18-12),IF(OR(AF18&lt;12,AF18=24),"am","pm")),"")</f>
        <v/>
      </c>
      <c r="AP18" s="1" t="str">
        <f>IF(R18&gt;0,CONCATENATE(IF(AG18&lt;=12,AG18,AG18-12),IF(OR(AG18&lt;12,AG18=24),"am","pm"),"-",IF(AH18&lt;=12,AH18,AH18-12),IF(OR(AH18&lt;12,AH18=24),"am","pm")),"")</f>
        <v/>
      </c>
      <c r="AQ18" s="1" t="str">
        <f>IF(T18&gt;0,CONCATENATE(IF(AI18&lt;=12,AI18,AI18-12),IF(OR(AI18&lt;12,AI18=24),"am","pm"),"-",IF(AJ18&lt;=12,AJ18,AJ18-12),IF(OR(AJ18&lt;12,AJ18=24),"am","pm")),"")</f>
        <v/>
      </c>
      <c r="AR18" s="3"/>
      <c r="AU18" s="1" t="s">
        <v>433</v>
      </c>
      <c r="AV18" s="4" t="s">
        <v>431</v>
      </c>
      <c r="AW18" s="4" t="s">
        <v>431</v>
      </c>
      <c r="AX18" s="5" t="str">
        <f>CONCATENATE("{
    'name': """,B18,""",
    'area': ","""",C18,""",",
"'hours': {
      'sunday-start':","""",H18,"""",", 'sunday-end':","""",I18,"""",", 'monday-start':","""",J18,"""",", 'monday-end':","""",K18,"""",", 'tuesday-start':","""",L18,"""",", 'tuesday-end':","""",M18,""", 'wednesday-start':","""",N18,""", 'wednesday-end':","""",O18,""", 'thursday-start':","""",P18,""", 'thursday-end':","""",Q18,""", 'friday-start':","""",R18,""", 'friday-end':","""",S18,""", 'saturday-start':","""",T18,""", 'saturday-end':","""",U18,"""","},","  'description': ","""",V18,"""",", 'link':","""",AR18,"""",", 'pricing':","""",E18,"""",",   'phone-number': ","""",F18,"""",", 'address': ","""",G18,"""",", 'other-amenities': [","'",AS18,"','",AT18,"','",AU18,"'","]",", 'has-drink':",AV18,", 'has-food':",AW18,"},")</f>
        <v>{
    'name': "Casa Grande Mexican Restaurant",
    'area': "woodland",'hours':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"Daily Specials", 'link':"", 'pricing':"",   'phone-number': "", 'address': "520 Manor Ct, Woodland Park, CO 80863", 'other-amenities': ['','','med'], 'has-drink':true, 'has-food':true},</v>
      </c>
      <c r="AY18" s="1" t="str">
        <f>IF(AS18&gt;0,"&lt;img src=@img/outdoor.png@&gt;","")</f>
        <v/>
      </c>
      <c r="AZ18" s="1" t="str">
        <f>IF(AT18&gt;0,"&lt;img src=@img/pets.png@&gt;","")</f>
        <v/>
      </c>
      <c r="BA18" s="1" t="str">
        <f>IF(AU18="hard","&lt;img src=@img/hard.png@&gt;",IF(AU18="medium","&lt;img src=@img/medium.png@&gt;",IF(AU18="easy","&lt;img src=@img/easy.png@&gt;","")))</f>
        <v/>
      </c>
      <c r="BB18" s="1" t="str">
        <f>IF(AV18="true","&lt;img src=@img/drinkicon.png@&gt;","")</f>
        <v>&lt;img src=@img/drinkicon.png@&gt;</v>
      </c>
      <c r="BC18" s="1" t="str">
        <f>IF(AW18="true","&lt;img src=@img/foodicon.png@&gt;","")</f>
        <v>&lt;img src=@img/foodicon.png@&gt;</v>
      </c>
      <c r="BD18" s="1" t="str">
        <f>CONCATENATE(AY18,AZ18,BA18,BB18,BC18,BK18)</f>
        <v>&lt;img src=@img/drinkicon.png@&gt;&lt;img src=@img/foodicon.png@&gt;</v>
      </c>
      <c r="BE18" s="1" t="str">
        <f>CONCATENATE(IF(AS18&gt;0,"outdoor ",""),IF(AT18&gt;0,"pet ",""),IF(AV18="true","drink ",""),IF(AW18="true","food ",""),AU18," ",E18," ",C18,IF(BJ18=TRUE," kid",""))</f>
        <v>drink food med  woodland</v>
      </c>
      <c r="BF18" s="1" t="str">
        <f>IF(C18="Broadmoor","Broadmoor",IF(C18="manitou","Manitou Springs",IF(C18="downtown","Downtown",IF(C18="Monument","Monument",IF(C18="nacademy","North Academy",IF(C18="northgate","North Gate",IF(C18="oldcolo","Old Colorado Springs",IF(C18="powers","Powers Road",IF(C18="sacademy","South Academy",IF(C18="woodland","Woodlands Park",""))))))))))</f>
        <v>Woodlands Park</v>
      </c>
      <c r="BG18" s="8">
        <v>38.988039999999998</v>
      </c>
      <c r="BH18" s="8">
        <v>-105.04581</v>
      </c>
      <c r="BI18" s="1" t="str">
        <f>CONCATENATE("[",BG18,",",BH18,"],")</f>
        <v>[38.98804,-105.04581],</v>
      </c>
    </row>
    <row r="19" spans="2:62" ht="21" customHeight="1">
      <c r="B19" s="8" t="s">
        <v>122</v>
      </c>
      <c r="C19" s="1" t="s">
        <v>126</v>
      </c>
      <c r="G19" s="12" t="s">
        <v>301</v>
      </c>
      <c r="H19" s="1">
        <v>2100</v>
      </c>
      <c r="I19" s="1">
        <v>2400</v>
      </c>
      <c r="J19" s="1">
        <v>1500</v>
      </c>
      <c r="K19" s="1">
        <v>1800</v>
      </c>
      <c r="L19" s="1">
        <v>1500</v>
      </c>
      <c r="M19" s="1">
        <v>1800</v>
      </c>
      <c r="N19" s="1">
        <v>1500</v>
      </c>
      <c r="O19" s="1">
        <v>1800</v>
      </c>
      <c r="P19" s="1">
        <v>1500</v>
      </c>
      <c r="Q19" s="1">
        <v>1800</v>
      </c>
      <c r="R19" s="1">
        <v>1500</v>
      </c>
      <c r="S19" s="1">
        <v>1800</v>
      </c>
      <c r="T19" s="1">
        <v>2100</v>
      </c>
      <c r="U19" s="1">
        <v>2400</v>
      </c>
      <c r="V19" s="1" t="s">
        <v>218</v>
      </c>
      <c r="W19" s="1">
        <f>IF(H19&gt;0,H19/100,"")</f>
        <v>21</v>
      </c>
      <c r="X19" s="1">
        <f>IF(I19&gt;0,I19/100,"")</f>
        <v>24</v>
      </c>
      <c r="Y19" s="1">
        <f>IF(J19&gt;0,J19/100,"")</f>
        <v>15</v>
      </c>
      <c r="Z19" s="1">
        <f>IF(K19&gt;0,K19/100,"")</f>
        <v>18</v>
      </c>
      <c r="AA19" s="1">
        <f>IF(L19&gt;0,L19/100,"")</f>
        <v>15</v>
      </c>
      <c r="AB19" s="1">
        <f>IF(M19&gt;0,M19/100,"")</f>
        <v>18</v>
      </c>
      <c r="AC19" s="1">
        <f>IF(N19&gt;0,N19/100,"")</f>
        <v>15</v>
      </c>
      <c r="AD19" s="1">
        <f>IF(O19&gt;0,O19/100,"")</f>
        <v>18</v>
      </c>
      <c r="AE19" s="1">
        <f>IF(P19&gt;0,P19/100,"")</f>
        <v>15</v>
      </c>
      <c r="AF19" s="1">
        <f>IF(Q19&gt;0,Q19/100,"")</f>
        <v>18</v>
      </c>
      <c r="AG19" s="1">
        <f>IF(R19&gt;0,R19/100,"")</f>
        <v>15</v>
      </c>
      <c r="AH19" s="1">
        <f>IF(S19&gt;0,S19/100,"")</f>
        <v>18</v>
      </c>
      <c r="AI19" s="1">
        <f>IF(T19&gt;0,T19/100,"")</f>
        <v>21</v>
      </c>
      <c r="AJ19" s="1">
        <f>IF(U19&gt;0,U19/100,"")</f>
        <v>24</v>
      </c>
      <c r="AK19" s="1" t="str">
        <f>IF(H19&gt;0,CONCATENATE(IF(W19&lt;=12,W19,W19-12),IF(OR(W19&lt;12,W19=24),"am","pm"),"-",IF(X19&lt;=12,X19,X19-12),IF(OR(X19&lt;12,X19=24),"am","pm")),"")</f>
        <v>9pm-12am</v>
      </c>
      <c r="AL19" s="1" t="str">
        <f>IF(J19&gt;0,CONCATENATE(IF(Y19&lt;=12,Y19,Y19-12),IF(OR(Y19&lt;12,Y19=24),"am","pm"),"-",IF(Z19&lt;=12,Z19,Z19-12),IF(OR(Z19&lt;12,Z19=24),"am","pm")),"")</f>
        <v>3pm-6pm</v>
      </c>
      <c r="AM19" s="1" t="str">
        <f>IF(L19&gt;0,CONCATENATE(IF(AA19&lt;=12,AA19,AA19-12),IF(OR(AA19&lt;12,AA19=24),"am","pm"),"-",IF(AB19&lt;=12,AB19,AB19-12),IF(OR(AB19&lt;12,AB19=24),"am","pm")),"")</f>
        <v>3pm-6pm</v>
      </c>
      <c r="AN19" s="1" t="str">
        <f>IF(N19&gt;0,CONCATENATE(IF(AC19&lt;=12,AC19,AC19-12),IF(OR(AC19&lt;12,AC19=24),"am","pm"),"-",IF(AD19&lt;=12,AD19,AD19-12),IF(OR(AD19&lt;12,AD19=24),"am","pm")),"")</f>
        <v>3pm-6pm</v>
      </c>
      <c r="AO19" s="1" t="str">
        <f>IF(O19&gt;0,CONCATENATE(IF(AE19&lt;=12,AE19,AE19-12),IF(OR(AE19&lt;12,AE19=24),"am","pm"),"-",IF(AF19&lt;=12,AF19,AF19-12),IF(OR(AF19&lt;12,AF19=24),"am","pm")),"")</f>
        <v>3pm-6pm</v>
      </c>
      <c r="AP19" s="1" t="str">
        <f>IF(R19&gt;0,CONCATENATE(IF(AG19&lt;=12,AG19,AG19-12),IF(OR(AG19&lt;12,AG19=24),"am","pm"),"-",IF(AH19&lt;=12,AH19,AH19-12),IF(OR(AH19&lt;12,AH19=24),"am","pm")),"")</f>
        <v>3pm-6pm</v>
      </c>
      <c r="AQ19" s="1" t="str">
        <f>IF(T19&gt;0,CONCATENATE(IF(AI19&lt;=12,AI19,AI19-12),IF(OR(AI19&lt;12,AI19=24),"am","pm"),"-",IF(AJ19&lt;=12,AJ19,AJ19-12),IF(OR(AJ19&lt;12,AJ19=24),"am","pm")),"")</f>
        <v>9pm-12am</v>
      </c>
      <c r="AU19" s="1" t="s">
        <v>433</v>
      </c>
      <c r="AV19" s="4" t="s">
        <v>431</v>
      </c>
      <c r="AW19" s="4" t="s">
        <v>431</v>
      </c>
      <c r="AX19" s="5" t="str">
        <f>CONCATENATE("{
    'name': """,B19,""",
    'area': ","""",C19,""",",
"'hours': {
      'sunday-start':","""",H19,"""",", 'sunday-end':","""",I19,"""",", 'monday-start':","""",J19,"""",", 'monday-end':","""",K19,"""",", 'tuesday-start':","""",L19,"""",", 'tuesday-end':","""",M19,""", 'wednesday-start':","""",N19,""", 'wednesday-end':","""",O19,""", 'thursday-start':","""",P19,""", 'thursday-end':","""",Q19,""", 'friday-start':","""",R19,""", 'friday-end':","""",S19,""", 'saturday-start':","""",T19,""", 'saturday-end':","""",U19,"""","},","  'description': ","""",V19,"""",", 'link':","""",AR19,"""",", 'pricing':","""",E19,"""",",   'phone-number': ","""",F19,"""",", 'address': ","""",G19,"""",", 'other-amenities': [","'",AS19,"','",AT19,"','",AU19,"'","]",", 'has-drink':",AV19,", 'has-food':",AW19,"},")</f>
        <v>{
    'name': "CB and Potts",
    'area': "monument",'hours':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"$4 Potts Beers, Well Drinks and 6oz Pours of House Wine&lt;br&gt;Special food prices", 'link':"", 'pricing':"",   'phone-number': "", 'address': "261 Kaycee Case Pl, Colorado Springs, CO 80921", 'other-amenities': ['','','med'], 'has-drink':true, 'has-food':true},</v>
      </c>
      <c r="AY19" s="1" t="str">
        <f>IF(AS19&gt;0,"&lt;img src=@img/outdoor.png@&gt;","")</f>
        <v/>
      </c>
      <c r="AZ19" s="1" t="str">
        <f>IF(AT19&gt;0,"&lt;img src=@img/pets.png@&gt;","")</f>
        <v/>
      </c>
      <c r="BA19" s="1" t="str">
        <f>IF(AU19="hard","&lt;img src=@img/hard.png@&gt;",IF(AU19="medium","&lt;img src=@img/medium.png@&gt;",IF(AU19="easy","&lt;img src=@img/easy.png@&gt;","")))</f>
        <v/>
      </c>
      <c r="BB19" s="1" t="str">
        <f>IF(AV19="true","&lt;img src=@img/drinkicon.png@&gt;","")</f>
        <v>&lt;img src=@img/drinkicon.png@&gt;</v>
      </c>
      <c r="BC19" s="1" t="str">
        <f>IF(AW19="true","&lt;img src=@img/foodicon.png@&gt;","")</f>
        <v>&lt;img src=@img/foodicon.png@&gt;</v>
      </c>
      <c r="BD19" s="1" t="str">
        <f>CONCATENATE(AY19,AZ19,BA19,BB19,BC19,BK19)</f>
        <v>&lt;img src=@img/drinkicon.png@&gt;&lt;img src=@img/foodicon.png@&gt;</v>
      </c>
      <c r="BE19" s="1" t="str">
        <f>CONCATENATE(IF(AS19&gt;0,"outdoor ",""),IF(AT19&gt;0,"pet ",""),IF(AV19="true","drink ",""),IF(AW19="true","food ",""),AU19," ",E19," ",C19,IF(BJ19=TRUE," kid",""))</f>
        <v>drink food med  monument</v>
      </c>
      <c r="BF19" s="1" t="str">
        <f>IF(C19="Broadmoor","Broadmoor",IF(C19="manitou","Manitou Springs",IF(C19="downtown","Downtown",IF(C19="Monument","Monument",IF(C19="nacademy","North Academy",IF(C19="northgate","North Gate",IF(C19="oldcolo","Old Colorado Springs",IF(C19="powers","Powers Road",IF(C19="sacademy","South Academy",IF(C19="woodland","Woodlands Park",""))))))))))</f>
        <v>Monument</v>
      </c>
      <c r="BG19" s="8">
        <v>39.021619999999999</v>
      </c>
      <c r="BH19" s="8">
        <v>-104.82538</v>
      </c>
      <c r="BI19" s="1" t="str">
        <f>CONCATENATE("[",BG19,",",BH19,"],")</f>
        <v>[39.02162,-104.82538],</v>
      </c>
    </row>
    <row r="20" spans="2:62" ht="21" customHeight="1">
      <c r="B20" s="25" t="s">
        <v>395</v>
      </c>
      <c r="C20" s="27" t="s">
        <v>384</v>
      </c>
      <c r="G20" s="27" t="s">
        <v>394</v>
      </c>
      <c r="H20" s="1">
        <v>1100</v>
      </c>
      <c r="I20" s="1">
        <v>2400</v>
      </c>
      <c r="J20" s="1">
        <v>1500</v>
      </c>
      <c r="K20" s="1">
        <v>1800</v>
      </c>
      <c r="L20" s="1">
        <v>1500</v>
      </c>
      <c r="M20" s="1">
        <v>1800</v>
      </c>
      <c r="N20" s="1">
        <v>1500</v>
      </c>
      <c r="O20" s="1">
        <v>1800</v>
      </c>
      <c r="P20" s="1">
        <v>1500</v>
      </c>
      <c r="Q20" s="1">
        <v>1800</v>
      </c>
      <c r="R20" s="1">
        <v>1500</v>
      </c>
      <c r="S20" s="1">
        <v>1800</v>
      </c>
      <c r="V20" s="1" t="s">
        <v>195</v>
      </c>
      <c r="W20" s="1">
        <f>IF(H20&gt;0,H20/100,"")</f>
        <v>11</v>
      </c>
      <c r="X20" s="1">
        <f>IF(I20&gt;0,I20/100,"")</f>
        <v>24</v>
      </c>
      <c r="Y20" s="1">
        <f>IF(J20&gt;0,J20/100,"")</f>
        <v>15</v>
      </c>
      <c r="Z20" s="1">
        <f>IF(K20&gt;0,K20/100,"")</f>
        <v>18</v>
      </c>
      <c r="AA20" s="1">
        <f>IF(L20&gt;0,L20/100,"")</f>
        <v>15</v>
      </c>
      <c r="AB20" s="1">
        <f>IF(M20&gt;0,M20/100,"")</f>
        <v>18</v>
      </c>
      <c r="AC20" s="1">
        <f>IF(N20&gt;0,N20/100,"")</f>
        <v>15</v>
      </c>
      <c r="AD20" s="1">
        <f>IF(O20&gt;0,O20/100,"")</f>
        <v>18</v>
      </c>
      <c r="AE20" s="1">
        <f>IF(P20&gt;0,P20/100,"")</f>
        <v>15</v>
      </c>
      <c r="AF20" s="1">
        <f>IF(Q20&gt;0,Q20/100,"")</f>
        <v>18</v>
      </c>
      <c r="AG20" s="1">
        <f>IF(R20&gt;0,R20/100,"")</f>
        <v>15</v>
      </c>
      <c r="AH20" s="1">
        <f>IF(S20&gt;0,S20/100,"")</f>
        <v>18</v>
      </c>
      <c r="AI20" s="1" t="str">
        <f>IF(T20&gt;0,T20/100,"")</f>
        <v/>
      </c>
      <c r="AJ20" s="1" t="str">
        <f>IF(U20&gt;0,U20/100,"")</f>
        <v/>
      </c>
      <c r="AK20" s="1" t="str">
        <f>IF(H20&gt;0,CONCATENATE(IF(W20&lt;=12,W20,W20-12),IF(OR(W20&lt;12,W20=24),"am","pm"),"-",IF(X20&lt;=12,X20,X20-12),IF(OR(X20&lt;12,X20=24),"am","pm")),"")</f>
        <v>11am-12am</v>
      </c>
      <c r="AL20" s="1" t="str">
        <f>IF(J20&gt;0,CONCATENATE(IF(Y20&lt;=12,Y20,Y20-12),IF(OR(Y20&lt;12,Y20=24),"am","pm"),"-",IF(Z20&lt;=12,Z20,Z20-12),IF(OR(Z20&lt;12,Z20=24),"am","pm")),"")</f>
        <v>3pm-6pm</v>
      </c>
      <c r="AM20" s="1" t="str">
        <f>IF(L20&gt;0,CONCATENATE(IF(AA20&lt;=12,AA20,AA20-12),IF(OR(AA20&lt;12,AA20=24),"am","pm"),"-",IF(AB20&lt;=12,AB20,AB20-12),IF(OR(AB20&lt;12,AB20=24),"am","pm")),"")</f>
        <v>3pm-6pm</v>
      </c>
      <c r="AN20" s="1" t="str">
        <f>IF(N20&gt;0,CONCATENATE(IF(AC20&lt;=12,AC20,AC20-12),IF(OR(AC20&lt;12,AC20=24),"am","pm"),"-",IF(AD20&lt;=12,AD20,AD20-12),IF(OR(AD20&lt;12,AD20=24),"am","pm")),"")</f>
        <v>3pm-6pm</v>
      </c>
      <c r="AO20" s="1" t="str">
        <f>IF(O20&gt;0,CONCATENATE(IF(AE20&lt;=12,AE20,AE20-12),IF(OR(AE20&lt;12,AE20=24),"am","pm"),"-",IF(AF20&lt;=12,AF20,AF20-12),IF(OR(AF20&lt;12,AF20=24),"am","pm")),"")</f>
        <v>3pm-6pm</v>
      </c>
      <c r="AP20" s="1" t="str">
        <f>IF(R20&gt;0,CONCATENATE(IF(AG20&lt;=12,AG20,AG20-12),IF(OR(AG20&lt;12,AG20=24),"am","pm"),"-",IF(AH20&lt;=12,AH20,AH20-12),IF(OR(AH20&lt;12,AH20=24),"am","pm")),"")</f>
        <v>3pm-6pm</v>
      </c>
      <c r="AQ20" s="1" t="str">
        <f>IF(T20&gt;0,CONCATENATE(IF(AI20&lt;=12,AI20,AI20-12),IF(OR(AI20&lt;12,AI20=24),"am","pm"),"-",IF(AJ20&lt;=12,AJ20,AJ20-12),IF(OR(AJ20&lt;12,AJ20=24),"am","pm")),"")</f>
        <v/>
      </c>
      <c r="AU20" s="1" t="s">
        <v>433</v>
      </c>
      <c r="AV20" s="4" t="s">
        <v>431</v>
      </c>
      <c r="AW20" s="4" t="s">
        <v>431</v>
      </c>
      <c r="AX20" s="5" t="str">
        <f>CONCATENATE("{
    'name': """,B20,""",
    'area': ","""",C20,""",",
"'hours': {
      'sunday-start':","""",H20,"""",", 'sunday-end':","""",I20,"""",", 'monday-start':","""",J20,"""",", 'monday-end':","""",K20,"""",", 'tuesday-start':","""",L20,"""",", 'tuesday-end':","""",M20,""", 'wednesday-start':","""",N20,""", 'wednesday-end':","""",O20,""", 'thursday-start':","""",P20,""", 'thursday-end':","""",Q20,""", 'friday-start':","""",R20,""", 'friday-end':","""",S20,""", 'saturday-start':","""",T20,""", 'saturday-end':","""",U20,"""","},","  'description': ","""",V20,"""",", 'link':","""",AR20,"""",", 'pricing':","""",E20,"""",",   'phone-number': ","""",F20,"""",", 'address': ","""",G20,"""",", 'other-amenities': [","'",AS20,"','",AT20,"','",AU20,"'","]",", 'has-drink':",AV20,", 'has-food':",AW20,"},")</f>
        <v>{
    'name': "Chilis - Broadmoor",
    'area': "broadmoor",'hours':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 1706 E Cheyenne Mountain Blvd, Colorado Springs, CO 80906", 'other-amenities': ['','','med'], 'has-drink':true, 'has-food':true},</v>
      </c>
      <c r="AY20" s="1" t="str">
        <f>IF(AS20&gt;0,"&lt;img src=@img/outdoor.png@&gt;","")</f>
        <v/>
      </c>
      <c r="AZ20" s="1" t="str">
        <f>IF(AT20&gt;0,"&lt;img src=@img/pets.png@&gt;","")</f>
        <v/>
      </c>
      <c r="BA20" s="1" t="str">
        <f>IF(AU20="hard","&lt;img src=@img/hard.png@&gt;",IF(AU20="medium","&lt;img src=@img/medium.png@&gt;",IF(AU20="easy","&lt;img src=@img/easy.png@&gt;","")))</f>
        <v/>
      </c>
      <c r="BB20" s="1" t="str">
        <f>IF(AV20="true","&lt;img src=@img/drinkicon.png@&gt;","")</f>
        <v>&lt;img src=@img/drinkicon.png@&gt;</v>
      </c>
      <c r="BC20" s="1" t="str">
        <f>IF(AW20="true","&lt;img src=@img/foodicon.png@&gt;","")</f>
        <v>&lt;img src=@img/foodicon.png@&gt;</v>
      </c>
      <c r="BD20" s="1" t="str">
        <f>CONCATENATE(AY20,AZ20,BA20,BB20,BC20,BK20)</f>
        <v>&lt;img src=@img/drinkicon.png@&gt;&lt;img src=@img/foodicon.png@&gt;</v>
      </c>
      <c r="BE20" s="1" t="str">
        <f>CONCATENATE(IF(AS20&gt;0,"outdoor ",""),IF(AT20&gt;0,"pet ",""),IF(AV20="true","drink ",""),IF(AW20="true","food ",""),AU20," ",E20," ",C20,IF(BJ20=TRUE," kid",""))</f>
        <v>drink food med  broadmoor</v>
      </c>
      <c r="BF20" s="1" t="str">
        <f>IF(C20="Broadmoor","Broadmoor",IF(C20="manitou","Manitou Springs",IF(C20="downtown","Downtown",IF(C20="Monument","Monument",IF(C20="nacademy","North Academy",IF(C20="northgate","North Gate",IF(C20="oldcolo","Old Colorado Springs",IF(C20="powers","Powers Road",IF(C20="sacademy","South Academy",IF(C20="woodland","Woodlands Park",""))))))))))</f>
        <v>Broadmoor</v>
      </c>
      <c r="BG20" s="1">
        <v>38.795009999999998</v>
      </c>
      <c r="BH20" s="1">
        <v>-104.80183</v>
      </c>
      <c r="BI20" s="1" t="str">
        <f>CONCATENATE("[",BG20,",",BH20,"],")</f>
        <v>[38.79501,-104.80183],</v>
      </c>
    </row>
    <row r="21" spans="2:62" ht="21" customHeight="1">
      <c r="B21" s="25" t="s">
        <v>393</v>
      </c>
      <c r="C21" s="12" t="s">
        <v>142</v>
      </c>
      <c r="G21" s="12" t="s">
        <v>392</v>
      </c>
      <c r="H21" s="1">
        <v>1100</v>
      </c>
      <c r="I21" s="1">
        <v>2400</v>
      </c>
      <c r="J21" s="1">
        <v>1500</v>
      </c>
      <c r="K21" s="1">
        <v>1800</v>
      </c>
      <c r="L21" s="1">
        <v>1500</v>
      </c>
      <c r="M21" s="1">
        <v>1800</v>
      </c>
      <c r="N21" s="1">
        <v>1500</v>
      </c>
      <c r="O21" s="1">
        <v>1800</v>
      </c>
      <c r="P21" s="1">
        <v>1500</v>
      </c>
      <c r="Q21" s="1">
        <v>1800</v>
      </c>
      <c r="R21" s="1">
        <v>1500</v>
      </c>
      <c r="S21" s="1">
        <v>1800</v>
      </c>
      <c r="V21" s="1" t="s">
        <v>195</v>
      </c>
      <c r="W21" s="1">
        <f>IF(H21&gt;0,H21/100,"")</f>
        <v>11</v>
      </c>
      <c r="X21" s="1">
        <f>IF(I21&gt;0,I21/100,"")</f>
        <v>24</v>
      </c>
      <c r="Y21" s="1">
        <f>IF(J21&gt;0,J21/100,"")</f>
        <v>15</v>
      </c>
      <c r="Z21" s="1">
        <f>IF(K21&gt;0,K21/100,"")</f>
        <v>18</v>
      </c>
      <c r="AA21" s="1">
        <f>IF(L21&gt;0,L21/100,"")</f>
        <v>15</v>
      </c>
      <c r="AB21" s="1">
        <f>IF(M21&gt;0,M21/100,"")</f>
        <v>18</v>
      </c>
      <c r="AC21" s="1">
        <f>IF(N21&gt;0,N21/100,"")</f>
        <v>15</v>
      </c>
      <c r="AD21" s="1">
        <f>IF(O21&gt;0,O21/100,"")</f>
        <v>18</v>
      </c>
      <c r="AE21" s="1">
        <f>IF(P21&gt;0,P21/100,"")</f>
        <v>15</v>
      </c>
      <c r="AF21" s="1">
        <f>IF(Q21&gt;0,Q21/100,"")</f>
        <v>18</v>
      </c>
      <c r="AG21" s="1">
        <f>IF(R21&gt;0,R21/100,"")</f>
        <v>15</v>
      </c>
      <c r="AH21" s="1">
        <f>IF(S21&gt;0,S21/100,"")</f>
        <v>18</v>
      </c>
      <c r="AI21" s="1" t="str">
        <f>IF(T21&gt;0,T21/100,"")</f>
        <v/>
      </c>
      <c r="AJ21" s="1" t="str">
        <f>IF(U21&gt;0,U21/100,"")</f>
        <v/>
      </c>
      <c r="AK21" s="1" t="str">
        <f>IF(H21&gt;0,CONCATENATE(IF(W21&lt;=12,W21,W21-12),IF(OR(W21&lt;12,W21=24),"am","pm"),"-",IF(X21&lt;=12,X21,X21-12),IF(OR(X21&lt;12,X21=24),"am","pm")),"")</f>
        <v>11am-12am</v>
      </c>
      <c r="AL21" s="1" t="str">
        <f>IF(J21&gt;0,CONCATENATE(IF(Y21&lt;=12,Y21,Y21-12),IF(OR(Y21&lt;12,Y21=24),"am","pm"),"-",IF(Z21&lt;=12,Z21,Z21-12),IF(OR(Z21&lt;12,Z21=24),"am","pm")),"")</f>
        <v>3pm-6pm</v>
      </c>
      <c r="AM21" s="1" t="str">
        <f>IF(L21&gt;0,CONCATENATE(IF(AA21&lt;=12,AA21,AA21-12),IF(OR(AA21&lt;12,AA21=24),"am","pm"),"-",IF(AB21&lt;=12,AB21,AB21-12),IF(OR(AB21&lt;12,AB21=24),"am","pm")),"")</f>
        <v>3pm-6pm</v>
      </c>
      <c r="AN21" s="1" t="str">
        <f>IF(N21&gt;0,CONCATENATE(IF(AC21&lt;=12,AC21,AC21-12),IF(OR(AC21&lt;12,AC21=24),"am","pm"),"-",IF(AD21&lt;=12,AD21,AD21-12),IF(OR(AD21&lt;12,AD21=24),"am","pm")),"")</f>
        <v>3pm-6pm</v>
      </c>
      <c r="AO21" s="1" t="str">
        <f>IF(O21&gt;0,CONCATENATE(IF(AE21&lt;=12,AE21,AE21-12),IF(OR(AE21&lt;12,AE21=24),"am","pm"),"-",IF(AF21&lt;=12,AF21,AF21-12),IF(OR(AF21&lt;12,AF21=24),"am","pm")),"")</f>
        <v>3pm-6pm</v>
      </c>
      <c r="AP21" s="1" t="str">
        <f>IF(R21&gt;0,CONCATENATE(IF(AG21&lt;=12,AG21,AG21-12),IF(OR(AG21&lt;12,AG21=24),"am","pm"),"-",IF(AH21&lt;=12,AH21,AH21-12),IF(OR(AH21&lt;12,AH21=24),"am","pm")),"")</f>
        <v>3pm-6pm</v>
      </c>
      <c r="AQ21" s="1" t="str">
        <f>IF(T21&gt;0,CONCATENATE(IF(AI21&lt;=12,AI21,AI21-12),IF(OR(AI21&lt;12,AI21=24),"am","pm"),"-",IF(AJ21&lt;=12,AJ21,AJ21-12),IF(OR(AJ21&lt;12,AJ21=24),"am","pm")),"")</f>
        <v/>
      </c>
      <c r="AU21" s="1" t="s">
        <v>433</v>
      </c>
      <c r="AV21" s="4" t="s">
        <v>431</v>
      </c>
      <c r="AW21" s="4" t="s">
        <v>431</v>
      </c>
      <c r="AX21" s="5" t="str">
        <f>CONCATENATE("{
    'name': """,B21,""",
    'area': ","""",C21,""",",
"'hours': {
      'sunday-start':","""",H21,"""",", 'sunday-end':","""",I21,"""",", 'monday-start':","""",J21,"""",", 'monday-end':","""",K21,"""",", 'tuesday-start':","""",L21,"""",", 'tuesday-end':","""",M21,""", 'wednesday-start':","""",N21,""", 'wednesday-end':","""",O21,""", 'thursday-start':","""",P21,""", 'thursday-end':","""",Q21,""", 'friday-start':","""",R21,""", 'friday-end':","""",S21,""", 'saturday-start':","""",T21,""", 'saturday-end':","""",U21,"""","},","  'description': ","""",V21,"""",", 'link':","""",AR21,"""",", 'pricing':","""",E21,"""",",   'phone-number': ","""",F21,"""",", 'address': ","""",G21,"""",", 'other-amenities': [","'",AS21,"','",AT21,"','",AU21,"'","]",", 'has-drink':",AV21,", 'has-food':",AW21,"},")</f>
        <v>{
    'name': "Chilis - North Academy",
    'area': "nacademy",'hours':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"5807 N Academy Blvd, Colorado Springs, CO 80918", 'other-amenities': ['','','med'], 'has-drink':true, 'has-food':true},</v>
      </c>
      <c r="AY21" s="1" t="str">
        <f>IF(AS21&gt;0,"&lt;img src=@img/outdoor.png@&gt;","")</f>
        <v/>
      </c>
      <c r="AZ21" s="1" t="str">
        <f>IF(AT21&gt;0,"&lt;img src=@img/pets.png@&gt;","")</f>
        <v/>
      </c>
      <c r="BA21" s="1" t="str">
        <f>IF(AU21="hard","&lt;img src=@img/hard.png@&gt;",IF(AU21="medium","&lt;img src=@img/medium.png@&gt;",IF(AU21="easy","&lt;img src=@img/easy.png@&gt;","")))</f>
        <v/>
      </c>
      <c r="BB21" s="1" t="str">
        <f>IF(AV21="true","&lt;img src=@img/drinkicon.png@&gt;","")</f>
        <v>&lt;img src=@img/drinkicon.png@&gt;</v>
      </c>
      <c r="BC21" s="1" t="str">
        <f>IF(AW21="true","&lt;img src=@img/foodicon.png@&gt;","")</f>
        <v>&lt;img src=@img/foodicon.png@&gt;</v>
      </c>
      <c r="BD21" s="1" t="str">
        <f>CONCATENATE(AY21,AZ21,BA21,BB21,BC21,BK21)</f>
        <v>&lt;img src=@img/drinkicon.png@&gt;&lt;img src=@img/foodicon.png@&gt;</v>
      </c>
      <c r="BE21" s="1" t="str">
        <f>CONCATENATE(IF(AS21&gt;0,"outdoor ",""),IF(AT21&gt;0,"pet ",""),IF(AV21="true","drink ",""),IF(AW21="true","food ",""),AU21," ",E21," ",C21,IF(BJ21=TRUE," kid",""))</f>
        <v>drink food med  nacademy</v>
      </c>
      <c r="BF21" s="1" t="str">
        <f>IF(C21="Broadmoor","Broadmoor",IF(C21="manitou","Manitou Springs",IF(C21="downtown","Downtown",IF(C21="Monument","Monument",IF(C21="nacademy","North Academy",IF(C21="northgate","North Gate",IF(C21="oldcolo","Old Colorado Springs",IF(C21="powers","Powers Road",IF(C21="sacademy","South Academy",IF(C21="woodland","Woodlands Park",""))))))))))</f>
        <v>North Academy</v>
      </c>
      <c r="BG21" s="1">
        <v>38.915370000000003</v>
      </c>
      <c r="BH21" s="1">
        <v>-104.78644</v>
      </c>
      <c r="BI21" s="1" t="str">
        <f>CONCATENATE("[",BG21,",",BH21,"],")</f>
        <v>[38.91537,-104.78644],</v>
      </c>
    </row>
    <row r="22" spans="2:62" ht="21" customHeight="1">
      <c r="B22" s="25" t="s">
        <v>391</v>
      </c>
      <c r="C22" s="1" t="s">
        <v>99</v>
      </c>
      <c r="G22" s="12" t="s">
        <v>278</v>
      </c>
      <c r="H22" s="1">
        <v>1100</v>
      </c>
      <c r="I22" s="1">
        <v>2400</v>
      </c>
      <c r="J22" s="1">
        <v>1500</v>
      </c>
      <c r="K22" s="1">
        <v>1800</v>
      </c>
      <c r="L22" s="1">
        <v>1500</v>
      </c>
      <c r="M22" s="1">
        <v>1800</v>
      </c>
      <c r="N22" s="1">
        <v>1500</v>
      </c>
      <c r="O22" s="1">
        <v>1800</v>
      </c>
      <c r="P22" s="1">
        <v>1500</v>
      </c>
      <c r="Q22" s="1">
        <v>1800</v>
      </c>
      <c r="R22" s="1">
        <v>1500</v>
      </c>
      <c r="S22" s="1">
        <v>1800</v>
      </c>
      <c r="V22" s="1" t="s">
        <v>195</v>
      </c>
      <c r="W22" s="1">
        <f>IF(H22&gt;0,H22/100,"")</f>
        <v>11</v>
      </c>
      <c r="X22" s="1">
        <f>IF(I22&gt;0,I22/100,"")</f>
        <v>24</v>
      </c>
      <c r="Y22" s="1">
        <f>IF(J22&gt;0,J22/100,"")</f>
        <v>15</v>
      </c>
      <c r="Z22" s="1">
        <f>IF(K22&gt;0,K22/100,"")</f>
        <v>18</v>
      </c>
      <c r="AA22" s="1">
        <f>IF(L22&gt;0,L22/100,"")</f>
        <v>15</v>
      </c>
      <c r="AB22" s="1">
        <f>IF(M22&gt;0,M22/100,"")</f>
        <v>18</v>
      </c>
      <c r="AC22" s="1">
        <f>IF(N22&gt;0,N22/100,"")</f>
        <v>15</v>
      </c>
      <c r="AD22" s="1">
        <f>IF(O22&gt;0,O22/100,"")</f>
        <v>18</v>
      </c>
      <c r="AE22" s="1">
        <f>IF(P22&gt;0,P22/100,"")</f>
        <v>15</v>
      </c>
      <c r="AF22" s="1">
        <f>IF(Q22&gt;0,Q22/100,"")</f>
        <v>18</v>
      </c>
      <c r="AG22" s="1">
        <f>IF(R22&gt;0,R22/100,"")</f>
        <v>15</v>
      </c>
      <c r="AH22" s="1">
        <f>IF(S22&gt;0,S22/100,"")</f>
        <v>18</v>
      </c>
      <c r="AI22" s="1" t="str">
        <f>IF(T22&gt;0,T22/100,"")</f>
        <v/>
      </c>
      <c r="AJ22" s="1" t="str">
        <f>IF(U22&gt;0,U22/100,"")</f>
        <v/>
      </c>
      <c r="AK22" s="1" t="str">
        <f>IF(H22&gt;0,CONCATENATE(IF(W22&lt;=12,W22,W22-12),IF(OR(W22&lt;12,W22=24),"am","pm"),"-",IF(X22&lt;=12,X22,X22-12),IF(OR(X22&lt;12,X22=24),"am","pm")),"")</f>
        <v>11am-12am</v>
      </c>
      <c r="AL22" s="1" t="str">
        <f>IF(J22&gt;0,CONCATENATE(IF(Y22&lt;=12,Y22,Y22-12),IF(OR(Y22&lt;12,Y22=24),"am","pm"),"-",IF(Z22&lt;=12,Z22,Z22-12),IF(OR(Z22&lt;12,Z22=24),"am","pm")),"")</f>
        <v>3pm-6pm</v>
      </c>
      <c r="AM22" s="1" t="str">
        <f>IF(L22&gt;0,CONCATENATE(IF(AA22&lt;=12,AA22,AA22-12),IF(OR(AA22&lt;12,AA22=24),"am","pm"),"-",IF(AB22&lt;=12,AB22,AB22-12),IF(OR(AB22&lt;12,AB22=24),"am","pm")),"")</f>
        <v>3pm-6pm</v>
      </c>
      <c r="AN22" s="1" t="str">
        <f>IF(N22&gt;0,CONCATENATE(IF(AC22&lt;=12,AC22,AC22-12),IF(OR(AC22&lt;12,AC22=24),"am","pm"),"-",IF(AD22&lt;=12,AD22,AD22-12),IF(OR(AD22&lt;12,AD22=24),"am","pm")),"")</f>
        <v>3pm-6pm</v>
      </c>
      <c r="AO22" s="1" t="str">
        <f>IF(O22&gt;0,CONCATENATE(IF(AE22&lt;=12,AE22,AE22-12),IF(OR(AE22&lt;12,AE22=24),"am","pm"),"-",IF(AF22&lt;=12,AF22,AF22-12),IF(OR(AF22&lt;12,AF22=24),"am","pm")),"")</f>
        <v>3pm-6pm</v>
      </c>
      <c r="AP22" s="1" t="str">
        <f>IF(R22&gt;0,CONCATENATE(IF(AG22&lt;=12,AG22,AG22-12),IF(OR(AG22&lt;12,AG22=24),"am","pm"),"-",IF(AH22&lt;=12,AH22,AH22-12),IF(OR(AH22&lt;12,AH22=24),"am","pm")),"")</f>
        <v>3pm-6pm</v>
      </c>
      <c r="AQ22" s="1" t="str">
        <f>IF(T22&gt;0,CONCATENATE(IF(AI22&lt;=12,AI22,AI22-12),IF(OR(AI22&lt;12,AI22=24),"am","pm"),"-",IF(AJ22&lt;=12,AJ22,AJ22-12),IF(OR(AJ22&lt;12,AJ22=24),"am","pm")),"")</f>
        <v/>
      </c>
      <c r="AU22" s="1" t="s">
        <v>433</v>
      </c>
      <c r="AV22" s="4" t="s">
        <v>431</v>
      </c>
      <c r="AW22" s="4" t="s">
        <v>431</v>
      </c>
      <c r="AX22" s="5" t="str">
        <f>CONCATENATE("{
    'name': """,B22,""",
    'area': ","""",C22,""",",
"'hours': {
      'sunday-start':","""",H22,"""",", 'sunday-end':","""",I22,"""",", 'monday-start':","""",J22,"""",", 'monday-end':","""",K22,"""",", 'tuesday-start':","""",L22,"""",", 'tuesday-end':","""",M22,""", 'wednesday-start':","""",N22,""", 'wednesday-end':","""",O22,""", 'thursday-start':","""",P22,""", 'thursday-end':","""",Q22,""", 'friday-start':","""",R22,""", 'friday-end':","""",S22,""", 'saturday-start':","""",T22,""", 'saturday-end':","""",U22,"""","},","  'description': ","""",V22,"""",", 'link':","""",AR22,"""",", 'pricing':","""",E22,"""",",   'phone-number': ","""",F22,"""",", 'address': ","""",G22,"""",", 'other-amenities': [","'",AS22,"','",AT22,"','",AU22,"'","]",", 'has-drink':",AV22,", 'has-food':",AW22,"},")</f>
        <v>{
    'name': "Chilis - Powers",
    'area': "powers",'hours':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"2890 New Center Point, Colorado Springs, CO 80922", 'other-amenities': ['','','med'], 'has-drink':true, 'has-food':true},</v>
      </c>
      <c r="AY22" s="1" t="str">
        <f>IF(AS22&gt;0,"&lt;img src=@img/outdoor.png@&gt;","")</f>
        <v/>
      </c>
      <c r="AZ22" s="1" t="str">
        <f>IF(AT22&gt;0,"&lt;img src=@img/pets.png@&gt;","")</f>
        <v/>
      </c>
      <c r="BA22" s="1" t="str">
        <f>IF(AU22="hard","&lt;img src=@img/hard.png@&gt;",IF(AU22="medium","&lt;img src=@img/medium.png@&gt;",IF(AU22="easy","&lt;img src=@img/easy.png@&gt;","")))</f>
        <v/>
      </c>
      <c r="BB22" s="1" t="str">
        <f>IF(AV22="true","&lt;img src=@img/drinkicon.png@&gt;","")</f>
        <v>&lt;img src=@img/drinkicon.png@&gt;</v>
      </c>
      <c r="BC22" s="1" t="str">
        <f>IF(AW22="true","&lt;img src=@img/foodicon.png@&gt;","")</f>
        <v>&lt;img src=@img/foodicon.png@&gt;</v>
      </c>
      <c r="BD22" s="1" t="str">
        <f>CONCATENATE(AY22,AZ22,BA22,BB22,BC22,BK22)</f>
        <v>&lt;img src=@img/drinkicon.png@&gt;&lt;img src=@img/foodicon.png@&gt;</v>
      </c>
      <c r="BE22" s="1" t="str">
        <f>CONCATENATE(IF(AS22&gt;0,"outdoor ",""),IF(AT22&gt;0,"pet ",""),IF(AV22="true","drink ",""),IF(AW22="true","food ",""),AU22," ",E22," ",C22,IF(BJ22=TRUE," kid",""))</f>
        <v>drink food med  powers</v>
      </c>
      <c r="BF22" s="1" t="str">
        <f>IF(C22="Broadmoor","Broadmoor",IF(C22="manitou","Manitou Springs",IF(C22="downtown","Downtown",IF(C22="Monument","Monument",IF(C22="nacademy","North Academy",IF(C22="northgate","North Gate",IF(C22="oldcolo","Old Colorado Springs",IF(C22="powers","Powers Road",IF(C22="sacademy","South Academy",IF(C22="woodland","Woodlands Park",""))))))))))</f>
        <v>Powers Road</v>
      </c>
      <c r="BG22" s="8">
        <v>38.872680000000003</v>
      </c>
      <c r="BH22" s="8">
        <v>-104.71903</v>
      </c>
      <c r="BI22" s="1" t="str">
        <f>CONCATENATE("[",BG22,",",BH22,"],")</f>
        <v>[38.87268,-104.71903],</v>
      </c>
    </row>
    <row r="23" spans="2:62" ht="21" customHeight="1">
      <c r="B23" s="25" t="s">
        <v>92</v>
      </c>
      <c r="C23" s="1" t="s">
        <v>99</v>
      </c>
      <c r="G23" s="12" t="s">
        <v>271</v>
      </c>
      <c r="H23" s="1">
        <v>1100</v>
      </c>
      <c r="I23" s="1">
        <v>2400</v>
      </c>
      <c r="J23" s="1">
        <v>1100</v>
      </c>
      <c r="K23" s="1">
        <v>1900</v>
      </c>
      <c r="L23" s="1">
        <v>1100</v>
      </c>
      <c r="M23" s="1">
        <v>1900</v>
      </c>
      <c r="N23" s="1">
        <v>1100</v>
      </c>
      <c r="O23" s="1">
        <v>1900</v>
      </c>
      <c r="P23" s="1">
        <v>1100</v>
      </c>
      <c r="Q23" s="1">
        <v>1900</v>
      </c>
      <c r="R23" s="1">
        <v>1100</v>
      </c>
      <c r="S23" s="1">
        <v>1900</v>
      </c>
      <c r="T23" s="1">
        <v>1100</v>
      </c>
      <c r="U23" s="1">
        <v>1900</v>
      </c>
      <c r="V23" s="5" t="s">
        <v>191</v>
      </c>
      <c r="W23" s="1">
        <f>IF(H23&gt;0,H23/100,"")</f>
        <v>11</v>
      </c>
      <c r="X23" s="1">
        <f>IF(I23&gt;0,I23/100,"")</f>
        <v>24</v>
      </c>
      <c r="Y23" s="1">
        <f>IF(J23&gt;0,J23/100,"")</f>
        <v>11</v>
      </c>
      <c r="Z23" s="1">
        <f>IF(K23&gt;0,K23/100,"")</f>
        <v>19</v>
      </c>
      <c r="AA23" s="1">
        <f>IF(L23&gt;0,L23/100,"")</f>
        <v>11</v>
      </c>
      <c r="AB23" s="1">
        <f>IF(M23&gt;0,M23/100,"")</f>
        <v>19</v>
      </c>
      <c r="AC23" s="1">
        <f>IF(N23&gt;0,N23/100,"")</f>
        <v>11</v>
      </c>
      <c r="AD23" s="1">
        <f>IF(O23&gt;0,O23/100,"")</f>
        <v>19</v>
      </c>
      <c r="AE23" s="1">
        <f>IF(P23&gt;0,P23/100,"")</f>
        <v>11</v>
      </c>
      <c r="AF23" s="1">
        <f>IF(Q23&gt;0,Q23/100,"")</f>
        <v>19</v>
      </c>
      <c r="AG23" s="1">
        <f>IF(R23&gt;0,R23/100,"")</f>
        <v>11</v>
      </c>
      <c r="AH23" s="1">
        <f>IF(S23&gt;0,S23/100,"")</f>
        <v>19</v>
      </c>
      <c r="AI23" s="1">
        <f>IF(T23&gt;0,T23/100,"")</f>
        <v>11</v>
      </c>
      <c r="AJ23" s="1">
        <f>IF(U23&gt;0,U23/100,"")</f>
        <v>19</v>
      </c>
      <c r="AK23" s="1" t="str">
        <f>IF(H23&gt;0,CONCATENATE(IF(W23&lt;=12,W23,W23-12),IF(OR(W23&lt;12,W23=24),"am","pm"),"-",IF(X23&lt;=12,X23,X23-12),IF(OR(X23&lt;12,X23=24),"am","pm")),"")</f>
        <v>11am-12am</v>
      </c>
      <c r="AL23" s="1" t="str">
        <f>IF(J23&gt;0,CONCATENATE(IF(Y23&lt;=12,Y23,Y23-12),IF(OR(Y23&lt;12,Y23=24),"am","pm"),"-",IF(Z23&lt;=12,Z23,Z23-12),IF(OR(Z23&lt;12,Z23=24),"am","pm")),"")</f>
        <v>11am-7pm</v>
      </c>
      <c r="AM23" s="1" t="str">
        <f>IF(L23&gt;0,CONCATENATE(IF(AA23&lt;=12,AA23,AA23-12),IF(OR(AA23&lt;12,AA23=24),"am","pm"),"-",IF(AB23&lt;=12,AB23,AB23-12),IF(OR(AB23&lt;12,AB23=24),"am","pm")),"")</f>
        <v>11am-7pm</v>
      </c>
      <c r="AN23" s="1" t="str">
        <f>IF(N23&gt;0,CONCATENATE(IF(AC23&lt;=12,AC23,AC23-12),IF(OR(AC23&lt;12,AC23=24),"am","pm"),"-",IF(AD23&lt;=12,AD23,AD23-12),IF(OR(AD23&lt;12,AD23=24),"am","pm")),"")</f>
        <v>11am-7pm</v>
      </c>
      <c r="AO23" s="1" t="str">
        <f>IF(O23&gt;0,CONCATENATE(IF(AE23&lt;=12,AE23,AE23-12),IF(OR(AE23&lt;12,AE23=24),"am","pm"),"-",IF(AF23&lt;=12,AF23,AF23-12),IF(OR(AF23&lt;12,AF23=24),"am","pm")),"")</f>
        <v>11am-7pm</v>
      </c>
      <c r="AP23" s="1" t="str">
        <f>IF(R23&gt;0,CONCATENATE(IF(AG23&lt;=12,AG23,AG23-12),IF(OR(AG23&lt;12,AG23=24),"am","pm"),"-",IF(AH23&lt;=12,AH23,AH23-12),IF(OR(AH23&lt;12,AH23=24),"am","pm")),"")</f>
        <v>11am-7pm</v>
      </c>
      <c r="AQ23" s="1" t="str">
        <f>IF(T23&gt;0,CONCATENATE(IF(AI23&lt;=12,AI23,AI23-12),IF(OR(AI23&lt;12,AI23=24),"am","pm"),"-",IF(AJ23&lt;=12,AJ23,AJ23-12),IF(OR(AJ23&lt;12,AJ23=24),"am","pm")),"")</f>
        <v>11am-7pm</v>
      </c>
      <c r="AU23" s="1" t="s">
        <v>433</v>
      </c>
      <c r="AV23" s="4" t="s">
        <v>431</v>
      </c>
      <c r="AW23" s="4" t="s">
        <v>431</v>
      </c>
      <c r="AX23" s="5" t="str">
        <f>CONCATENATE("{
    'name': """,B23,""",
    'area': ","""",C23,""",",
"'hours': {
      'sunday-start':","""",H23,"""",", 'sunday-end':","""",I23,"""",", 'monday-start':","""",J23,"""",", 'monday-end':","""",K23,"""",", 'tuesday-start':","""",L23,"""",", 'tuesday-end':","""",M23,""", 'wednesday-start':","""",N23,""", 'wednesday-end':","""",O23,""", 'thursday-start':","""",P23,""", 'thursday-end':","""",Q23,""", 'friday-start':","""",R23,""", 'friday-end':","""",S23,""", 'saturday-start':","""",T23,""", 'saturday-end':","""",U23,"""","},","  'description': ","""",V23,"""",", 'link':","""",AR23,"""",", 'pricing':","""",E23,"""",",   'phone-number': ","""",F23,"""",", 'address': ","""",G23,"""",", 'other-amenities': [","'",AS23,"','",AT23,"','",AU23,"'","]",", 'has-drink':",AV23,", 'has-food':",AW23,"},")</f>
        <v>{
    'name': "Cleats Bar and Grill East",
    'area': "powers",'hours': {
      'sunday-start':"1100", 'sunday-end':"2400", 'monday-start':"1100", 'monday-end':"1900", 'tuesday-start':"1100", 'tuesday-end':"1900", 'wednesday-start':"1100", 'wednesday-end':"1900", 'thursday-start':"1100", 'thursday-end':"1900", 'friday-start':"1100", 'friday-end':"1900", 'saturday-start':"1100", 'saturday-end':"1900"},  'description': "$3 Wells, Pints, House Wines, Bottles &amp; Cans with appetizer specials and much, much more!", 'link':"", 'pricing':"",   'phone-number': "", 'address': "6120 Barnes Rd, Colorado Springs, CO 80922", 'other-amenities': ['','','med'], 'has-drink':true, 'has-food':true},</v>
      </c>
      <c r="AY23" s="1" t="str">
        <f>IF(AS23&gt;0,"&lt;img src=@img/outdoor.png@&gt;","")</f>
        <v/>
      </c>
      <c r="AZ23" s="1" t="str">
        <f>IF(AT23&gt;0,"&lt;img src=@img/pets.png@&gt;","")</f>
        <v/>
      </c>
      <c r="BA23" s="1" t="str">
        <f>IF(AU23="hard","&lt;img src=@img/hard.png@&gt;",IF(AU23="medium","&lt;img src=@img/medium.png@&gt;",IF(AU23="easy","&lt;img src=@img/easy.png@&gt;","")))</f>
        <v/>
      </c>
      <c r="BB23" s="1" t="str">
        <f>IF(AV23="true","&lt;img src=@img/drinkicon.png@&gt;","")</f>
        <v>&lt;img src=@img/drinkicon.png@&gt;</v>
      </c>
      <c r="BC23" s="1" t="str">
        <f>IF(AW23="true","&lt;img src=@img/foodicon.png@&gt;","")</f>
        <v>&lt;img src=@img/foodicon.png@&gt;</v>
      </c>
      <c r="BD23" s="1" t="str">
        <f>CONCATENATE(AY23,AZ23,BA23,BB23,BC23,BK23)</f>
        <v>&lt;img src=@img/drinkicon.png@&gt;&lt;img src=@img/foodicon.png@&gt;</v>
      </c>
      <c r="BE23" s="1" t="str">
        <f>CONCATENATE(IF(AS23&gt;0,"outdoor ",""),IF(AT23&gt;0,"pet ",""),IF(AV23="true","drink ",""),IF(AW23="true","food ",""),AU23," ",E23," ",C23,IF(BJ23=TRUE," kid",""))</f>
        <v>drink food med  powers</v>
      </c>
      <c r="BF23" s="1" t="str">
        <f>IF(C23="Broadmoor","Broadmoor",IF(C23="manitou","Manitou Springs",IF(C23="downtown","Downtown",IF(C23="Monument","Monument",IF(C23="nacademy","North Academy",IF(C23="northgate","North Gate",IF(C23="oldcolo","Old Colorado Springs",IF(C23="powers","Powers Road",IF(C23="sacademy","South Academy",IF(C23="woodland","Woodlands Park",""))))))))))</f>
        <v>Powers Road</v>
      </c>
      <c r="BG23" s="8">
        <v>38.895409999999998</v>
      </c>
      <c r="BH23" s="8">
        <v>-104.71510000000001</v>
      </c>
      <c r="BI23" s="1" t="str">
        <f>CONCATENATE("[",BG23,",",BH23,"],")</f>
        <v>[38.89541,-104.7151],</v>
      </c>
    </row>
    <row r="24" spans="2:62" ht="21" customHeight="1">
      <c r="B24" s="25" t="s">
        <v>108</v>
      </c>
      <c r="C24" s="1" t="s">
        <v>55</v>
      </c>
      <c r="G24" s="12" t="s">
        <v>284</v>
      </c>
      <c r="J24" s="1">
        <v>1500</v>
      </c>
      <c r="K24" s="1">
        <v>1800</v>
      </c>
      <c r="L24" s="1">
        <v>1500</v>
      </c>
      <c r="M24" s="1">
        <v>1800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T24" s="1">
        <v>1500</v>
      </c>
      <c r="U24" s="1">
        <v>1800</v>
      </c>
      <c r="V24" s="1" t="s">
        <v>204</v>
      </c>
      <c r="W24" s="1" t="str">
        <f>IF(H24&gt;0,H24/100,"")</f>
        <v/>
      </c>
      <c r="X24" s="1" t="str">
        <f>IF(I24&gt;0,I24/100,"")</f>
        <v/>
      </c>
      <c r="Y24" s="1">
        <f>IF(J24&gt;0,J24/100,"")</f>
        <v>15</v>
      </c>
      <c r="Z24" s="1">
        <f>IF(K24&gt;0,K24/100,"")</f>
        <v>18</v>
      </c>
      <c r="AA24" s="1">
        <f>IF(L24&gt;0,L24/100,"")</f>
        <v>15</v>
      </c>
      <c r="AB24" s="1">
        <f>IF(M24&gt;0,M24/100,"")</f>
        <v>18</v>
      </c>
      <c r="AC24" s="1">
        <f>IF(N24&gt;0,N24/100,"")</f>
        <v>15</v>
      </c>
      <c r="AD24" s="1">
        <f>IF(O24&gt;0,O24/100,"")</f>
        <v>18</v>
      </c>
      <c r="AE24" s="1">
        <f>IF(P24&gt;0,P24/100,"")</f>
        <v>15</v>
      </c>
      <c r="AF24" s="1">
        <f>IF(Q24&gt;0,Q24/100,"")</f>
        <v>18</v>
      </c>
      <c r="AG24" s="1">
        <f>IF(R24&gt;0,R24/100,"")</f>
        <v>15</v>
      </c>
      <c r="AH24" s="1">
        <f>IF(S24&gt;0,S24/100,"")</f>
        <v>18</v>
      </c>
      <c r="AI24" s="1">
        <f>IF(T24&gt;0,T24/100,"")</f>
        <v>15</v>
      </c>
      <c r="AJ24" s="1">
        <f>IF(U24&gt;0,U24/100,"")</f>
        <v>18</v>
      </c>
      <c r="AK24" s="1" t="str">
        <f>IF(H24&gt;0,CONCATENATE(IF(W24&lt;=12,W24,W24-12),IF(OR(W24&lt;12,W24=24),"am","pm"),"-",IF(X24&lt;=12,X24,X24-12),IF(OR(X24&lt;12,X24=24),"am","pm")),"")</f>
        <v/>
      </c>
      <c r="AL24" s="1" t="str">
        <f>IF(J24&gt;0,CONCATENATE(IF(Y24&lt;=12,Y24,Y24-12),IF(OR(Y24&lt;12,Y24=24),"am","pm"),"-",IF(Z24&lt;=12,Z24,Z24-12),IF(OR(Z24&lt;12,Z24=24),"am","pm")),"")</f>
        <v>3pm-6pm</v>
      </c>
      <c r="AM24" s="1" t="str">
        <f>IF(L24&gt;0,CONCATENATE(IF(AA24&lt;=12,AA24,AA24-12),IF(OR(AA24&lt;12,AA24=24),"am","pm"),"-",IF(AB24&lt;=12,AB24,AB24-12),IF(OR(AB24&lt;12,AB24=24),"am","pm")),"")</f>
        <v>3pm-6pm</v>
      </c>
      <c r="AN24" s="1" t="str">
        <f>IF(N24&gt;0,CONCATENATE(IF(AC24&lt;=12,AC24,AC24-12),IF(OR(AC24&lt;12,AC24=24),"am","pm"),"-",IF(AD24&lt;=12,AD24,AD24-12),IF(OR(AD24&lt;12,AD24=24),"am","pm")),"")</f>
        <v>3pm-6pm</v>
      </c>
      <c r="AO24" s="1" t="str">
        <f>IF(O24&gt;0,CONCATENATE(IF(AE24&lt;=12,AE24,AE24-12),IF(OR(AE24&lt;12,AE24=24),"am","pm"),"-",IF(AF24&lt;=12,AF24,AF24-12),IF(OR(AF24&lt;12,AF24=24),"am","pm")),"")</f>
        <v>3pm-6pm</v>
      </c>
      <c r="AP24" s="1" t="str">
        <f>IF(R24&gt;0,CONCATENATE(IF(AG24&lt;=12,AG24,AG24-12),IF(OR(AG24&lt;12,AG24=24),"am","pm"),"-",IF(AH24&lt;=12,AH24,AH24-12),IF(OR(AH24&lt;12,AH24=24),"am","pm")),"")</f>
        <v>3pm-6pm</v>
      </c>
      <c r="AQ24" s="1" t="str">
        <f>IF(T24&gt;0,CONCATENATE(IF(AI24&lt;=12,AI24,AI24-12),IF(OR(AI24&lt;12,AI24=24),"am","pm"),"-",IF(AJ24&lt;=12,AJ24,AJ24-12),IF(OR(AJ24&lt;12,AJ24=24),"am","pm")),"")</f>
        <v>3pm-6pm</v>
      </c>
      <c r="AR24" s="3"/>
      <c r="AU24" s="1" t="s">
        <v>433</v>
      </c>
      <c r="AV24" s="4" t="s">
        <v>431</v>
      </c>
      <c r="AW24" s="4" t="s">
        <v>431</v>
      </c>
      <c r="AX24" s="5" t="str">
        <f>CONCATENATE("{
    'name': """,B24,""",
    'area': ","""",C24,""",",
"'hours': {
      'sunday-start':","""",H24,"""",", 'sunday-end':","""",I24,"""",", 'monday-start':","""",J24,"""",", 'monday-end':","""",K24,"""",", 'tuesday-start':","""",L24,"""",", 'tuesday-end':","""",M24,""", 'wednesday-start':","""",N24,""", 'wednesday-end':","""",O24,""", 'thursday-start':","""",P24,""", 'thursday-end':","""",Q24,""", 'friday-start':","""",R24,""", 'friday-end':","""",S24,""", 'saturday-start':","""",T24,""", 'saturday-end':","""",U24,"""","},","  'description': ","""",V24,"""",", 'link':","""",AR24,"""",", 'pricing':","""",E24,"""",",   'phone-number': ","""",F24,"""",", 'address': ","""",G24,"""",", 'other-amenities': [","'",AS24,"','",AT24,"','",AU24,"'","]",", 'has-drink':",AV24,", 'has-food':",AW24,"},")</f>
        <v>{
    'name': "Colorado Craft Social",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"$4 Colorado Drafts&lt;br&gt;$5 House Wines&lt;br&gt;$6 Select Cocktail&lt;br&gt;Food Specials", 'link':"", 'pricing':"",   'phone-number': "", 'address': "15 S Tejon St, Colorado Springs, CO 80903", 'other-amenities': ['','','med'], 'has-drink':true, 'has-food':true},</v>
      </c>
      <c r="AY24" s="1" t="str">
        <f>IF(AS24&gt;0,"&lt;img src=@img/outdoor.png@&gt;","")</f>
        <v/>
      </c>
      <c r="AZ24" s="1" t="str">
        <f>IF(AT24&gt;0,"&lt;img src=@img/pets.png@&gt;","")</f>
        <v/>
      </c>
      <c r="BA24" s="1" t="str">
        <f>IF(AU24="hard","&lt;img src=@img/hard.png@&gt;",IF(AU24="medium","&lt;img src=@img/medium.png@&gt;",IF(AU24="easy","&lt;img src=@img/easy.png@&gt;","")))</f>
        <v/>
      </c>
      <c r="BB24" s="1" t="str">
        <f>IF(AV24="true","&lt;img src=@img/drinkicon.png@&gt;","")</f>
        <v>&lt;img src=@img/drinkicon.png@&gt;</v>
      </c>
      <c r="BC24" s="1" t="str">
        <f>IF(AW24="true","&lt;img src=@img/foodicon.png@&gt;","")</f>
        <v>&lt;img src=@img/foodicon.png@&gt;</v>
      </c>
      <c r="BD24" s="1" t="str">
        <f>CONCATENATE(AY24,AZ24,BA24,BB24,BC24,BK24)</f>
        <v>&lt;img src=@img/drinkicon.png@&gt;&lt;img src=@img/foodicon.png@&gt;</v>
      </c>
      <c r="BE24" s="1" t="str">
        <f>CONCATENATE(IF(AS24&gt;0,"outdoor ",""),IF(AT24&gt;0,"pet ",""),IF(AV24="true","drink ",""),IF(AW24="true","food ",""),AU24," ",E24," ",C24,IF(BJ24=TRUE," kid",""))</f>
        <v>drink food med  downtown</v>
      </c>
      <c r="BF24" s="1" t="str">
        <f>IF(C24="Broadmoor","Broadmoor",IF(C24="manitou","Manitou Springs",IF(C24="downtown","Downtown",IF(C24="Monument","Monument",IF(C24="nacademy","North Academy",IF(C24="northgate","North Gate",IF(C24="oldcolo","Old Colorado Springs",IF(C24="powers","Powers Road",IF(C24="sacademy","South Academy",IF(C24="woodland","Woodlands Park",""))))))))))</f>
        <v>Downtown</v>
      </c>
      <c r="BG24" s="8">
        <v>38.833321699999999</v>
      </c>
      <c r="BH24" s="8">
        <v>-104.8235583</v>
      </c>
      <c r="BI24" s="1" t="str">
        <f>CONCATENATE("[",BG24,",",BH24,"],")</f>
        <v>[38.8333217,-104.8235583],</v>
      </c>
      <c r="BJ24" s="4"/>
    </row>
    <row r="25" spans="2:62" ht="21" customHeight="1">
      <c r="B25" s="1" t="s">
        <v>356</v>
      </c>
      <c r="C25" s="1" t="s">
        <v>127</v>
      </c>
      <c r="G25" s="1" t="s">
        <v>380</v>
      </c>
      <c r="H25" s="1">
        <v>1500</v>
      </c>
      <c r="I25" s="1">
        <v>1800</v>
      </c>
      <c r="J25" s="1">
        <v>1500</v>
      </c>
      <c r="K25" s="1">
        <v>1800</v>
      </c>
      <c r="L25" s="1">
        <v>1500</v>
      </c>
      <c r="M25" s="1">
        <v>1800</v>
      </c>
      <c r="N25" s="1">
        <v>1500</v>
      </c>
      <c r="O25" s="1">
        <v>1800</v>
      </c>
      <c r="P25" s="1">
        <v>1500</v>
      </c>
      <c r="Q25" s="1">
        <v>1800</v>
      </c>
      <c r="R25" s="1">
        <v>1500</v>
      </c>
      <c r="S25" s="1">
        <v>1800</v>
      </c>
      <c r="V25" s="1" t="s">
        <v>362</v>
      </c>
      <c r="W25" s="1">
        <f>IF(H25&gt;0,H25/100,"")</f>
        <v>15</v>
      </c>
      <c r="X25" s="1">
        <f>IF(I25&gt;0,I25/100,"")</f>
        <v>18</v>
      </c>
      <c r="Y25" s="1">
        <f>IF(J25&gt;0,J25/100,"")</f>
        <v>15</v>
      </c>
      <c r="Z25" s="1">
        <f>IF(K25&gt;0,K25/100,"")</f>
        <v>18</v>
      </c>
      <c r="AA25" s="1">
        <f>IF(L25&gt;0,L25/100,"")</f>
        <v>15</v>
      </c>
      <c r="AB25" s="1">
        <f>IF(M25&gt;0,M25/100,"")</f>
        <v>18</v>
      </c>
      <c r="AC25" s="1">
        <f>IF(N25&gt;0,N25/100,"")</f>
        <v>15</v>
      </c>
      <c r="AD25" s="1">
        <f>IF(O25&gt;0,O25/100,"")</f>
        <v>18</v>
      </c>
      <c r="AE25" s="1">
        <f>IF(P25&gt;0,P25/100,"")</f>
        <v>15</v>
      </c>
      <c r="AF25" s="1">
        <f>IF(Q25&gt;0,Q25/100,"")</f>
        <v>18</v>
      </c>
      <c r="AG25" s="1">
        <f>IF(R25&gt;0,R25/100,"")</f>
        <v>15</v>
      </c>
      <c r="AH25" s="1">
        <f>IF(S25&gt;0,S25/100,"")</f>
        <v>18</v>
      </c>
      <c r="AI25" s="1" t="str">
        <f>IF(T25&gt;0,T25/100,"")</f>
        <v/>
      </c>
      <c r="AJ25" s="1" t="str">
        <f>IF(U25&gt;0,U25/100,"")</f>
        <v/>
      </c>
      <c r="AK25" s="1" t="str">
        <f>IF(H25&gt;0,CONCATENATE(IF(W25&lt;=12,W25,W25-12),IF(OR(W25&lt;12,W25=24),"am","pm"),"-",IF(X25&lt;=12,X25,X25-12),IF(OR(X25&lt;12,X25=24),"am","pm")),"")</f>
        <v>3pm-6pm</v>
      </c>
      <c r="AL25" s="1" t="str">
        <f>IF(J25&gt;0,CONCATENATE(IF(Y25&lt;=12,Y25,Y25-12),IF(OR(Y25&lt;12,Y25=24),"am","pm"),"-",IF(Z25&lt;=12,Z25,Z25-12),IF(OR(Z25&lt;12,Z25=24),"am","pm")),"")</f>
        <v>3pm-6pm</v>
      </c>
      <c r="AM25" s="1" t="str">
        <f>IF(L25&gt;0,CONCATENATE(IF(AA25&lt;=12,AA25,AA25-12),IF(OR(AA25&lt;12,AA25=24),"am","pm"),"-",IF(AB25&lt;=12,AB25,AB25-12),IF(OR(AB25&lt;12,AB25=24),"am","pm")),"")</f>
        <v>3pm-6pm</v>
      </c>
      <c r="AN25" s="1" t="str">
        <f>IF(N25&gt;0,CONCATENATE(IF(AC25&lt;=12,AC25,AC25-12),IF(OR(AC25&lt;12,AC25=24),"am","pm"),"-",IF(AD25&lt;=12,AD25,AD25-12),IF(OR(AD25&lt;12,AD25=24),"am","pm")),"")</f>
        <v>3pm-6pm</v>
      </c>
      <c r="AO25" s="1" t="str">
        <f>IF(O25&gt;0,CONCATENATE(IF(AE25&lt;=12,AE25,AE25-12),IF(OR(AE25&lt;12,AE25=24),"am","pm"),"-",IF(AF25&lt;=12,AF25,AF25-12),IF(OR(AF25&lt;12,AF25=24),"am","pm")),"")</f>
        <v>3pm-6pm</v>
      </c>
      <c r="AP25" s="1" t="str">
        <f>IF(R25&gt;0,CONCATENATE(IF(AG25&lt;=12,AG25,AG25-12),IF(OR(AG25&lt;12,AG25=24),"am","pm"),"-",IF(AH25&lt;=12,AH25,AH25-12),IF(OR(AH25&lt;12,AH25=24),"am","pm")),"")</f>
        <v>3pm-6pm</v>
      </c>
      <c r="AQ25" s="1" t="str">
        <f>IF(T25&gt;0,CONCATENATE(IF(AI25&lt;=12,AI25,AI25-12),IF(OR(AI25&lt;12,AI25=24),"am","pm"),"-",IF(AJ25&lt;=12,AJ25,AJ25-12),IF(OR(AJ25&lt;12,AJ25=24),"am","pm")),"")</f>
        <v/>
      </c>
      <c r="AS25" s="1" t="s">
        <v>353</v>
      </c>
      <c r="AU25" s="1" t="s">
        <v>433</v>
      </c>
      <c r="AV25" s="4" t="s">
        <v>431</v>
      </c>
      <c r="AW25" s="4" t="s">
        <v>431</v>
      </c>
      <c r="AX25" s="5" t="str">
        <f>CONCATENATE("{
    'name': """,B25,""",
    'area': ","""",C25,""",",
"'hours': {
      'sunday-start':","""",H25,"""",", 'sunday-end':","""",I25,"""",", 'monday-start':","""",J25,"""",", 'monday-end':","""",K25,"""",", 'tuesday-start':","""",L25,"""",", 'tuesday-end':","""",M25,""", 'wednesday-start':","""",N25,""", 'wednesday-end':","""",O25,""", 'thursday-start':","""",P25,""", 'thursday-end':","""",Q25,""", 'friday-start':","""",R25,""", 'friday-end':","""",S25,""", 'saturday-start':","""",T25,""", 'saturday-end':","""",U25,"""","},","  'description': ","""",V25,"""",", 'link':","""",AR25,"""",", 'pricing':","""",E25,"""",",   'phone-number': ","""",F25,"""",", 'address': ","""",G25,"""",", 'other-amenities': [","'",AS25,"','",AT25,"','",AU25,"'","]",", 'has-drink':",AV25,", 'has-food':",AW25,"},")</f>
        <v>{
    'name': "Colorado Mountain Brewing",
    'area': "northgate",'hours':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16oz Flagship Beer&lt;br&gt;$6 25oz Flagship Beer&lt;br&gt;$4 House Wine&lt;br&gt;$4 Wells&lt;br&gt;$5 Bloody Marys&lt;br&gt;$5 House Margarita&lt;br&gt;$1 Off Speciality Cocktails and Seasonal House Beers&lt;br&gt;Wide range of food specials", 'link':"", 'pricing':"",   'phone-number': "", 'address': "1110 Interquest Pkwy, Colorado Springs, CO 80921", 'other-amenities': ['outdoor','','med'], 'has-drink':true, 'has-food':true},</v>
      </c>
      <c r="AY25" s="1" t="str">
        <f>IF(AS25&gt;0,"&lt;img src=@img/outdoor.png@&gt;","")</f>
        <v>&lt;img src=@img/outdoor.png@&gt;</v>
      </c>
      <c r="AZ25" s="1" t="str">
        <f>IF(AT25&gt;0,"&lt;img src=@img/pets.png@&gt;","")</f>
        <v/>
      </c>
      <c r="BA25" s="1" t="str">
        <f>IF(AU25="hard","&lt;img src=@img/hard.png@&gt;",IF(AU25="medium","&lt;img src=@img/medium.png@&gt;",IF(AU25="easy","&lt;img src=@img/easy.png@&gt;","")))</f>
        <v/>
      </c>
      <c r="BB25" s="1" t="str">
        <f>IF(AV25="true","&lt;img src=@img/drinkicon.png@&gt;","")</f>
        <v>&lt;img src=@img/drinkicon.png@&gt;</v>
      </c>
      <c r="BC25" s="1" t="str">
        <f>IF(AW25="true","&lt;img src=@img/foodicon.png@&gt;","")</f>
        <v>&lt;img src=@img/foodicon.png@&gt;</v>
      </c>
      <c r="BD25" s="1" t="str">
        <f>CONCATENATE(AY25,AZ25,BA25,BB25,BC25,BK25)</f>
        <v>&lt;img src=@img/outdoor.png@&gt;&lt;img src=@img/drinkicon.png@&gt;&lt;img src=@img/foodicon.png@&gt;</v>
      </c>
      <c r="BE25" s="1" t="str">
        <f>CONCATENATE(IF(AS25&gt;0,"outdoor ",""),IF(AT25&gt;0,"pet ",""),IF(AV25="true","drink ",""),IF(AW25="true","food ",""),AU25," ",E25," ",C25,IF(BJ25=TRUE," kid",""))</f>
        <v>outdoor drink food med  northgate</v>
      </c>
      <c r="BF25" s="1" t="str">
        <f>IF(C25="Broadmoor","Broadmoor",IF(C25="manitou","Manitou Springs",IF(C25="downtown","Downtown",IF(C25="Monument","Monument",IF(C25="nacademy","North Academy",IF(C25="northgate","North Gate",IF(C25="oldcolo","Old Colorado Springs",IF(C25="powers","Powers Road",IF(C25="sacademy","South Academy",IF(C25="woodland","Woodlands Park",""))))))))))</f>
        <v>North Gate</v>
      </c>
      <c r="BG25" s="1">
        <v>38.993273000000002</v>
      </c>
      <c r="BH25" s="1">
        <v>-104.811695</v>
      </c>
      <c r="BI25" s="1" t="str">
        <f>CONCATENATE("[",BG25,",",BH25,"],")</f>
        <v>[38.993273,-104.811695],</v>
      </c>
    </row>
    <row r="26" spans="2:62" ht="21" customHeight="1">
      <c r="B26" s="1" t="s">
        <v>351</v>
      </c>
      <c r="C26" s="1" t="s">
        <v>147</v>
      </c>
      <c r="G26" s="1" t="s">
        <v>376</v>
      </c>
      <c r="W26" s="1" t="str">
        <f>IF(H26&gt;0,H26/100,"")</f>
        <v/>
      </c>
      <c r="X26" s="1" t="str">
        <f>IF(I26&gt;0,I26/100,"")</f>
        <v/>
      </c>
      <c r="Y26" s="1" t="str">
        <f>IF(J26&gt;0,J26/100,"")</f>
        <v/>
      </c>
      <c r="Z26" s="1" t="str">
        <f>IF(K26&gt;0,K26/100,"")</f>
        <v/>
      </c>
      <c r="AA26" s="1" t="str">
        <f>IF(L26&gt;0,L26/100,"")</f>
        <v/>
      </c>
      <c r="AB26" s="1" t="str">
        <f>IF(M26&gt;0,M26/100,"")</f>
        <v/>
      </c>
      <c r="AC26" s="1" t="str">
        <f>IF(N26&gt;0,N26/100,"")</f>
        <v/>
      </c>
      <c r="AD26" s="1" t="str">
        <f>IF(O26&gt;0,O26/100,"")</f>
        <v/>
      </c>
      <c r="AE26" s="1" t="str">
        <f>IF(P26&gt;0,P26/100,"")</f>
        <v/>
      </c>
      <c r="AF26" s="1" t="str">
        <f>IF(Q26&gt;0,Q26/100,"")</f>
        <v/>
      </c>
      <c r="AG26" s="1" t="str">
        <f>IF(R26&gt;0,R26/100,"")</f>
        <v/>
      </c>
      <c r="AH26" s="1" t="str">
        <f>IF(S26&gt;0,S26/100,"")</f>
        <v/>
      </c>
      <c r="AI26" s="1" t="str">
        <f>IF(T26&gt;0,T26/100,"")</f>
        <v/>
      </c>
      <c r="AJ26" s="1" t="str">
        <f>IF(U26&gt;0,U26/100,"")</f>
        <v/>
      </c>
      <c r="AK26" s="1" t="str">
        <f>IF(H26&gt;0,CONCATENATE(IF(W26&lt;=12,W26,W26-12),IF(OR(W26&lt;12,W26=24),"am","pm"),"-",IF(X26&lt;=12,X26,X26-12),IF(OR(X26&lt;12,X26=24),"am","pm")),"")</f>
        <v/>
      </c>
      <c r="AL26" s="1" t="str">
        <f>IF(J26&gt;0,CONCATENATE(IF(Y26&lt;=12,Y26,Y26-12),IF(OR(Y26&lt;12,Y26=24),"am","pm"),"-",IF(Z26&lt;=12,Z26,Z26-12),IF(OR(Z26&lt;12,Z26=24),"am","pm")),"")</f>
        <v/>
      </c>
      <c r="AM26" s="1" t="str">
        <f>IF(L26&gt;0,CONCATENATE(IF(AA26&lt;=12,AA26,AA26-12),IF(OR(AA26&lt;12,AA26=24),"am","pm"),"-",IF(AB26&lt;=12,AB26,AB26-12),IF(OR(AB26&lt;12,AB26=24),"am","pm")),"")</f>
        <v/>
      </c>
      <c r="AN26" s="1" t="str">
        <f>IF(N26&gt;0,CONCATENATE(IF(AC26&lt;=12,AC26,AC26-12),IF(OR(AC26&lt;12,AC26=24),"am","pm"),"-",IF(AD26&lt;=12,AD26,AD26-12),IF(OR(AD26&lt;12,AD26=24),"am","pm")),"")</f>
        <v/>
      </c>
      <c r="AO26" s="1" t="str">
        <f>IF(O26&gt;0,CONCATENATE(IF(AE26&lt;=12,AE26,AE26-12),IF(OR(AE26&lt;12,AE26=24),"am","pm"),"-",IF(AF26&lt;=12,AF26,AF26-12),IF(OR(AF26&lt;12,AF26=24),"am","pm")),"")</f>
        <v/>
      </c>
      <c r="AP26" s="1" t="str">
        <f>IF(R26&gt;0,CONCATENATE(IF(AG26&lt;=12,AG26,AG26-12),IF(OR(AG26&lt;12,AG26=24),"am","pm"),"-",IF(AH26&lt;=12,AH26,AH26-12),IF(OR(AH26&lt;12,AH26=24),"am","pm")),"")</f>
        <v/>
      </c>
      <c r="AQ26" s="1" t="str">
        <f>IF(T26&gt;0,CONCATENATE(IF(AI26&lt;=12,AI26,AI26-12),IF(OR(AI26&lt;12,AI26=24),"am","pm"),"-",IF(AJ26&lt;=12,AJ26,AJ26-12),IF(OR(AJ26&lt;12,AJ26=24),"am","pm")),"")</f>
        <v/>
      </c>
      <c r="AT26" s="1" t="s">
        <v>341</v>
      </c>
      <c r="AU26" s="1" t="s">
        <v>433</v>
      </c>
      <c r="AV26" s="4" t="s">
        <v>432</v>
      </c>
      <c r="AW26" s="4" t="s">
        <v>432</v>
      </c>
      <c r="AX26" s="5" t="str">
        <f>CONCATENATE("{
    'name': """,B26,""",
    'area': ","""",C26,""",",
"'hours': {
      'sunday-start':","""",H26,"""",", 'sunday-end':","""",I26,"""",", 'monday-start':","""",J26,"""",", 'monday-end':","""",K26,"""",", 'tuesday-start':","""",L26,"""",", 'tuesday-end':","""",M26,""", 'wednesday-start':","""",N26,""", 'wednesday-end':","""",O26,""", 'thursday-start':","""",P26,""", 'thursday-end':","""",Q26,""", 'friday-start':","""",R26,""", 'friday-end':","""",S26,""", 'saturday-start':","""",T26,""", 'saturday-end':","""",U26,"""","},","  'description': ","""",V26,"""",", 'link':","""",AR26,"""",", 'pricing':","""",E26,"""",",   'phone-number': ","""",F26,"""",", 'address': ","""",G26,"""",", 'other-amenities': [","'",AS26,"','",AT26,"','",AU26,"'","]",", 'has-drink':",AV26,", 'has-food':",AW26,"},")</f>
        <v>{
    'name': "Colorado Smokehouse",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"6679 Camden Boulevard, Fountain, CO 80917", 'other-amenities': ['','pet','med'], 'has-drink':false, 'has-food':false},</v>
      </c>
      <c r="AY26" s="1" t="str">
        <f>IF(AS26&gt;0,"&lt;img src=@img/outdoor.png@&gt;","")</f>
        <v/>
      </c>
      <c r="AZ26" s="1" t="str">
        <f>IF(AT26&gt;0,"&lt;img src=@img/pets.png@&gt;","")</f>
        <v>&lt;img src=@img/pets.png@&gt;</v>
      </c>
      <c r="BA26" s="1" t="str">
        <f>IF(AU26="hard","&lt;img src=@img/hard.png@&gt;",IF(AU26="medium","&lt;img src=@img/medium.png@&gt;",IF(AU26="easy","&lt;img src=@img/easy.png@&gt;","")))</f>
        <v/>
      </c>
      <c r="BB26" s="1" t="str">
        <f>IF(AV26="true","&lt;img src=@img/drinkicon.png@&gt;","")</f>
        <v/>
      </c>
      <c r="BC26" s="1" t="str">
        <f>IF(AW26="true","&lt;img src=@img/foodicon.png@&gt;","")</f>
        <v/>
      </c>
      <c r="BD26" s="1" t="str">
        <f>CONCATENATE(AY26,AZ26,BA26,BB26,BC26,BK26)</f>
        <v>&lt;img src=@img/pets.png@&gt;</v>
      </c>
      <c r="BE26" s="1" t="str">
        <f>CONCATENATE(IF(AS26&gt;0,"outdoor ",""),IF(AT26&gt;0,"pet ",""),IF(AV26="true","drink ",""),IF(AW26="true","food ",""),AU26," ",E26," ",C26,IF(BJ26=TRUE," kid",""))</f>
        <v>pet med  sacademy</v>
      </c>
      <c r="BF26" s="1" t="str">
        <f>IF(C26="Broadmoor","Broadmoor",IF(C26="manitou","Manitou Springs",IF(C26="downtown","Downtown",IF(C26="Monument","Monument",IF(C26="nacademy","North Academy",IF(C26="northgate","North Gate",IF(C26="oldcolo","Old Colorado Springs",IF(C26="powers","Powers Road",IF(C26="sacademy","South Academy",IF(C26="woodland","Woodlands Park",""))))))))))</f>
        <v>South Academy</v>
      </c>
      <c r="BG26" s="1">
        <v>38.744484999999997</v>
      </c>
      <c r="BH26" s="1">
        <v>-104.7396383</v>
      </c>
      <c r="BI26" s="1" t="str">
        <f>CONCATENATE("[",BG26,",",BH26,"],")</f>
        <v>[38.744485,-104.7396383],</v>
      </c>
    </row>
    <row r="27" spans="2:62" ht="21" customHeight="1">
      <c r="B27" s="25" t="s">
        <v>100</v>
      </c>
      <c r="C27" s="1" t="s">
        <v>55</v>
      </c>
      <c r="G27" s="12" t="s">
        <v>279</v>
      </c>
      <c r="J27" s="1">
        <v>1500</v>
      </c>
      <c r="K27" s="1">
        <v>1800</v>
      </c>
      <c r="L27" s="1">
        <v>1500</v>
      </c>
      <c r="M27" s="1">
        <v>1800</v>
      </c>
      <c r="N27" s="1">
        <v>1500</v>
      </c>
      <c r="O27" s="1">
        <v>1800</v>
      </c>
      <c r="P27" s="1">
        <v>1500</v>
      </c>
      <c r="Q27" s="1">
        <v>1800</v>
      </c>
      <c r="R27" s="1">
        <v>1500</v>
      </c>
      <c r="S27" s="1">
        <v>1800</v>
      </c>
      <c r="V27" s="1" t="s">
        <v>196</v>
      </c>
      <c r="W27" s="1" t="str">
        <f>IF(H27&gt;0,H27/100,"")</f>
        <v/>
      </c>
      <c r="X27" s="1" t="str">
        <f>IF(I27&gt;0,I27/100,"")</f>
        <v/>
      </c>
      <c r="Y27" s="1">
        <f>IF(J27&gt;0,J27/100,"")</f>
        <v>15</v>
      </c>
      <c r="Z27" s="1">
        <f>IF(K27&gt;0,K27/100,"")</f>
        <v>18</v>
      </c>
      <c r="AA27" s="1">
        <f>IF(L27&gt;0,L27/100,"")</f>
        <v>15</v>
      </c>
      <c r="AB27" s="1">
        <f>IF(M27&gt;0,M27/100,"")</f>
        <v>18</v>
      </c>
      <c r="AC27" s="1">
        <f>IF(N27&gt;0,N27/100,"")</f>
        <v>15</v>
      </c>
      <c r="AD27" s="1">
        <f>IF(O27&gt;0,O27/100,"")</f>
        <v>18</v>
      </c>
      <c r="AE27" s="1">
        <f>IF(P27&gt;0,P27/100,"")</f>
        <v>15</v>
      </c>
      <c r="AF27" s="1">
        <f>IF(Q27&gt;0,Q27/100,"")</f>
        <v>18</v>
      </c>
      <c r="AG27" s="1">
        <f>IF(R27&gt;0,R27/100,"")</f>
        <v>15</v>
      </c>
      <c r="AH27" s="1">
        <f>IF(S27&gt;0,S27/100,"")</f>
        <v>18</v>
      </c>
      <c r="AI27" s="1" t="str">
        <f>IF(T27&gt;0,T27/100,"")</f>
        <v/>
      </c>
      <c r="AJ27" s="1" t="str">
        <f>IF(U27&gt;0,U27/100,"")</f>
        <v/>
      </c>
      <c r="AK27" s="1" t="str">
        <f>IF(H27&gt;0,CONCATENATE(IF(W27&lt;=12,W27,W27-12),IF(OR(W27&lt;12,W27=24),"am","pm"),"-",IF(X27&lt;=12,X27,X27-12),IF(OR(X27&lt;12,X27=24),"am","pm")),"")</f>
        <v/>
      </c>
      <c r="AL27" s="1" t="str">
        <f>IF(J27&gt;0,CONCATENATE(IF(Y27&lt;=12,Y27,Y27-12),IF(OR(Y27&lt;12,Y27=24),"am","pm"),"-",IF(Z27&lt;=12,Z27,Z27-12),IF(OR(Z27&lt;12,Z27=24),"am","pm")),"")</f>
        <v>3pm-6pm</v>
      </c>
      <c r="AM27" s="1" t="str">
        <f>IF(L27&gt;0,CONCATENATE(IF(AA27&lt;=12,AA27,AA27-12),IF(OR(AA27&lt;12,AA27=24),"am","pm"),"-",IF(AB27&lt;=12,AB27,AB27-12),IF(OR(AB27&lt;12,AB27=24),"am","pm")),"")</f>
        <v>3pm-6pm</v>
      </c>
      <c r="AN27" s="1" t="str">
        <f>IF(N27&gt;0,CONCATENATE(IF(AC27&lt;=12,AC27,AC27-12),IF(OR(AC27&lt;12,AC27=24),"am","pm"),"-",IF(AD27&lt;=12,AD27,AD27-12),IF(OR(AD27&lt;12,AD27=24),"am","pm")),"")</f>
        <v>3pm-6pm</v>
      </c>
      <c r="AO27" s="1" t="str">
        <f>IF(O27&gt;0,CONCATENATE(IF(AE27&lt;=12,AE27,AE27-12),IF(OR(AE27&lt;12,AE27=24),"am","pm"),"-",IF(AF27&lt;=12,AF27,AF27-12),IF(OR(AF27&lt;12,AF27=24),"am","pm")),"")</f>
        <v>3pm-6pm</v>
      </c>
      <c r="AP27" s="1" t="str">
        <f>IF(R27&gt;0,CONCATENATE(IF(AG27&lt;=12,AG27,AG27-12),IF(OR(AG27&lt;12,AG27=24),"am","pm"),"-",IF(AH27&lt;=12,AH27,AH27-12),IF(OR(AH27&lt;12,AH27=24),"am","pm")),"")</f>
        <v>3pm-6pm</v>
      </c>
      <c r="AQ27" s="1" t="str">
        <f>IF(T27&gt;0,CONCATENATE(IF(AI27&lt;=12,AI27,AI27-12),IF(OR(AI27&lt;12,AI27=24),"am","pm"),"-",IF(AJ27&lt;=12,AJ27,AJ27-12),IF(OR(AJ27&lt;12,AJ27=24),"am","pm")),"")</f>
        <v/>
      </c>
      <c r="AU27" s="1" t="s">
        <v>433</v>
      </c>
      <c r="AV27" s="4" t="s">
        <v>431</v>
      </c>
      <c r="AW27" s="4" t="s">
        <v>431</v>
      </c>
      <c r="AX27" s="5" t="str">
        <f>CONCATENATE("{
    'name': """,B27,""",
    'area': ","""",C27,""",",
"'hours': {
      'sunday-start':","""",H27,"""",", 'sunday-end':","""",I27,"""",", 'monday-start':","""",J27,"""",", 'monday-end':","""",K27,"""",", 'tuesday-start':","""",L27,"""",", 'tuesday-end':","""",M27,""", 'wednesday-start':","""",N27,""", 'wednesday-end':","""",O27,""", 'thursday-start':","""",P27,""", 'thursday-end':","""",Q27,""", 'friday-start':","""",R27,""", 'friday-end':","""",S27,""", 'saturday-start':","""",T27,""", 'saturday-end':","""",U27,"""","},","  'description': ","""",V27,"""",", 'link':","""",AR27,"""",", 'pricing':","""",E27,"""",",   'phone-number': ","""",F27,"""",", 'address': ","""",G27,"""",", 'other-amenities': [","'",AS27,"','",AT27,"','",AU27,"'","]",", 'has-drink':",AV27,", 'has-food':",AW27,"},")</f>
        <v>{
    'name': "Cork and Cask",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"$1 off Wells&lt;br&gt;$1 off House Wines&lt;br&gt;$1 off Draft Beers&lt;br50% off Small Plates", 'link':"", 'pricing':"",   'phone-number': "", 'address': "60 E Moreno Ave, Colorado Springs, CO 80903", 'other-amenities': ['','','med'], 'has-drink':true, 'has-food':true},</v>
      </c>
      <c r="AY27" s="1" t="str">
        <f>IF(AS27&gt;0,"&lt;img src=@img/outdoor.png@&gt;","")</f>
        <v/>
      </c>
      <c r="AZ27" s="1" t="str">
        <f>IF(AT27&gt;0,"&lt;img src=@img/pets.png@&gt;","")</f>
        <v/>
      </c>
      <c r="BA27" s="1" t="str">
        <f>IF(AU27="hard","&lt;img src=@img/hard.png@&gt;",IF(AU27="medium","&lt;img src=@img/medium.png@&gt;",IF(AU27="easy","&lt;img src=@img/easy.png@&gt;","")))</f>
        <v/>
      </c>
      <c r="BB27" s="1" t="str">
        <f>IF(AV27="true","&lt;img src=@img/drinkicon.png@&gt;","")</f>
        <v>&lt;img src=@img/drinkicon.png@&gt;</v>
      </c>
      <c r="BC27" s="1" t="str">
        <f>IF(AW27="true","&lt;img src=@img/foodicon.png@&gt;","")</f>
        <v>&lt;img src=@img/foodicon.png@&gt;</v>
      </c>
      <c r="BD27" s="1" t="str">
        <f>CONCATENATE(AY27,AZ27,BA27,BB27,BC27,BK27)</f>
        <v>&lt;img src=@img/drinkicon.png@&gt;&lt;img src=@img/foodicon.png@&gt;</v>
      </c>
      <c r="BE27" s="1" t="str">
        <f>CONCATENATE(IF(AS27&gt;0,"outdoor ",""),IF(AT27&gt;0,"pet ",""),IF(AV27="true","drink ",""),IF(AW27="true","food ",""),AU27," ",E27," ",C27,IF(BJ27=TRUE," kid",""))</f>
        <v>drink food med  downtown</v>
      </c>
      <c r="BF27" s="1" t="str">
        <f>IF(C27="Broadmoor","Broadmoor",IF(C27="manitou","Manitou Springs",IF(C27="downtown","Downtown",IF(C27="Monument","Monument",IF(C27="nacademy","North Academy",IF(C27="northgate","North Gate",IF(C27="oldcolo","Old Colorado Springs",IF(C27="powers","Powers Road",IF(C27="sacademy","South Academy",IF(C27="woodland","Woodlands Park",""))))))))))</f>
        <v>Downtown</v>
      </c>
      <c r="BG27" s="8">
        <v>38.825550200000002</v>
      </c>
      <c r="BH27" s="8">
        <v>-104.8244246</v>
      </c>
      <c r="BI27" s="1" t="str">
        <f>CONCATENATE("[",BG27,",",BH27,"],")</f>
        <v>[38.8255502,-104.8244246],</v>
      </c>
    </row>
    <row r="28" spans="2:62" ht="21" customHeight="1">
      <c r="B28" s="1" t="s">
        <v>359</v>
      </c>
      <c r="C28" s="1" t="s">
        <v>87</v>
      </c>
      <c r="G28" s="1" t="s">
        <v>383</v>
      </c>
      <c r="H28" s="1">
        <v>1400</v>
      </c>
      <c r="I28" s="1">
        <v>1700</v>
      </c>
      <c r="J28" s="1">
        <v>1400</v>
      </c>
      <c r="K28" s="1">
        <v>1700</v>
      </c>
      <c r="L28" s="1">
        <v>1400</v>
      </c>
      <c r="M28" s="1">
        <v>1700</v>
      </c>
      <c r="N28" s="1">
        <v>1400</v>
      </c>
      <c r="O28" s="1">
        <v>1700</v>
      </c>
      <c r="P28" s="1">
        <v>1400</v>
      </c>
      <c r="Q28" s="1">
        <v>1700</v>
      </c>
      <c r="R28" s="1">
        <v>1400</v>
      </c>
      <c r="S28" s="1">
        <v>1700</v>
      </c>
      <c r="T28" s="1">
        <v>1400</v>
      </c>
      <c r="U28" s="1">
        <v>1700</v>
      </c>
      <c r="V28" s="1" t="s">
        <v>365</v>
      </c>
      <c r="W28" s="1">
        <f>IF(H28&gt;0,H28/100,"")</f>
        <v>14</v>
      </c>
      <c r="X28" s="1">
        <f>IF(I28&gt;0,I28/100,"")</f>
        <v>17</v>
      </c>
      <c r="Y28" s="1">
        <f>IF(J28&gt;0,J28/100,"")</f>
        <v>14</v>
      </c>
      <c r="Z28" s="1">
        <f>IF(K28&gt;0,K28/100,"")</f>
        <v>17</v>
      </c>
      <c r="AA28" s="1">
        <f>IF(L28&gt;0,L28/100,"")</f>
        <v>14</v>
      </c>
      <c r="AB28" s="1">
        <f>IF(M28&gt;0,M28/100,"")</f>
        <v>17</v>
      </c>
      <c r="AC28" s="1">
        <f>IF(N28&gt;0,N28/100,"")</f>
        <v>14</v>
      </c>
      <c r="AD28" s="1">
        <f>IF(O28&gt;0,O28/100,"")</f>
        <v>17</v>
      </c>
      <c r="AE28" s="1">
        <f>IF(P28&gt;0,P28/100,"")</f>
        <v>14</v>
      </c>
      <c r="AF28" s="1">
        <f>IF(Q28&gt;0,Q28/100,"")</f>
        <v>17</v>
      </c>
      <c r="AG28" s="1">
        <f>IF(R28&gt;0,R28/100,"")</f>
        <v>14</v>
      </c>
      <c r="AH28" s="1">
        <f>IF(S28&gt;0,S28/100,"")</f>
        <v>17</v>
      </c>
      <c r="AI28" s="1">
        <f>IF(T28&gt;0,T28/100,"")</f>
        <v>14</v>
      </c>
      <c r="AJ28" s="1">
        <f>IF(U28&gt;0,U28/100,"")</f>
        <v>17</v>
      </c>
      <c r="AK28" s="1" t="str">
        <f>IF(H28&gt;0,CONCATENATE(IF(W28&lt;=12,W28,W28-12),IF(OR(W28&lt;12,W28=24),"am","pm"),"-",IF(X28&lt;=12,X28,X28-12),IF(OR(X28&lt;12,X28=24),"am","pm")),"")</f>
        <v>2pm-5pm</v>
      </c>
      <c r="AL28" s="1" t="str">
        <f>IF(J28&gt;0,CONCATENATE(IF(Y28&lt;=12,Y28,Y28-12),IF(OR(Y28&lt;12,Y28=24),"am","pm"),"-",IF(Z28&lt;=12,Z28,Z28-12),IF(OR(Z28&lt;12,Z28=24),"am","pm")),"")</f>
        <v>2pm-5pm</v>
      </c>
      <c r="AM28" s="1" t="str">
        <f>IF(L28&gt;0,CONCATENATE(IF(AA28&lt;=12,AA28,AA28-12),IF(OR(AA28&lt;12,AA28=24),"am","pm"),"-",IF(AB28&lt;=12,AB28,AB28-12),IF(OR(AB28&lt;12,AB28=24),"am","pm")),"")</f>
        <v>2pm-5pm</v>
      </c>
      <c r="AN28" s="1" t="str">
        <f>IF(N28&gt;0,CONCATENATE(IF(AC28&lt;=12,AC28,AC28-12),IF(OR(AC28&lt;12,AC28=24),"am","pm"),"-",IF(AD28&lt;=12,AD28,AD28-12),IF(OR(AD28&lt;12,AD28=24),"am","pm")),"")</f>
        <v>2pm-5pm</v>
      </c>
      <c r="AO28" s="1" t="str">
        <f>IF(O28&gt;0,CONCATENATE(IF(AE28&lt;=12,AE28,AE28-12),IF(OR(AE28&lt;12,AE28=24),"am","pm"),"-",IF(AF28&lt;=12,AF28,AF28-12),IF(OR(AF28&lt;12,AF28=24),"am","pm")),"")</f>
        <v>2pm-5pm</v>
      </c>
      <c r="AP28" s="1" t="str">
        <f>IF(R28&gt;0,CONCATENATE(IF(AG28&lt;=12,AG28,AG28-12),IF(OR(AG28&lt;12,AG28=24),"am","pm"),"-",IF(AH28&lt;=12,AH28,AH28-12),IF(OR(AH28&lt;12,AH28=24),"am","pm")),"")</f>
        <v>2pm-5pm</v>
      </c>
      <c r="AQ28" s="1" t="str">
        <f>IF(T28&gt;0,CONCATENATE(IF(AI28&lt;=12,AI28,AI28-12),IF(OR(AI28&lt;12,AI28=24),"am","pm"),"-",IF(AJ28&lt;=12,AJ28,AJ28-12),IF(OR(AJ28&lt;12,AJ28=24),"am","pm")),"")</f>
        <v>2pm-5pm</v>
      </c>
      <c r="AS28" s="1" t="s">
        <v>353</v>
      </c>
      <c r="AU28" s="1" t="s">
        <v>433</v>
      </c>
      <c r="AV28" s="4" t="s">
        <v>431</v>
      </c>
      <c r="AW28" s="4" t="s">
        <v>432</v>
      </c>
      <c r="AX28" s="5" t="str">
        <f>CONCATENATE("{
    'name': """,B28,""",
    'area': ","""",C28,""",",
"'hours': {
      'sunday-start':","""",H28,"""",", 'sunday-end':","""",I28,"""",", 'monday-start':","""",J28,"""",", 'monday-end':","""",K28,"""",", 'tuesday-start':","""",L28,"""",", 'tuesday-end':","""",M28,""", 'wednesday-start':","""",N28,""", 'wednesday-end':","""",O28,""", 'thursday-start':","""",P28,""", 'thursday-end':","""",Q28,""", 'friday-start':","""",R28,""", 'friday-end':","""",S28,""", 'saturday-start':","""",T28,""", 'saturday-end':","""",U28,"""","},","  'description': ","""",V28,"""",", 'link':","""",AR28,"""",", 'pricing':","""",E28,"""",",   'phone-number': ","""",F28,"""",", 'address': ","""",G28,"""",", 'other-amenities': [","'",AS28,"','",AT28,"','",AU28,"'","]",", 'has-drink':",AV28,", 'has-food':",AW28,"},")</f>
        <v>{
    'name': "Crystal Park Cantina",
    'area': "manitou",'hours':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"Cantina, Fighting Sue $5.00&lt;br&gt;Fruit Marg W/ Sugar Rim $5.00&lt;br&gt;Arnoldo Palmer $5.00&lt;br&gt;Draft Beers $3.00&lt;br&gt;Bottled Beers $2.50&lt;br&gt;Can Beers $2.00", 'link':"", 'pricing':"",   'phone-number': "", 'address': "178 Crystal Park Rd, Manitou Springs, CO 80829", 'other-amenities': ['outdoor','','med'], 'has-drink':true, 'has-food':false},</v>
      </c>
      <c r="AY28" s="1" t="str">
        <f>IF(AS28&gt;0,"&lt;img src=@img/outdoor.png@&gt;","")</f>
        <v>&lt;img src=@img/outdoor.png@&gt;</v>
      </c>
      <c r="AZ28" s="1" t="str">
        <f>IF(AT28&gt;0,"&lt;img src=@img/pets.png@&gt;","")</f>
        <v/>
      </c>
      <c r="BA28" s="1" t="str">
        <f>IF(AU28="hard","&lt;img src=@img/hard.png@&gt;",IF(AU28="medium","&lt;img src=@img/medium.png@&gt;",IF(AU28="easy","&lt;img src=@img/easy.png@&gt;","")))</f>
        <v/>
      </c>
      <c r="BB28" s="1" t="str">
        <f>IF(AV28="true","&lt;img src=@img/drinkicon.png@&gt;","")</f>
        <v>&lt;img src=@img/drinkicon.png@&gt;</v>
      </c>
      <c r="BC28" s="1" t="str">
        <f>IF(AW28="true","&lt;img src=@img/foodicon.png@&gt;","")</f>
        <v/>
      </c>
      <c r="BD28" s="1" t="str">
        <f>CONCATENATE(AY28,AZ28,BA28,BB28,BC28,BK28)</f>
        <v>&lt;img src=@img/outdoor.png@&gt;&lt;img src=@img/drinkicon.png@&gt;</v>
      </c>
      <c r="BE28" s="1" t="str">
        <f>CONCATENATE(IF(AS28&gt;0,"outdoor ",""),IF(AT28&gt;0,"pet ",""),IF(AV28="true","drink ",""),IF(AW28="true","food ",""),AU28," ",E28," ",C28,IF(BJ28=TRUE," kid",""))</f>
        <v>outdoor drink med  manitou</v>
      </c>
      <c r="BF28" s="1" t="str">
        <f>IF(C28="Broadmoor","Broadmoor",IF(C28="manitou","Manitou Springs",IF(C28="downtown","Downtown",IF(C28="Monument","Monument",IF(C28="nacademy","North Academy",IF(C28="northgate","North Gate",IF(C28="oldcolo","Old Colorado Springs",IF(C28="powers","Powers Road",IF(C28="sacademy","South Academy",IF(C28="woodland","Woodlands Park",""))))))))))</f>
        <v>Manitou Springs</v>
      </c>
      <c r="BG28" s="1">
        <v>38.852640000000001</v>
      </c>
      <c r="BH28" s="1">
        <v>-104.89675</v>
      </c>
      <c r="BI28" s="1" t="str">
        <f>CONCATENATE("[",BG28,",",BH28,"],")</f>
        <v>[38.85264,-104.89675],</v>
      </c>
    </row>
    <row r="29" spans="2:62" ht="21" customHeight="1">
      <c r="B29" s="24" t="s">
        <v>77</v>
      </c>
      <c r="C29" s="1" t="s">
        <v>75</v>
      </c>
      <c r="G29" s="12" t="s">
        <v>159</v>
      </c>
      <c r="V29" s="5"/>
      <c r="W29" s="1" t="str">
        <f>IF(H29&gt;0,H29/100,"")</f>
        <v/>
      </c>
      <c r="X29" s="1" t="str">
        <f>IF(I29&gt;0,I29/100,"")</f>
        <v/>
      </c>
      <c r="Y29" s="1" t="str">
        <f>IF(J29&gt;0,J29/100,"")</f>
        <v/>
      </c>
      <c r="Z29" s="1" t="str">
        <f>IF(K29&gt;0,K29/100,"")</f>
        <v/>
      </c>
      <c r="AA29" s="1" t="str">
        <f>IF(L29&gt;0,L29/100,"")</f>
        <v/>
      </c>
      <c r="AB29" s="1" t="str">
        <f>IF(M29&gt;0,M29/100,"")</f>
        <v/>
      </c>
      <c r="AC29" s="1" t="str">
        <f>IF(N29&gt;0,N29/100,"")</f>
        <v/>
      </c>
      <c r="AD29" s="1" t="str">
        <f>IF(O29&gt;0,O29/100,"")</f>
        <v/>
      </c>
      <c r="AE29" s="1" t="str">
        <f>IF(P29&gt;0,P29/100,"")</f>
        <v/>
      </c>
      <c r="AF29" s="1" t="str">
        <f>IF(Q29&gt;0,Q29/100,"")</f>
        <v/>
      </c>
      <c r="AG29" s="1" t="str">
        <f>IF(R29&gt;0,R29/100,"")</f>
        <v/>
      </c>
      <c r="AH29" s="1" t="str">
        <f>IF(S29&gt;0,S29/100,"")</f>
        <v/>
      </c>
      <c r="AI29" s="1" t="str">
        <f>IF(T29&gt;0,T29/100,"")</f>
        <v/>
      </c>
      <c r="AJ29" s="1" t="str">
        <f>IF(U29&gt;0,U29/100,"")</f>
        <v/>
      </c>
      <c r="AK29" s="1" t="str">
        <f>IF(H29&gt;0,CONCATENATE(IF(W29&lt;=12,W29,W29-12),IF(OR(W29&lt;12,W29=24),"am","pm"),"-",IF(X29&lt;=12,X29,X29-12),IF(OR(X29&lt;12,X29=24),"am","pm")),"")</f>
        <v/>
      </c>
      <c r="AL29" s="1" t="str">
        <f>IF(J29&gt;0,CONCATENATE(IF(Y29&lt;=12,Y29,Y29-12),IF(OR(Y29&lt;12,Y29=24),"am","pm"),"-",IF(Z29&lt;=12,Z29,Z29-12),IF(OR(Z29&lt;12,Z29=24),"am","pm")),"")</f>
        <v/>
      </c>
      <c r="AM29" s="1" t="str">
        <f>IF(L29&gt;0,CONCATENATE(IF(AA29&lt;=12,AA29,AA29-12),IF(OR(AA29&lt;12,AA29=24),"am","pm"),"-",IF(AB29&lt;=12,AB29,AB29-12),IF(OR(AB29&lt;12,AB29=24),"am","pm")),"")</f>
        <v/>
      </c>
      <c r="AN29" s="1" t="str">
        <f>IF(N29&gt;0,CONCATENATE(IF(AC29&lt;=12,AC29,AC29-12),IF(OR(AC29&lt;12,AC29=24),"am","pm"),"-",IF(AD29&lt;=12,AD29,AD29-12),IF(OR(AD29&lt;12,AD29=24),"am","pm")),"")</f>
        <v/>
      </c>
      <c r="AO29" s="1" t="str">
        <f>IF(O29&gt;0,CONCATENATE(IF(AE29&lt;=12,AE29,AE29-12),IF(OR(AE29&lt;12,AE29=24),"am","pm"),"-",IF(AF29&lt;=12,AF29,AF29-12),IF(OR(AF29&lt;12,AF29=24),"am","pm")),"")</f>
        <v/>
      </c>
      <c r="AP29" s="1" t="str">
        <f>IF(R29&gt;0,CONCATENATE(IF(AG29&lt;=12,AG29,AG29-12),IF(OR(AG29&lt;12,AG29=24),"am","pm"),"-",IF(AH29&lt;=12,AH29,AH29-12),IF(OR(AH29&lt;12,AH29=24),"am","pm")),"")</f>
        <v/>
      </c>
      <c r="AQ29" s="1" t="str">
        <f>IF(T29&gt;0,CONCATENATE(IF(AI29&lt;=12,AI29,AI29-12),IF(OR(AI29&lt;12,AI29=24),"am","pm"),"-",IF(AJ29&lt;=12,AJ29,AJ29-12),IF(OR(AJ29&lt;12,AJ29=24),"am","pm")),"")</f>
        <v/>
      </c>
      <c r="AU29" s="1" t="s">
        <v>433</v>
      </c>
      <c r="AV29" s="4" t="s">
        <v>432</v>
      </c>
      <c r="AW29" s="4" t="s">
        <v>432</v>
      </c>
      <c r="AX29" s="5" t="str">
        <f>CONCATENATE("{
    'name': """,B29,""",
    'area': ","""",C29,""",",
"'hours': {
      'sunday-start':","""",H29,"""",", 'sunday-end':","""",I29,"""",", 'monday-start':","""",J29,"""",", 'monday-end':","""",K29,"""",", 'tuesday-start':","""",L29,"""",", 'tuesday-end':","""",M29,""", 'wednesday-start':","""",N29,""", 'wednesday-end':","""",O29,""", 'thursday-start':","""",P29,""", 'thursday-end':","""",Q29,""", 'friday-start':","""",R29,""", 'friday-end':","""",S29,""", 'saturday-start':","""",T29,""", 'saturday-end':","""",U29,"""","},","  'description': ","""",V29,"""",", 'link':","""",AR29,"""",", 'pricing':","""",E29,"""",",   'phone-number': ","""",F29,"""",", 'address': ","""",G29,"""",", 'other-amenities': [","'",AS29,"','",AT29,"','",AU29,"'","]",", 'has-drink':",AV29,", 'has-food':",AW29,"},")</f>
        <v>{
    'name': "Cucuru Gallery Cafe",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"2332 Colorado Ave, Colorado Springs, CO 80904", 'other-amenities': ['','','med'], 'has-drink':false, 'has-food':false},</v>
      </c>
      <c r="AY29" s="1" t="str">
        <f>IF(AS29&gt;0,"&lt;img src=@img/outdoor.png@&gt;","")</f>
        <v/>
      </c>
      <c r="AZ29" s="1" t="str">
        <f>IF(AT29&gt;0,"&lt;img src=@img/pets.png@&gt;","")</f>
        <v/>
      </c>
      <c r="BA29" s="1" t="str">
        <f>IF(AU29="hard","&lt;img src=@img/hard.png@&gt;",IF(AU29="medium","&lt;img src=@img/medium.png@&gt;",IF(AU29="easy","&lt;img src=@img/easy.png@&gt;","")))</f>
        <v/>
      </c>
      <c r="BB29" s="1" t="str">
        <f>IF(AV29="true","&lt;img src=@img/drinkicon.png@&gt;","")</f>
        <v/>
      </c>
      <c r="BC29" s="1" t="str">
        <f>IF(AW29="true","&lt;img src=@img/foodicon.png@&gt;","")</f>
        <v/>
      </c>
      <c r="BD29" s="1" t="str">
        <f>CONCATENATE(AY29,AZ29,BA29,BB29,BC29,BK29)</f>
        <v/>
      </c>
      <c r="BE29" s="1" t="str">
        <f>CONCATENATE(IF(AS29&gt;0,"outdoor ",""),IF(AT29&gt;0,"pet ",""),IF(AV29="true","drink ",""),IF(AW29="true","food ",""),AU29," ",E29," ",C29,IF(BJ29=TRUE," kid",""))</f>
        <v>med  oldcolo</v>
      </c>
      <c r="BF29" s="1" t="str">
        <f>IF(C29="Broadmoor","Broadmoor",IF(C29="manitou","Manitou Springs",IF(C29="downtown","Downtown",IF(C29="Monument","Monument",IF(C29="nacademy","North Academy",IF(C29="northgate","North Gate",IF(C29="oldcolo","Old Colorado Springs",IF(C29="powers","Powers Road",IF(C29="sacademy","South Academy",IF(C29="woodland","Woodlands Park",""))))))))))</f>
        <v>Old Colorado Springs</v>
      </c>
      <c r="BG29" s="8">
        <v>38.846449999999997</v>
      </c>
      <c r="BH29" s="8">
        <v>-104.86077</v>
      </c>
      <c r="BI29" s="1" t="str">
        <f>CONCATENATE("[",BG29,",",BH29,"],")</f>
        <v>[38.84645,-104.86077],</v>
      </c>
    </row>
    <row r="30" spans="2:62" ht="21" customHeight="1">
      <c r="B30" s="8" t="s">
        <v>124</v>
      </c>
      <c r="C30" s="1" t="s">
        <v>126</v>
      </c>
      <c r="G30" s="12" t="s">
        <v>303</v>
      </c>
      <c r="H30" s="1">
        <v>1500</v>
      </c>
      <c r="I30" s="1">
        <v>2200</v>
      </c>
      <c r="J30" s="1">
        <v>1500</v>
      </c>
      <c r="K30" s="1">
        <v>1800</v>
      </c>
      <c r="L30" s="1">
        <v>1500</v>
      </c>
      <c r="M30" s="1">
        <v>1800</v>
      </c>
      <c r="N30" s="1">
        <v>1500</v>
      </c>
      <c r="O30" s="1">
        <v>1800</v>
      </c>
      <c r="P30" s="1">
        <v>1500</v>
      </c>
      <c r="Q30" s="1">
        <v>1800</v>
      </c>
      <c r="R30" s="1">
        <v>1500</v>
      </c>
      <c r="S30" s="1">
        <v>1800</v>
      </c>
      <c r="V30" s="1" t="s">
        <v>219</v>
      </c>
      <c r="W30" s="1">
        <f>IF(H30&gt;0,H30/100,"")</f>
        <v>15</v>
      </c>
      <c r="X30" s="1">
        <f>IF(I30&gt;0,I30/100,"")</f>
        <v>22</v>
      </c>
      <c r="Y30" s="1">
        <f>IF(J30&gt;0,J30/100,"")</f>
        <v>15</v>
      </c>
      <c r="Z30" s="1">
        <f>IF(K30&gt;0,K30/100,"")</f>
        <v>18</v>
      </c>
      <c r="AA30" s="1">
        <f>IF(L30&gt;0,L30/100,"")</f>
        <v>15</v>
      </c>
      <c r="AB30" s="1">
        <f>IF(M30&gt;0,M30/100,"")</f>
        <v>18</v>
      </c>
      <c r="AC30" s="1">
        <f>IF(N30&gt;0,N30/100,"")</f>
        <v>15</v>
      </c>
      <c r="AD30" s="1">
        <f>IF(O30&gt;0,O30/100,"")</f>
        <v>18</v>
      </c>
      <c r="AE30" s="1">
        <f>IF(P30&gt;0,P30/100,"")</f>
        <v>15</v>
      </c>
      <c r="AF30" s="1">
        <f>IF(Q30&gt;0,Q30/100,"")</f>
        <v>18</v>
      </c>
      <c r="AG30" s="1">
        <f>IF(R30&gt;0,R30/100,"")</f>
        <v>15</v>
      </c>
      <c r="AH30" s="1">
        <f>IF(S30&gt;0,S30/100,"")</f>
        <v>18</v>
      </c>
      <c r="AI30" s="1" t="str">
        <f>IF(T30&gt;0,T30/100,"")</f>
        <v/>
      </c>
      <c r="AJ30" s="1" t="str">
        <f>IF(U30&gt;0,U30/100,"")</f>
        <v/>
      </c>
      <c r="AK30" s="1" t="str">
        <f>IF(H30&gt;0,CONCATENATE(IF(W30&lt;=12,W30,W30-12),IF(OR(W30&lt;12,W30=24),"am","pm"),"-",IF(X30&lt;=12,X30,X30-12),IF(OR(X30&lt;12,X30=24),"am","pm")),"")</f>
        <v>3pm-10pm</v>
      </c>
      <c r="AL30" s="1" t="str">
        <f>IF(J30&gt;0,CONCATENATE(IF(Y30&lt;=12,Y30,Y30-12),IF(OR(Y30&lt;12,Y30=24),"am","pm"),"-",IF(Z30&lt;=12,Z30,Z30-12),IF(OR(Z30&lt;12,Z30=24),"am","pm")),"")</f>
        <v>3pm-6pm</v>
      </c>
      <c r="AM30" s="1" t="str">
        <f>IF(L30&gt;0,CONCATENATE(IF(AA30&lt;=12,AA30,AA30-12),IF(OR(AA30&lt;12,AA30=24),"am","pm"),"-",IF(AB30&lt;=12,AB30,AB30-12),IF(OR(AB30&lt;12,AB30=24),"am","pm")),"")</f>
        <v>3pm-6pm</v>
      </c>
      <c r="AN30" s="1" t="str">
        <f>IF(N30&gt;0,CONCATENATE(IF(AC30&lt;=12,AC30,AC30-12),IF(OR(AC30&lt;12,AC30=24),"am","pm"),"-",IF(AD30&lt;=12,AD30,AD30-12),IF(OR(AD30&lt;12,AD30=24),"am","pm")),"")</f>
        <v>3pm-6pm</v>
      </c>
      <c r="AO30" s="1" t="str">
        <f>IF(O30&gt;0,CONCATENATE(IF(AE30&lt;=12,AE30,AE30-12),IF(OR(AE30&lt;12,AE30=24),"am","pm"),"-",IF(AF30&lt;=12,AF30,AF30-12),IF(OR(AF30&lt;12,AF30=24),"am","pm")),"")</f>
        <v>3pm-6pm</v>
      </c>
      <c r="AP30" s="1" t="str">
        <f>IF(R30&gt;0,CONCATENATE(IF(AG30&lt;=12,AG30,AG30-12),IF(OR(AG30&lt;12,AG30=24),"am","pm"),"-",IF(AH30&lt;=12,AH30,AH30-12),IF(OR(AH30&lt;12,AH30=24),"am","pm")),"")</f>
        <v>3pm-6pm</v>
      </c>
      <c r="AQ30" s="1" t="str">
        <f>IF(T30&gt;0,CONCATENATE(IF(AI30&lt;=12,AI30,AI30-12),IF(OR(AI30&lt;12,AI30=24),"am","pm"),"-",IF(AJ30&lt;=12,AJ30,AJ30-12),IF(OR(AJ30&lt;12,AJ30=24),"am","pm")),"")</f>
        <v/>
      </c>
      <c r="AR30" s="3"/>
      <c r="AU30" s="1" t="s">
        <v>433</v>
      </c>
      <c r="AV30" s="4" t="s">
        <v>431</v>
      </c>
      <c r="AW30" s="4" t="s">
        <v>431</v>
      </c>
      <c r="AX30" s="5" t="str">
        <f>CONCATENATE("{
    'name': """,B30,""",
    'area': ","""",C30,""",",
"'hours': {
      'sunday-start':","""",H30,"""",", 'sunday-end':","""",I30,"""",", 'monday-start':","""",J30,"""",", 'monday-end':","""",K30,"""",", 'tuesday-start':","""",L30,"""",", 'tuesday-end':","""",M30,""", 'wednesday-start':","""",N30,""", 'wednesday-end':","""",O30,""", 'thursday-start':","""",P30,""", 'thursday-end':","""",Q30,""", 'friday-start':","""",R30,""", 'friday-end':","""",S30,""", 'saturday-start':","""",T30,""", 'saturday-end':","""",U30,"""","},","  'description': ","""",V30,"""",", 'link':","""",AR30,"""",", 'pricing':","""",E30,"""",",   'phone-number': ","""",F30,"""",", 'address': ","""",G30,"""",", 'other-amenities': [","'",AS30,"','",AT30,"','",AU30,"'","]",", 'has-drink':",AV30,", 'has-food':",AW30,"},")</f>
        <v>{
    'name': "Dog Haus Biergarten",
    'area': "monument",'hours': {
      'sunday-start':"1500",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16oz PBR&lt;br&gt;$2 off draft beer and wine&lt;br&gt;$3.99 This Burger&lt;br&gt;$3.99 That Burger&lt;br&gt;$2.99 Sliced Sausage&lt;br&gt;$1.49 Tots or Fries", 'link':"", 'pricing':"",   'phone-number': "", 'address': "162 Tracker Dr #130, Colorado Springs, CO 80921", 'other-amenities': ['','','med'], 'has-drink':true, 'has-food':true},</v>
      </c>
      <c r="AY30" s="1" t="str">
        <f>IF(AS30&gt;0,"&lt;img src=@img/outdoor.png@&gt;","")</f>
        <v/>
      </c>
      <c r="AZ30" s="1" t="str">
        <f>IF(AT30&gt;0,"&lt;img src=@img/pets.png@&gt;","")</f>
        <v/>
      </c>
      <c r="BA30" s="1" t="str">
        <f>IF(AU30="hard","&lt;img src=@img/hard.png@&gt;",IF(AU30="medium","&lt;img src=@img/medium.png@&gt;",IF(AU30="easy","&lt;img src=@img/easy.png@&gt;","")))</f>
        <v/>
      </c>
      <c r="BB30" s="1" t="str">
        <f>IF(AV30="true","&lt;img src=@img/drinkicon.png@&gt;","")</f>
        <v>&lt;img src=@img/drinkicon.png@&gt;</v>
      </c>
      <c r="BC30" s="1" t="str">
        <f>IF(AW30="true","&lt;img src=@img/foodicon.png@&gt;","")</f>
        <v>&lt;img src=@img/foodicon.png@&gt;</v>
      </c>
      <c r="BD30" s="1" t="str">
        <f>CONCATENATE(AY30,AZ30,BA30,BB30,BC30,BK30)</f>
        <v>&lt;img src=@img/drinkicon.png@&gt;&lt;img src=@img/foodicon.png@&gt;</v>
      </c>
      <c r="BE30" s="1" t="str">
        <f>CONCATENATE(IF(AS30&gt;0,"outdoor ",""),IF(AT30&gt;0,"pet ",""),IF(AV30="true","drink ",""),IF(AW30="true","food ",""),AU30," ",E30," ",C30,IF(BJ30=TRUE," kid",""))</f>
        <v>drink food med  monument</v>
      </c>
      <c r="BF30" s="1" t="str">
        <f>IF(C30="Broadmoor","Broadmoor",IF(C30="manitou","Manitou Springs",IF(C30="downtown","Downtown",IF(C30="Monument","Monument",IF(C30="nacademy","North Academy",IF(C30="northgate","North Gate",IF(C30="oldcolo","Old Colorado Springs",IF(C30="powers","Powers Road",IF(C30="sacademy","South Academy",IF(C30="woodland","Woodlands Park",""))))))))))</f>
        <v>Monument</v>
      </c>
      <c r="BG30" s="8">
        <v>39.026110000000003</v>
      </c>
      <c r="BH30" s="8">
        <v>-104.82259999999999</v>
      </c>
      <c r="BI30" s="1" t="str">
        <f>CONCATENATE("[",BG30,",",BH30,"],")</f>
        <v>[39.02611,-104.8226],</v>
      </c>
    </row>
    <row r="31" spans="2:62" ht="21" customHeight="1">
      <c r="B31" s="25" t="s">
        <v>213</v>
      </c>
      <c r="C31" s="1" t="s">
        <v>126</v>
      </c>
      <c r="G31" s="12" t="s">
        <v>296</v>
      </c>
      <c r="H31" s="1">
        <v>1400</v>
      </c>
      <c r="I31" s="1">
        <v>1700</v>
      </c>
      <c r="J31" s="1">
        <v>1400</v>
      </c>
      <c r="K31" s="1">
        <v>1700</v>
      </c>
      <c r="L31" s="1">
        <v>1400</v>
      </c>
      <c r="M31" s="1">
        <v>1700</v>
      </c>
      <c r="N31" s="1">
        <v>1400</v>
      </c>
      <c r="O31" s="1">
        <v>1700</v>
      </c>
      <c r="P31" s="1">
        <v>1400</v>
      </c>
      <c r="Q31" s="1">
        <v>1700</v>
      </c>
      <c r="R31" s="1">
        <v>1400</v>
      </c>
      <c r="S31" s="1">
        <v>1700</v>
      </c>
      <c r="T31" s="1">
        <v>1400</v>
      </c>
      <c r="U31" s="1">
        <v>1700</v>
      </c>
      <c r="V31" s="1" t="s">
        <v>214</v>
      </c>
      <c r="W31" s="1">
        <f>IF(H31&gt;0,H31/100,"")</f>
        <v>14</v>
      </c>
      <c r="X31" s="1">
        <f>IF(I31&gt;0,I31/100,"")</f>
        <v>17</v>
      </c>
      <c r="Y31" s="1">
        <f>IF(J31&gt;0,J31/100,"")</f>
        <v>14</v>
      </c>
      <c r="Z31" s="1">
        <f>IF(K31&gt;0,K31/100,"")</f>
        <v>17</v>
      </c>
      <c r="AA31" s="1">
        <f>IF(L31&gt;0,L31/100,"")</f>
        <v>14</v>
      </c>
      <c r="AB31" s="1">
        <f>IF(M31&gt;0,M31/100,"")</f>
        <v>17</v>
      </c>
      <c r="AC31" s="1">
        <f>IF(N31&gt;0,N31/100,"")</f>
        <v>14</v>
      </c>
      <c r="AD31" s="1">
        <f>IF(O31&gt;0,O31/100,"")</f>
        <v>17</v>
      </c>
      <c r="AE31" s="1">
        <f>IF(P31&gt;0,P31/100,"")</f>
        <v>14</v>
      </c>
      <c r="AF31" s="1">
        <f>IF(Q31&gt;0,Q31/100,"")</f>
        <v>17</v>
      </c>
      <c r="AG31" s="1">
        <f>IF(R31&gt;0,R31/100,"")</f>
        <v>14</v>
      </c>
      <c r="AH31" s="1">
        <f>IF(S31&gt;0,S31/100,"")</f>
        <v>17</v>
      </c>
      <c r="AI31" s="1">
        <f>IF(T31&gt;0,T31/100,"")</f>
        <v>14</v>
      </c>
      <c r="AJ31" s="1">
        <f>IF(U31&gt;0,U31/100,"")</f>
        <v>17</v>
      </c>
      <c r="AK31" s="1" t="str">
        <f>IF(H31&gt;0,CONCATENATE(IF(W31&lt;=12,W31,W31-12),IF(OR(W31&lt;12,W31=24),"am","pm"),"-",IF(X31&lt;=12,X31,X31-12),IF(OR(X31&lt;12,X31=24),"am","pm")),"")</f>
        <v>2pm-5pm</v>
      </c>
      <c r="AL31" s="1" t="str">
        <f>IF(J31&gt;0,CONCATENATE(IF(Y31&lt;=12,Y31,Y31-12),IF(OR(Y31&lt;12,Y31=24),"am","pm"),"-",IF(Z31&lt;=12,Z31,Z31-12),IF(OR(Z31&lt;12,Z31=24),"am","pm")),"")</f>
        <v>2pm-5pm</v>
      </c>
      <c r="AM31" s="1" t="str">
        <f>IF(L31&gt;0,CONCATENATE(IF(AA31&lt;=12,AA31,AA31-12),IF(OR(AA31&lt;12,AA31=24),"am","pm"),"-",IF(AB31&lt;=12,AB31,AB31-12),IF(OR(AB31&lt;12,AB31=24),"am","pm")),"")</f>
        <v>2pm-5pm</v>
      </c>
      <c r="AN31" s="1" t="str">
        <f>IF(N31&gt;0,CONCATENATE(IF(AC31&lt;=12,AC31,AC31-12),IF(OR(AC31&lt;12,AC31=24),"am","pm"),"-",IF(AD31&lt;=12,AD31,AD31-12),IF(OR(AD31&lt;12,AD31=24),"am","pm")),"")</f>
        <v>2pm-5pm</v>
      </c>
      <c r="AO31" s="1" t="str">
        <f>IF(O31&gt;0,CONCATENATE(IF(AE31&lt;=12,AE31,AE31-12),IF(OR(AE31&lt;12,AE31=24),"am","pm"),"-",IF(AF31&lt;=12,AF31,AF31-12),IF(OR(AF31&lt;12,AF31=24),"am","pm")),"")</f>
        <v>2pm-5pm</v>
      </c>
      <c r="AP31" s="1" t="str">
        <f>IF(R31&gt;0,CONCATENATE(IF(AG31&lt;=12,AG31,AG31-12),IF(OR(AG31&lt;12,AG31=24),"am","pm"),"-",IF(AH31&lt;=12,AH31,AH31-12),IF(OR(AH31&lt;12,AH31=24),"am","pm")),"")</f>
        <v>2pm-5pm</v>
      </c>
      <c r="AQ31" s="1" t="str">
        <f>IF(T31&gt;0,CONCATENATE(IF(AI31&lt;=12,AI31,AI31-12),IF(OR(AI31&lt;12,AI31=24),"am","pm"),"-",IF(AJ31&lt;=12,AJ31,AJ31-12),IF(OR(AJ31&lt;12,AJ31=24),"am","pm")),"")</f>
        <v>2pm-5pm</v>
      </c>
      <c r="AR31" s="3"/>
      <c r="AU31" s="1" t="s">
        <v>433</v>
      </c>
      <c r="AV31" s="4" t="s">
        <v>431</v>
      </c>
      <c r="AW31" s="4" t="s">
        <v>431</v>
      </c>
      <c r="AX31" s="5" t="str">
        <f>CONCATENATE("{
    'name': """,B31,""",
    'area': ","""",C31,""",",
"'hours': {
      'sunday-start':","""",H31,"""",", 'sunday-end':","""",I31,"""",", 'monday-start':","""",J31,"""",", 'monday-end':","""",K31,"""",", 'tuesday-start':","""",L31,"""",", 'tuesday-end':","""",M31,""", 'wednesday-start':","""",N31,""", 'wednesday-end':","""",O31,""", 'thursday-start':","""",P31,""", 'thursday-end':","""",Q31,""", 'friday-start':","""",R31,""", 'friday-end':","""",S31,""", 'saturday-start':","""",T31,""", 'saturday-end':","""",U31,"""","},","  'description': ","""",V31,"""",", 'link':","""",AR31,"""",", 'pricing':","""",E31,"""",",   'phone-number': ","""",F31,"""",", 'address': ","""",G31,"""",", 'other-amenities': [","'",AS31,"','",AT31,"','",AU31,"'","]",", 'has-drink':",AV31,", 'has-food':",AW31,"},")</f>
        <v>{
    'name': "Don Tequila Mexican Grill and Cantina",
    'area': "monument",'hours':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"$5.99 House Margs&lt;br&gt;$4.99 20oz Draft Beers&lt;br&gt;Taco Tuesday&lt;br&gt;Fajita Thursday", 'link':"", 'pricing':"",   'phone-number': "", 'address': "15910 Jackson Creek Pkwy #100, Monument, CO 80132", 'other-amenities': ['','','med'], 'has-drink':true, 'has-food':true},</v>
      </c>
      <c r="AY31" s="1" t="str">
        <f>IF(AS31&gt;0,"&lt;img src=@img/outdoor.png@&gt;","")</f>
        <v/>
      </c>
      <c r="AZ31" s="1" t="str">
        <f>IF(AT31&gt;0,"&lt;img src=@img/pets.png@&gt;","")</f>
        <v/>
      </c>
      <c r="BA31" s="1" t="str">
        <f>IF(AU31="hard","&lt;img src=@img/hard.png@&gt;",IF(AU31="medium","&lt;img src=@img/medium.png@&gt;",IF(AU31="easy","&lt;img src=@img/easy.png@&gt;","")))</f>
        <v/>
      </c>
      <c r="BB31" s="1" t="str">
        <f>IF(AV31="true","&lt;img src=@img/drinkicon.png@&gt;","")</f>
        <v>&lt;img src=@img/drinkicon.png@&gt;</v>
      </c>
      <c r="BC31" s="1" t="str">
        <f>IF(AW31="true","&lt;img src=@img/foodicon.png@&gt;","")</f>
        <v>&lt;img src=@img/foodicon.png@&gt;</v>
      </c>
      <c r="BD31" s="1" t="str">
        <f>CONCATENATE(AY31,AZ31,BA31,BB31,BC31,BK31)</f>
        <v>&lt;img src=@img/drinkicon.png@&gt;&lt;img src=@img/foodicon.png@&gt;</v>
      </c>
      <c r="BE31" s="1" t="str">
        <f>CONCATENATE(IF(AS31&gt;0,"outdoor ",""),IF(AT31&gt;0,"pet ",""),IF(AV31="true","drink ",""),IF(AW31="true","food ",""),AU31," ",E31," ",C31,IF(BJ31=TRUE," kid",""))</f>
        <v>drink food med  monument</v>
      </c>
      <c r="BF31" s="1" t="str">
        <f>IF(C31="Broadmoor","Broadmoor",IF(C31="manitou","Manitou Springs",IF(C31="downtown","Downtown",IF(C31="Monument","Monument",IF(C31="nacademy","North Academy",IF(C31="northgate","North Gate",IF(C31="oldcolo","Old Colorado Springs",IF(C31="powers","Powers Road",IF(C31="sacademy","South Academy",IF(C31="woodland","Woodlands Park",""))))))))))</f>
        <v>Monument</v>
      </c>
      <c r="BG31" s="8">
        <v>39.064799999999998</v>
      </c>
      <c r="BH31" s="8">
        <v>-104.84954</v>
      </c>
      <c r="BI31" s="1" t="str">
        <f>CONCATENATE("[",BG31,",",BH31,"],")</f>
        <v>[39.0648,-104.84954],</v>
      </c>
    </row>
    <row r="32" spans="2:62" ht="21" customHeight="1">
      <c r="B32" s="1" t="s">
        <v>128</v>
      </c>
      <c r="C32" s="1" t="s">
        <v>142</v>
      </c>
      <c r="G32" s="12" t="s">
        <v>305</v>
      </c>
      <c r="H32" s="1">
        <v>1100</v>
      </c>
      <c r="I32" s="1">
        <v>1700</v>
      </c>
      <c r="J32" s="1">
        <v>1500</v>
      </c>
      <c r="K32" s="1">
        <v>1900</v>
      </c>
      <c r="L32" s="1">
        <v>1500</v>
      </c>
      <c r="M32" s="1">
        <v>1900</v>
      </c>
      <c r="N32" s="1">
        <v>1500</v>
      </c>
      <c r="O32" s="1">
        <v>1900</v>
      </c>
      <c r="P32" s="1">
        <v>1500</v>
      </c>
      <c r="Q32" s="1">
        <v>1900</v>
      </c>
      <c r="R32" s="1">
        <v>1500</v>
      </c>
      <c r="S32" s="1">
        <v>1900</v>
      </c>
      <c r="T32" s="1">
        <v>1100</v>
      </c>
      <c r="U32" s="1">
        <v>1700</v>
      </c>
      <c r="V32" s="1" t="s">
        <v>221</v>
      </c>
      <c r="W32" s="1">
        <f>IF(H32&gt;0,H32/100,"")</f>
        <v>11</v>
      </c>
      <c r="X32" s="1">
        <f>IF(I32&gt;0,I32/100,"")</f>
        <v>17</v>
      </c>
      <c r="Y32" s="1">
        <f>IF(J32&gt;0,J32/100,"")</f>
        <v>15</v>
      </c>
      <c r="Z32" s="1">
        <f>IF(K32&gt;0,K32/100,"")</f>
        <v>19</v>
      </c>
      <c r="AA32" s="1">
        <f>IF(L32&gt;0,L32/100,"")</f>
        <v>15</v>
      </c>
      <c r="AB32" s="1">
        <f>IF(M32&gt;0,M32/100,"")</f>
        <v>19</v>
      </c>
      <c r="AC32" s="1">
        <f>IF(N32&gt;0,N32/100,"")</f>
        <v>15</v>
      </c>
      <c r="AD32" s="1">
        <f>IF(O32&gt;0,O32/100,"")</f>
        <v>19</v>
      </c>
      <c r="AE32" s="1">
        <f>IF(P32&gt;0,P32/100,"")</f>
        <v>15</v>
      </c>
      <c r="AF32" s="1">
        <f>IF(Q32&gt;0,Q32/100,"")</f>
        <v>19</v>
      </c>
      <c r="AG32" s="1">
        <f>IF(R32&gt;0,R32/100,"")</f>
        <v>15</v>
      </c>
      <c r="AH32" s="1">
        <f>IF(S32&gt;0,S32/100,"")</f>
        <v>19</v>
      </c>
      <c r="AI32" s="1">
        <f>IF(T32&gt;0,T32/100,"")</f>
        <v>11</v>
      </c>
      <c r="AJ32" s="1">
        <f>IF(U32&gt;0,U32/100,"")</f>
        <v>17</v>
      </c>
      <c r="AK32" s="1" t="str">
        <f>IF(H32&gt;0,CONCATENATE(IF(W32&lt;=12,W32,W32-12),IF(OR(W32&lt;12,W32=24),"am","pm"),"-",IF(X32&lt;=12,X32,X32-12),IF(OR(X32&lt;12,X32=24),"am","pm")),"")</f>
        <v>11am-5pm</v>
      </c>
      <c r="AL32" s="1" t="str">
        <f>IF(J32&gt;0,CONCATENATE(IF(Y32&lt;=12,Y32,Y32-12),IF(OR(Y32&lt;12,Y32=24),"am","pm"),"-",IF(Z32&lt;=12,Z32,Z32-12),IF(OR(Z32&lt;12,Z32=24),"am","pm")),"")</f>
        <v>3pm-7pm</v>
      </c>
      <c r="AM32" s="1" t="str">
        <f>IF(L32&gt;0,CONCATENATE(IF(AA32&lt;=12,AA32,AA32-12),IF(OR(AA32&lt;12,AA32=24),"am","pm"),"-",IF(AB32&lt;=12,AB32,AB32-12),IF(OR(AB32&lt;12,AB32=24),"am","pm")),"")</f>
        <v>3pm-7pm</v>
      </c>
      <c r="AN32" s="1" t="str">
        <f>IF(N32&gt;0,CONCATENATE(IF(AC32&lt;=12,AC32,AC32-12),IF(OR(AC32&lt;12,AC32=24),"am","pm"),"-",IF(AD32&lt;=12,AD32,AD32-12),IF(OR(AD32&lt;12,AD32=24),"am","pm")),"")</f>
        <v>3pm-7pm</v>
      </c>
      <c r="AO32" s="1" t="str">
        <f>IF(O32&gt;0,CONCATENATE(IF(AE32&lt;=12,AE32,AE32-12),IF(OR(AE32&lt;12,AE32=24),"am","pm"),"-",IF(AF32&lt;=12,AF32,AF32-12),IF(OR(AF32&lt;12,AF32=24),"am","pm")),"")</f>
        <v>3pm-7pm</v>
      </c>
      <c r="AP32" s="1" t="str">
        <f>IF(R32&gt;0,CONCATENATE(IF(AG32&lt;=12,AG32,AG32-12),IF(OR(AG32&lt;12,AG32=24),"am","pm"),"-",IF(AH32&lt;=12,AH32,AH32-12),IF(OR(AH32&lt;12,AH32=24),"am","pm")),"")</f>
        <v>3pm-7pm</v>
      </c>
      <c r="AQ32" s="1" t="str">
        <f>IF(T32&gt;0,CONCATENATE(IF(AI32&lt;=12,AI32,AI32-12),IF(OR(AI32&lt;12,AI32=24),"am","pm"),"-",IF(AJ32&lt;=12,AJ32,AJ32-12),IF(OR(AJ32&lt;12,AJ32=24),"am","pm")),"")</f>
        <v>11am-5pm</v>
      </c>
      <c r="AU32" s="1" t="s">
        <v>433</v>
      </c>
      <c r="AV32" s="4" t="s">
        <v>431</v>
      </c>
      <c r="AW32" s="4" t="s">
        <v>432</v>
      </c>
      <c r="AX32" s="5" t="str">
        <f>CONCATENATE("{
    'name': """,B32,""",
    'area': ","""",C32,""",",
"'hours': {
      'sunday-start':","""",H32,"""",", 'sunday-end':","""",I32,"""",", 'monday-start':","""",J32,"""",", 'monday-end':","""",K32,"""",", 'tuesday-start':","""",L32,"""",", 'tuesday-end':","""",M32,""", 'wednesday-start':","""",N32,""", 'wednesday-end':","""",O32,""", 'thursday-start':","""",P32,""", 'thursday-end':","""",Q32,""", 'friday-start':","""",R32,""", 'friday-end':","""",S32,""", 'saturday-start':","""",T32,""", 'saturday-end':","""",U32,"""","},","  'description': ","""",V32,"""",", 'link':","""",AR32,"""",", 'pricing':","""",E32,"""",",   'phone-number': ","""",F32,"""",", 'address': ","""",G32,"""",", 'other-amenities': [","'",AS32,"','",AT32,"','",AU32,"'","]",", 'has-drink':",AV32,", 'has-food':",AW32,"},")</f>
        <v>{
    'name': "Dublin House Sports Bar and Grill",
    'area': "nacademy",'hours': {
      'sunday-start':"1100", 'sunday-end':"1700", 'monday-start':"1500", 'monday-end':"1900", 'tuesday-start':"1500", 'tuesday-end':"1900", 'wednesday-start':"1500", 'wednesday-end':"1900", 'thursday-start':"1500", 'thursday-end':"1900", 'friday-start':"1500", 'friday-end':"1900", 'saturday-start':"1100", 'saturday-end':"1700"},  'description': "Wines, Wells &amp; Drafts Buy 1 Get 1 FREE", 'link':"", 'pricing':"",   'phone-number': "", 'address': "1850 Dominion Way, Colorado Springs, CO 80918", 'other-amenities': ['','','med'], 'has-drink':true, 'has-food':false},</v>
      </c>
      <c r="AY32" s="1" t="str">
        <f>IF(AS32&gt;0,"&lt;img src=@img/outdoor.png@&gt;","")</f>
        <v/>
      </c>
      <c r="AZ32" s="1" t="str">
        <f>IF(AT32&gt;0,"&lt;img src=@img/pets.png@&gt;","")</f>
        <v/>
      </c>
      <c r="BA32" s="1" t="str">
        <f>IF(AU32="hard","&lt;img src=@img/hard.png@&gt;",IF(AU32="medium","&lt;img src=@img/medium.png@&gt;",IF(AU32="easy","&lt;img src=@img/easy.png@&gt;","")))</f>
        <v/>
      </c>
      <c r="BB32" s="1" t="str">
        <f>IF(AV32="true","&lt;img src=@img/drinkicon.png@&gt;","")</f>
        <v>&lt;img src=@img/drinkicon.png@&gt;</v>
      </c>
      <c r="BC32" s="1" t="str">
        <f>IF(AW32="true","&lt;img src=@img/foodicon.png@&gt;","")</f>
        <v/>
      </c>
      <c r="BD32" s="1" t="str">
        <f>CONCATENATE(AY32,AZ32,BA32,BB32,BC32,BK32)</f>
        <v>&lt;img src=@img/drinkicon.png@&gt;</v>
      </c>
      <c r="BE32" s="1" t="str">
        <f>CONCATENATE(IF(AS32&gt;0,"outdoor ",""),IF(AT32&gt;0,"pet ",""),IF(AV32="true","drink ",""),IF(AW32="true","food ",""),AU32," ",E32," ",C32,IF(BJ32=TRUE," kid",""))</f>
        <v>drink med  nacademy</v>
      </c>
      <c r="BF32" s="1" t="str">
        <f>IF(C32="Broadmoor","Broadmoor",IF(C32="manitou","Manitou Springs",IF(C32="downtown","Downtown",IF(C32="Monument","Monument",IF(C32="nacademy","North Academy",IF(C32="northgate","North Gate",IF(C32="oldcolo","Old Colorado Springs",IF(C32="powers","Powers Road",IF(C32="sacademy","South Academy",IF(C32="woodland","Woodlands Park",""))))))))))</f>
        <v>North Academy</v>
      </c>
      <c r="BG32" s="8">
        <v>38.924329999999998</v>
      </c>
      <c r="BH32" s="8">
        <v>-104.79201999999999</v>
      </c>
      <c r="BI32" s="1" t="str">
        <f>CONCATENATE("[",BG32,",",BH32,"],")</f>
        <v>[38.92433,-104.79202],</v>
      </c>
    </row>
    <row r="33" spans="2:63" ht="21" customHeight="1">
      <c r="B33" s="1" t="s">
        <v>256</v>
      </c>
      <c r="C33" s="1" t="s">
        <v>384</v>
      </c>
      <c r="G33" s="12" t="s">
        <v>334</v>
      </c>
      <c r="H33" s="1">
        <v>1630</v>
      </c>
      <c r="I33" s="1">
        <v>1830</v>
      </c>
      <c r="J33" s="1">
        <v>1630</v>
      </c>
      <c r="K33" s="1">
        <v>1830</v>
      </c>
      <c r="L33" s="1">
        <v>1630</v>
      </c>
      <c r="M33" s="1">
        <v>1830</v>
      </c>
      <c r="N33" s="1">
        <v>1630</v>
      </c>
      <c r="O33" s="1">
        <v>1830</v>
      </c>
      <c r="P33" s="1">
        <v>1630</v>
      </c>
      <c r="Q33" s="1">
        <v>1830</v>
      </c>
      <c r="R33" s="1">
        <v>1630</v>
      </c>
      <c r="S33" s="1">
        <v>1830</v>
      </c>
      <c r="T33" s="1">
        <v>1630</v>
      </c>
      <c r="U33" s="1">
        <v>1830</v>
      </c>
      <c r="V33" s="1" t="s">
        <v>263</v>
      </c>
      <c r="W33" s="1">
        <f>IF(H33&gt;0,H33/100,"")</f>
        <v>16.3</v>
      </c>
      <c r="X33" s="1">
        <f>IF(I33&gt;0,I33/100,"")</f>
        <v>18.3</v>
      </c>
      <c r="Y33" s="1">
        <f>IF(J33&gt;0,J33/100,"")</f>
        <v>16.3</v>
      </c>
      <c r="Z33" s="1">
        <f>IF(K33&gt;0,K33/100,"")</f>
        <v>18.3</v>
      </c>
      <c r="AA33" s="1">
        <f>IF(L33&gt;0,L33/100,"")</f>
        <v>16.3</v>
      </c>
      <c r="AB33" s="1">
        <f>IF(M33&gt;0,M33/100,"")</f>
        <v>18.3</v>
      </c>
      <c r="AC33" s="1">
        <f>IF(N33&gt;0,N33/100,"")</f>
        <v>16.3</v>
      </c>
      <c r="AD33" s="1">
        <f>IF(O33&gt;0,O33/100,"")</f>
        <v>18.3</v>
      </c>
      <c r="AE33" s="1">
        <f>IF(P33&gt;0,P33/100,"")</f>
        <v>16.3</v>
      </c>
      <c r="AF33" s="1">
        <f>IF(Q33&gt;0,Q33/100,"")</f>
        <v>18.3</v>
      </c>
      <c r="AG33" s="1">
        <f>IF(R33&gt;0,R33/100,"")</f>
        <v>16.3</v>
      </c>
      <c r="AH33" s="1">
        <f>IF(S33&gt;0,S33/100,"")</f>
        <v>18.3</v>
      </c>
      <c r="AI33" s="1">
        <f>IF(T33&gt;0,T33/100,"")</f>
        <v>16.3</v>
      </c>
      <c r="AJ33" s="1">
        <f>IF(U33&gt;0,U33/100,"")</f>
        <v>18.3</v>
      </c>
      <c r="AK33" s="1" t="str">
        <f>IF(H33&gt;0,CONCATENATE(IF(W33&lt;=12,W33,W33-12),IF(OR(W33&lt;12,W33=24),"am","pm"),"-",IF(X33&lt;=12,X33,X33-12),IF(OR(X33&lt;12,X33=24),"am","pm")),"")</f>
        <v>4.3pm-6.3pm</v>
      </c>
      <c r="AL33" s="1" t="str">
        <f>IF(J33&gt;0,CONCATENATE(IF(Y33&lt;=12,Y33,Y33-12),IF(OR(Y33&lt;12,Y33=24),"am","pm"),"-",IF(Z33&lt;=12,Z33,Z33-12),IF(OR(Z33&lt;12,Z33=24),"am","pm")),"")</f>
        <v>4.3pm-6.3pm</v>
      </c>
      <c r="AM33" s="1" t="str">
        <f>IF(L33&gt;0,CONCATENATE(IF(AA33&lt;=12,AA33,AA33-12),IF(OR(AA33&lt;12,AA33=24),"am","pm"),"-",IF(AB33&lt;=12,AB33,AB33-12),IF(OR(AB33&lt;12,AB33=24),"am","pm")),"")</f>
        <v>4.3pm-6.3pm</v>
      </c>
      <c r="AN33" s="1" t="str">
        <f>IF(N33&gt;0,CONCATENATE(IF(AC33&lt;=12,AC33,AC33-12),IF(OR(AC33&lt;12,AC33=24),"am","pm"),"-",IF(AD33&lt;=12,AD33,AD33-12),IF(OR(AD33&lt;12,AD33=24),"am","pm")),"")</f>
        <v>4.3pm-6.3pm</v>
      </c>
      <c r="AO33" s="1" t="str">
        <f>IF(O33&gt;0,CONCATENATE(IF(AE33&lt;=12,AE33,AE33-12),IF(OR(AE33&lt;12,AE33=24),"am","pm"),"-",IF(AF33&lt;=12,AF33,AF33-12),IF(OR(AF33&lt;12,AF33=24),"am","pm")),"")</f>
        <v>4.3pm-6.3pm</v>
      </c>
      <c r="AP33" s="1" t="str">
        <f>IF(R33&gt;0,CONCATENATE(IF(AG33&lt;=12,AG33,AG33-12),IF(OR(AG33&lt;12,AG33=24),"am","pm"),"-",IF(AH33&lt;=12,AH33,AH33-12),IF(OR(AH33&lt;12,AH33=24),"am","pm")),"")</f>
        <v>4.3pm-6.3pm</v>
      </c>
      <c r="AQ33" s="1" t="str">
        <f>IF(T33&gt;0,CONCATENATE(IF(AI33&lt;=12,AI33,AI33-12),IF(OR(AI33&lt;12,AI33=24),"am","pm"),"-",IF(AJ33&lt;=12,AJ33,AJ33-12),IF(OR(AJ33&lt;12,AJ33=24),"am","pm")),"")</f>
        <v>4.3pm-6.3pm</v>
      </c>
      <c r="AR33" s="3"/>
      <c r="AT33" s="1" t="s">
        <v>341</v>
      </c>
      <c r="AU33" s="1" t="s">
        <v>433</v>
      </c>
      <c r="AV33" s="4" t="s">
        <v>431</v>
      </c>
      <c r="AW33" s="4" t="s">
        <v>432</v>
      </c>
      <c r="AX33" s="5" t="str">
        <f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"Edelweiss Restaurant",
    'area': "broadmoor",'hours': {
      'sunday-start':"1630", 'sunday-end':"1830", 'monday-start':"1630", 'monday-end':"1830", 'tuesday-start':"1630", 'tuesday-end':"1830", 'wednesday-start':"1630", 'wednesday-end':"1830", 'thursday-start':"1630", 'thursday-end':"1830", 'friday-start':"1630", 'friday-end':"1830", 'saturday-start':"1630", 'saturday-end':"1830"},  'description': "Happy Hour in the Ratskeller&lt;br&gt;$3 draft beers&lt;br&gt; $3 house wines&lt;br&gt; $3 well drinks.", 'link':"", 'pricing':"",   'phone-number': "", 'address': "34 E Ramona Ave, Colorado Springs, CO 80905", 'other-amenities': ['','pet','med'], 'has-drink':true, 'has-food':false},</v>
      </c>
      <c r="AY33" s="1" t="str">
        <f>IF(AS33&gt;0,"&lt;img src=@img/outdoor.png@&gt;","")</f>
        <v/>
      </c>
      <c r="AZ33" s="1" t="str">
        <f>IF(AT33&gt;0,"&lt;img src=@img/pets.png@&gt;","")</f>
        <v>&lt;img src=@img/pets.png@&gt;</v>
      </c>
      <c r="BA33" s="1" t="str">
        <f>IF(AU33="hard","&lt;img src=@img/hard.png@&gt;",IF(AU33="medium","&lt;img src=@img/medium.png@&gt;",IF(AU33="easy","&lt;img src=@img/easy.png@&gt;","")))</f>
        <v/>
      </c>
      <c r="BB33" s="1" t="str">
        <f>IF(AV33="true","&lt;img src=@img/drinkicon.png@&gt;","")</f>
        <v>&lt;img src=@img/drinkicon.png@&gt;</v>
      </c>
      <c r="BC33" s="1" t="str">
        <f>IF(AW33="true","&lt;img src=@img/foodicon.png@&gt;","")</f>
        <v/>
      </c>
      <c r="BD33" s="1" t="str">
        <f>CONCATENATE(AY33,AZ33,BA33,BB33,BC33,BK33)</f>
        <v>&lt;img src=@img/pets.png@&gt;&lt;img src=@img/drinkicon.png@&gt;</v>
      </c>
      <c r="BE33" s="1" t="str">
        <f>CONCATENATE(IF(AS33&gt;0,"outdoor ",""),IF(AT33&gt;0,"pet ",""),IF(AV33="true","drink ",""),IF(AW33="true","food ",""),AU33," ",E33," ",C33,IF(BJ33=TRUE," kid",""))</f>
        <v>pet drink med  broadmoor</v>
      </c>
      <c r="BF33" s="1" t="str">
        <f>IF(C33="Broadmoor","Broadmoor",IF(C33="manitou","Manitou Springs",IF(C33="downtown","Downtown",IF(C33="Monument","Monument",IF(C33="nacademy","North Academy",IF(C33="northgate","North Gate",IF(C33="oldcolo","Old Colorado Springs",IF(C33="powers","Powers Road",IF(C33="sacademy","South Academy",IF(C33="woodland","Woodlands Park",""))))))))))</f>
        <v>Broadmoor</v>
      </c>
      <c r="BG33" s="8">
        <v>38.809930000000001</v>
      </c>
      <c r="BH33" s="8">
        <v>-104.82483999999999</v>
      </c>
      <c r="BI33" s="1" t="str">
        <f>CONCATENATE("[",BG33,",",BH33,"],")</f>
        <v>[38.80993,-104.82484],</v>
      </c>
    </row>
    <row r="34" spans="2:63" ht="21" customHeight="1">
      <c r="B34" s="1" t="s">
        <v>131</v>
      </c>
      <c r="C34" s="1" t="s">
        <v>142</v>
      </c>
      <c r="G34" s="12" t="s">
        <v>308</v>
      </c>
      <c r="J34" s="1">
        <v>1600</v>
      </c>
      <c r="K34" s="1">
        <v>1900</v>
      </c>
      <c r="L34" s="1">
        <v>1600</v>
      </c>
      <c r="M34" s="1">
        <v>1900</v>
      </c>
      <c r="N34" s="1">
        <v>1600</v>
      </c>
      <c r="O34" s="1">
        <v>1900</v>
      </c>
      <c r="P34" s="1">
        <v>1600</v>
      </c>
      <c r="Q34" s="1">
        <v>1900</v>
      </c>
      <c r="R34" s="1">
        <v>1600</v>
      </c>
      <c r="S34" s="1">
        <v>1900</v>
      </c>
      <c r="V34" s="33" t="s">
        <v>223</v>
      </c>
      <c r="W34" s="1" t="str">
        <f>IF(H34&gt;0,H34/100,"")</f>
        <v/>
      </c>
      <c r="X34" s="1" t="str">
        <f>IF(I34&gt;0,I34/100,"")</f>
        <v/>
      </c>
      <c r="Y34" s="1">
        <f>IF(J34&gt;0,J34/100,"")</f>
        <v>16</v>
      </c>
      <c r="Z34" s="1">
        <f>IF(K34&gt;0,K34/100,"")</f>
        <v>19</v>
      </c>
      <c r="AA34" s="1">
        <f>IF(L34&gt;0,L34/100,"")</f>
        <v>16</v>
      </c>
      <c r="AB34" s="1">
        <f>IF(M34&gt;0,M34/100,"")</f>
        <v>19</v>
      </c>
      <c r="AC34" s="1">
        <f>IF(N34&gt;0,N34/100,"")</f>
        <v>16</v>
      </c>
      <c r="AD34" s="1">
        <f>IF(O34&gt;0,O34/100,"")</f>
        <v>19</v>
      </c>
      <c r="AE34" s="1">
        <f>IF(P34&gt;0,P34/100,"")</f>
        <v>16</v>
      </c>
      <c r="AF34" s="1">
        <f>IF(Q34&gt;0,Q34/100,"")</f>
        <v>19</v>
      </c>
      <c r="AG34" s="1">
        <f>IF(R34&gt;0,R34/100,"")</f>
        <v>16</v>
      </c>
      <c r="AH34" s="1">
        <f>IF(S34&gt;0,S34/100,"")</f>
        <v>19</v>
      </c>
      <c r="AI34" s="1" t="str">
        <f>IF(T34&gt;0,T34/100,"")</f>
        <v/>
      </c>
      <c r="AJ34" s="1" t="str">
        <f>IF(U34&gt;0,U34/100,"")</f>
        <v/>
      </c>
      <c r="AK34" s="1" t="str">
        <f>IF(H34&gt;0,CONCATENATE(IF(W34&lt;=12,W34,W34-12),IF(OR(W34&lt;12,W34=24),"am","pm"),"-",IF(X34&lt;=12,X34,X34-12),IF(OR(X34&lt;12,X34=24),"am","pm")),"")</f>
        <v/>
      </c>
      <c r="AL34" s="1" t="str">
        <f>IF(J34&gt;0,CONCATENATE(IF(Y34&lt;=12,Y34,Y34-12),IF(OR(Y34&lt;12,Y34=24),"am","pm"),"-",IF(Z34&lt;=12,Z34,Z34-12),IF(OR(Z34&lt;12,Z34=24),"am","pm")),"")</f>
        <v>4pm-7pm</v>
      </c>
      <c r="AM34" s="1" t="str">
        <f>IF(L34&gt;0,CONCATENATE(IF(AA34&lt;=12,AA34,AA34-12),IF(OR(AA34&lt;12,AA34=24),"am","pm"),"-",IF(AB34&lt;=12,AB34,AB34-12),IF(OR(AB34&lt;12,AB34=24),"am","pm")),"")</f>
        <v>4pm-7pm</v>
      </c>
      <c r="AN34" s="1" t="str">
        <f>IF(N34&gt;0,CONCATENATE(IF(AC34&lt;=12,AC34,AC34-12),IF(OR(AC34&lt;12,AC34=24),"am","pm"),"-",IF(AD34&lt;=12,AD34,AD34-12),IF(OR(AD34&lt;12,AD34=24),"am","pm")),"")</f>
        <v>4pm-7pm</v>
      </c>
      <c r="AO34" s="1" t="str">
        <f>IF(O34&gt;0,CONCATENATE(IF(AE34&lt;=12,AE34,AE34-12),IF(OR(AE34&lt;12,AE34=24),"am","pm"),"-",IF(AF34&lt;=12,AF34,AF34-12),IF(OR(AF34&lt;12,AF34=24),"am","pm")),"")</f>
        <v>4pm-7pm</v>
      </c>
      <c r="AP34" s="1" t="str">
        <f>IF(R34&gt;0,CONCATENATE(IF(AG34&lt;=12,AG34,AG34-12),IF(OR(AG34&lt;12,AG34=24),"am","pm"),"-",IF(AH34&lt;=12,AH34,AH34-12),IF(OR(AH34&lt;12,AH34=24),"am","pm")),"")</f>
        <v>4pm-7pm</v>
      </c>
      <c r="AQ34" s="1" t="str">
        <f>IF(T34&gt;0,CONCATENATE(IF(AI34&lt;=12,AI34,AI34-12),IF(OR(AI34&lt;12,AI34=24),"am","pm"),"-",IF(AJ34&lt;=12,AJ34,AJ34-12),IF(OR(AJ34&lt;12,AJ34=24),"am","pm")),"")</f>
        <v/>
      </c>
      <c r="AR34" s="6"/>
      <c r="AU34" s="1" t="s">
        <v>433</v>
      </c>
      <c r="AV34" s="4" t="s">
        <v>431</v>
      </c>
      <c r="AW34" s="4" t="s">
        <v>432</v>
      </c>
      <c r="AX34" s="5" t="str">
        <f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"Erin Inn",
    'area': "nacademy",'hours':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"$1.50 domestic drafts; $2.50 wells and wines&lt;br&gt;$1 shot of the night", 'link':"", 'pricing':"",   'phone-number': "", 'address': "6482 N Academy Blvd, Colorado Springs, CO 80918", 'other-amenities': ['','','med'], 'has-drink':true, 'has-food':false},</v>
      </c>
      <c r="AY34" s="1" t="str">
        <f>IF(AS34&gt;0,"&lt;img src=@img/outdoor.png@&gt;","")</f>
        <v/>
      </c>
      <c r="AZ34" s="1" t="str">
        <f>IF(AT34&gt;0,"&lt;img src=@img/pets.png@&gt;","")</f>
        <v/>
      </c>
      <c r="BA34" s="1" t="str">
        <f>IF(AU34="hard","&lt;img src=@img/hard.png@&gt;",IF(AU34="medium","&lt;img src=@img/medium.png@&gt;",IF(AU34="easy","&lt;img src=@img/easy.png@&gt;","")))</f>
        <v/>
      </c>
      <c r="BB34" s="1" t="str">
        <f>IF(AV34="true","&lt;img src=@img/drinkicon.png@&gt;","")</f>
        <v>&lt;img src=@img/drinkicon.png@&gt;</v>
      </c>
      <c r="BC34" s="1" t="str">
        <f>IF(AW34="true","&lt;img src=@img/foodicon.png@&gt;","")</f>
        <v/>
      </c>
      <c r="BD34" s="1" t="str">
        <f>CONCATENATE(AY34,AZ34,BA34,BB34,BC34,BK34)</f>
        <v>&lt;img src=@img/drinkicon.png@&gt;</v>
      </c>
      <c r="BE34" s="1" t="str">
        <f>CONCATENATE(IF(AS34&gt;0,"outdoor ",""),IF(AT34&gt;0,"pet ",""),IF(AV34="true","drink ",""),IF(AW34="true","food ",""),AU34," ",E34," ",C34,IF(BJ34=TRUE," kid",""))</f>
        <v>drink med  nacademy</v>
      </c>
      <c r="BF34" s="1" t="str">
        <f>IF(C34="Broadmoor","Broadmoor",IF(C34="manitou","Manitou Springs",IF(C34="downtown","Downtown",IF(C34="Monument","Monument",IF(C34="nacademy","North Academy",IF(C34="northgate","North Gate",IF(C34="oldcolo","Old Colorado Springs",IF(C34="powers","Powers Road",IF(C34="sacademy","South Academy",IF(C34="woodland","Woodlands Park",""))))))))))</f>
        <v>North Academy</v>
      </c>
      <c r="BG34" s="8">
        <v>38.925393200000002</v>
      </c>
      <c r="BH34" s="8">
        <v>-104.7947455</v>
      </c>
      <c r="BI34" s="1" t="str">
        <f>CONCATENATE("[",BG34,",",BH34,"],")</f>
        <v>[38.9253932,-104.7947455],</v>
      </c>
    </row>
    <row r="35" spans="2:63" ht="21" customHeight="1">
      <c r="B35" s="1" t="s">
        <v>134</v>
      </c>
      <c r="C35" s="1" t="s">
        <v>142</v>
      </c>
      <c r="G35" s="12" t="s">
        <v>311</v>
      </c>
      <c r="H35" s="1">
        <v>1500</v>
      </c>
      <c r="I35" s="1">
        <v>1800</v>
      </c>
      <c r="J35" s="1">
        <v>1500</v>
      </c>
      <c r="K35" s="1">
        <v>1800</v>
      </c>
      <c r="L35" s="1">
        <v>1500</v>
      </c>
      <c r="M35" s="1">
        <v>1800</v>
      </c>
      <c r="N35" s="1">
        <v>1500</v>
      </c>
      <c r="O35" s="1">
        <v>1800</v>
      </c>
      <c r="P35" s="1">
        <v>1500</v>
      </c>
      <c r="Q35" s="1">
        <v>1800</v>
      </c>
      <c r="R35" s="1">
        <v>1500</v>
      </c>
      <c r="S35" s="1">
        <v>1800</v>
      </c>
      <c r="T35" s="1">
        <v>1500</v>
      </c>
      <c r="U35" s="1">
        <v>1800</v>
      </c>
      <c r="V35" s="1" t="s">
        <v>225</v>
      </c>
      <c r="W35" s="1">
        <f>IF(H35&gt;0,H35/100,"")</f>
        <v>15</v>
      </c>
      <c r="X35" s="1">
        <f>IF(I35&gt;0,I35/100,"")</f>
        <v>18</v>
      </c>
      <c r="Y35" s="1">
        <f>IF(J35&gt;0,J35/100,"")</f>
        <v>15</v>
      </c>
      <c r="Z35" s="1">
        <f>IF(K35&gt;0,K35/100,"")</f>
        <v>18</v>
      </c>
      <c r="AA35" s="1">
        <f>IF(L35&gt;0,L35/100,"")</f>
        <v>15</v>
      </c>
      <c r="AB35" s="1">
        <f>IF(M35&gt;0,M35/100,"")</f>
        <v>18</v>
      </c>
      <c r="AC35" s="1">
        <f>IF(N35&gt;0,N35/100,"")</f>
        <v>15</v>
      </c>
      <c r="AD35" s="1">
        <f>IF(O35&gt;0,O35/100,"")</f>
        <v>18</v>
      </c>
      <c r="AE35" s="1">
        <f>IF(P35&gt;0,P35/100,"")</f>
        <v>15</v>
      </c>
      <c r="AF35" s="1">
        <f>IF(Q35&gt;0,Q35/100,"")</f>
        <v>18</v>
      </c>
      <c r="AG35" s="1">
        <f>IF(R35&gt;0,R35/100,"")</f>
        <v>15</v>
      </c>
      <c r="AH35" s="1">
        <f>IF(S35&gt;0,S35/100,"")</f>
        <v>18</v>
      </c>
      <c r="AI35" s="1">
        <f>IF(T35&gt;0,T35/100,"")</f>
        <v>15</v>
      </c>
      <c r="AJ35" s="1">
        <f>IF(U35&gt;0,U35/100,"")</f>
        <v>18</v>
      </c>
      <c r="AK35" s="1" t="str">
        <f>IF(H35&gt;0,CONCATENATE(IF(W35&lt;=12,W35,W35-12),IF(OR(W35&lt;12,W35=24),"am","pm"),"-",IF(X35&lt;=12,X35,X35-12),IF(OR(X35&lt;12,X35=24),"am","pm")),"")</f>
        <v>3pm-6pm</v>
      </c>
      <c r="AL35" s="1" t="str">
        <f>IF(J35&gt;0,CONCATENATE(IF(Y35&lt;=12,Y35,Y35-12),IF(OR(Y35&lt;12,Y35=24),"am","pm"),"-",IF(Z35&lt;=12,Z35,Z35-12),IF(OR(Z35&lt;12,Z35=24),"am","pm")),"")</f>
        <v>3pm-6pm</v>
      </c>
      <c r="AM35" s="1" t="str">
        <f>IF(L35&gt;0,CONCATENATE(IF(AA35&lt;=12,AA35,AA35-12),IF(OR(AA35&lt;12,AA35=24),"am","pm"),"-",IF(AB35&lt;=12,AB35,AB35-12),IF(OR(AB35&lt;12,AB35=24),"am","pm")),"")</f>
        <v>3pm-6pm</v>
      </c>
      <c r="AN35" s="1" t="str">
        <f>IF(N35&gt;0,CONCATENATE(IF(AC35&lt;=12,AC35,AC35-12),IF(OR(AC35&lt;12,AC35=24),"am","pm"),"-",IF(AD35&lt;=12,AD35,AD35-12),IF(OR(AD35&lt;12,AD35=24),"am","pm")),"")</f>
        <v>3pm-6pm</v>
      </c>
      <c r="AO35" s="1" t="str">
        <f>IF(O35&gt;0,CONCATENATE(IF(AE35&lt;=12,AE35,AE35-12),IF(OR(AE35&lt;12,AE35=24),"am","pm"),"-",IF(AF35&lt;=12,AF35,AF35-12),IF(OR(AF35&lt;12,AF35=24),"am","pm")),"")</f>
        <v>3pm-6pm</v>
      </c>
      <c r="AP35" s="1" t="str">
        <f>IF(R35&gt;0,CONCATENATE(IF(AG35&lt;=12,AG35,AG35-12),IF(OR(AG35&lt;12,AG35=24),"am","pm"),"-",IF(AH35&lt;=12,AH35,AH35-12),IF(OR(AH35&lt;12,AH35=24),"am","pm")),"")</f>
        <v>3pm-6pm</v>
      </c>
      <c r="AQ35" s="1" t="str">
        <f>IF(T35&gt;0,CONCATENATE(IF(AI35&lt;=12,AI35,AI35-12),IF(OR(AI35&lt;12,AI35=24),"am","pm"),"-",IF(AJ35&lt;=12,AJ35,AJ35-12),IF(OR(AJ35&lt;12,AJ35=24),"am","pm")),"")</f>
        <v>3pm-6pm</v>
      </c>
      <c r="AR35" s="11"/>
      <c r="AU35" s="1" t="s">
        <v>433</v>
      </c>
      <c r="AV35" s="4" t="s">
        <v>431</v>
      </c>
      <c r="AW35" s="4" t="s">
        <v>431</v>
      </c>
      <c r="AX35" s="5" t="str">
        <f>CONCATENATE("{
    'name': """,B35,""",
    'area': ","""",C35,""",",
"'hours': {
      'sunday-start':","""",H35,"""",", 'sunday-end':","""",I35,"""",", 'monday-start':","""",J35,"""",", 'monday-end':","""",K35,"""",", 'tuesday-start':","""",L35,"""",", 'tuesday-end':","""",M35,""", 'wednesday-start':","""",N35,""", 'wednesday-end':","""",O35,""", 'thursday-start':","""",P35,""", 'thursday-end':","""",Q35,""", 'friday-start':","""",R35,""", 'friday-end':","""",S35,""", 'saturday-start':","""",T35,""", 'saturday-end':","""",U35,"""","},","  'description': ","""",V35,"""",", 'link':","""",AR35,"""",", 'pricing':","""",E35,"""",",   'phone-number': ","""",F35,"""",", 'address': ","""",G35,"""",", 'other-amenities': [","'",AS35,"','",AT35,"','",AU35,"'","]",", 'has-drink':",AV35,", 'has-food':",AW35,"},")</f>
        <v>{
    'name': "Falcons Bar and Grill",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"Specials on beer and food including chips and salsa, nachos, boneless chicken wings, onion rings, mozarella sticks, cheese fries, potato skins, jalapeno poppers, and cheese quasadilla", 'link':"", 'pricing':"",   'phone-number': "", 'address': "8110 N Academy Blvd, Colorado Springs, CO 80920", 'other-amenities': ['','','med'], 'has-drink':true, 'has-food':true},</v>
      </c>
      <c r="AY35" s="1" t="str">
        <f>IF(AS35&gt;0,"&lt;img src=@img/outdoor.png@&gt;","")</f>
        <v/>
      </c>
      <c r="AZ35" s="1" t="str">
        <f>IF(AT35&gt;0,"&lt;img src=@img/pets.png@&gt;","")</f>
        <v/>
      </c>
      <c r="BA35" s="1" t="str">
        <f>IF(AU35="hard","&lt;img src=@img/hard.png@&gt;",IF(AU35="medium","&lt;img src=@img/medium.png@&gt;",IF(AU35="easy","&lt;img src=@img/easy.png@&gt;","")))</f>
        <v/>
      </c>
      <c r="BB35" s="1" t="str">
        <f>IF(AV35="true","&lt;img src=@img/drinkicon.png@&gt;","")</f>
        <v>&lt;img src=@img/drinkicon.png@&gt;</v>
      </c>
      <c r="BC35" s="1" t="str">
        <f>IF(AW35="true","&lt;img src=@img/foodicon.png@&gt;","")</f>
        <v>&lt;img src=@img/foodicon.png@&gt;</v>
      </c>
      <c r="BD35" s="1" t="str">
        <f>CONCATENATE(AY35,AZ35,BA35,BB35,BC35,BK35)</f>
        <v>&lt;img src=@img/drinkicon.png@&gt;&lt;img src=@img/foodicon.png@&gt;</v>
      </c>
      <c r="BE35" s="1" t="str">
        <f>CONCATENATE(IF(AS35&gt;0,"outdoor ",""),IF(AT35&gt;0,"pet ",""),IF(AV35="true","drink ",""),IF(AW35="true","food ",""),AU35," ",E35," ",C35,IF(BJ35=TRUE," kid",""))</f>
        <v>drink food med  nacademy</v>
      </c>
      <c r="BF35" s="1" t="str">
        <f>IF(C35="Broadmoor","Broadmoor",IF(C35="manitou","Manitou Springs",IF(C35="downtown","Downtown",IF(C35="Monument","Monument",IF(C35="nacademy","North Academy",IF(C35="northgate","North Gate",IF(C35="oldcolo","Old Colorado Springs",IF(C35="powers","Powers Road",IF(C35="sacademy","South Academy",IF(C35="woodland","Woodlands Park",""))))))))))</f>
        <v>North Academy</v>
      </c>
      <c r="BG35" s="8">
        <v>38.948990000000002</v>
      </c>
      <c r="BH35" s="8">
        <v>-104.80538</v>
      </c>
      <c r="BI35" s="1" t="str">
        <f>CONCATENATE("[",BG35,",",BH35,"],")</f>
        <v>[38.94899,-104.80538],</v>
      </c>
    </row>
    <row r="36" spans="2:63" ht="21" customHeight="1">
      <c r="B36" s="1" t="s">
        <v>320</v>
      </c>
      <c r="C36" s="1" t="s">
        <v>147</v>
      </c>
      <c r="G36" s="12" t="s">
        <v>319</v>
      </c>
      <c r="J36" s="1">
        <v>1500</v>
      </c>
      <c r="K36" s="1">
        <v>1900</v>
      </c>
      <c r="L36" s="1">
        <v>1500</v>
      </c>
      <c r="M36" s="1">
        <v>1900</v>
      </c>
      <c r="N36" s="1">
        <v>1500</v>
      </c>
      <c r="O36" s="1">
        <v>1900</v>
      </c>
      <c r="P36" s="1">
        <v>1500</v>
      </c>
      <c r="Q36" s="1">
        <v>1900</v>
      </c>
      <c r="R36" s="1">
        <v>1500</v>
      </c>
      <c r="S36" s="1">
        <v>1900</v>
      </c>
      <c r="V36" s="32" t="s">
        <v>232</v>
      </c>
      <c r="W36" s="1" t="str">
        <f>IF(H36&gt;0,H36/100,"")</f>
        <v/>
      </c>
      <c r="X36" s="1" t="str">
        <f>IF(I36&gt;0,I36/100,"")</f>
        <v/>
      </c>
      <c r="Y36" s="1">
        <f>IF(J36&gt;0,J36/100,"")</f>
        <v>15</v>
      </c>
      <c r="Z36" s="1">
        <f>IF(K36&gt;0,K36/100,"")</f>
        <v>19</v>
      </c>
      <c r="AA36" s="1">
        <f>IF(L36&gt;0,L36/100,"")</f>
        <v>15</v>
      </c>
      <c r="AB36" s="1">
        <f>IF(M36&gt;0,M36/100,"")</f>
        <v>19</v>
      </c>
      <c r="AC36" s="1">
        <f>IF(N36&gt;0,N36/100,"")</f>
        <v>15</v>
      </c>
      <c r="AD36" s="1">
        <f>IF(O36&gt;0,O36/100,"")</f>
        <v>19</v>
      </c>
      <c r="AE36" s="1">
        <f>IF(P36&gt;0,P36/100,"")</f>
        <v>15</v>
      </c>
      <c r="AF36" s="1">
        <f>IF(Q36&gt;0,Q36/100,"")</f>
        <v>19</v>
      </c>
      <c r="AG36" s="1">
        <f>IF(R36&gt;0,R36/100,"")</f>
        <v>15</v>
      </c>
      <c r="AH36" s="1">
        <f>IF(S36&gt;0,S36/100,"")</f>
        <v>19</v>
      </c>
      <c r="AI36" s="1" t="str">
        <f>IF(T36&gt;0,T36/100,"")</f>
        <v/>
      </c>
      <c r="AJ36" s="1" t="str">
        <f>IF(U36&gt;0,U36/100,"")</f>
        <v/>
      </c>
      <c r="AK36" s="1" t="str">
        <f>IF(H36&gt;0,CONCATENATE(IF(W36&lt;=12,W36,W36-12),IF(OR(W36&lt;12,W36=24),"am","pm"),"-",IF(X36&lt;=12,X36,X36-12),IF(OR(X36&lt;12,X36=24),"am","pm")),"")</f>
        <v/>
      </c>
      <c r="AL36" s="1" t="str">
        <f>IF(J36&gt;0,CONCATENATE(IF(Y36&lt;=12,Y36,Y36-12),IF(OR(Y36&lt;12,Y36=24),"am","pm"),"-",IF(Z36&lt;=12,Z36,Z36-12),IF(OR(Z36&lt;12,Z36=24),"am","pm")),"")</f>
        <v>3pm-7pm</v>
      </c>
      <c r="AM36" s="1" t="str">
        <f>IF(L36&gt;0,CONCATENATE(IF(AA36&lt;=12,AA36,AA36-12),IF(OR(AA36&lt;12,AA36=24),"am","pm"),"-",IF(AB36&lt;=12,AB36,AB36-12),IF(OR(AB36&lt;12,AB36=24),"am","pm")),"")</f>
        <v>3pm-7pm</v>
      </c>
      <c r="AN36" s="1" t="str">
        <f>IF(N36&gt;0,CONCATENATE(IF(AC36&lt;=12,AC36,AC36-12),IF(OR(AC36&lt;12,AC36=24),"am","pm"),"-",IF(AD36&lt;=12,AD36,AD36-12),IF(OR(AD36&lt;12,AD36=24),"am","pm")),"")</f>
        <v>3pm-7pm</v>
      </c>
      <c r="AO36" s="1" t="str">
        <f>IF(O36&gt;0,CONCATENATE(IF(AE36&lt;=12,AE36,AE36-12),IF(OR(AE36&lt;12,AE36=24),"am","pm"),"-",IF(AF36&lt;=12,AF36,AF36-12),IF(OR(AF36&lt;12,AF36=24),"am","pm")),"")</f>
        <v>3pm-7pm</v>
      </c>
      <c r="AP36" s="1" t="str">
        <f>IF(R36&gt;0,CONCATENATE(IF(AG36&lt;=12,AG36,AG36-12),IF(OR(AG36&lt;12,AG36=24),"am","pm"),"-",IF(AH36&lt;=12,AH36,AH36-12),IF(OR(AH36&lt;12,AH36=24),"am","pm")),"")</f>
        <v>3pm-7pm</v>
      </c>
      <c r="AQ36" s="1" t="str">
        <f>IF(T36&gt;0,CONCATENATE(IF(AI36&lt;=12,AI36,AI36-12),IF(OR(AI36&lt;12,AI36=24),"am","pm"),"-",IF(AJ36&lt;=12,AJ36,AJ36-12),IF(OR(AJ36&lt;12,AJ36=24),"am","pm")),"")</f>
        <v/>
      </c>
      <c r="AR36" s="6"/>
      <c r="AU36" s="1" t="s">
        <v>433</v>
      </c>
      <c r="AV36" s="4" t="s">
        <v>431</v>
      </c>
      <c r="AW36" s="4" t="s">
        <v>432</v>
      </c>
      <c r="AX36" s="5" t="str">
        <f>CONCATENATE("{
    'name': """,B36,""",
    'area': ","""",C36,""",",
"'hours': {
      'sunday-start':","""",H36,"""",", 'sunday-end':","""",I36,"""",", 'monday-start':","""",J36,"""",", 'monday-end':","""",K36,"""",", 'tuesday-start':","""",L36,"""",", 'tuesday-end':","""",M36,""", 'wednesday-start':","""",N36,""", 'wednesday-end':","""",O36,""", 'thursday-start':","""",P36,""", 'thursday-end':","""",Q36,""", 'friday-start':","""",R36,""", 'friday-end':","""",S36,""", 'saturday-start':","""",T36,""", 'saturday-end':","""",U36,"""","},","  'description': ","""",V36,"""",", 'link':","""",AR36,"""",", 'pricing':","""",E36,"""",",   'phone-number': ","""",F36,"""",", 'address': ","""",G36,"""",", 'other-amenities': [","'",AS36,"','",AT36,"','",AU36,"'","]",", 'has-drink':",AV36,", 'has-food':",AW36,"},")</f>
        <v>{
    'name': "Farside Lounge",
    'area': "sacademy",'hours':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"$1.75 to $2 drafts and wells", 'link':"", 'pricing':"",   'phone-number': "", 'address': "4375 Airport Rd, Colorado Springs, CO 80916", 'other-amenities': ['','','med'], 'has-drink':true, 'has-food':false},</v>
      </c>
      <c r="AY36" s="1" t="str">
        <f>IF(AS36&gt;0,"&lt;img src=@img/outdoor.png@&gt;","")</f>
        <v/>
      </c>
      <c r="AZ36" s="1" t="str">
        <f>IF(AT36&gt;0,"&lt;img src=@img/pets.png@&gt;","")</f>
        <v/>
      </c>
      <c r="BA36" s="1" t="str">
        <f>IF(AU36="hard","&lt;img src=@img/hard.png@&gt;",IF(AU36="medium","&lt;img src=@img/medium.png@&gt;",IF(AU36="easy","&lt;img src=@img/easy.png@&gt;","")))</f>
        <v/>
      </c>
      <c r="BB36" s="1" t="str">
        <f>IF(AV36="true","&lt;img src=@img/drinkicon.png@&gt;","")</f>
        <v>&lt;img src=@img/drinkicon.png@&gt;</v>
      </c>
      <c r="BC36" s="1" t="str">
        <f>IF(AW36="true","&lt;img src=@img/foodicon.png@&gt;","")</f>
        <v/>
      </c>
      <c r="BD36" s="1" t="str">
        <f>CONCATENATE(AY36,AZ36,BA36,BB36,BC36,BK36)</f>
        <v>&lt;img src=@img/drinkicon.png@&gt;</v>
      </c>
      <c r="BE36" s="1" t="str">
        <f>CONCATENATE(IF(AS36&gt;0,"outdoor ",""),IF(AT36&gt;0,"pet ",""),IF(AV36="true","drink ",""),IF(AW36="true","food ",""),AU36," ",E36," ",C36,IF(BJ36=TRUE," kid",""))</f>
        <v>drink med  sacademy</v>
      </c>
      <c r="BF36" s="1" t="str">
        <f>IF(C36="Broadmoor","Broadmoor",IF(C36="manitou","Manitou Springs",IF(C36="downtown","Downtown",IF(C36="Monument","Monument",IF(C36="nacademy","North Academy",IF(C36="northgate","North Gate",IF(C36="oldcolo","Old Colorado Springs",IF(C36="powers","Powers Road",IF(C36="sacademy","South Academy",IF(C36="woodland","Woodlands Park",""))))))))))</f>
        <v>South Academy</v>
      </c>
      <c r="BG36" s="8">
        <v>38.824626000000002</v>
      </c>
      <c r="BH36" s="8">
        <v>-104.747446</v>
      </c>
      <c r="BI36" s="1" t="str">
        <f>CONCATENATE("[",BG36,",",BH36,"],")</f>
        <v>[38.824626,-104.747446],</v>
      </c>
    </row>
    <row r="37" spans="2:63" ht="21" customHeight="1">
      <c r="B37" s="25" t="s">
        <v>112</v>
      </c>
      <c r="C37" s="1" t="s">
        <v>55</v>
      </c>
      <c r="G37" s="12" t="s">
        <v>291</v>
      </c>
      <c r="H37" s="1">
        <v>1500</v>
      </c>
      <c r="I37" s="1">
        <v>1800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1500</v>
      </c>
      <c r="U37" s="1">
        <v>1800</v>
      </c>
      <c r="V37" s="1" t="s">
        <v>209</v>
      </c>
      <c r="W37" s="1">
        <f>IF(H37&gt;0,H37/100,"")</f>
        <v>15</v>
      </c>
      <c r="X37" s="1">
        <f>IF(I37&gt;0,I37/100,"")</f>
        <v>18</v>
      </c>
      <c r="Y37" s="1">
        <f>IF(J37&gt;0,J37/100,"")</f>
        <v>15</v>
      </c>
      <c r="Z37" s="1">
        <f>IF(K37&gt;0,K37/100,"")</f>
        <v>18</v>
      </c>
      <c r="AA37" s="1">
        <f>IF(L37&gt;0,L37/100,"")</f>
        <v>15</v>
      </c>
      <c r="AB37" s="1">
        <f>IF(M37&gt;0,M37/100,"")</f>
        <v>18</v>
      </c>
      <c r="AC37" s="1">
        <f>IF(N37&gt;0,N37/100,"")</f>
        <v>15</v>
      </c>
      <c r="AD37" s="1">
        <f>IF(O37&gt;0,O37/100,"")</f>
        <v>18</v>
      </c>
      <c r="AE37" s="1">
        <f>IF(P37&gt;0,P37/100,"")</f>
        <v>15</v>
      </c>
      <c r="AF37" s="1">
        <f>IF(Q37&gt;0,Q37/100,"")</f>
        <v>18</v>
      </c>
      <c r="AG37" s="1">
        <f>IF(R37&gt;0,R37/100,"")</f>
        <v>15</v>
      </c>
      <c r="AH37" s="1">
        <f>IF(S37&gt;0,S37/100,"")</f>
        <v>18</v>
      </c>
      <c r="AI37" s="1">
        <f>IF(T37&gt;0,T37/100,"")</f>
        <v>15</v>
      </c>
      <c r="AJ37" s="1">
        <f>IF(U37&gt;0,U37/100,"")</f>
        <v>18</v>
      </c>
      <c r="AK37" s="1" t="str">
        <f>IF(H37&gt;0,CONCATENATE(IF(W37&lt;=12,W37,W37-12),IF(OR(W37&lt;12,W37=24),"am","pm"),"-",IF(X37&lt;=12,X37,X37-12),IF(OR(X37&lt;12,X37=24),"am","pm")),"")</f>
        <v>3pm-6pm</v>
      </c>
      <c r="AL37" s="1" t="str">
        <f>IF(J37&gt;0,CONCATENATE(IF(Y37&lt;=12,Y37,Y37-12),IF(OR(Y37&lt;12,Y37=24),"am","pm"),"-",IF(Z37&lt;=12,Z37,Z37-12),IF(OR(Z37&lt;12,Z37=24),"am","pm")),"")</f>
        <v>3pm-6pm</v>
      </c>
      <c r="AM37" s="1" t="str">
        <f>IF(L37&gt;0,CONCATENATE(IF(AA37&lt;=12,AA37,AA37-12),IF(OR(AA37&lt;12,AA37=24),"am","pm"),"-",IF(AB37&lt;=12,AB37,AB37-12),IF(OR(AB37&lt;12,AB37=24),"am","pm")),"")</f>
        <v>3pm-6pm</v>
      </c>
      <c r="AN37" s="1" t="str">
        <f>IF(N37&gt;0,CONCATENATE(IF(AC37&lt;=12,AC37,AC37-12),IF(OR(AC37&lt;12,AC37=24),"am","pm"),"-",IF(AD37&lt;=12,AD37,AD37-12),IF(OR(AD37&lt;12,AD37=24),"am","pm")),"")</f>
        <v>3pm-6pm</v>
      </c>
      <c r="AO37" s="1" t="str">
        <f>IF(O37&gt;0,CONCATENATE(IF(AE37&lt;=12,AE37,AE37-12),IF(OR(AE37&lt;12,AE37=24),"am","pm"),"-",IF(AF37&lt;=12,AF37,AF37-12),IF(OR(AF37&lt;12,AF37=24),"am","pm")),"")</f>
        <v>3pm-6pm</v>
      </c>
      <c r="AP37" s="1" t="str">
        <f>IF(R37&gt;0,CONCATENATE(IF(AG37&lt;=12,AG37,AG37-12),IF(OR(AG37&lt;12,AG37=24),"am","pm"),"-",IF(AH37&lt;=12,AH37,AH37-12),IF(OR(AH37&lt;12,AH37=24),"am","pm")),"")</f>
        <v>3pm-6pm</v>
      </c>
      <c r="AQ37" s="1" t="str">
        <f>IF(T37&gt;0,CONCATENATE(IF(AI37&lt;=12,AI37,AI37-12),IF(OR(AI37&lt;12,AI37=24),"am","pm"),"-",IF(AJ37&lt;=12,AJ37,AJ37-12),IF(OR(AJ37&lt;12,AJ37=24),"am","pm")),"")</f>
        <v>3pm-6pm</v>
      </c>
      <c r="AR37" s="7"/>
      <c r="AU37" s="1" t="s">
        <v>433</v>
      </c>
      <c r="AV37" s="4" t="s">
        <v>431</v>
      </c>
      <c r="AW37" s="4" t="s">
        <v>431</v>
      </c>
      <c r="AX37" s="5" t="str">
        <f>CONCATENATE("{
    'name': """,B37,""",
    'area': ","""",C37,""",",
"'hours': {
      'sunday-start':","""",H37,"""",", 'sunday-end':","""",I37,"""",", 'monday-start':","""",J37,"""",", 'monday-end':","""",K37,"""",", 'tuesday-start':","""",L37,"""",", 'tuesday-end':","""",M37,""", 'wednesday-start':","""",N37,""", 'wednesday-end':","""",O37,""", 'thursday-start':","""",P37,""", 'thursday-end':","""",Q37,""", 'friday-start':","""",R37,""", 'friday-end':","""",S37,""", 'saturday-start':","""",T37,""", 'saturday-end':","""",U37,"""","},","  'description': ","""",V37,"""",", 'link':","""",AR37,"""",", 'pricing':","""",E37,"""",",   'phone-number': ","""",F37,"""",", 'address': ","""",G37,"""",", 'other-amenities': [","'",AS37,"','",AT37,"','",AU37,"'","]",", 'has-drink':",AV37,", 'has-food':",AW37,"},")</f>
        <v>{
    'name': "Four by Brother Luck",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$6", 'link':"", 'pricing':"",   'phone-number': "", 'address': "321 N Tejon St, Colorado Springs, CO 80903", 'other-amenities': ['','','med'], 'has-drink':true, 'has-food':true},</v>
      </c>
      <c r="AY37" s="1" t="str">
        <f>IF(AS37&gt;0,"&lt;img src=@img/outdoor.png@&gt;","")</f>
        <v/>
      </c>
      <c r="AZ37" s="1" t="str">
        <f>IF(AT37&gt;0,"&lt;img src=@img/pets.png@&gt;","")</f>
        <v/>
      </c>
      <c r="BA37" s="1" t="str">
        <f>IF(AU37="hard","&lt;img src=@img/hard.png@&gt;",IF(AU37="medium","&lt;img src=@img/medium.png@&gt;",IF(AU37="easy","&lt;img src=@img/easy.png@&gt;","")))</f>
        <v/>
      </c>
      <c r="BB37" s="1" t="str">
        <f>IF(AV37="true","&lt;img src=@img/drinkicon.png@&gt;","")</f>
        <v>&lt;img src=@img/drinkicon.png@&gt;</v>
      </c>
      <c r="BC37" s="1" t="str">
        <f>IF(AW37="true","&lt;img src=@img/foodicon.png@&gt;","")</f>
        <v>&lt;img src=@img/foodicon.png@&gt;</v>
      </c>
      <c r="BD37" s="1" t="str">
        <f>CONCATENATE(AY37,AZ37,BA37,BB37,BC37,BK37)</f>
        <v>&lt;img src=@img/drinkicon.png@&gt;&lt;img src=@img/foodicon.png@&gt;</v>
      </c>
      <c r="BE37" s="1" t="str">
        <f>CONCATENATE(IF(AS37&gt;0,"outdoor ",""),IF(AT37&gt;0,"pet ",""),IF(AV37="true","drink ",""),IF(AW37="true","food ",""),AU37," ",E37," ",C37,IF(BJ37=TRUE," kid",""))</f>
        <v>drink food med  downtown</v>
      </c>
      <c r="BF37" s="1" t="str">
        <f>IF(C37="Broadmoor","Broadmoor",IF(C37="manitou","Manitou Springs",IF(C37="downtown","Downtown",IF(C37="Monument","Monument",IF(C37="nacademy","North Academy",IF(C37="northgate","North Gate",IF(C37="oldcolo","Old Colorado Springs",IF(C37="powers","Powers Road",IF(C37="sacademy","South Academy",IF(C37="woodland","Woodlands Park",""))))))))))</f>
        <v>Downtown</v>
      </c>
      <c r="BG37" s="8">
        <v>38.839080000000003</v>
      </c>
      <c r="BH37" s="8">
        <v>-104.82272</v>
      </c>
      <c r="BI37" s="1" t="str">
        <f>CONCATENATE("[",BG37,",",BH37,"],")</f>
        <v>[38.83908,-104.82272],</v>
      </c>
    </row>
    <row r="38" spans="2:63" ht="21" customHeight="1">
      <c r="B38" s="25" t="s">
        <v>97</v>
      </c>
      <c r="C38" s="1" t="s">
        <v>99</v>
      </c>
      <c r="G38" s="27" t="s">
        <v>276</v>
      </c>
      <c r="W38" s="1" t="str">
        <f>IF(H38&gt;0,H38/100,"")</f>
        <v/>
      </c>
      <c r="X38" s="1" t="str">
        <f>IF(I38&gt;0,I38/100,"")</f>
        <v/>
      </c>
      <c r="Y38" s="1" t="str">
        <f>IF(J38&gt;0,J38/100,"")</f>
        <v/>
      </c>
      <c r="Z38" s="1" t="str">
        <f>IF(K38&gt;0,K38/100,"")</f>
        <v/>
      </c>
      <c r="AA38" s="1" t="str">
        <f>IF(L38&gt;0,L38/100,"")</f>
        <v/>
      </c>
      <c r="AB38" s="1" t="str">
        <f>IF(M38&gt;0,M38/100,"")</f>
        <v/>
      </c>
      <c r="AC38" s="1" t="str">
        <f>IF(N38&gt;0,N38/100,"")</f>
        <v/>
      </c>
      <c r="AD38" s="1" t="str">
        <f>IF(O38&gt;0,O38/100,"")</f>
        <v/>
      </c>
      <c r="AE38" s="1" t="str">
        <f>IF(P38&gt;0,P38/100,"")</f>
        <v/>
      </c>
      <c r="AF38" s="1" t="str">
        <f>IF(Q38&gt;0,Q38/100,"")</f>
        <v/>
      </c>
      <c r="AG38" s="1" t="str">
        <f>IF(R38&gt;0,R38/100,"")</f>
        <v/>
      </c>
      <c r="AH38" s="1" t="str">
        <f>IF(S38&gt;0,S38/100,"")</f>
        <v/>
      </c>
      <c r="AI38" s="1" t="str">
        <f>IF(T38&gt;0,T38/100,"")</f>
        <v/>
      </c>
      <c r="AJ38" s="1" t="str">
        <f>IF(U38&gt;0,U38/100,"")</f>
        <v/>
      </c>
      <c r="AK38" s="1" t="str">
        <f>IF(H38&gt;0,CONCATENATE(IF(W38&lt;=12,W38,W38-12),IF(OR(W38&lt;12,W38=24),"am","pm"),"-",IF(X38&lt;=12,X38,X38-12),IF(OR(X38&lt;12,X38=24),"am","pm")),"")</f>
        <v/>
      </c>
      <c r="AL38" s="1" t="str">
        <f>IF(J38&gt;0,CONCATENATE(IF(Y38&lt;=12,Y38,Y38-12),IF(OR(Y38&lt;12,Y38=24),"am","pm"),"-",IF(Z38&lt;=12,Z38,Z38-12),IF(OR(Z38&lt;12,Z38=24),"am","pm")),"")</f>
        <v/>
      </c>
      <c r="AM38" s="1" t="str">
        <f>IF(L38&gt;0,CONCATENATE(IF(AA38&lt;=12,AA38,AA38-12),IF(OR(AA38&lt;12,AA38=24),"am","pm"),"-",IF(AB38&lt;=12,AB38,AB38-12),IF(OR(AB38&lt;12,AB38=24),"am","pm")),"")</f>
        <v/>
      </c>
      <c r="AN38" s="1" t="str">
        <f>IF(N38&gt;0,CONCATENATE(IF(AC38&lt;=12,AC38,AC38-12),IF(OR(AC38&lt;12,AC38=24),"am","pm"),"-",IF(AD38&lt;=12,AD38,AD38-12),IF(OR(AD38&lt;12,AD38=24),"am","pm")),"")</f>
        <v/>
      </c>
      <c r="AO38" s="1" t="str">
        <f>IF(O38&gt;0,CONCATENATE(IF(AE38&lt;=12,AE38,AE38-12),IF(OR(AE38&lt;12,AE38=24),"am","pm"),"-",IF(AF38&lt;=12,AF38,AF38-12),IF(OR(AF38&lt;12,AF38=24),"am","pm")),"")</f>
        <v/>
      </c>
      <c r="AP38" s="1" t="str">
        <f>IF(R38&gt;0,CONCATENATE(IF(AG38&lt;=12,AG38,AG38-12),IF(OR(AG38&lt;12,AG38=24),"am","pm"),"-",IF(AH38&lt;=12,AH38,AH38-12),IF(OR(AH38&lt;12,AH38=24),"am","pm")),"")</f>
        <v/>
      </c>
      <c r="AQ38" s="1" t="str">
        <f>IF(T38&gt;0,CONCATENATE(IF(AI38&lt;=12,AI38,AI38-12),IF(OR(AI38&lt;12,AI38=24),"am","pm"),"-",IF(AJ38&lt;=12,AJ38,AJ38-12),IF(OR(AJ38&lt;12,AJ38=24),"am","pm")),"")</f>
        <v/>
      </c>
      <c r="AR38" s="17"/>
      <c r="AU38" s="1" t="s">
        <v>433</v>
      </c>
      <c r="AV38" s="4" t="s">
        <v>432</v>
      </c>
      <c r="AW38" s="4" t="s">
        <v>432</v>
      </c>
      <c r="AX38" s="5" t="str">
        <f>CONCATENATE("{
    'name': """,B38,""",
    'area': ","""",C38,""",",
"'hours': {
      'sunday-start':","""",H38,"""",", 'sunday-end':","""",I38,"""",", 'monday-start':","""",J38,"""",", 'monday-end':","""",K38,"""",", 'tuesday-start':","""",L38,"""",", 'tuesday-end':","""",M38,""", 'wednesday-start':","""",N38,""", 'wednesday-end':","""",O38,""", 'thursday-start':","""",P38,""", 'thursday-end':","""",Q38,""", 'friday-start':","""",R38,""", 'friday-end':","""",S38,""", 'saturday-start':","""",T38,""", 'saturday-end':","""",U38,"""","},","  'description': ","""",V38,"""",", 'link':","""",AR38,"""",", 'pricing':","""",E38,"""",",   'phone-number': ","""",F38,"""",", 'address': ","""",G38,"""",", 'other-amenities': [","'",AS38,"','",AT38,"','",AU38,"'","]",", 'has-drink':",AV38,", 'has-food':",AW38,"},")</f>
        <v>{
    'name': "Fox and Hound",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 3101 New Center Point, Colorado Springs, CO 80922", 'other-amenities': ['','','med'], 'has-drink':false, 'has-food':false},</v>
      </c>
      <c r="AY38" s="1" t="str">
        <f>IF(AS38&gt;0,"&lt;img src=@img/outdoor.png@&gt;","")</f>
        <v/>
      </c>
      <c r="AZ38" s="1" t="str">
        <f>IF(AT38&gt;0,"&lt;img src=@img/pets.png@&gt;","")</f>
        <v/>
      </c>
      <c r="BA38" s="1" t="str">
        <f>IF(AU38="hard","&lt;img src=@img/hard.png@&gt;",IF(AU38="medium","&lt;img src=@img/medium.png@&gt;",IF(AU38="easy","&lt;img src=@img/easy.png@&gt;","")))</f>
        <v/>
      </c>
      <c r="BB38" s="1" t="str">
        <f>IF(AV38="true","&lt;img src=@img/drinkicon.png@&gt;","")</f>
        <v/>
      </c>
      <c r="BC38" s="1" t="str">
        <f>IF(AW38="true","&lt;img src=@img/foodicon.png@&gt;","")</f>
        <v/>
      </c>
      <c r="BD38" s="1" t="str">
        <f>CONCATENATE(AY38,AZ38,BA38,BB38,BC38,BK38)</f>
        <v/>
      </c>
      <c r="BE38" s="1" t="str">
        <f>CONCATENATE(IF(AS38&gt;0,"outdoor ",""),IF(AT38&gt;0,"pet ",""),IF(AV38="true","drink ",""),IF(AW38="true","food ",""),AU38," ",E38," ",C38,IF(BJ38=TRUE," kid",""))</f>
        <v>med  powers</v>
      </c>
      <c r="BF38" s="1" t="str">
        <f>IF(C38="Broadmoor","Broadmoor",IF(C38="manitou","Manitou Springs",IF(C38="downtown","Downtown",IF(C38="Monument","Monument",IF(C38="nacademy","North Academy",IF(C38="northgate","North Gate",IF(C38="oldcolo","Old Colorado Springs",IF(C38="powers","Powers Road",IF(C38="sacademy","South Academy",IF(C38="woodland","Woodlands Park",""))))))))))</f>
        <v>Powers Road</v>
      </c>
      <c r="BG38" s="14">
        <v>38.878</v>
      </c>
      <c r="BH38" s="8">
        <v>-104.71639</v>
      </c>
      <c r="BI38" s="1" t="str">
        <f>CONCATENATE("[",BG38,",",BH38,"],")</f>
        <v>[38.878,-104.71639],</v>
      </c>
    </row>
    <row r="39" spans="2:63" ht="21" customHeight="1">
      <c r="B39" s="1" t="s">
        <v>354</v>
      </c>
      <c r="C39" s="1" t="s">
        <v>75</v>
      </c>
      <c r="G39" s="1" t="s">
        <v>378</v>
      </c>
      <c r="W39" s="1" t="str">
        <f>IF(H39&gt;0,H39/100,"")</f>
        <v/>
      </c>
      <c r="X39" s="1" t="str">
        <f>IF(I39&gt;0,I39/100,"")</f>
        <v/>
      </c>
      <c r="Y39" s="1" t="str">
        <f>IF(J39&gt;0,J39/100,"")</f>
        <v/>
      </c>
      <c r="Z39" s="1" t="str">
        <f>IF(K39&gt;0,K39/100,"")</f>
        <v/>
      </c>
      <c r="AA39" s="1" t="str">
        <f>IF(L39&gt;0,L39/100,"")</f>
        <v/>
      </c>
      <c r="AB39" s="1" t="str">
        <f>IF(M39&gt;0,M39/100,"")</f>
        <v/>
      </c>
      <c r="AC39" s="1" t="str">
        <f>IF(N39&gt;0,N39/100,"")</f>
        <v/>
      </c>
      <c r="AD39" s="1" t="str">
        <f>IF(O39&gt;0,O39/100,"")</f>
        <v/>
      </c>
      <c r="AE39" s="1" t="str">
        <f>IF(P39&gt;0,P39/100,"")</f>
        <v/>
      </c>
      <c r="AF39" s="1" t="str">
        <f>IF(Q39&gt;0,Q39/100,"")</f>
        <v/>
      </c>
      <c r="AG39" s="1" t="str">
        <f>IF(R39&gt;0,R39/100,"")</f>
        <v/>
      </c>
      <c r="AH39" s="1" t="str">
        <f>IF(S39&gt;0,S39/100,"")</f>
        <v/>
      </c>
      <c r="AI39" s="1" t="str">
        <f>IF(T39&gt;0,T39/100,"")</f>
        <v/>
      </c>
      <c r="AJ39" s="1" t="str">
        <f>IF(U39&gt;0,U39/100,"")</f>
        <v/>
      </c>
      <c r="AK39" s="1" t="str">
        <f>IF(H39&gt;0,CONCATENATE(IF(W39&lt;=12,W39,W39-12),IF(OR(W39&lt;12,W39=24),"am","pm"),"-",IF(X39&lt;=12,X39,X39-12),IF(OR(X39&lt;12,X39=24),"am","pm")),"")</f>
        <v/>
      </c>
      <c r="AL39" s="1" t="str">
        <f>IF(J39&gt;0,CONCATENATE(IF(Y39&lt;=12,Y39,Y39-12),IF(OR(Y39&lt;12,Y39=24),"am","pm"),"-",IF(Z39&lt;=12,Z39,Z39-12),IF(OR(Z39&lt;12,Z39=24),"am","pm")),"")</f>
        <v/>
      </c>
      <c r="AM39" s="1" t="str">
        <f>IF(L39&gt;0,CONCATENATE(IF(AA39&lt;=12,AA39,AA39-12),IF(OR(AA39&lt;12,AA39=24),"am","pm"),"-",IF(AB39&lt;=12,AB39,AB39-12),IF(OR(AB39&lt;12,AB39=24),"am","pm")),"")</f>
        <v/>
      </c>
      <c r="AN39" s="1" t="str">
        <f>IF(N39&gt;0,CONCATENATE(IF(AC39&lt;=12,AC39,AC39-12),IF(OR(AC39&lt;12,AC39=24),"am","pm"),"-",IF(AD39&lt;=12,AD39,AD39-12),IF(OR(AD39&lt;12,AD39=24),"am","pm")),"")</f>
        <v/>
      </c>
      <c r="AO39" s="1" t="str">
        <f>IF(O39&gt;0,CONCATENATE(IF(AE39&lt;=12,AE39,AE39-12),IF(OR(AE39&lt;12,AE39=24),"am","pm"),"-",IF(AF39&lt;=12,AF39,AF39-12),IF(OR(AF39&lt;12,AF39=24),"am","pm")),"")</f>
        <v/>
      </c>
      <c r="AP39" s="1" t="str">
        <f>IF(R39&gt;0,CONCATENATE(IF(AG39&lt;=12,AG39,AG39-12),IF(OR(AG39&lt;12,AG39=24),"am","pm"),"-",IF(AH39&lt;=12,AH39,AH39-12),IF(OR(AH39&lt;12,AH39=24),"am","pm")),"")</f>
        <v/>
      </c>
      <c r="AQ39" s="1" t="str">
        <f>IF(T39&gt;0,CONCATENATE(IF(AI39&lt;=12,AI39,AI39-12),IF(OR(AI39&lt;12,AI39=24),"am","pm"),"-",IF(AJ39&lt;=12,AJ39,AJ39-12),IF(OR(AJ39&lt;12,AJ39=24),"am","pm")),"")</f>
        <v/>
      </c>
      <c r="AS39" s="1" t="s">
        <v>353</v>
      </c>
      <c r="AU39" s="1" t="s">
        <v>433</v>
      </c>
      <c r="AV39" s="4" t="s">
        <v>432</v>
      </c>
      <c r="AW39" s="4" t="s">
        <v>432</v>
      </c>
      <c r="AX39" s="5" t="str">
        <f>CONCATENATE("{
    'name': """,B39,""",
    'area': ","""",C39,""",",
"'hours': {
      'sunday-start':","""",H39,"""",", 'sunday-end':","""",I39,"""",", 'monday-start':","""",J39,"""",", 'monday-end':","""",K39,"""",", 'tuesday-start':","""",L39,"""",", 'tuesday-end':","""",M39,""", 'wednesday-start':","""",N39,""", 'wednesday-end':","""",O39,""", 'thursday-start':","""",P39,""", 'thursday-end':","""",Q39,""", 'friday-start':","""",R39,""", 'friday-end':","""",S39,""", 'saturday-start':","""",T39,""", 'saturday-end':","""",U39,"""","},","  'description': ","""",V39,"""",", 'link':","""",AR39,"""",", 'pricing':","""",E39,"""",",   'phone-number': ","""",F39,"""",", 'address': ","""",G39,"""",", 'other-amenities': [","'",AS39,"','",AT39,"','",AU39,"'","]",", 'has-drink':",AV39,", 'has-food':",AW39,"},")</f>
        <v>{
    'name': "Front Range Barbeque",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"2330 W Colorado Ave, Colorado Springs, CO 80904", 'other-amenities': ['outdoor','','med'], 'has-drink':false, 'has-food':false},</v>
      </c>
      <c r="AY39" s="1" t="str">
        <f>IF(AS39&gt;0,"&lt;img src=@img/outdoor.png@&gt;","")</f>
        <v>&lt;img src=@img/outdoor.png@&gt;</v>
      </c>
      <c r="AZ39" s="1" t="str">
        <f>IF(AT39&gt;0,"&lt;img src=@img/pets.png@&gt;","")</f>
        <v/>
      </c>
      <c r="BA39" s="1" t="str">
        <f>IF(AU39="hard","&lt;img src=@img/hard.png@&gt;",IF(AU39="medium","&lt;img src=@img/medium.png@&gt;",IF(AU39="easy","&lt;img src=@img/easy.png@&gt;","")))</f>
        <v/>
      </c>
      <c r="BB39" s="1" t="str">
        <f>IF(AV39="true","&lt;img src=@img/drinkicon.png@&gt;","")</f>
        <v/>
      </c>
      <c r="BC39" s="1" t="str">
        <f>IF(AW39="true","&lt;img src=@img/foodicon.png@&gt;","")</f>
        <v/>
      </c>
      <c r="BD39" s="1" t="str">
        <f>CONCATENATE(AY39,AZ39,BA39,BB39,BC39,BK39)</f>
        <v>&lt;img src=@img/outdoor.png@&gt;</v>
      </c>
      <c r="BE39" s="1" t="str">
        <f>CONCATENATE(IF(AS39&gt;0,"outdoor ",""),IF(AT39&gt;0,"pet ",""),IF(AV39="true","drink ",""),IF(AW39="true","food ",""),AU39," ",E39," ",C39,IF(BJ39=TRUE," kid",""))</f>
        <v>outdoor med  oldcolo</v>
      </c>
      <c r="BF39" s="1" t="str">
        <f>IF(C39="Broadmoor","Broadmoor",IF(C39="manitou","Manitou Springs",IF(C39="downtown","Downtown",IF(C39="Monument","Monument",IF(C39="nacademy","North Academy",IF(C39="northgate","North Gate",IF(C39="oldcolo","Old Colorado Springs",IF(C39="powers","Powers Road",IF(C39="sacademy","South Academy",IF(C39="woodland","Woodlands Park",""))))))))))</f>
        <v>Old Colorado Springs</v>
      </c>
      <c r="BG39" s="1">
        <v>38.846380000000003</v>
      </c>
      <c r="BH39" s="1">
        <v>-104.86066</v>
      </c>
      <c r="BI39" s="1" t="str">
        <f>CONCATENATE("[",BG39,",",BH39,"],")</f>
        <v>[38.84638,-104.86066],</v>
      </c>
    </row>
    <row r="40" spans="2:63" ht="21" customHeight="1">
      <c r="B40" s="25" t="s">
        <v>107</v>
      </c>
      <c r="C40" s="1" t="s">
        <v>55</v>
      </c>
      <c r="G40" s="12" t="s">
        <v>286</v>
      </c>
      <c r="H40" s="1">
        <v>1800</v>
      </c>
      <c r="I40" s="1">
        <v>2200</v>
      </c>
      <c r="J40" s="1">
        <v>1800</v>
      </c>
      <c r="K40" s="1">
        <v>2200</v>
      </c>
      <c r="L40" s="1">
        <v>1800</v>
      </c>
      <c r="M40" s="1">
        <v>2200</v>
      </c>
      <c r="N40" s="1">
        <v>1800</v>
      </c>
      <c r="O40" s="1">
        <v>2200</v>
      </c>
      <c r="P40" s="1">
        <v>1800</v>
      </c>
      <c r="Q40" s="1">
        <v>2200</v>
      </c>
      <c r="R40" s="1">
        <v>1800</v>
      </c>
      <c r="S40" s="1">
        <v>2200</v>
      </c>
      <c r="T40" s="1">
        <v>1800</v>
      </c>
      <c r="U40" s="1">
        <v>2200</v>
      </c>
      <c r="V40" s="30" t="s">
        <v>203</v>
      </c>
      <c r="W40" s="1">
        <f>IF(H40&gt;0,H40/100,"")</f>
        <v>18</v>
      </c>
      <c r="X40" s="1">
        <f>IF(I40&gt;0,I40/100,"")</f>
        <v>22</v>
      </c>
      <c r="Y40" s="1">
        <f>IF(J40&gt;0,J40/100,"")</f>
        <v>18</v>
      </c>
      <c r="Z40" s="1">
        <f>IF(K40&gt;0,K40/100,"")</f>
        <v>22</v>
      </c>
      <c r="AA40" s="1">
        <f>IF(L40&gt;0,L40/100,"")</f>
        <v>18</v>
      </c>
      <c r="AB40" s="1">
        <f>IF(M40&gt;0,M40/100,"")</f>
        <v>22</v>
      </c>
      <c r="AC40" s="1">
        <f>IF(N40&gt;0,N40/100,"")</f>
        <v>18</v>
      </c>
      <c r="AD40" s="1">
        <f>IF(O40&gt;0,O40/100,"")</f>
        <v>22</v>
      </c>
      <c r="AE40" s="1">
        <f>IF(P40&gt;0,P40/100,"")</f>
        <v>18</v>
      </c>
      <c r="AF40" s="1">
        <f>IF(Q40&gt;0,Q40/100,"")</f>
        <v>22</v>
      </c>
      <c r="AG40" s="1">
        <f>IF(R40&gt;0,R40/100,"")</f>
        <v>18</v>
      </c>
      <c r="AH40" s="1">
        <f>IF(S40&gt;0,S40/100,"")</f>
        <v>22</v>
      </c>
      <c r="AI40" s="1">
        <f>IF(T40&gt;0,T40/100,"")</f>
        <v>18</v>
      </c>
      <c r="AJ40" s="1">
        <f>IF(U40&gt;0,U40/100,"")</f>
        <v>22</v>
      </c>
      <c r="AK40" s="1" t="str">
        <f>IF(H40&gt;0,CONCATENATE(IF(W40&lt;=12,W40,W40-12),IF(OR(W40&lt;12,W40=24),"am","pm"),"-",IF(X40&lt;=12,X40,X40-12),IF(OR(X40&lt;12,X40=24),"am","pm")),"")</f>
        <v>6pm-10pm</v>
      </c>
      <c r="AL40" s="1" t="str">
        <f>IF(J40&gt;0,CONCATENATE(IF(Y40&lt;=12,Y40,Y40-12),IF(OR(Y40&lt;12,Y40=24),"am","pm"),"-",IF(Z40&lt;=12,Z40,Z40-12),IF(OR(Z40&lt;12,Z40=24),"am","pm")),"")</f>
        <v>6pm-10pm</v>
      </c>
      <c r="AM40" s="1" t="str">
        <f>IF(L40&gt;0,CONCATENATE(IF(AA40&lt;=12,AA40,AA40-12),IF(OR(AA40&lt;12,AA40=24),"am","pm"),"-",IF(AB40&lt;=12,AB40,AB40-12),IF(OR(AB40&lt;12,AB40=24),"am","pm")),"")</f>
        <v>6pm-10pm</v>
      </c>
      <c r="AN40" s="1" t="str">
        <f>IF(N40&gt;0,CONCATENATE(IF(AC40&lt;=12,AC40,AC40-12),IF(OR(AC40&lt;12,AC40=24),"am","pm"),"-",IF(AD40&lt;=12,AD40,AD40-12),IF(OR(AD40&lt;12,AD40=24),"am","pm")),"")</f>
        <v>6pm-10pm</v>
      </c>
      <c r="AO40" s="1" t="str">
        <f>IF(O40&gt;0,CONCATENATE(IF(AE40&lt;=12,AE40,AE40-12),IF(OR(AE40&lt;12,AE40=24),"am","pm"),"-",IF(AF40&lt;=12,AF40,AF40-12),IF(OR(AF40&lt;12,AF40=24),"am","pm")),"")</f>
        <v>6pm-10pm</v>
      </c>
      <c r="AP40" s="1" t="str">
        <f>IF(R40&gt;0,CONCATENATE(IF(AG40&lt;=12,AG40,AG40-12),IF(OR(AG40&lt;12,AG40=24),"am","pm"),"-",IF(AH40&lt;=12,AH40,AH40-12),IF(OR(AH40&lt;12,AH40=24),"am","pm")),"")</f>
        <v>6pm-10pm</v>
      </c>
      <c r="AQ40" s="1" t="str">
        <f>IF(T40&gt;0,CONCATENATE(IF(AI40&lt;=12,AI40,AI40-12),IF(OR(AI40&lt;12,AI40=24),"am","pm"),"-",IF(AJ40&lt;=12,AJ40,AJ40-12),IF(OR(AJ40&lt;12,AJ40=24),"am","pm")),"")</f>
        <v>6pm-10pm</v>
      </c>
      <c r="AR40" s="10"/>
      <c r="AU40" s="1" t="s">
        <v>433</v>
      </c>
      <c r="AV40" s="4" t="s">
        <v>431</v>
      </c>
      <c r="AW40" s="4" t="s">
        <v>432</v>
      </c>
      <c r="AX40" s="5" t="str">
        <f>CONCATENATE("{
    'name': """,B40,""",
    'area': ","""",C40,""",",
"'hours': {
      'sunday-start':","""",H40,"""",", 'sunday-end':","""",I40,"""",", 'monday-start':","""",J40,"""",", 'monday-end':","""",K40,"""",", 'tuesday-start':","""",L40,"""",", 'tuesday-end':","""",M40,""", 'wednesday-start':","""",N40,""", 'wednesday-end':","""",O40,""", 'thursday-start':","""",P40,""", 'thursday-end':","""",Q40,""", 'friday-start':","""",R40,""", 'friday-end':","""",S40,""", 'saturday-start':","""",T40,""", 'saturday-end':","""",U40,"""","},","  'description': ","""",V40,"""",", 'link':","""",AR40,"""",", 'pricing':","""",E40,"""",",   'phone-number': ","""",F40,"""",", 'address': ","""",G40,"""",", 'other-amenities': [","'",AS40,"','",AT40,"','",AU40,"'","]",", 'has-drink':",AV40,", 'has-food':",AW40,"},")</f>
        <v>{
    'name': "Gasoline Alley",
    'area': "downtown",'hours': {
      'sunday-start':"1800", 'sunday-end':"2200", 'monday-start':"1800", 'monday-end':"2200", 'tuesday-start':"1800", 'tuesday-end':"2200", 'wednesday-start':"1800", 'wednesday-end':"2200", 'thursday-start':"1800", 'thursday-end':"2200", 'friday-start':"1800", 'friday-end':"2200", 'saturday-start':"1800", 'saturday-end':"2200"},  'description': "$3 pints; $6 pitchers", 'link':"", 'pricing':"",   'phone-number': "", 'address': "28 N Tejon St, Colorado Springs, CO 80903", 'other-amenities': ['','','med'], 'has-drink':true, 'has-food':false},</v>
      </c>
      <c r="AY40" s="1" t="str">
        <f>IF(AS40&gt;0,"&lt;img src=@img/outdoor.png@&gt;","")</f>
        <v/>
      </c>
      <c r="AZ40" s="1" t="str">
        <f>IF(AT40&gt;0,"&lt;img src=@img/pets.png@&gt;","")</f>
        <v/>
      </c>
      <c r="BA40" s="1" t="str">
        <f>IF(AU40="hard","&lt;img src=@img/hard.png@&gt;",IF(AU40="medium","&lt;img src=@img/medium.png@&gt;",IF(AU40="easy","&lt;img src=@img/easy.png@&gt;","")))</f>
        <v/>
      </c>
      <c r="BB40" s="1" t="str">
        <f>IF(AV40="true","&lt;img src=@img/drinkicon.png@&gt;","")</f>
        <v>&lt;img src=@img/drinkicon.png@&gt;</v>
      </c>
      <c r="BC40" s="1" t="str">
        <f>IF(AW40="true","&lt;img src=@img/foodicon.png@&gt;","")</f>
        <v/>
      </c>
      <c r="BD40" s="1" t="str">
        <f>CONCATENATE(AY40,AZ40,BA40,BB40,BC40,BK40)</f>
        <v>&lt;img src=@img/drinkicon.png@&gt;</v>
      </c>
      <c r="BE40" s="1" t="str">
        <f>CONCATENATE(IF(AS40&gt;0,"outdoor ",""),IF(AT40&gt;0,"pet ",""),IF(AV40="true","drink ",""),IF(AW40="true","food ",""),AU40," ",E40," ",C40,IF(BJ40=TRUE," kid",""))</f>
        <v>drink med  downtown</v>
      </c>
      <c r="BF40" s="1" t="str">
        <f>IF(C40="Broadmoor","Broadmoor",IF(C40="manitou","Manitou Springs",IF(C40="downtown","Downtown",IF(C40="Monument","Monument",IF(C40="nacademy","North Academy",IF(C40="northgate","North Gate",IF(C40="oldcolo","Old Colorado Springs",IF(C40="powers","Powers Road",IF(C40="sacademy","South Academy",IF(C40="woodland","Woodlands Park",""))))))))))</f>
        <v>Downtown</v>
      </c>
      <c r="BG40" s="8">
        <v>38.835000000000001</v>
      </c>
      <c r="BH40" s="8">
        <v>-104.82375</v>
      </c>
      <c r="BI40" s="1" t="str">
        <f>CONCATENATE("[",BG40,",",BH40,"],")</f>
        <v>[38.835,-104.82375],</v>
      </c>
    </row>
    <row r="41" spans="2:63" ht="21" customHeight="1">
      <c r="B41" s="1" t="s">
        <v>133</v>
      </c>
      <c r="C41" s="1" t="s">
        <v>142</v>
      </c>
      <c r="G41" s="12" t="s">
        <v>310</v>
      </c>
      <c r="H41" s="1">
        <v>1600</v>
      </c>
      <c r="I41" s="1">
        <v>1900</v>
      </c>
      <c r="J41" s="1">
        <v>1600</v>
      </c>
      <c r="K41" s="1">
        <v>1900</v>
      </c>
      <c r="L41" s="1">
        <v>1600</v>
      </c>
      <c r="M41" s="1">
        <v>1900</v>
      </c>
      <c r="N41" s="1">
        <v>1600</v>
      </c>
      <c r="O41" s="1">
        <v>1900</v>
      </c>
      <c r="P41" s="1">
        <v>1600</v>
      </c>
      <c r="Q41" s="1">
        <v>1900</v>
      </c>
      <c r="R41" s="1">
        <v>1600</v>
      </c>
      <c r="S41" s="1">
        <v>1900</v>
      </c>
      <c r="V41" s="1" t="s">
        <v>224</v>
      </c>
      <c r="W41" s="1">
        <f>IF(H41&gt;0,H41/100,"")</f>
        <v>16</v>
      </c>
      <c r="X41" s="1">
        <f>IF(I41&gt;0,I41/100,"")</f>
        <v>19</v>
      </c>
      <c r="Y41" s="1">
        <f>IF(J41&gt;0,J41/100,"")</f>
        <v>16</v>
      </c>
      <c r="Z41" s="1">
        <f>IF(K41&gt;0,K41/100,"")</f>
        <v>19</v>
      </c>
      <c r="AA41" s="1">
        <f>IF(L41&gt;0,L41/100,"")</f>
        <v>16</v>
      </c>
      <c r="AB41" s="1">
        <f>IF(M41&gt;0,M41/100,"")</f>
        <v>19</v>
      </c>
      <c r="AC41" s="1">
        <f>IF(N41&gt;0,N41/100,"")</f>
        <v>16</v>
      </c>
      <c r="AD41" s="1">
        <f>IF(O41&gt;0,O41/100,"")</f>
        <v>19</v>
      </c>
      <c r="AE41" s="1">
        <f>IF(P41&gt;0,P41/100,"")</f>
        <v>16</v>
      </c>
      <c r="AF41" s="1">
        <f>IF(Q41&gt;0,Q41/100,"")</f>
        <v>19</v>
      </c>
      <c r="AG41" s="1">
        <f>IF(R41&gt;0,R41/100,"")</f>
        <v>16</v>
      </c>
      <c r="AH41" s="1">
        <f>IF(S41&gt;0,S41/100,"")</f>
        <v>19</v>
      </c>
      <c r="AI41" s="1" t="str">
        <f>IF(T41&gt;0,T41/100,"")</f>
        <v/>
      </c>
      <c r="AJ41" s="1" t="str">
        <f>IF(U41&gt;0,U41/100,"")</f>
        <v/>
      </c>
      <c r="AK41" s="1" t="str">
        <f>IF(H41&gt;0,CONCATENATE(IF(W41&lt;=12,W41,W41-12),IF(OR(W41&lt;12,W41=24),"am","pm"),"-",IF(X41&lt;=12,X41,X41-12),IF(OR(X41&lt;12,X41=24),"am","pm")),"")</f>
        <v>4pm-7pm</v>
      </c>
      <c r="AL41" s="1" t="str">
        <f>IF(J41&gt;0,CONCATENATE(IF(Y41&lt;=12,Y41,Y41-12),IF(OR(Y41&lt;12,Y41=24),"am","pm"),"-",IF(Z41&lt;=12,Z41,Z41-12),IF(OR(Z41&lt;12,Z41=24),"am","pm")),"")</f>
        <v>4pm-7pm</v>
      </c>
      <c r="AM41" s="1" t="str">
        <f>IF(L41&gt;0,CONCATENATE(IF(AA41&lt;=12,AA41,AA41-12),IF(OR(AA41&lt;12,AA41=24),"am","pm"),"-",IF(AB41&lt;=12,AB41,AB41-12),IF(OR(AB41&lt;12,AB41=24),"am","pm")),"")</f>
        <v>4pm-7pm</v>
      </c>
      <c r="AN41" s="1" t="str">
        <f>IF(N41&gt;0,CONCATENATE(IF(AC41&lt;=12,AC41,AC41-12),IF(OR(AC41&lt;12,AC41=24),"am","pm"),"-",IF(AD41&lt;=12,AD41,AD41-12),IF(OR(AD41&lt;12,AD41=24),"am","pm")),"")</f>
        <v>4pm-7pm</v>
      </c>
      <c r="AO41" s="1" t="str">
        <f>IF(O41&gt;0,CONCATENATE(IF(AE41&lt;=12,AE41,AE41-12),IF(OR(AE41&lt;12,AE41=24),"am","pm"),"-",IF(AF41&lt;=12,AF41,AF41-12),IF(OR(AF41&lt;12,AF41=24),"am","pm")),"")</f>
        <v>4pm-7pm</v>
      </c>
      <c r="AP41" s="1" t="str">
        <f>IF(R41&gt;0,CONCATENATE(IF(AG41&lt;=12,AG41,AG41-12),IF(OR(AG41&lt;12,AG41=24),"am","pm"),"-",IF(AH41&lt;=12,AH41,AH41-12),IF(OR(AH41&lt;12,AH41=24),"am","pm")),"")</f>
        <v>4pm-7pm</v>
      </c>
      <c r="AQ41" s="1" t="str">
        <f>IF(T41&gt;0,CONCATENATE(IF(AI41&lt;=12,AI41,AI41-12),IF(OR(AI41&lt;12,AI41=24),"am","pm"),"-",IF(AJ41&lt;=12,AJ41,AJ41-12),IF(OR(AJ41&lt;12,AJ41=24),"am","pm")),"")</f>
        <v/>
      </c>
      <c r="AR41" s="11"/>
      <c r="AU41" s="1" t="s">
        <v>433</v>
      </c>
      <c r="AV41" s="4" t="s">
        <v>431</v>
      </c>
      <c r="AW41" s="4" t="s">
        <v>431</v>
      </c>
      <c r="AX41" s="5" t="str">
        <f>CONCATENATE("{
    'name': """,B41,""",
    'area': ","""",C41,""",",
"'hours': {
      'sunday-start':","""",H41,"""",", 'sunday-end':","""",I41,"""",", 'monday-start':","""",J41,"""",", 'monday-end':","""",K41,"""",", 'tuesday-start':","""",L41,"""",", 'tuesday-end':","""",M41,""", 'wednesday-start':","""",N41,""", 'wednesday-end':","""",O41,""", 'thursday-start':","""",P41,""", 'thursday-end':","""",Q41,""", 'friday-start':","""",R41,""", 'friday-end':","""",S41,""", 'saturday-start':","""",T41,""", 'saturday-end':","""",U41,"""","},","  'description': ","""",V41,"""",", 'link':","""",AR41,"""",", 'pricing':","""",E41,"""",",   'phone-number': ","""",F41,"""",", 'address': ","""",G41,"""",", 'other-amenities': [","'",AS41,"','",AT41,"','",AU41,"'","]",", 'has-drink':",AV41,", 'has-food':",AW41,"},")</f>
        <v>{
    'name': "Good Company Restaurant and Bar",
    'area': "nacademy",'hours':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"Wells, house wines, and domestic beer - $3&lt;br&gt;Pitchers of Coors Light and Miller Lite - $9&lt;br&gt;Pitchers of Bud Light - $9.50&lt;br&gt;Additional specials every day of the week", 'link':"", 'pricing':"",   'phone-number': "", 'address': "7625 N Union Blvd, Colorado Springs, CO 80920", 'other-amenities': ['','','med'], 'has-drink':true, 'has-food':true},</v>
      </c>
      <c r="AY41" s="1" t="str">
        <f>IF(AS41&gt;0,"&lt;img src=@img/outdoor.png@&gt;","")</f>
        <v/>
      </c>
      <c r="AZ41" s="1" t="str">
        <f>IF(AT41&gt;0,"&lt;img src=@img/pets.png@&gt;","")</f>
        <v/>
      </c>
      <c r="BA41" s="1" t="str">
        <f>IF(AU41="hard","&lt;img src=@img/hard.png@&gt;",IF(AU41="medium","&lt;img src=@img/medium.png@&gt;",IF(AU41="easy","&lt;img src=@img/easy.png@&gt;","")))</f>
        <v/>
      </c>
      <c r="BB41" s="1" t="str">
        <f>IF(AV41="true","&lt;img src=@img/drinkicon.png@&gt;","")</f>
        <v>&lt;img src=@img/drinkicon.png@&gt;</v>
      </c>
      <c r="BC41" s="1" t="str">
        <f>IF(AW41="true","&lt;img src=@img/foodicon.png@&gt;","")</f>
        <v>&lt;img src=@img/foodicon.png@&gt;</v>
      </c>
      <c r="BD41" s="1" t="str">
        <f>CONCATENATE(AY41,AZ41,BA41,BB41,BC41,BK41)</f>
        <v>&lt;img src=@img/drinkicon.png@&gt;&lt;img src=@img/foodicon.png@&gt;</v>
      </c>
      <c r="BE41" s="1" t="str">
        <f>CONCATENATE(IF(AS41&gt;0,"outdoor ",""),IF(AT41&gt;0,"pet ",""),IF(AV41="true","drink ",""),IF(AW41="true","food ",""),AU41," ",E41," ",C41,IF(BJ41=TRUE," kid",""))</f>
        <v>drink food med  nacademy</v>
      </c>
      <c r="BF41" s="1" t="str">
        <f>IF(C41="Broadmoor","Broadmoor",IF(C41="manitou","Manitou Springs",IF(C41="downtown","Downtown",IF(C41="Monument","Monument",IF(C41="nacademy","North Academy",IF(C41="northgate","North Gate",IF(C41="oldcolo","Old Colorado Springs",IF(C41="powers","Powers Road",IF(C41="sacademy","South Academy",IF(C41="woodland","Woodlands Park",""))))))))))</f>
        <v>North Academy</v>
      </c>
      <c r="BG41" s="8">
        <v>38.943472499999999</v>
      </c>
      <c r="BH41" s="8">
        <v>-104.77398049999999</v>
      </c>
      <c r="BI41" s="1" t="str">
        <f>CONCATENATE("[",BG41,",",BH41,"],")</f>
        <v>[38.9434725,-104.7739805],</v>
      </c>
    </row>
    <row r="42" spans="2:63" ht="21" customHeight="1">
      <c r="B42" s="1" t="s">
        <v>357</v>
      </c>
      <c r="C42" s="1" t="s">
        <v>142</v>
      </c>
      <c r="G42" s="1" t="s">
        <v>381</v>
      </c>
      <c r="H42" s="1">
        <v>1100</v>
      </c>
      <c r="I42" s="1">
        <v>1730</v>
      </c>
      <c r="J42" s="1">
        <v>1400</v>
      </c>
      <c r="K42" s="1">
        <v>1730</v>
      </c>
      <c r="L42" s="1">
        <v>1400</v>
      </c>
      <c r="M42" s="1">
        <v>1730</v>
      </c>
      <c r="N42" s="1">
        <v>1400</v>
      </c>
      <c r="O42" s="1">
        <v>1730</v>
      </c>
      <c r="P42" s="1">
        <v>1400</v>
      </c>
      <c r="Q42" s="1">
        <v>1730</v>
      </c>
      <c r="R42" s="1">
        <v>1100</v>
      </c>
      <c r="S42" s="1">
        <v>1730</v>
      </c>
      <c r="T42" s="1">
        <v>1100</v>
      </c>
      <c r="U42" s="1">
        <v>1730</v>
      </c>
      <c r="V42" s="1" t="s">
        <v>364</v>
      </c>
      <c r="W42" s="1">
        <f>IF(H42&gt;0,H42/100,"")</f>
        <v>11</v>
      </c>
      <c r="X42" s="1">
        <f>IF(I42&gt;0,I42/100,"")</f>
        <v>17.3</v>
      </c>
      <c r="Y42" s="1">
        <f>IF(J42&gt;0,J42/100,"")</f>
        <v>14</v>
      </c>
      <c r="Z42" s="1">
        <f>IF(K42&gt;0,K42/100,"")</f>
        <v>17.3</v>
      </c>
      <c r="AA42" s="1">
        <f>IF(L42&gt;0,L42/100,"")</f>
        <v>14</v>
      </c>
      <c r="AB42" s="1">
        <f>IF(M42&gt;0,M42/100,"")</f>
        <v>17.3</v>
      </c>
      <c r="AC42" s="1">
        <f>IF(N42&gt;0,N42/100,"")</f>
        <v>14</v>
      </c>
      <c r="AD42" s="1">
        <f>IF(O42&gt;0,O42/100,"")</f>
        <v>17.3</v>
      </c>
      <c r="AE42" s="1">
        <f>IF(P42&gt;0,P42/100,"")</f>
        <v>14</v>
      </c>
      <c r="AF42" s="1">
        <f>IF(Q42&gt;0,Q42/100,"")</f>
        <v>17.3</v>
      </c>
      <c r="AG42" s="1">
        <f>IF(R42&gt;0,R42/100,"")</f>
        <v>11</v>
      </c>
      <c r="AH42" s="1">
        <f>IF(S42&gt;0,S42/100,"")</f>
        <v>17.3</v>
      </c>
      <c r="AI42" s="1">
        <f>IF(T42&gt;0,T42/100,"")</f>
        <v>11</v>
      </c>
      <c r="AJ42" s="1">
        <f>IF(U42&gt;0,U42/100,"")</f>
        <v>17.3</v>
      </c>
      <c r="AK42" s="1" t="str">
        <f>IF(H42&gt;0,CONCATENATE(IF(W42&lt;=12,W42,W42-12),IF(OR(W42&lt;12,W42=24),"am","pm"),"-",IF(X42&lt;=12,X42,X42-12),IF(OR(X42&lt;12,X42=24),"am","pm")),"")</f>
        <v>11am-5.3pm</v>
      </c>
      <c r="AL42" s="1" t="str">
        <f>IF(J42&gt;0,CONCATENATE(IF(Y42&lt;=12,Y42,Y42-12),IF(OR(Y42&lt;12,Y42=24),"am","pm"),"-",IF(Z42&lt;=12,Z42,Z42-12),IF(OR(Z42&lt;12,Z42=24),"am","pm")),"")</f>
        <v>2pm-5.3pm</v>
      </c>
      <c r="AM42" s="1" t="str">
        <f>IF(L42&gt;0,CONCATENATE(IF(AA42&lt;=12,AA42,AA42-12),IF(OR(AA42&lt;12,AA42=24),"am","pm"),"-",IF(AB42&lt;=12,AB42,AB42-12),IF(OR(AB42&lt;12,AB42=24),"am","pm")),"")</f>
        <v>2pm-5.3pm</v>
      </c>
      <c r="AN42" s="1" t="str">
        <f>IF(N42&gt;0,CONCATENATE(IF(AC42&lt;=12,AC42,AC42-12),IF(OR(AC42&lt;12,AC42=24),"am","pm"),"-",IF(AD42&lt;=12,AD42,AD42-12),IF(OR(AD42&lt;12,AD42=24),"am","pm")),"")</f>
        <v>2pm-5.3pm</v>
      </c>
      <c r="AO42" s="1" t="str">
        <f>IF(O42&gt;0,CONCATENATE(IF(AE42&lt;=12,AE42,AE42-12),IF(OR(AE42&lt;12,AE42=24),"am","pm"),"-",IF(AF42&lt;=12,AF42,AF42-12),IF(OR(AF42&lt;12,AF42=24),"am","pm")),"")</f>
        <v>2pm-5.3pm</v>
      </c>
      <c r="AP42" s="1" t="str">
        <f>IF(R42&gt;0,CONCATENATE(IF(AG42&lt;=12,AG42,AG42-12),IF(OR(AG42&lt;12,AG42=24),"am","pm"),"-",IF(AH42&lt;=12,AH42,AH42-12),IF(OR(AH42&lt;12,AH42=24),"am","pm")),"")</f>
        <v>11am-5.3pm</v>
      </c>
      <c r="AQ42" s="1" t="str">
        <f>IF(T42&gt;0,CONCATENATE(IF(AI42&lt;=12,AI42,AI42-12),IF(OR(AI42&lt;12,AI42=24),"am","pm"),"-",IF(AJ42&lt;=12,AJ42,AJ42-12),IF(OR(AJ42&lt;12,AJ42=24),"am","pm")),"")</f>
        <v>11am-5.3pm</v>
      </c>
      <c r="AS42" s="1" t="s">
        <v>353</v>
      </c>
      <c r="AU42" s="1" t="s">
        <v>433</v>
      </c>
      <c r="AV42" s="4" t="s">
        <v>431</v>
      </c>
      <c r="AW42" s="4" t="s">
        <v>431</v>
      </c>
      <c r="AX42" s="5" t="str">
        <f>CONCATENATE("{
    'name': """,B42,""",
    'area': ","""",C42,""",",
"'hours': {
      'sunday-start':","""",H42,"""",", 'sunday-end':","""",I42,"""",", 'monday-start':","""",J42,"""",", 'monday-end':","""",K42,"""",", 'tuesday-start':","""",L42,"""",", 'tuesday-end':","""",M42,""", 'wednesday-start':","""",N42,""", 'wednesday-end':","""",O42,""", 'thursday-start':","""",P42,""", 'thursday-end':","""",Q42,""", 'friday-start':","""",R42,""", 'friday-end':","""",S42,""", 'saturday-start':","""",T42,""", 'saturday-end':","""",U42,"""","},","  'description': ","""",V42,"""",", 'link':","""",AR42,"""",", 'pricing':","""",E42,"""",",   'phone-number': ","""",F42,"""",", 'address': ","""",G42,"""",", 'other-amenities': [","'",AS42,"','",AT42,"','",AU42,"'","]",", 'has-drink':",AV42,", 'has-food':",AW42,"},")</f>
        <v>{
    'name': "Hacienda Colorado",
    'area': "nacademy",'hours': {
      'sunday-start':"1100", 'sunday-end':"1730", 'monday-start':"1400", 'monday-end':"1730", 'tuesday-start':"1400", 'tuesday-end':"1730", 'wednesday-start':"1400", 'wednesday-end':"1730", 'thursday-start':"1400", 'thursday-end':"1730", 'friday-start':"1100", 'friday-end':"1730", 'saturday-start':"1100", 'saturday-end':"1730"},  'description': "$4.50 16oz Beer&lt;br&gt;$5.50 21oz Beer&lt;br&gt;$6.50 Well Drinks&lt;br&gt;$1 Off Wines&lt;br&gt;Wide Range of Discounted Food", 'link':"", 'pricing':"",   'phone-number': "", 'address': "5246 N Nevada Ave, Colorado Springs, CO 80918", 'other-amenities': ['outdoor','','med'], 'has-drink':true, 'has-food':true},</v>
      </c>
      <c r="AY42" s="1" t="str">
        <f>IF(AS42&gt;0,"&lt;img src=@img/outdoor.png@&gt;","")</f>
        <v>&lt;img src=@img/outdoor.png@&gt;</v>
      </c>
      <c r="AZ42" s="1" t="str">
        <f>IF(AT42&gt;0,"&lt;img src=@img/pets.png@&gt;","")</f>
        <v/>
      </c>
      <c r="BA42" s="1" t="str">
        <f>IF(AU42="hard","&lt;img src=@img/hard.png@&gt;",IF(AU42="medium","&lt;img src=@img/medium.png@&gt;",IF(AU42="easy","&lt;img src=@img/easy.png@&gt;","")))</f>
        <v/>
      </c>
      <c r="BB42" s="1" t="str">
        <f>IF(AV42="true","&lt;img src=@img/drinkicon.png@&gt;","")</f>
        <v>&lt;img src=@img/drinkicon.png@&gt;</v>
      </c>
      <c r="BC42" s="1" t="str">
        <f>IF(AW42="true","&lt;img src=@img/foodicon.png@&gt;","")</f>
        <v>&lt;img src=@img/foodicon.png@&gt;</v>
      </c>
      <c r="BD42" s="1" t="str">
        <f>CONCATENATE(AY42,AZ42,BA42,BB42,BC42,BK42)</f>
        <v>&lt;img src=@img/outdoor.png@&gt;&lt;img src=@img/drinkicon.png@&gt;&lt;img src=@img/foodicon.png@&gt;</v>
      </c>
      <c r="BE42" s="1" t="str">
        <f>CONCATENATE(IF(AS42&gt;0,"outdoor ",""),IF(AT42&gt;0,"pet ",""),IF(AV42="true","drink ",""),IF(AW42="true","food ",""),AU42," ",E42," ",C42,IF(BJ42=TRUE," kid",""))</f>
        <v>outdoor drink food med  nacademy</v>
      </c>
      <c r="BF42" s="1" t="str">
        <f>IF(C42="Broadmoor","Broadmoor",IF(C42="manitou","Manitou Springs",IF(C42="downtown","Downtown",IF(C42="Monument","Monument",IF(C42="nacademy","North Academy",IF(C42="northgate","North Gate",IF(C42="oldcolo","Old Colorado Springs",IF(C42="powers","Powers Road",IF(C42="sacademy","South Academy",IF(C42="woodland","Woodlands Park",""))))))))))</f>
        <v>North Academy</v>
      </c>
      <c r="BG42" s="1">
        <v>38.904649300000003</v>
      </c>
      <c r="BH42" s="1">
        <v>-104.8177993</v>
      </c>
      <c r="BI42" s="1" t="str">
        <f>CONCATENATE("[",BG42,",",BH42,"],")</f>
        <v>[38.9046493,-104.8177993],</v>
      </c>
    </row>
    <row r="43" spans="2:63" ht="21" customHeight="1">
      <c r="B43" s="25" t="s">
        <v>88</v>
      </c>
      <c r="C43" s="1" t="s">
        <v>99</v>
      </c>
      <c r="G43" s="12" t="s">
        <v>169</v>
      </c>
      <c r="H43" s="1">
        <v>1400</v>
      </c>
      <c r="I43" s="1">
        <v>1800</v>
      </c>
      <c r="J43" s="1">
        <v>1400</v>
      </c>
      <c r="K43" s="1">
        <v>1800</v>
      </c>
      <c r="L43" s="1">
        <v>1400</v>
      </c>
      <c r="M43" s="1">
        <v>1800</v>
      </c>
      <c r="N43" s="1">
        <v>1400</v>
      </c>
      <c r="O43" s="1">
        <v>1800</v>
      </c>
      <c r="P43" s="1">
        <v>1400</v>
      </c>
      <c r="Q43" s="1">
        <v>1800</v>
      </c>
      <c r="R43" s="1">
        <v>1400</v>
      </c>
      <c r="S43" s="1">
        <v>1800</v>
      </c>
      <c r="T43" s="1">
        <v>1400</v>
      </c>
      <c r="U43" s="1">
        <v>1800</v>
      </c>
      <c r="V43" s="5" t="s">
        <v>188</v>
      </c>
      <c r="W43" s="1">
        <f>IF(H43&gt;0,H43/100,"")</f>
        <v>14</v>
      </c>
      <c r="X43" s="1">
        <f>IF(I43&gt;0,I43/100,"")</f>
        <v>18</v>
      </c>
      <c r="Y43" s="1">
        <f>IF(J43&gt;0,J43/100,"")</f>
        <v>14</v>
      </c>
      <c r="Z43" s="1">
        <f>IF(K43&gt;0,K43/100,"")</f>
        <v>18</v>
      </c>
      <c r="AA43" s="1">
        <f>IF(L43&gt;0,L43/100,"")</f>
        <v>14</v>
      </c>
      <c r="AB43" s="1">
        <f>IF(M43&gt;0,M43/100,"")</f>
        <v>18</v>
      </c>
      <c r="AC43" s="1">
        <f>IF(N43&gt;0,N43/100,"")</f>
        <v>14</v>
      </c>
      <c r="AD43" s="1">
        <f>IF(O43&gt;0,O43/100,"")</f>
        <v>18</v>
      </c>
      <c r="AE43" s="1">
        <f>IF(P43&gt;0,P43/100,"")</f>
        <v>14</v>
      </c>
      <c r="AF43" s="1">
        <f>IF(Q43&gt;0,Q43/100,"")</f>
        <v>18</v>
      </c>
      <c r="AG43" s="1">
        <f>IF(R43&gt;0,R43/100,"")</f>
        <v>14</v>
      </c>
      <c r="AH43" s="1">
        <f>IF(S43&gt;0,S43/100,"")</f>
        <v>18</v>
      </c>
      <c r="AI43" s="1">
        <f>IF(T43&gt;0,T43/100,"")</f>
        <v>14</v>
      </c>
      <c r="AJ43" s="1">
        <f>IF(U43&gt;0,U43/100,"")</f>
        <v>18</v>
      </c>
      <c r="AK43" s="1" t="str">
        <f>IF(H43&gt;0,CONCATENATE(IF(W43&lt;=12,W43,W43-12),IF(OR(W43&lt;12,W43=24),"am","pm"),"-",IF(X43&lt;=12,X43,X43-12),IF(OR(X43&lt;12,X43=24),"am","pm")),"")</f>
        <v>2pm-6pm</v>
      </c>
      <c r="AL43" s="1" t="str">
        <f>IF(J43&gt;0,CONCATENATE(IF(Y43&lt;=12,Y43,Y43-12),IF(OR(Y43&lt;12,Y43=24),"am","pm"),"-",IF(Z43&lt;=12,Z43,Z43-12),IF(OR(Z43&lt;12,Z43=24),"am","pm")),"")</f>
        <v>2pm-6pm</v>
      </c>
      <c r="AM43" s="1" t="str">
        <f>IF(L43&gt;0,CONCATENATE(IF(AA43&lt;=12,AA43,AA43-12),IF(OR(AA43&lt;12,AA43=24),"am","pm"),"-",IF(AB43&lt;=12,AB43,AB43-12),IF(OR(AB43&lt;12,AB43=24),"am","pm")),"")</f>
        <v>2pm-6pm</v>
      </c>
      <c r="AN43" s="1" t="str">
        <f>IF(N43&gt;0,CONCATENATE(IF(AC43&lt;=12,AC43,AC43-12),IF(OR(AC43&lt;12,AC43=24),"am","pm"),"-",IF(AD43&lt;=12,AD43,AD43-12),IF(OR(AD43&lt;12,AD43=24),"am","pm")),"")</f>
        <v>2pm-6pm</v>
      </c>
      <c r="AO43" s="1" t="str">
        <f>IF(O43&gt;0,CONCATENATE(IF(AE43&lt;=12,AE43,AE43-12),IF(OR(AE43&lt;12,AE43=24),"am","pm"),"-",IF(AF43&lt;=12,AF43,AF43-12),IF(OR(AF43&lt;12,AF43=24),"am","pm")),"")</f>
        <v>2pm-6pm</v>
      </c>
      <c r="AP43" s="1" t="str">
        <f>IF(R43&gt;0,CONCATENATE(IF(AG43&lt;=12,AG43,AG43-12),IF(OR(AG43&lt;12,AG43=24),"am","pm"),"-",IF(AH43&lt;=12,AH43,AH43-12),IF(OR(AH43&lt;12,AH43=24),"am","pm")),"")</f>
        <v>2pm-6pm</v>
      </c>
      <c r="AQ43" s="1" t="str">
        <f>IF(T43&gt;0,CONCATENATE(IF(AI43&lt;=12,AI43,AI43-12),IF(OR(AI43&lt;12,AI43=24),"am","pm"),"-",IF(AJ43&lt;=12,AJ43,AJ43-12),IF(OR(AJ43&lt;12,AJ43=24),"am","pm")),"")</f>
        <v>2pm-6pm</v>
      </c>
      <c r="AR43" s="3"/>
      <c r="AU43" s="1" t="s">
        <v>433</v>
      </c>
      <c r="AV43" s="4" t="s">
        <v>431</v>
      </c>
      <c r="AW43" s="4" t="s">
        <v>431</v>
      </c>
      <c r="AX43" s="5" t="str">
        <f>CONCATENATE("{
    'name': """,B43,""",
    'area': ","""",C43,""",",
"'hours': {
      'sunday-start':","""",H43,"""",", 'sunday-end':","""",I43,"""",", 'monday-start':","""",J43,"""",", 'monday-end':","""",K43,"""",", 'tuesday-start':","""",L43,"""",", 'tuesday-end':","""",M43,""", 'wednesday-start':","""",N43,""", 'wednesday-end':","""",O43,""", 'thursday-start':","""",P43,""", 'thursday-end':","""",Q43,""", 'friday-start':","""",R43,""", 'friday-end':","""",S43,""", 'saturday-start':","""",T43,""", 'saturday-end':","""",U43,"""","},","  'description': ","""",V43,"""",", 'link':","""",AR43,"""",", 'pricing':","""",E43,"""",",   'phone-number': ","""",F43,"""",", 'address': ","""",G43,"""",", 'other-amenities': [","'",AS43,"','",AT43,"','",AU43,"'","]",", 'has-drink':",AV43,", 'has-food':",AW43,"},")</f>
        <v>{
    'name': "Hops n Drops",
    'area': "powers",'hours':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"Special pricing on food and drinks", 'link':"", 'pricing':"",   'phone-number': "", 'address': "5820 Stetson Hills Blvd, Colorado Springs, CO 80922", 'other-amenities': ['','','med'], 'has-drink':true, 'has-food':true},</v>
      </c>
      <c r="AY43" s="1" t="str">
        <f>IF(AS43&gt;0,"&lt;img src=@img/outdoor.png@&gt;","")</f>
        <v/>
      </c>
      <c r="AZ43" s="1" t="str">
        <f>IF(AT43&gt;0,"&lt;img src=@img/pets.png@&gt;","")</f>
        <v/>
      </c>
      <c r="BA43" s="1" t="str">
        <f>IF(AU43="hard","&lt;img src=@img/hard.png@&gt;",IF(AU43="medium","&lt;img src=@img/medium.png@&gt;",IF(AU43="easy","&lt;img src=@img/easy.png@&gt;","")))</f>
        <v/>
      </c>
      <c r="BB43" s="1" t="str">
        <f>IF(AV43="true","&lt;img src=@img/drinkicon.png@&gt;","")</f>
        <v>&lt;img src=@img/drinkicon.png@&gt;</v>
      </c>
      <c r="BC43" s="1" t="str">
        <f>IF(AW43="true","&lt;img src=@img/foodicon.png@&gt;","")</f>
        <v>&lt;img src=@img/foodicon.png@&gt;</v>
      </c>
      <c r="BD43" s="1" t="str">
        <f>CONCATENATE(AY43,AZ43,BA43,BB43,BC43,BK43)</f>
        <v>&lt;img src=@img/drinkicon.png@&gt;&lt;img src=@img/foodicon.png@&gt;</v>
      </c>
      <c r="BE43" s="1" t="str">
        <f>CONCATENATE(IF(AS43&gt;0,"outdoor ",""),IF(AT43&gt;0,"pet ",""),IF(AV43="true","drink ",""),IF(AW43="true","food ",""),AU43," ",E43," ",C43,IF(BJ43=TRUE," kid",""))</f>
        <v>drink food med  powers</v>
      </c>
      <c r="BF43" s="1" t="str">
        <f>IF(C43="Broadmoor","Broadmoor",IF(C43="manitou","Manitou Springs",IF(C43="downtown","Downtown",IF(C43="Monument","Monument",IF(C43="nacademy","North Academy",IF(C43="northgate","North Gate",IF(C43="oldcolo","Old Colorado Springs",IF(C43="powers","Powers Road",IF(C43="sacademy","South Academy",IF(C43="woodland","Woodlands Park",""))))))))))</f>
        <v>Powers Road</v>
      </c>
      <c r="BG43" s="8">
        <v>38.911320000000003</v>
      </c>
      <c r="BH43" s="8">
        <v>-104.71729000000001</v>
      </c>
      <c r="BI43" s="1" t="str">
        <f>CONCATENATE("[",BG43,",",BH43,"],")</f>
        <v>[38.91132,-104.71729],</v>
      </c>
    </row>
    <row r="44" spans="2:63" ht="21" customHeight="1">
      <c r="B44" s="1" t="s">
        <v>349</v>
      </c>
      <c r="C44" s="1" t="s">
        <v>55</v>
      </c>
      <c r="G44" s="1" t="s">
        <v>374</v>
      </c>
      <c r="J44" s="1">
        <v>1500</v>
      </c>
      <c r="K44" s="1">
        <v>1800</v>
      </c>
      <c r="L44" s="1">
        <v>1500</v>
      </c>
      <c r="M44" s="1">
        <v>1800</v>
      </c>
      <c r="N44" s="1">
        <v>1500</v>
      </c>
      <c r="O44" s="1">
        <v>1800</v>
      </c>
      <c r="P44" s="1">
        <v>1500</v>
      </c>
      <c r="Q44" s="1">
        <v>1800</v>
      </c>
      <c r="R44" s="1">
        <v>1500</v>
      </c>
      <c r="S44" s="1">
        <v>1800</v>
      </c>
      <c r="V44" s="1" t="s">
        <v>363</v>
      </c>
      <c r="W44" s="1" t="str">
        <f>IF(H44&gt;0,H44/100,"")</f>
        <v/>
      </c>
      <c r="X44" s="1" t="str">
        <f>IF(I44&gt;0,I44/100,"")</f>
        <v/>
      </c>
      <c r="Y44" s="1">
        <f>IF(J44&gt;0,J44/100,"")</f>
        <v>15</v>
      </c>
      <c r="Z44" s="1">
        <f>IF(K44&gt;0,K44/100,"")</f>
        <v>18</v>
      </c>
      <c r="AA44" s="1">
        <f>IF(L44&gt;0,L44/100,"")</f>
        <v>15</v>
      </c>
      <c r="AB44" s="1">
        <f>IF(M44&gt;0,M44/100,"")</f>
        <v>18</v>
      </c>
      <c r="AC44" s="1">
        <f>IF(N44&gt;0,N44/100,"")</f>
        <v>15</v>
      </c>
      <c r="AD44" s="1">
        <f>IF(O44&gt;0,O44/100,"")</f>
        <v>18</v>
      </c>
      <c r="AE44" s="1">
        <f>IF(P44&gt;0,P44/100,"")</f>
        <v>15</v>
      </c>
      <c r="AF44" s="1">
        <f>IF(Q44&gt;0,Q44/100,"")</f>
        <v>18</v>
      </c>
      <c r="AG44" s="1">
        <f>IF(R44&gt;0,R44/100,"")</f>
        <v>15</v>
      </c>
      <c r="AH44" s="1">
        <f>IF(S44&gt;0,S44/100,"")</f>
        <v>18</v>
      </c>
      <c r="AI44" s="1" t="str">
        <f>IF(T44&gt;0,T44/100,"")</f>
        <v/>
      </c>
      <c r="AJ44" s="1" t="str">
        <f>IF(U44&gt;0,U44/100,"")</f>
        <v/>
      </c>
      <c r="AK44" s="1" t="str">
        <f>IF(H44&gt;0,CONCATENATE(IF(W44&lt;=12,W44,W44-12),IF(OR(W44&lt;12,W44=24),"am","pm"),"-",IF(X44&lt;=12,X44,X44-12),IF(OR(X44&lt;12,X44=24),"am","pm")),"")</f>
        <v/>
      </c>
      <c r="AL44" s="1" t="str">
        <f>IF(J44&gt;0,CONCATENATE(IF(Y44&lt;=12,Y44,Y44-12),IF(OR(Y44&lt;12,Y44=24),"am","pm"),"-",IF(Z44&lt;=12,Z44,Z44-12),IF(OR(Z44&lt;12,Z44=24),"am","pm")),"")</f>
        <v>3pm-6pm</v>
      </c>
      <c r="AM44" s="1" t="str">
        <f>IF(L44&gt;0,CONCATENATE(IF(AA44&lt;=12,AA44,AA44-12),IF(OR(AA44&lt;12,AA44=24),"am","pm"),"-",IF(AB44&lt;=12,AB44,AB44-12),IF(OR(AB44&lt;12,AB44=24),"am","pm")),"")</f>
        <v>3pm-6pm</v>
      </c>
      <c r="AN44" s="1" t="str">
        <f>IF(N44&gt;0,CONCATENATE(IF(AC44&lt;=12,AC44,AC44-12),IF(OR(AC44&lt;12,AC44=24),"am","pm"),"-",IF(AD44&lt;=12,AD44,AD44-12),IF(OR(AD44&lt;12,AD44=24),"am","pm")),"")</f>
        <v>3pm-6pm</v>
      </c>
      <c r="AO44" s="1" t="str">
        <f>IF(O44&gt;0,CONCATENATE(IF(AE44&lt;=12,AE44,AE44-12),IF(OR(AE44&lt;12,AE44=24),"am","pm"),"-",IF(AF44&lt;=12,AF44,AF44-12),IF(OR(AF44&lt;12,AF44=24),"am","pm")),"")</f>
        <v>3pm-6pm</v>
      </c>
      <c r="AP44" s="1" t="str">
        <f>IF(R44&gt;0,CONCATENATE(IF(AG44&lt;=12,AG44,AG44-12),IF(OR(AG44&lt;12,AG44=24),"am","pm"),"-",IF(AH44&lt;=12,AH44,AH44-12),IF(OR(AH44&lt;12,AH44=24),"am","pm")),"")</f>
        <v>3pm-6pm</v>
      </c>
      <c r="AQ44" s="1" t="str">
        <f>IF(T44&gt;0,CONCATENATE(IF(AI44&lt;=12,AI44,AI44-12),IF(OR(AI44&lt;12,AI44=24),"am","pm"),"-",IF(AJ44&lt;=12,AJ44,AJ44-12),IF(OR(AJ44&lt;12,AJ44=24),"am","pm")),"")</f>
        <v/>
      </c>
      <c r="AT44" s="1" t="s">
        <v>341</v>
      </c>
      <c r="AU44" s="1" t="s">
        <v>433</v>
      </c>
      <c r="AV44" s="4" t="s">
        <v>431</v>
      </c>
      <c r="AW44" s="4" t="s">
        <v>432</v>
      </c>
      <c r="AX44" s="5" t="str">
        <f>CONCATENATE("{
    'name': """,B44,""",
    'area': ","""",C44,""",",
"'hours': {
      'sunday-start':","""",H44,"""",", 'sunday-end':","""",I44,"""",", 'monday-start':","""",J44,"""",", 'monday-end':","""",K44,"""",", 'tuesday-start':","""",L44,"""",", 'tuesday-end':","""",M44,""", 'wednesday-start':","""",N44,""", 'wednesday-end':","""",O44,""", 'thursday-start':","""",P44,""", 'thursday-end':","""",Q44,""", 'friday-start':","""",R44,""", 'friday-end':","""",S44,""", 'saturday-start':","""",T44,""", 'saturday-end':","""",U44,"""","},","  'description': ","""",V44,"""",", 'link':","""",AR44,"""",", 'pricing':","""",E44,"""",",   'phone-number': ","""",F44,"""",", 'address': ","""",G44,"""",", 'other-amenities': [","'",AS44,"','",AT44,"','",AU44,"'","]",", 'has-drink':",AV44,", 'has-food':",AW44,"},")</f>
        <v>{
    'name': "Iron Bird Brewing",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beer", 'link':"", 'pricing':"",   'phone-number': "", 'address': "402 S Nevada Ave, Colorado Springs, CO 80903", 'other-amenities': ['','pet','med'], 'has-drink':true, 'has-food':false},</v>
      </c>
      <c r="AY44" s="1" t="str">
        <f>IF(AS44&gt;0,"&lt;img src=@img/outdoor.png@&gt;","")</f>
        <v/>
      </c>
      <c r="AZ44" s="1" t="str">
        <f>IF(AT44&gt;0,"&lt;img src=@img/pets.png@&gt;","")</f>
        <v>&lt;img src=@img/pets.png@&gt;</v>
      </c>
      <c r="BA44" s="1" t="str">
        <f>IF(AU44="hard","&lt;img src=@img/hard.png@&gt;",IF(AU44="medium","&lt;img src=@img/medium.png@&gt;",IF(AU44="easy","&lt;img src=@img/easy.png@&gt;","")))</f>
        <v/>
      </c>
      <c r="BB44" s="1" t="str">
        <f>IF(AV44="true","&lt;img src=@img/drinkicon.png@&gt;","")</f>
        <v>&lt;img src=@img/drinkicon.png@&gt;</v>
      </c>
      <c r="BC44" s="1" t="str">
        <f>IF(AW44="true","&lt;img src=@img/foodicon.png@&gt;","")</f>
        <v/>
      </c>
      <c r="BD44" s="1" t="str">
        <f>CONCATENATE(AY44,AZ44,BA44,BB44,BC44,BK44)</f>
        <v>&lt;img src=@img/pets.png@&gt;&lt;img src=@img/drinkicon.png@&gt;</v>
      </c>
      <c r="BE44" s="1" t="str">
        <f>CONCATENATE(IF(AS44&gt;0,"outdoor ",""),IF(AT44&gt;0,"pet ",""),IF(AV44="true","drink ",""),IF(AW44="true","food ",""),AU44," ",E44," ",C44,IF(BJ44=TRUE," kid",""))</f>
        <v>pet drink med  downtown</v>
      </c>
      <c r="BF44" s="1" t="str">
        <f>IF(C44="Broadmoor","Broadmoor",IF(C44="manitou","Manitou Springs",IF(C44="downtown","Downtown",IF(C44="Monument","Monument",IF(C44="nacademy","North Academy",IF(C44="northgate","North Gate",IF(C44="oldcolo","Old Colorado Springs",IF(C44="powers","Powers Road",IF(C44="sacademy","South Academy",IF(C44="woodland","Woodlands Park",""))))))))))</f>
        <v>Downtown</v>
      </c>
      <c r="BG44" s="1">
        <v>38.82799</v>
      </c>
      <c r="BH44" s="1">
        <v>-104.82259000000001</v>
      </c>
      <c r="BI44" s="1" t="str">
        <f>CONCATENATE("[",BG44,",",BH44,"],")</f>
        <v>[38.82799,-104.82259],</v>
      </c>
    </row>
    <row r="45" spans="2:63" ht="21" customHeight="1">
      <c r="B45" s="1" t="s">
        <v>61</v>
      </c>
      <c r="C45" s="1" t="s">
        <v>55</v>
      </c>
      <c r="G45" s="12" t="s">
        <v>148</v>
      </c>
      <c r="J45" s="1">
        <v>1500</v>
      </c>
      <c r="K45" s="1">
        <v>1800</v>
      </c>
      <c r="L45" s="1">
        <v>1500</v>
      </c>
      <c r="M45" s="1">
        <v>1800</v>
      </c>
      <c r="N45" s="1">
        <v>1500</v>
      </c>
      <c r="O45" s="1">
        <v>1800</v>
      </c>
      <c r="P45" s="1">
        <v>1500</v>
      </c>
      <c r="Q45" s="1">
        <v>1800</v>
      </c>
      <c r="R45" s="1">
        <v>1500</v>
      </c>
      <c r="S45" s="1">
        <v>1800</v>
      </c>
      <c r="V45" s="1" t="s">
        <v>172</v>
      </c>
      <c r="W45" s="1" t="str">
        <f>IF(H45&gt;0,H45/100,"")</f>
        <v/>
      </c>
      <c r="X45" s="1" t="str">
        <f>IF(I45&gt;0,I45/100,"")</f>
        <v/>
      </c>
      <c r="Y45" s="1">
        <f>IF(J45&gt;0,J45/100,"")</f>
        <v>15</v>
      </c>
      <c r="Z45" s="1">
        <f>IF(K45&gt;0,K45/100,"")</f>
        <v>18</v>
      </c>
      <c r="AA45" s="1">
        <f>IF(L45&gt;0,L45/100,"")</f>
        <v>15</v>
      </c>
      <c r="AB45" s="1">
        <f>IF(M45&gt;0,M45/100,"")</f>
        <v>18</v>
      </c>
      <c r="AC45" s="1">
        <f>IF(N45&gt;0,N45/100,"")</f>
        <v>15</v>
      </c>
      <c r="AD45" s="1">
        <f>IF(O45&gt;0,O45/100,"")</f>
        <v>18</v>
      </c>
      <c r="AE45" s="1">
        <f>IF(P45&gt;0,P45/100,"")</f>
        <v>15</v>
      </c>
      <c r="AF45" s="1">
        <f>IF(Q45&gt;0,Q45/100,"")</f>
        <v>18</v>
      </c>
      <c r="AG45" s="1">
        <f>IF(R45&gt;0,R45/100,"")</f>
        <v>15</v>
      </c>
      <c r="AH45" s="1">
        <f>IF(S45&gt;0,S45/100,"")</f>
        <v>18</v>
      </c>
      <c r="AI45" s="1" t="str">
        <f>IF(T45&gt;0,T45/100,"")</f>
        <v/>
      </c>
      <c r="AJ45" s="1" t="str">
        <f>IF(U45&gt;0,U45/100,"")</f>
        <v/>
      </c>
      <c r="AK45" s="1" t="str">
        <f>IF(H45&gt;0,CONCATENATE(IF(W45&lt;=12,W45,W45-12),IF(OR(W45&lt;12,W45=24),"am","pm"),"-",IF(X45&lt;=12,X45,X45-12),IF(OR(X45&lt;12,X45=24),"am","pm")),"")</f>
        <v/>
      </c>
      <c r="AL45" s="1" t="str">
        <f>IF(J45&gt;0,CONCATENATE(IF(Y45&lt;=12,Y45,Y45-12),IF(OR(Y45&lt;12,Y45=24),"am","pm"),"-",IF(Z45&lt;=12,Z45,Z45-12),IF(OR(Z45&lt;12,Z45=24),"am","pm")),"")</f>
        <v>3pm-6pm</v>
      </c>
      <c r="AM45" s="1" t="str">
        <f>IF(L45&gt;0,CONCATENATE(IF(AA45&lt;=12,AA45,AA45-12),IF(OR(AA45&lt;12,AA45=24),"am","pm"),"-",IF(AB45&lt;=12,AB45,AB45-12),IF(OR(AB45&lt;12,AB45=24),"am","pm")),"")</f>
        <v>3pm-6pm</v>
      </c>
      <c r="AN45" s="1" t="str">
        <f>IF(N45&gt;0,CONCATENATE(IF(AC45&lt;=12,AC45,AC45-12),IF(OR(AC45&lt;12,AC45=24),"am","pm"),"-",IF(AD45&lt;=12,AD45,AD45-12),IF(OR(AD45&lt;12,AD45=24),"am","pm")),"")</f>
        <v>3pm-6pm</v>
      </c>
      <c r="AO45" s="1" t="str">
        <f>IF(O45&gt;0,CONCATENATE(IF(AE45&lt;=12,AE45,AE45-12),IF(OR(AE45&lt;12,AE45=24),"am","pm"),"-",IF(AF45&lt;=12,AF45,AF45-12),IF(OR(AF45&lt;12,AF45=24),"am","pm")),"")</f>
        <v>3pm-6pm</v>
      </c>
      <c r="AP45" s="1" t="str">
        <f>IF(R45&gt;0,CONCATENATE(IF(AG45&lt;=12,AG45,AG45-12),IF(OR(AG45&lt;12,AG45=24),"am","pm"),"-",IF(AH45&lt;=12,AH45,AH45-12),IF(OR(AH45&lt;12,AH45=24),"am","pm")),"")</f>
        <v>3pm-6pm</v>
      </c>
      <c r="AQ45" s="1" t="str">
        <f>IF(T45&gt;0,CONCATENATE(IF(AI45&lt;=12,AI45,AI45-12),IF(OR(AI45&lt;12,AI45=24),"am","pm"),"-",IF(AJ45&lt;=12,AJ45,AJ45-12),IF(OR(AJ45&lt;12,AJ45=24),"am","pm")),"")</f>
        <v/>
      </c>
      <c r="AR45" s="6" t="s">
        <v>149</v>
      </c>
      <c r="AS45" s="1" t="s">
        <v>353</v>
      </c>
      <c r="AT45" s="1" t="s">
        <v>341</v>
      </c>
      <c r="AU45" s="1" t="s">
        <v>433</v>
      </c>
      <c r="AV45" s="4" t="s">
        <v>431</v>
      </c>
      <c r="AW45" s="4" t="s">
        <v>431</v>
      </c>
      <c r="AX45" s="5" t="str">
        <f>CONCATENATE("{
    'name': """,B45,""",
    'area': ","""",C45,""",",
"'hours': {
      'sunday-start':","""",H45,"""",", 'sunday-end':","""",I45,"""",", 'monday-start':","""",J45,"""",", 'monday-end':","""",K45,"""",", 'tuesday-start':","""",L45,"""",", 'tuesday-end':","""",M45,""", 'wednesday-start':","""",N45,""", 'wednesday-end':","""",O45,""", 'thursday-start':","""",P45,""", 'thursday-end':","""",Q45,""", 'friday-start':","""",R45,""", 'friday-end':","""",S45,""", 'saturday-start':","""",T45,""", 'saturday-end':","""",U45,"""","},","  'description': ","""",V45,"""",", 'link':","""",AR45,"""",", 'pricing':","""",E45,"""",",   'phone-number': ","""",F45,"""",", 'address': ","""",G45,"""",", 'other-amenities': [","'",AS45,"','",AT45,"','",AU45,"'","]",", 'has-drink':",AV45,", 'has-food':",AW45,"},")</f>
        <v>{
    'name': "Jack Quinn Irish Ale House &amp; Pub",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$3.50 Domestic Beers and Liquors&lt;br&gt;Drinks $4 Imports and House Wine by the Glass&lt;br&gt;Food 1/2 Priced Appetizers", 'link':"https://jackquinnspub.com/", 'pricing':"",   'phone-number': "", 'address': "21 S Tejon St, Colorado Springs, CO 80903", 'other-amenities': ['outdoor','pet','med'], 'has-drink':true, 'has-food':true},</v>
      </c>
      <c r="AY45" s="1" t="str">
        <f>IF(AS45&gt;0,"&lt;img src=@img/outdoor.png@&gt;","")</f>
        <v>&lt;img src=@img/outdoor.png@&gt;</v>
      </c>
      <c r="AZ45" s="1" t="str">
        <f>IF(AT45&gt;0,"&lt;img src=@img/pets.png@&gt;","")</f>
        <v>&lt;img src=@img/pets.png@&gt;</v>
      </c>
      <c r="BA45" s="1" t="str">
        <f>IF(AU45="hard","&lt;img src=@img/hard.png@&gt;",IF(AU45="medium","&lt;img src=@img/medium.png@&gt;",IF(AU45="easy","&lt;img src=@img/easy.png@&gt;","")))</f>
        <v/>
      </c>
      <c r="BB45" s="1" t="str">
        <f>IF(AV45="true","&lt;img src=@img/drinkicon.png@&gt;","")</f>
        <v>&lt;img src=@img/drinkicon.png@&gt;</v>
      </c>
      <c r="BC45" s="1" t="str">
        <f>IF(AW45="true","&lt;img src=@img/foodicon.png@&gt;","")</f>
        <v>&lt;img src=@img/foodicon.png@&gt;</v>
      </c>
      <c r="BD45" s="1" t="str">
        <f>CONCATENATE(AY45,AZ45,BA45,BB45,BC45,BK45)</f>
        <v>&lt;img src=@img/outdoor.png@&gt;&lt;img src=@img/pets.png@&gt;&lt;img src=@img/drinkicon.png@&gt;&lt;img src=@img/foodicon.png@&gt;</v>
      </c>
      <c r="BE45" s="1" t="str">
        <f>CONCATENATE(IF(AS45&gt;0,"outdoor ",""),IF(AT45&gt;0,"pet ",""),IF(AV45="true","drink ",""),IF(AW45="true","food ",""),AU45," ",E45," ",C45,IF(BJ45=TRUE," kid",""))</f>
        <v>outdoor pet drink food med  downtown</v>
      </c>
      <c r="BF45" s="1" t="str">
        <f>IF(C45="Broadmoor","Broadmoor",IF(C45="manitou","Manitou Springs",IF(C45="downtown","Downtown",IF(C45="Monument","Monument",IF(C45="nacademy","North Academy",IF(C45="northgate","North Gate",IF(C45="oldcolo","Old Colorado Springs",IF(C45="powers","Powers Road",IF(C45="sacademy","South Academy",IF(C45="woodland","Woodlands Park",""))))))))))</f>
        <v>Downtown</v>
      </c>
      <c r="BG45" s="8">
        <v>38.832970000000003</v>
      </c>
      <c r="BH45" s="8">
        <v>-104.82306</v>
      </c>
      <c r="BI45" s="1" t="str">
        <f>CONCATENATE("[",BG45,",",BH45,"],")</f>
        <v>[38.83297,-104.82306],</v>
      </c>
      <c r="BJ45" s="4"/>
      <c r="BK45" s="1" t="str">
        <f>IF(BJ45&gt;0,"&lt;img src=@img/kidicon.png@&gt;","")</f>
        <v/>
      </c>
    </row>
    <row r="46" spans="2:63" ht="21" customHeight="1">
      <c r="B46" s="18" t="s">
        <v>257</v>
      </c>
      <c r="C46" s="1" t="s">
        <v>75</v>
      </c>
      <c r="G46" s="12" t="s">
        <v>335</v>
      </c>
      <c r="H46" s="1">
        <v>1500</v>
      </c>
      <c r="I46" s="1">
        <v>1800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1500</v>
      </c>
      <c r="S46" s="1">
        <v>1800</v>
      </c>
      <c r="T46" s="1">
        <v>1500</v>
      </c>
      <c r="U46" s="1">
        <v>1800</v>
      </c>
      <c r="V46" s="5" t="s">
        <v>264</v>
      </c>
      <c r="W46" s="1">
        <f>IF(H46&gt;0,H46/100,"")</f>
        <v>15</v>
      </c>
      <c r="X46" s="1">
        <f>IF(I46&gt;0,I46/100,"")</f>
        <v>18</v>
      </c>
      <c r="Y46" s="1">
        <f>IF(J46&gt;0,J46/100,"")</f>
        <v>15</v>
      </c>
      <c r="Z46" s="1">
        <f>IF(K46&gt;0,K46/100,"")</f>
        <v>18</v>
      </c>
      <c r="AA46" s="1">
        <f>IF(L46&gt;0,L46/100,"")</f>
        <v>15</v>
      </c>
      <c r="AB46" s="1">
        <f>IF(M46&gt;0,M46/100,"")</f>
        <v>18</v>
      </c>
      <c r="AC46" s="1">
        <f>IF(N46&gt;0,N46/100,"")</f>
        <v>15</v>
      </c>
      <c r="AD46" s="1">
        <f>IF(O46&gt;0,O46/100,"")</f>
        <v>18</v>
      </c>
      <c r="AE46" s="1">
        <f>IF(P46&gt;0,P46/100,"")</f>
        <v>15</v>
      </c>
      <c r="AF46" s="1">
        <f>IF(Q46&gt;0,Q46/100,"")</f>
        <v>18</v>
      </c>
      <c r="AG46" s="1">
        <f>IF(R46&gt;0,R46/100,"")</f>
        <v>15</v>
      </c>
      <c r="AH46" s="1">
        <f>IF(S46&gt;0,S46/100,"")</f>
        <v>18</v>
      </c>
      <c r="AI46" s="1">
        <f>IF(T46&gt;0,T46/100,"")</f>
        <v>15</v>
      </c>
      <c r="AJ46" s="1">
        <f>IF(U46&gt;0,U46/100,"")</f>
        <v>18</v>
      </c>
      <c r="AK46" s="1" t="str">
        <f>IF(H46&gt;0,CONCATENATE(IF(W46&lt;=12,W46,W46-12),IF(OR(W46&lt;12,W46=24),"am","pm"),"-",IF(X46&lt;=12,X46,X46-12),IF(OR(X46&lt;12,X46=24),"am","pm")),"")</f>
        <v>3pm-6pm</v>
      </c>
      <c r="AL46" s="1" t="str">
        <f>IF(J46&gt;0,CONCATENATE(IF(Y46&lt;=12,Y46,Y46-12),IF(OR(Y46&lt;12,Y46=24),"am","pm"),"-",IF(Z46&lt;=12,Z46,Z46-12),IF(OR(Z46&lt;12,Z46=24),"am","pm")),"")</f>
        <v>3pm-6pm</v>
      </c>
      <c r="AM46" s="1" t="str">
        <f>IF(L46&gt;0,CONCATENATE(IF(AA46&lt;=12,AA46,AA46-12),IF(OR(AA46&lt;12,AA46=24),"am","pm"),"-",IF(AB46&lt;=12,AB46,AB46-12),IF(OR(AB46&lt;12,AB46=24),"am","pm")),"")</f>
        <v>3pm-6pm</v>
      </c>
      <c r="AN46" s="1" t="str">
        <f>IF(N46&gt;0,CONCATENATE(IF(AC46&lt;=12,AC46,AC46-12),IF(OR(AC46&lt;12,AC46=24),"am","pm"),"-",IF(AD46&lt;=12,AD46,AD46-12),IF(OR(AD46&lt;12,AD46=24),"am","pm")),"")</f>
        <v>3pm-6pm</v>
      </c>
      <c r="AO46" s="1" t="str">
        <f>IF(O46&gt;0,CONCATENATE(IF(AE46&lt;=12,AE46,AE46-12),IF(OR(AE46&lt;12,AE46=24),"am","pm"),"-",IF(AF46&lt;=12,AF46,AF46-12),IF(OR(AF46&lt;12,AF46=24),"am","pm")),"")</f>
        <v>3pm-6pm</v>
      </c>
      <c r="AP46" s="1" t="str">
        <f>IF(R46&gt;0,CONCATENATE(IF(AG46&lt;=12,AG46,AG46-12),IF(OR(AG46&lt;12,AG46=24),"am","pm"),"-",IF(AH46&lt;=12,AH46,AH46-12),IF(OR(AH46&lt;12,AH46=24),"am","pm")),"")</f>
        <v>3pm-6pm</v>
      </c>
      <c r="AQ46" s="1" t="str">
        <f>IF(T46&gt;0,CONCATENATE(IF(AI46&lt;=12,AI46,AI46-12),IF(OR(AI46&lt;12,AI46=24),"am","pm"),"-",IF(AJ46&lt;=12,AJ46,AJ46-12),IF(OR(AJ46&lt;12,AJ46=24),"am","pm")),"")</f>
        <v>3pm-6pm</v>
      </c>
      <c r="AR46" s="17"/>
      <c r="AU46" s="1" t="s">
        <v>433</v>
      </c>
      <c r="AV46" s="4" t="s">
        <v>431</v>
      </c>
      <c r="AW46" s="4" t="s">
        <v>432</v>
      </c>
      <c r="AX46" s="5" t="str">
        <f>CONCATENATE("{
    'name': """,B46,""",
    'area': ","""",C46,""",",
"'hours': {
      'sunday-start':","""",H46,"""",", 'sunday-end':","""",I46,"""",", 'monday-start':","""",J46,"""",", 'monday-end':","""",K46,"""",", 'tuesday-start':","""",L46,"""",", 'tuesday-end':","""",M46,""", 'wednesday-start':","""",N46,""", 'wednesday-end':","""",O46,""", 'thursday-start':","""",P46,""", 'thursday-end':","""",Q46,""", 'friday-start':","""",R46,""", 'friday-end':","""",S46,""", 'saturday-start':","""",T46,""", 'saturday-end':","""",U46,"""","},","  'description': ","""",V46,"""",", 'link':","""",AR46,"""",", 'pricing':","""",E46,"""",",   'phone-number': ","""",F46,"""",", 'address': ","""",G46,"""",", 'other-amenities': [","'",AS46,"','",AT46,"','",AU46,"'","]",", 'has-drink':",AV46,", 'has-food':",AW46,"},")</f>
        <v>{
    'name': "Jake &amp; Tellys Greek Taverna",
    'area': "oldcolo",'hours':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"Check their Facebook page for weekly specials", 'link':"", 'pricing':"",   'phone-number': "", 'address': "2616 Colorado Ave #24, Colorado Springs, CO 80904", 'other-amenities': ['','','med'], 'has-drink':true, 'has-food':false},</v>
      </c>
      <c r="AY46" s="1" t="str">
        <f>IF(AS46&gt;0,"&lt;img src=@img/outdoor.png@&gt;","")</f>
        <v/>
      </c>
      <c r="AZ46" s="1" t="str">
        <f>IF(AT46&gt;0,"&lt;img src=@img/pets.png@&gt;","")</f>
        <v/>
      </c>
      <c r="BA46" s="1" t="str">
        <f>IF(AU46="hard","&lt;img src=@img/hard.png@&gt;",IF(AU46="medium","&lt;img src=@img/medium.png@&gt;",IF(AU46="easy","&lt;img src=@img/easy.png@&gt;","")))</f>
        <v/>
      </c>
      <c r="BB46" s="1" t="str">
        <f>IF(AV46="true","&lt;img src=@img/drinkicon.png@&gt;","")</f>
        <v>&lt;img src=@img/drinkicon.png@&gt;</v>
      </c>
      <c r="BC46" s="1" t="str">
        <f>IF(AW46="true","&lt;img src=@img/foodicon.png@&gt;","")</f>
        <v/>
      </c>
      <c r="BD46" s="1" t="str">
        <f>CONCATENATE(AY46,AZ46,BA46,BB46,BC46,BK46)</f>
        <v>&lt;img src=@img/drinkicon.png@&gt;</v>
      </c>
      <c r="BE46" s="1" t="str">
        <f>CONCATENATE(IF(AS46&gt;0,"outdoor ",""),IF(AT46&gt;0,"pet ",""),IF(AV46="true","drink ",""),IF(AW46="true","food ",""),AU46," ",E46," ",C46,IF(BJ46=TRUE," kid",""))</f>
        <v>drink med  oldcolo</v>
      </c>
      <c r="BF46" s="1" t="str">
        <f>IF(C46="Broadmoor","Broadmoor",IF(C46="manitou","Manitou Springs",IF(C46="downtown","Downtown",IF(C46="Monument","Monument",IF(C46="nacademy","North Academy",IF(C46="northgate","North Gate",IF(C46="oldcolo","Old Colorado Springs",IF(C46="powers","Powers Road",IF(C46="sacademy","South Academy",IF(C46="woodland","Woodlands Park",""))))))))))</f>
        <v>Old Colorado Springs</v>
      </c>
      <c r="BG46" s="8">
        <v>38.848779999999998</v>
      </c>
      <c r="BH46" s="8">
        <v>-104.86452</v>
      </c>
      <c r="BI46" s="1" t="str">
        <f>CONCATENATE("[",BG46,",",BH46,"],")</f>
        <v>[38.84878,-104.86452],</v>
      </c>
    </row>
    <row r="47" spans="2:63" ht="21" customHeight="1">
      <c r="B47" s="26" t="s">
        <v>146</v>
      </c>
      <c r="C47" s="1" t="s">
        <v>147</v>
      </c>
      <c r="G47" s="12" t="s">
        <v>324</v>
      </c>
      <c r="J47" s="1">
        <v>1600</v>
      </c>
      <c r="K47" s="1">
        <v>1900</v>
      </c>
      <c r="L47" s="1">
        <v>1600</v>
      </c>
      <c r="M47" s="1">
        <v>1900</v>
      </c>
      <c r="N47" s="1">
        <v>1600</v>
      </c>
      <c r="O47" s="1">
        <v>1900</v>
      </c>
      <c r="P47" s="1">
        <v>1600</v>
      </c>
      <c r="Q47" s="1">
        <v>1900</v>
      </c>
      <c r="R47" s="1">
        <v>1600</v>
      </c>
      <c r="S47" s="1">
        <v>1900</v>
      </c>
      <c r="V47" s="1" t="s">
        <v>235</v>
      </c>
      <c r="W47" s="1" t="str">
        <f>IF(H47&gt;0,H47/100,"")</f>
        <v/>
      </c>
      <c r="X47" s="1" t="str">
        <f>IF(I47&gt;0,I47/100,"")</f>
        <v/>
      </c>
      <c r="Y47" s="1">
        <f>IF(J47&gt;0,J47/100,"")</f>
        <v>16</v>
      </c>
      <c r="Z47" s="1">
        <f>IF(K47&gt;0,K47/100,"")</f>
        <v>19</v>
      </c>
      <c r="AA47" s="1">
        <f>IF(L47&gt;0,L47/100,"")</f>
        <v>16</v>
      </c>
      <c r="AB47" s="1">
        <f>IF(M47&gt;0,M47/100,"")</f>
        <v>19</v>
      </c>
      <c r="AC47" s="1">
        <f>IF(N47&gt;0,N47/100,"")</f>
        <v>16</v>
      </c>
      <c r="AD47" s="1">
        <f>IF(O47&gt;0,O47/100,"")</f>
        <v>19</v>
      </c>
      <c r="AE47" s="1">
        <f>IF(P47&gt;0,P47/100,"")</f>
        <v>16</v>
      </c>
      <c r="AF47" s="1">
        <f>IF(Q47&gt;0,Q47/100,"")</f>
        <v>19</v>
      </c>
      <c r="AG47" s="1">
        <f>IF(R47&gt;0,R47/100,"")</f>
        <v>16</v>
      </c>
      <c r="AH47" s="1">
        <f>IF(S47&gt;0,S47/100,"")</f>
        <v>19</v>
      </c>
      <c r="AI47" s="1" t="str">
        <f>IF(T47&gt;0,T47/100,"")</f>
        <v/>
      </c>
      <c r="AJ47" s="1" t="str">
        <f>IF(U47&gt;0,U47/100,"")</f>
        <v/>
      </c>
      <c r="AK47" s="1" t="str">
        <f>IF(H47&gt;0,CONCATENATE(IF(W47&lt;=12,W47,W47-12),IF(OR(W47&lt;12,W47=24),"am","pm"),"-",IF(X47&lt;=12,X47,X47-12),IF(OR(X47&lt;12,X47=24),"am","pm")),"")</f>
        <v/>
      </c>
      <c r="AL47" s="1" t="str">
        <f>IF(J47&gt;0,CONCATENATE(IF(Y47&lt;=12,Y47,Y47-12),IF(OR(Y47&lt;12,Y47=24),"am","pm"),"-",IF(Z47&lt;=12,Z47,Z47-12),IF(OR(Z47&lt;12,Z47=24),"am","pm")),"")</f>
        <v>4pm-7pm</v>
      </c>
      <c r="AM47" s="1" t="str">
        <f>IF(L47&gt;0,CONCATENATE(IF(AA47&lt;=12,AA47,AA47-12),IF(OR(AA47&lt;12,AA47=24),"am","pm"),"-",IF(AB47&lt;=12,AB47,AB47-12),IF(OR(AB47&lt;12,AB47=24),"am","pm")),"")</f>
        <v>4pm-7pm</v>
      </c>
      <c r="AN47" s="1" t="str">
        <f>IF(N47&gt;0,CONCATENATE(IF(AC47&lt;=12,AC47,AC47-12),IF(OR(AC47&lt;12,AC47=24),"am","pm"),"-",IF(AD47&lt;=12,AD47,AD47-12),IF(OR(AD47&lt;12,AD47=24),"am","pm")),"")</f>
        <v>4pm-7pm</v>
      </c>
      <c r="AO47" s="1" t="str">
        <f>IF(O47&gt;0,CONCATENATE(IF(AE47&lt;=12,AE47,AE47-12),IF(OR(AE47&lt;12,AE47=24),"am","pm"),"-",IF(AF47&lt;=12,AF47,AF47-12),IF(OR(AF47&lt;12,AF47=24),"am","pm")),"")</f>
        <v>4pm-7pm</v>
      </c>
      <c r="AP47" s="1" t="str">
        <f>IF(R47&gt;0,CONCATENATE(IF(AG47&lt;=12,AG47,AG47-12),IF(OR(AG47&lt;12,AG47=24),"am","pm"),"-",IF(AH47&lt;=12,AH47,AH47-12),IF(OR(AH47&lt;12,AH47=24),"am","pm")),"")</f>
        <v>4pm-7pm</v>
      </c>
      <c r="AQ47" s="1" t="str">
        <f>IF(T47&gt;0,CONCATENATE(IF(AI47&lt;=12,AI47,AI47-12),IF(OR(AI47&lt;12,AI47=24),"am","pm"),"-",IF(AJ47&lt;=12,AJ47,AJ47-12),IF(OR(AJ47&lt;12,AJ47=24),"am","pm")),"")</f>
        <v/>
      </c>
      <c r="AR47" s="3"/>
      <c r="AU47" s="1" t="s">
        <v>433</v>
      </c>
      <c r="AV47" s="4" t="s">
        <v>431</v>
      </c>
      <c r="AW47" s="4" t="s">
        <v>431</v>
      </c>
      <c r="AX47" s="5" t="str">
        <f>CONCATENATE("{
    'name': """,B47,""",
    'area': ","""",C47,""",",
"'hours': {
      'sunday-start':","""",H47,"""",", 'sunday-end':","""",I47,"""",", 'monday-start':","""",J47,"""",", 'monday-end':","""",K47,"""",", 'tuesday-start':","""",L47,"""",", 'tuesday-end':","""",M47,""", 'wednesday-start':","""",N47,""", 'wednesday-end':","""",O47,""", 'thursday-start':","""",P47,""", 'thursday-end':","""",Q47,""", 'friday-start':","""",R47,""", 'friday-end':","""",S47,""", 'saturday-start':","""",T47,""", 'saturday-end':","""",U47,"""","},","  'description': ","""",V47,"""",", 'link':","""",AR47,"""",", 'pricing':","""",E47,"""",",   'phone-number': ","""",F47,"""",", 'address': ","""",G47,"""",", 'other-amenities': [","'",AS47,"','",AT47,"','",AU47,"'","]",", 'has-drink':",AV47,", 'has-food':",AW47,"},")</f>
        <v>{
    'name': "JBs Burger Kitchen and Bar",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"1 off draft beer and well drinks&lt;br&gt;1/2 off Naan-Za Flatbreads", 'link':"", 'pricing':"",   'phone-number': "", 'address': "1855 Aeroplaza Dr, Colorado Springs, CO 80916", 'other-amenities': ['','','med'], 'has-drink':true, 'has-food':true},</v>
      </c>
      <c r="AY47" s="1" t="str">
        <f>IF(AS47&gt;0,"&lt;img src=@img/outdoor.png@&gt;","")</f>
        <v/>
      </c>
      <c r="AZ47" s="1" t="str">
        <f>IF(AT47&gt;0,"&lt;img src=@img/pets.png@&gt;","")</f>
        <v/>
      </c>
      <c r="BA47" s="1" t="str">
        <f>IF(AU47="hard","&lt;img src=@img/hard.png@&gt;",IF(AU47="medium","&lt;img src=@img/medium.png@&gt;",IF(AU47="easy","&lt;img src=@img/easy.png@&gt;","")))</f>
        <v/>
      </c>
      <c r="BB47" s="1" t="str">
        <f>IF(AV47="true","&lt;img src=@img/drinkicon.png@&gt;","")</f>
        <v>&lt;img src=@img/drinkicon.png@&gt;</v>
      </c>
      <c r="BC47" s="1" t="str">
        <f>IF(AW47="true","&lt;img src=@img/foodicon.png@&gt;","")</f>
        <v>&lt;img src=@img/foodicon.png@&gt;</v>
      </c>
      <c r="BD47" s="1" t="str">
        <f>CONCATENATE(AY47,AZ47,BA47,BB47,BC47,BK47)</f>
        <v>&lt;img src=@img/drinkicon.png@&gt;&lt;img src=@img/foodicon.png@&gt;</v>
      </c>
      <c r="BE47" s="1" t="str">
        <f>CONCATENATE(IF(AS47&gt;0,"outdoor ",""),IF(AT47&gt;0,"pet ",""),IF(AV47="true","drink ",""),IF(AW47="true","food ",""),AU47," ",E47," ",C47,IF(BJ47=TRUE," kid",""))</f>
        <v>drink food med  sacademy</v>
      </c>
      <c r="BF47" s="1" t="str">
        <f>IF(C47="Broadmoor","Broadmoor",IF(C47="manitou","Manitou Springs",IF(C47="downtown","Downtown",IF(C47="Monument","Monument",IF(C47="nacademy","North Academy",IF(C47="northgate","North Gate",IF(C47="oldcolo","Old Colorado Springs",IF(C47="powers","Powers Road",IF(C47="sacademy","South Academy",IF(C47="woodland","Woodlands Park",""))))))))))</f>
        <v>South Academy</v>
      </c>
      <c r="BG47" s="8">
        <v>38.804718999999999</v>
      </c>
      <c r="BH47" s="8">
        <v>-104.73662299999999</v>
      </c>
      <c r="BI47" s="1" t="str">
        <f>CONCATENATE("[",BG47,",",BH47,"],")</f>
        <v>[38.804719,-104.736623],</v>
      </c>
    </row>
    <row r="48" spans="2:63" ht="21" customHeight="1">
      <c r="B48" s="1" t="s">
        <v>71</v>
      </c>
      <c r="C48" s="1" t="s">
        <v>55</v>
      </c>
      <c r="G48" s="19" t="s">
        <v>156</v>
      </c>
      <c r="J48" s="1">
        <v>1600</v>
      </c>
      <c r="K48" s="1">
        <v>1900</v>
      </c>
      <c r="L48" s="1">
        <v>1600</v>
      </c>
      <c r="M48" s="1">
        <v>1900</v>
      </c>
      <c r="N48" s="1">
        <v>1600</v>
      </c>
      <c r="O48" s="1">
        <v>1900</v>
      </c>
      <c r="P48" s="1">
        <v>1600</v>
      </c>
      <c r="Q48" s="1">
        <v>1900</v>
      </c>
      <c r="R48" s="1">
        <v>1600</v>
      </c>
      <c r="S48" s="1">
        <v>1900</v>
      </c>
      <c r="T48" s="1">
        <v>1600</v>
      </c>
      <c r="U48" s="1">
        <v>1900</v>
      </c>
      <c r="V48" s="5" t="s">
        <v>178</v>
      </c>
      <c r="W48" s="1" t="str">
        <f>IF(H48&gt;0,H48/100,"")</f>
        <v/>
      </c>
      <c r="X48" s="1" t="str">
        <f>IF(I48&gt;0,I48/100,"")</f>
        <v/>
      </c>
      <c r="Y48" s="1">
        <f>IF(J48&gt;0,J48/100,"")</f>
        <v>16</v>
      </c>
      <c r="Z48" s="1">
        <f>IF(K48&gt;0,K48/100,"")</f>
        <v>19</v>
      </c>
      <c r="AA48" s="1">
        <f>IF(L48&gt;0,L48/100,"")</f>
        <v>16</v>
      </c>
      <c r="AB48" s="1">
        <f>IF(M48&gt;0,M48/100,"")</f>
        <v>19</v>
      </c>
      <c r="AC48" s="1">
        <f>IF(N48&gt;0,N48/100,"")</f>
        <v>16</v>
      </c>
      <c r="AD48" s="1">
        <f>IF(O48&gt;0,O48/100,"")</f>
        <v>19</v>
      </c>
      <c r="AE48" s="1">
        <f>IF(P48&gt;0,P48/100,"")</f>
        <v>16</v>
      </c>
      <c r="AF48" s="1">
        <f>IF(Q48&gt;0,Q48/100,"")</f>
        <v>19</v>
      </c>
      <c r="AG48" s="1">
        <f>IF(R48&gt;0,R48/100,"")</f>
        <v>16</v>
      </c>
      <c r="AH48" s="1">
        <f>IF(S48&gt;0,S48/100,"")</f>
        <v>19</v>
      </c>
      <c r="AI48" s="1">
        <f>IF(T48&gt;0,T48/100,"")</f>
        <v>16</v>
      </c>
      <c r="AJ48" s="1">
        <f>IF(U48&gt;0,U48/100,"")</f>
        <v>19</v>
      </c>
      <c r="AK48" s="1" t="str">
        <f>IF(H48&gt;0,CONCATENATE(IF(W48&lt;=12,W48,W48-12),IF(OR(W48&lt;12,W48=24),"am","pm"),"-",IF(X48&lt;=12,X48,X48-12),IF(OR(X48&lt;12,X48=24),"am","pm")),"")</f>
        <v/>
      </c>
      <c r="AL48" s="1" t="str">
        <f>IF(J48&gt;0,CONCATENATE(IF(Y48&lt;=12,Y48,Y48-12),IF(OR(Y48&lt;12,Y48=24),"am","pm"),"-",IF(Z48&lt;=12,Z48,Z48-12),IF(OR(Z48&lt;12,Z48=24),"am","pm")),"")</f>
        <v>4pm-7pm</v>
      </c>
      <c r="AM48" s="1" t="str">
        <f>IF(L48&gt;0,CONCATENATE(IF(AA48&lt;=12,AA48,AA48-12),IF(OR(AA48&lt;12,AA48=24),"am","pm"),"-",IF(AB48&lt;=12,AB48,AB48-12),IF(OR(AB48&lt;12,AB48=24),"am","pm")),"")</f>
        <v>4pm-7pm</v>
      </c>
      <c r="AN48" s="1" t="str">
        <f>IF(N48&gt;0,CONCATENATE(IF(AC48&lt;=12,AC48,AC48-12),IF(OR(AC48&lt;12,AC48=24),"am","pm"),"-",IF(AD48&lt;=12,AD48,AD48-12),IF(OR(AD48&lt;12,AD48=24),"am","pm")),"")</f>
        <v>4pm-7pm</v>
      </c>
      <c r="AO48" s="1" t="str">
        <f>IF(O48&gt;0,CONCATENATE(IF(AE48&lt;=12,AE48,AE48-12),IF(OR(AE48&lt;12,AE48=24),"am","pm"),"-",IF(AF48&lt;=12,AF48,AF48-12),IF(OR(AF48&lt;12,AF48=24),"am","pm")),"")</f>
        <v>4pm-7pm</v>
      </c>
      <c r="AP48" s="1" t="str">
        <f>IF(R48&gt;0,CONCATENATE(IF(AG48&lt;=12,AG48,AG48-12),IF(OR(AG48&lt;12,AG48=24),"am","pm"),"-",IF(AH48&lt;=12,AH48,AH48-12),IF(OR(AH48&lt;12,AH48=24),"am","pm")),"")</f>
        <v>4pm-7pm</v>
      </c>
      <c r="AQ48" s="1" t="str">
        <f>IF(T48&gt;0,CONCATENATE(IF(AI48&lt;=12,AI48,AI48-12),IF(OR(AI48&lt;12,AI48=24),"am","pm"),"-",IF(AJ48&lt;=12,AJ48,AJ48-12),IF(OR(AJ48&lt;12,AJ48=24),"am","pm")),"")</f>
        <v>4pm-7pm</v>
      </c>
      <c r="AR48" s="1" t="s">
        <v>72</v>
      </c>
      <c r="AS48" s="1" t="s">
        <v>353</v>
      </c>
      <c r="AU48" s="1" t="s">
        <v>433</v>
      </c>
      <c r="AV48" s="4" t="s">
        <v>431</v>
      </c>
      <c r="AW48" s="4" t="s">
        <v>431</v>
      </c>
      <c r="AX48" s="5" t="str">
        <f>CONCATENATE("{
    'name': """,B48,""",
    'area': ","""",C48,""",",
"'hours': {
      'sunday-start':","""",H48,"""",", 'sunday-end':","""",I48,"""",", 'monday-start':","""",J48,"""",", 'monday-end':","""",K48,"""",", 'tuesday-start':","""",L48,"""",", 'tuesday-end':","""",M48,""", 'wednesday-start':","""",N48,""", 'wednesday-end':","""",O48,""", 'thursday-start':","""",P48,""", 'thursday-end':","""",Q48,""", 'friday-start':","""",R48,""", 'friday-end':","""",S48,""", 'saturday-start':","""",T48,""", 'saturday-end':","""",U48,"""","},","  'description': ","""",V48,"""",", 'link':","""",AR48,"""",", 'pricing':","""",E48,"""",",   'phone-number': ","""",F48,"""",", 'address': ","""",G48,"""",", 'other-amenities': [","'",AS48,"','",AT48,"','",AU48,"'","]",", 'has-drink':",AV48,", 'has-food':",AW48,"},")</f>
        <v>{
    'name': "Jose Muldoon’s Food &amp; Drink Downtown",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Drafts", 'link':"http://www.josemuldoons.com/", 'pricing':"",   'phone-number': "", 'address': "222 N Tejon St, Colorado Springs, CO 80903", 'other-amenities': ['outdoor','','med'], 'has-drink':true, 'has-food':true},</v>
      </c>
      <c r="AY48" s="1" t="str">
        <f>IF(AS48&gt;0,"&lt;img src=@img/outdoor.png@&gt;","")</f>
        <v>&lt;img src=@img/outdoor.png@&gt;</v>
      </c>
      <c r="AZ48" s="1" t="str">
        <f>IF(AT48&gt;0,"&lt;img src=@img/pets.png@&gt;","")</f>
        <v/>
      </c>
      <c r="BA48" s="1" t="str">
        <f>IF(AU48="hard","&lt;img src=@img/hard.png@&gt;",IF(AU48="medium","&lt;img src=@img/medium.png@&gt;",IF(AU48="easy","&lt;img src=@img/easy.png@&gt;","")))</f>
        <v/>
      </c>
      <c r="BB48" s="1" t="str">
        <f>IF(AV48="true","&lt;img src=@img/drinkicon.png@&gt;","")</f>
        <v>&lt;img src=@img/drinkicon.png@&gt;</v>
      </c>
      <c r="BC48" s="1" t="str">
        <f>IF(AW48="true","&lt;img src=@img/foodicon.png@&gt;","")</f>
        <v>&lt;img src=@img/foodicon.png@&gt;</v>
      </c>
      <c r="BD48" s="1" t="str">
        <f>CONCATENATE(AY48,AZ48,BA48,BB48,BC48,BK48)</f>
        <v>&lt;img src=@img/outdoor.png@&gt;&lt;img src=@img/drinkicon.png@&gt;&lt;img src=@img/foodicon.png@&gt;</v>
      </c>
      <c r="BE48" s="1" t="str">
        <f>CONCATENATE(IF(AS48&gt;0,"outdoor ",""),IF(AT48&gt;0,"pet ",""),IF(AV48="true","drink ",""),IF(AW48="true","food ",""),AU48," ",E48," ",C48,IF(BJ48=TRUE," kid",""))</f>
        <v>outdoor drink food med  downtown</v>
      </c>
      <c r="BF48" s="1" t="str">
        <f>IF(C48="Broadmoor","Broadmoor",IF(C48="manitou","Manitou Springs",IF(C48="downtown","Downtown",IF(C48="Monument","Monument",IF(C48="nacademy","North Academy",IF(C48="northgate","North Gate",IF(C48="oldcolo","Old Colorado Springs",IF(C48="powers","Powers Road",IF(C48="sacademy","South Academy",IF(C48="woodland","Woodlands Park",""))))))))))</f>
        <v>Downtown</v>
      </c>
      <c r="BG48" s="8">
        <v>38.837568300000001</v>
      </c>
      <c r="BH48" s="8">
        <v>-104.8235078</v>
      </c>
      <c r="BI48" s="1" t="str">
        <f>CONCATENATE("[",BG48,",",BH48,"],")</f>
        <v>[38.8375683,-104.8235078],</v>
      </c>
    </row>
    <row r="49" spans="2:62" ht="21" customHeight="1">
      <c r="B49" s="24" t="s">
        <v>84</v>
      </c>
      <c r="C49" s="1" t="s">
        <v>87</v>
      </c>
      <c r="G49" s="12" t="s">
        <v>165</v>
      </c>
      <c r="J49" s="1">
        <v>1600</v>
      </c>
      <c r="K49" s="1">
        <v>1800</v>
      </c>
      <c r="L49" s="1">
        <v>1600</v>
      </c>
      <c r="M49" s="1">
        <v>1800</v>
      </c>
      <c r="N49" s="1">
        <v>1600</v>
      </c>
      <c r="O49" s="1">
        <v>1800</v>
      </c>
      <c r="P49" s="1">
        <v>1600</v>
      </c>
      <c r="Q49" s="1">
        <v>1800</v>
      </c>
      <c r="R49" s="1">
        <v>1600</v>
      </c>
      <c r="S49" s="1">
        <v>1800</v>
      </c>
      <c r="V49" s="5" t="s">
        <v>185</v>
      </c>
      <c r="W49" s="1" t="str">
        <f>IF(H49&gt;0,H49/100,"")</f>
        <v/>
      </c>
      <c r="X49" s="1" t="str">
        <f>IF(I49&gt;0,I49/100,"")</f>
        <v/>
      </c>
      <c r="Y49" s="1">
        <f>IF(J49&gt;0,J49/100,"")</f>
        <v>16</v>
      </c>
      <c r="Z49" s="1">
        <f>IF(K49&gt;0,K49/100,"")</f>
        <v>18</v>
      </c>
      <c r="AA49" s="1">
        <f>IF(L49&gt;0,L49/100,"")</f>
        <v>16</v>
      </c>
      <c r="AB49" s="1">
        <f>IF(M49&gt;0,M49/100,"")</f>
        <v>18</v>
      </c>
      <c r="AC49" s="1">
        <f>IF(N49&gt;0,N49/100,"")</f>
        <v>16</v>
      </c>
      <c r="AD49" s="1">
        <f>IF(O49&gt;0,O49/100,"")</f>
        <v>18</v>
      </c>
      <c r="AE49" s="1">
        <f>IF(P49&gt;0,P49/100,"")</f>
        <v>16</v>
      </c>
      <c r="AF49" s="1">
        <f>IF(Q49&gt;0,Q49/100,"")</f>
        <v>18</v>
      </c>
      <c r="AG49" s="1">
        <f>IF(R49&gt;0,R49/100,"")</f>
        <v>16</v>
      </c>
      <c r="AH49" s="1">
        <f>IF(S49&gt;0,S49/100,"")</f>
        <v>18</v>
      </c>
      <c r="AI49" s="1" t="str">
        <f>IF(T49&gt;0,T49/100,"")</f>
        <v/>
      </c>
      <c r="AJ49" s="1" t="str">
        <f>IF(U49&gt;0,U49/100,"")</f>
        <v/>
      </c>
      <c r="AK49" s="1" t="str">
        <f>IF(H49&gt;0,CONCATENATE(IF(W49&lt;=12,W49,W49-12),IF(OR(W49&lt;12,W49=24),"am","pm"),"-",IF(X49&lt;=12,X49,X49-12),IF(OR(X49&lt;12,X49=24),"am","pm")),"")</f>
        <v/>
      </c>
      <c r="AL49" s="1" t="str">
        <f>IF(J49&gt;0,CONCATENATE(IF(Y49&lt;=12,Y49,Y49-12),IF(OR(Y49&lt;12,Y49=24),"am","pm"),"-",IF(Z49&lt;=12,Z49,Z49-12),IF(OR(Z49&lt;12,Z49=24),"am","pm")),"")</f>
        <v>4pm-6pm</v>
      </c>
      <c r="AM49" s="1" t="str">
        <f>IF(L49&gt;0,CONCATENATE(IF(AA49&lt;=12,AA49,AA49-12),IF(OR(AA49&lt;12,AA49=24),"am","pm"),"-",IF(AB49&lt;=12,AB49,AB49-12),IF(OR(AB49&lt;12,AB49=24),"am","pm")),"")</f>
        <v>4pm-6pm</v>
      </c>
      <c r="AN49" s="1" t="str">
        <f>IF(N49&gt;0,CONCATENATE(IF(AC49&lt;=12,AC49,AC49-12),IF(OR(AC49&lt;12,AC49=24),"am","pm"),"-",IF(AD49&lt;=12,AD49,AD49-12),IF(OR(AD49&lt;12,AD49=24),"am","pm")),"")</f>
        <v>4pm-6pm</v>
      </c>
      <c r="AO49" s="1" t="str">
        <f>IF(O49&gt;0,CONCATENATE(IF(AE49&lt;=12,AE49,AE49-12),IF(OR(AE49&lt;12,AE49=24),"am","pm"),"-",IF(AF49&lt;=12,AF49,AF49-12),IF(OR(AF49&lt;12,AF49=24),"am","pm")),"")</f>
        <v>4pm-6pm</v>
      </c>
      <c r="AP49" s="1" t="str">
        <f>IF(R49&gt;0,CONCATENATE(IF(AG49&lt;=12,AG49,AG49-12),IF(OR(AG49&lt;12,AG49=24),"am","pm"),"-",IF(AH49&lt;=12,AH49,AH49-12),IF(OR(AH49&lt;12,AH49=24),"am","pm")),"")</f>
        <v>4pm-6pm</v>
      </c>
      <c r="AQ49" s="1" t="str">
        <f>IF(T49&gt;0,CONCATENATE(IF(AI49&lt;=12,AI49,AI49-12),IF(OR(AI49&lt;12,AI49=24),"am","pm"),"-",IF(AJ49&lt;=12,AJ49,AJ49-12),IF(OR(AJ49&lt;12,AJ49=24),"am","pm")),"")</f>
        <v/>
      </c>
      <c r="AR49" s="3"/>
      <c r="AU49" s="1" t="s">
        <v>433</v>
      </c>
      <c r="AV49" s="4" t="s">
        <v>431</v>
      </c>
      <c r="AW49" s="4" t="s">
        <v>431</v>
      </c>
      <c r="AX49" s="5" t="str">
        <f>CONCATENATE("{
    'name': """,B49,""",
    'area': ","""",C49,""",",
"'hours': {
      'sunday-start':","""",H49,"""",", 'sunday-end':","""",I49,"""",", 'monday-start':","""",J49,"""",", 'monday-end':","""",K49,"""",", 'tuesday-start':","""",L49,"""",", 'tuesday-end':","""",M49,""", 'wednesday-start':","""",N49,""", 'wednesday-end':","""",O49,""", 'thursday-start':","""",P49,""", 'thursday-end':","""",Q49,""", 'friday-start':","""",R49,""", 'friday-end':","""",S49,""", 'saturday-start':","""",T49,""", 'saturday-end':","""",U49,"""","},","  'description': ","""",V49,"""",", 'link':","""",AR49,"""",", 'pricing':","""",E49,"""",",   'phone-number': ","""",F49,"""",", 'address': ","""",G49,"""",", 'other-amenities': [","'",AS49,"','",AT49,"','",AU49,"'","]",", 'has-drink':",AV49,", 'has-food':",AW49,"},")</f>
        <v>{
    'name': "Keg Lounge",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well, MAT wine&lt;br&gt;$1 off draft beer and half price appetizers", 'link':"", 'pricing':"",   'phone-number': "", 'address': "730 Manitou Ave, Manitou Springs, CO 80829", 'other-amenities': ['','','med'], 'has-drink':true, 'has-food':true},</v>
      </c>
      <c r="AY49" s="1" t="str">
        <f>IF(AS49&gt;0,"&lt;img src=@img/outdoor.png@&gt;","")</f>
        <v/>
      </c>
      <c r="AZ49" s="1" t="str">
        <f>IF(AT49&gt;0,"&lt;img src=@img/pets.png@&gt;","")</f>
        <v/>
      </c>
      <c r="BA49" s="1" t="str">
        <f>IF(AU49="hard","&lt;img src=@img/hard.png@&gt;",IF(AU49="medium","&lt;img src=@img/medium.png@&gt;",IF(AU49="easy","&lt;img src=@img/easy.png@&gt;","")))</f>
        <v/>
      </c>
      <c r="BB49" s="1" t="str">
        <f>IF(AV49="true","&lt;img src=@img/drinkicon.png@&gt;","")</f>
        <v>&lt;img src=@img/drinkicon.png@&gt;</v>
      </c>
      <c r="BC49" s="1" t="str">
        <f>IF(AW49="true","&lt;img src=@img/foodicon.png@&gt;","")</f>
        <v>&lt;img src=@img/foodicon.png@&gt;</v>
      </c>
      <c r="BD49" s="1" t="str">
        <f>CONCATENATE(AY49,AZ49,BA49,BB49,BC49,BK49)</f>
        <v>&lt;img src=@img/drinkicon.png@&gt;&lt;img src=@img/foodicon.png@&gt;</v>
      </c>
      <c r="BE49" s="1" t="str">
        <f>CONCATENATE(IF(AS49&gt;0,"outdoor ",""),IF(AT49&gt;0,"pet ",""),IF(AV49="true","drink ",""),IF(AW49="true","food ",""),AU49," ",E49," ",C49,IF(BJ49=TRUE," kid",""))</f>
        <v>drink food med  manitou</v>
      </c>
      <c r="BF49" s="1" t="str">
        <f>IF(C49="Broadmoor","Broadmoor",IF(C49="manitou","Manitou Springs",IF(C49="downtown","Downtown",IF(C49="Monument","Monument",IF(C49="nacademy","North Academy",IF(C49="northgate","North Gate",IF(C49="oldcolo","Old Colorado Springs",IF(C49="powers","Powers Road",IF(C49="sacademy","South Academy",IF(C49="woodland","Woodlands Park",""))))))))))</f>
        <v>Manitou Springs</v>
      </c>
      <c r="BG49" s="8">
        <v>38.857489999999999</v>
      </c>
      <c r="BH49" s="8">
        <v>-104.91552</v>
      </c>
      <c r="BI49" s="1" t="str">
        <f>CONCATENATE("[",BG49,",",BH49,"],")</f>
        <v>[38.85749,-104.91552],</v>
      </c>
    </row>
    <row r="50" spans="2:62" ht="21" customHeight="1">
      <c r="B50" s="1" t="s">
        <v>143</v>
      </c>
      <c r="C50" s="1" t="s">
        <v>147</v>
      </c>
      <c r="G50" s="12" t="s">
        <v>321</v>
      </c>
      <c r="J50" s="1">
        <v>1600</v>
      </c>
      <c r="K50" s="1">
        <v>1900</v>
      </c>
      <c r="L50" s="1">
        <v>1600</v>
      </c>
      <c r="M50" s="1">
        <v>1900</v>
      </c>
      <c r="N50" s="1">
        <v>1600</v>
      </c>
      <c r="O50" s="1">
        <v>1900</v>
      </c>
      <c r="P50" s="1">
        <v>1600</v>
      </c>
      <c r="Q50" s="1">
        <v>1900</v>
      </c>
      <c r="R50" s="1">
        <v>1600</v>
      </c>
      <c r="S50" s="1">
        <v>1900</v>
      </c>
      <c r="T50" s="1">
        <v>1600</v>
      </c>
      <c r="U50" s="1">
        <v>1900</v>
      </c>
      <c r="V50" s="1" t="s">
        <v>233</v>
      </c>
      <c r="W50" s="1" t="str">
        <f>IF(H50&gt;0,H50/100,"")</f>
        <v/>
      </c>
      <c r="X50" s="1" t="str">
        <f>IF(I50&gt;0,I50/100,"")</f>
        <v/>
      </c>
      <c r="Y50" s="1">
        <f>IF(J50&gt;0,J50/100,"")</f>
        <v>16</v>
      </c>
      <c r="Z50" s="1">
        <f>IF(K50&gt;0,K50/100,"")</f>
        <v>19</v>
      </c>
      <c r="AA50" s="1">
        <f>IF(L50&gt;0,L50/100,"")</f>
        <v>16</v>
      </c>
      <c r="AB50" s="1">
        <f>IF(M50&gt;0,M50/100,"")</f>
        <v>19</v>
      </c>
      <c r="AC50" s="1">
        <f>IF(N50&gt;0,N50/100,"")</f>
        <v>16</v>
      </c>
      <c r="AD50" s="1">
        <f>IF(O50&gt;0,O50/100,"")</f>
        <v>19</v>
      </c>
      <c r="AE50" s="1">
        <f>IF(P50&gt;0,P50/100,"")</f>
        <v>16</v>
      </c>
      <c r="AF50" s="1">
        <f>IF(Q50&gt;0,Q50/100,"")</f>
        <v>19</v>
      </c>
      <c r="AG50" s="1">
        <f>IF(R50&gt;0,R50/100,"")</f>
        <v>16</v>
      </c>
      <c r="AH50" s="1">
        <f>IF(S50&gt;0,S50/100,"")</f>
        <v>19</v>
      </c>
      <c r="AI50" s="1">
        <f>IF(T50&gt;0,T50/100,"")</f>
        <v>16</v>
      </c>
      <c r="AJ50" s="1">
        <f>IF(U50&gt;0,U50/100,"")</f>
        <v>19</v>
      </c>
      <c r="AK50" s="1" t="str">
        <f>IF(H50&gt;0,CONCATENATE(IF(W50&lt;=12,W50,W50-12),IF(OR(W50&lt;12,W50=24),"am","pm"),"-",IF(X50&lt;=12,X50,X50-12),IF(OR(X50&lt;12,X50=24),"am","pm")),"")</f>
        <v/>
      </c>
      <c r="AL50" s="1" t="str">
        <f>IF(J50&gt;0,CONCATENATE(IF(Y50&lt;=12,Y50,Y50-12),IF(OR(Y50&lt;12,Y50=24),"am","pm"),"-",IF(Z50&lt;=12,Z50,Z50-12),IF(OR(Z50&lt;12,Z50=24),"am","pm")),"")</f>
        <v>4pm-7pm</v>
      </c>
      <c r="AM50" s="1" t="str">
        <f>IF(L50&gt;0,CONCATENATE(IF(AA50&lt;=12,AA50,AA50-12),IF(OR(AA50&lt;12,AA50=24),"am","pm"),"-",IF(AB50&lt;=12,AB50,AB50-12),IF(OR(AB50&lt;12,AB50=24),"am","pm")),"")</f>
        <v>4pm-7pm</v>
      </c>
      <c r="AN50" s="1" t="str">
        <f>IF(N50&gt;0,CONCATENATE(IF(AC50&lt;=12,AC50,AC50-12),IF(OR(AC50&lt;12,AC50=24),"am","pm"),"-",IF(AD50&lt;=12,AD50,AD50-12),IF(OR(AD50&lt;12,AD50=24),"am","pm")),"")</f>
        <v>4pm-7pm</v>
      </c>
      <c r="AO50" s="1" t="str">
        <f>IF(O50&gt;0,CONCATENATE(IF(AE50&lt;=12,AE50,AE50-12),IF(OR(AE50&lt;12,AE50=24),"am","pm"),"-",IF(AF50&lt;=12,AF50,AF50-12),IF(OR(AF50&lt;12,AF50=24),"am","pm")),"")</f>
        <v>4pm-7pm</v>
      </c>
      <c r="AP50" s="1" t="str">
        <f>IF(R50&gt;0,CONCATENATE(IF(AG50&lt;=12,AG50,AG50-12),IF(OR(AG50&lt;12,AG50=24),"am","pm"),"-",IF(AH50&lt;=12,AH50,AH50-12),IF(OR(AH50&lt;12,AH50=24),"am","pm")),"")</f>
        <v>4pm-7pm</v>
      </c>
      <c r="AQ50" s="1" t="str">
        <f>IF(T50&gt;0,CONCATENATE(IF(AI50&lt;=12,AI50,AI50-12),IF(OR(AI50&lt;12,AI50=24),"am","pm"),"-",IF(AJ50&lt;=12,AJ50,AJ50-12),IF(OR(AJ50&lt;12,AJ50=24),"am","pm")),"")</f>
        <v>4pm-7pm</v>
      </c>
      <c r="AR50" s="6"/>
      <c r="AU50" s="1" t="s">
        <v>433</v>
      </c>
      <c r="AV50" s="4" t="s">
        <v>431</v>
      </c>
      <c r="AW50" s="4" t="s">
        <v>431</v>
      </c>
      <c r="AX50" s="5" t="str">
        <f>CONCATENATE("{
    'name': """,B50,""",
    'area': ","""",C50,""",",
"'hours': {
      'sunday-start':","""",H50,"""",", 'sunday-end':","""",I50,"""",", 'monday-start':","""",J50,"""",", 'monday-end':","""",K50,"""",", 'tuesday-start':","""",L50,"""",", 'tuesday-end':","""",M50,""", 'wednesday-start':","""",N50,""", 'wednesday-end':","""",O50,""", 'thursday-start':","""",P50,""", 'thursday-end':","""",Q50,""", 'friday-start':","""",R50,""", 'friday-end':","""",S50,""", 'saturday-start':","""",T50,""", 'saturday-end':","""",U50,"""","},","  'description': ","""",V50,"""",", 'link':","""",AR50,"""",", 'pricing':","""",E50,"""",",   'phone-number': ","""",F50,"""",", 'address': ","""",G50,"""",", 'other-amenities': [","'",AS50,"','",AT50,"','",AU50,"'","]",", 'has-drink':",AV50,", 'has-food':",AW50,"},")</f>
        <v>{
    'name': "Kelly Obrians",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wells &amp; domestic pints&lt;br&gt;$3.25 premium pints&lt;br&gt;$2.75 domestic bottles&lt;br&gt;$3.75 premium bottles&lt;br&gt;75 cents wings! No minimum order. DINE IN ONLY", 'link':"", 'pricing':"",   'phone-number': "", 'address': "239 N Academy Blvd, Colorado Springs, CO 80909", 'other-amenities': ['','','med'], 'has-drink':true, 'has-food':true},</v>
      </c>
      <c r="AY50" s="1" t="str">
        <f>IF(AS50&gt;0,"&lt;img src=@img/outdoor.png@&gt;","")</f>
        <v/>
      </c>
      <c r="AZ50" s="1" t="str">
        <f>IF(AT50&gt;0,"&lt;img src=@img/pets.png@&gt;","")</f>
        <v/>
      </c>
      <c r="BA50" s="1" t="str">
        <f>IF(AU50="hard","&lt;img src=@img/hard.png@&gt;",IF(AU50="medium","&lt;img src=@img/medium.png@&gt;",IF(AU50="easy","&lt;img src=@img/easy.png@&gt;","")))</f>
        <v/>
      </c>
      <c r="BB50" s="1" t="str">
        <f>IF(AV50="true","&lt;img src=@img/drinkicon.png@&gt;","")</f>
        <v>&lt;img src=@img/drinkicon.png@&gt;</v>
      </c>
      <c r="BC50" s="1" t="str">
        <f>IF(AW50="true","&lt;img src=@img/foodicon.png@&gt;","")</f>
        <v>&lt;img src=@img/foodicon.png@&gt;</v>
      </c>
      <c r="BD50" s="1" t="str">
        <f>CONCATENATE(AY50,AZ50,BA50,BB50,BC50,BK50)</f>
        <v>&lt;img src=@img/drinkicon.png@&gt;&lt;img src=@img/foodicon.png@&gt;</v>
      </c>
      <c r="BE50" s="1" t="str">
        <f>CONCATENATE(IF(AS50&gt;0,"outdoor ",""),IF(AT50&gt;0,"pet ",""),IF(AV50="true","drink ",""),IF(AW50="true","food ",""),AU50," ",E50," ",C50,IF(BJ50=TRUE," kid",""))</f>
        <v>drink food med  sacademy</v>
      </c>
      <c r="BF50" s="1" t="str">
        <f>IF(C50="Broadmoor","Broadmoor",IF(C50="manitou","Manitou Springs",IF(C50="downtown","Downtown",IF(C50="Monument","Monument",IF(C50="nacademy","North Academy",IF(C50="northgate","North Gate",IF(C50="oldcolo","Old Colorado Springs",IF(C50="powers","Powers Road",IF(C50="sacademy","South Academy",IF(C50="woodland","Woodlands Park",""))))))))))</f>
        <v>South Academy</v>
      </c>
      <c r="BG50" s="8">
        <v>38.837120800000001</v>
      </c>
      <c r="BH50" s="8">
        <v>-104.7567483</v>
      </c>
      <c r="BI50" s="1" t="str">
        <f>CONCATENATE("[",BG50,",",BH50,"],")</f>
        <v>[38.8371208,-104.7567483],</v>
      </c>
    </row>
    <row r="51" spans="2:62" ht="21" customHeight="1">
      <c r="B51" s="22" t="s">
        <v>145</v>
      </c>
      <c r="C51" s="1" t="s">
        <v>147</v>
      </c>
      <c r="G51" s="12" t="s">
        <v>323</v>
      </c>
      <c r="J51" s="1">
        <v>1600</v>
      </c>
      <c r="K51" s="1">
        <v>1900</v>
      </c>
      <c r="L51" s="1">
        <v>1600</v>
      </c>
      <c r="M51" s="1">
        <v>1900</v>
      </c>
      <c r="N51" s="1">
        <v>1600</v>
      </c>
      <c r="O51" s="1">
        <v>1900</v>
      </c>
      <c r="P51" s="1">
        <v>1600</v>
      </c>
      <c r="Q51" s="1">
        <v>1900</v>
      </c>
      <c r="R51" s="1">
        <v>1600</v>
      </c>
      <c r="S51" s="1">
        <v>1900</v>
      </c>
      <c r="V51" s="1" t="s">
        <v>234</v>
      </c>
      <c r="W51" s="1" t="str">
        <f>IF(H51&gt;0,H51/100,"")</f>
        <v/>
      </c>
      <c r="X51" s="1" t="str">
        <f>IF(I51&gt;0,I51/100,"")</f>
        <v/>
      </c>
      <c r="Y51" s="1">
        <f>IF(J51&gt;0,J51/100,"")</f>
        <v>16</v>
      </c>
      <c r="Z51" s="1">
        <f>IF(K51&gt;0,K51/100,"")</f>
        <v>19</v>
      </c>
      <c r="AA51" s="1">
        <f>IF(L51&gt;0,L51/100,"")</f>
        <v>16</v>
      </c>
      <c r="AB51" s="1">
        <f>IF(M51&gt;0,M51/100,"")</f>
        <v>19</v>
      </c>
      <c r="AC51" s="1">
        <f>IF(N51&gt;0,N51/100,"")</f>
        <v>16</v>
      </c>
      <c r="AD51" s="1">
        <f>IF(O51&gt;0,O51/100,"")</f>
        <v>19</v>
      </c>
      <c r="AE51" s="1">
        <f>IF(P51&gt;0,P51/100,"")</f>
        <v>16</v>
      </c>
      <c r="AF51" s="1">
        <f>IF(Q51&gt;0,Q51/100,"")</f>
        <v>19</v>
      </c>
      <c r="AG51" s="1">
        <f>IF(R51&gt;0,R51/100,"")</f>
        <v>16</v>
      </c>
      <c r="AH51" s="1">
        <f>IF(S51&gt;0,S51/100,"")</f>
        <v>19</v>
      </c>
      <c r="AI51" s="1" t="str">
        <f>IF(T51&gt;0,T51/100,"")</f>
        <v/>
      </c>
      <c r="AJ51" s="1" t="str">
        <f>IF(U51&gt;0,U51/100,"")</f>
        <v/>
      </c>
      <c r="AK51" s="1" t="str">
        <f>IF(H51&gt;0,CONCATENATE(IF(W51&lt;=12,W51,W51-12),IF(OR(W51&lt;12,W51=24),"am","pm"),"-",IF(X51&lt;=12,X51,X51-12),IF(OR(X51&lt;12,X51=24),"am","pm")),"")</f>
        <v/>
      </c>
      <c r="AL51" s="1" t="str">
        <f>IF(J51&gt;0,CONCATENATE(IF(Y51&lt;=12,Y51,Y51-12),IF(OR(Y51&lt;12,Y51=24),"am","pm"),"-",IF(Z51&lt;=12,Z51,Z51-12),IF(OR(Z51&lt;12,Z51=24),"am","pm")),"")</f>
        <v>4pm-7pm</v>
      </c>
      <c r="AM51" s="1" t="str">
        <f>IF(L51&gt;0,CONCATENATE(IF(AA51&lt;=12,AA51,AA51-12),IF(OR(AA51&lt;12,AA51=24),"am","pm"),"-",IF(AB51&lt;=12,AB51,AB51-12),IF(OR(AB51&lt;12,AB51=24),"am","pm")),"")</f>
        <v>4pm-7pm</v>
      </c>
      <c r="AN51" s="1" t="str">
        <f>IF(N51&gt;0,CONCATENATE(IF(AC51&lt;=12,AC51,AC51-12),IF(OR(AC51&lt;12,AC51=24),"am","pm"),"-",IF(AD51&lt;=12,AD51,AD51-12),IF(OR(AD51&lt;12,AD51=24),"am","pm")),"")</f>
        <v>4pm-7pm</v>
      </c>
      <c r="AO51" s="1" t="str">
        <f>IF(O51&gt;0,CONCATENATE(IF(AE51&lt;=12,AE51,AE51-12),IF(OR(AE51&lt;12,AE51=24),"am","pm"),"-",IF(AF51&lt;=12,AF51,AF51-12),IF(OR(AF51&lt;12,AF51=24),"am","pm")),"")</f>
        <v>4pm-7pm</v>
      </c>
      <c r="AP51" s="1" t="str">
        <f>IF(R51&gt;0,CONCATENATE(IF(AG51&lt;=12,AG51,AG51-12),IF(OR(AG51&lt;12,AG51=24),"am","pm"),"-",IF(AH51&lt;=12,AH51,AH51-12),IF(OR(AH51&lt;12,AH51=24),"am","pm")),"")</f>
        <v>4pm-7pm</v>
      </c>
      <c r="AQ51" s="1" t="str">
        <f>IF(T51&gt;0,CONCATENATE(IF(AI51&lt;=12,AI51,AI51-12),IF(OR(AI51&lt;12,AI51=24),"am","pm"),"-",IF(AJ51&lt;=12,AJ51,AJ51-12),IF(OR(AJ51&lt;12,AJ51=24),"am","pm")),"")</f>
        <v/>
      </c>
      <c r="AR51" s="3"/>
      <c r="AU51" s="1" t="s">
        <v>433</v>
      </c>
      <c r="AV51" s="4" t="s">
        <v>431</v>
      </c>
      <c r="AW51" s="4" t="s">
        <v>432</v>
      </c>
      <c r="AX51" s="5" t="str">
        <f>CONCATENATE("{
    'name': """,B51,""",
    'area': ","""",C51,""",",
"'hours': {
      'sunday-start':","""",H51,"""",", 'sunday-end':","""",I51,"""",", 'monday-start':","""",J51,"""",", 'monday-end':","""",K51,"""",", 'tuesday-start':","""",L51,"""",", 'tuesday-end':","""",M51,""", 'wednesday-start':","""",N51,""", 'wednesday-end':","""",O51,""", 'thursday-start':","""",P51,""", 'thursday-end':","""",Q51,""", 'friday-start':","""",R51,""", 'friday-end':","""",S51,""", 'saturday-start':","""",T51,""", 'saturday-end':","""",U51,"""","},","  'description': ","""",V51,"""",", 'link':","""",AR51,"""",", 'pricing':","""",E51,"""",",   'phone-number': ","""",F51,"""",", 'address': ","""",G51,"""",", 'other-amenities': [","'",AS51,"','",AT51,"','",AU51,"'","]",", 'has-drink':",AV51,", 'has-food':",AW51,"},")</f>
        <v>{
    'name': "Knucklehead Tavern",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"Domestic bottles and drafts, great wine and well specials.", 'link':"", 'pricing':"",   'phone-number': "", 'address': "2627 Delta Dr, Colorado Springs, CO 80910", 'other-amenities': ['','','med'], 'has-drink':true, 'has-food':false},</v>
      </c>
      <c r="AY51" s="1" t="str">
        <f>IF(AS51&gt;0,"&lt;img src=@img/outdoor.png@&gt;","")</f>
        <v/>
      </c>
      <c r="AZ51" s="1" t="str">
        <f>IF(AT51&gt;0,"&lt;img src=@img/pets.png@&gt;","")</f>
        <v/>
      </c>
      <c r="BA51" s="1" t="str">
        <f>IF(AU51="hard","&lt;img src=@img/hard.png@&gt;",IF(AU51="medium","&lt;img src=@img/medium.png@&gt;",IF(AU51="easy","&lt;img src=@img/easy.png@&gt;","")))</f>
        <v/>
      </c>
      <c r="BB51" s="1" t="str">
        <f>IF(AV51="true","&lt;img src=@img/drinkicon.png@&gt;","")</f>
        <v>&lt;img src=@img/drinkicon.png@&gt;</v>
      </c>
      <c r="BC51" s="1" t="str">
        <f>IF(AW51="true","&lt;img src=@img/foodicon.png@&gt;","")</f>
        <v/>
      </c>
      <c r="BD51" s="1" t="str">
        <f>CONCATENATE(AY51,AZ51,BA51,BB51,BC51,BK51)</f>
        <v>&lt;img src=@img/drinkicon.png@&gt;</v>
      </c>
      <c r="BE51" s="1" t="str">
        <f>CONCATENATE(IF(AS51&gt;0,"outdoor ",""),IF(AT51&gt;0,"pet ",""),IF(AV51="true","drink ",""),IF(AW51="true","food ",""),AU51," ",E51," ",C51,IF(BJ51=TRUE," kid",""))</f>
        <v>drink med  sacademy</v>
      </c>
      <c r="BF51" s="1" t="str">
        <f>IF(C51="Broadmoor","Broadmoor",IF(C51="manitou","Manitou Springs",IF(C51="downtown","Downtown",IF(C51="Monument","Monument",IF(C51="nacademy","North Academy",IF(C51="northgate","North Gate",IF(C51="oldcolo","Old Colorado Springs",IF(C51="powers","Powers Road",IF(C51="sacademy","South Academy",IF(C51="woodland","Woodlands Park",""))))))))))</f>
        <v>South Academy</v>
      </c>
      <c r="BG51" s="8">
        <v>38.793636499999998</v>
      </c>
      <c r="BH51" s="8">
        <v>-104.7684613</v>
      </c>
      <c r="BI51" s="1" t="str">
        <f>CONCATENATE("[",BG51,",",BH51,"],")</f>
        <v>[38.7936365,-104.7684613],</v>
      </c>
    </row>
    <row r="52" spans="2:62" ht="21" customHeight="1">
      <c r="B52" s="25" t="s">
        <v>119</v>
      </c>
      <c r="C52" s="1" t="s">
        <v>126</v>
      </c>
      <c r="G52" s="12" t="s">
        <v>298</v>
      </c>
      <c r="H52" s="1">
        <v>1400</v>
      </c>
      <c r="I52" s="1">
        <v>1700</v>
      </c>
      <c r="J52" s="1">
        <v>1400</v>
      </c>
      <c r="K52" s="1">
        <v>1700</v>
      </c>
      <c r="L52" s="1">
        <v>1400</v>
      </c>
      <c r="M52" s="1">
        <v>1700</v>
      </c>
      <c r="N52" s="1">
        <v>1400</v>
      </c>
      <c r="O52" s="1">
        <v>1700</v>
      </c>
      <c r="P52" s="1">
        <v>1400</v>
      </c>
      <c r="Q52" s="1">
        <v>1700</v>
      </c>
      <c r="R52" s="1">
        <v>1400</v>
      </c>
      <c r="S52" s="1">
        <v>1700</v>
      </c>
      <c r="T52" s="1">
        <v>1400</v>
      </c>
      <c r="U52" s="1">
        <v>1700</v>
      </c>
      <c r="V52" s="1" t="s">
        <v>215</v>
      </c>
      <c r="W52" s="1">
        <f>IF(H52&gt;0,H52/100,"")</f>
        <v>14</v>
      </c>
      <c r="X52" s="1">
        <f>IF(I52&gt;0,I52/100,"")</f>
        <v>17</v>
      </c>
      <c r="Y52" s="1">
        <f>IF(J52&gt;0,J52/100,"")</f>
        <v>14</v>
      </c>
      <c r="Z52" s="1">
        <f>IF(K52&gt;0,K52/100,"")</f>
        <v>17</v>
      </c>
      <c r="AA52" s="1">
        <f>IF(L52&gt;0,L52/100,"")</f>
        <v>14</v>
      </c>
      <c r="AB52" s="1">
        <f>IF(M52&gt;0,M52/100,"")</f>
        <v>17</v>
      </c>
      <c r="AC52" s="1">
        <f>IF(N52&gt;0,N52/100,"")</f>
        <v>14</v>
      </c>
      <c r="AD52" s="1">
        <f>IF(O52&gt;0,O52/100,"")</f>
        <v>17</v>
      </c>
      <c r="AE52" s="1">
        <f>IF(P52&gt;0,P52/100,"")</f>
        <v>14</v>
      </c>
      <c r="AF52" s="1">
        <f>IF(Q52&gt;0,Q52/100,"")</f>
        <v>17</v>
      </c>
      <c r="AG52" s="1">
        <f>IF(R52&gt;0,R52/100,"")</f>
        <v>14</v>
      </c>
      <c r="AH52" s="1">
        <f>IF(S52&gt;0,S52/100,"")</f>
        <v>17</v>
      </c>
      <c r="AI52" s="1">
        <f>IF(T52&gt;0,T52/100,"")</f>
        <v>14</v>
      </c>
      <c r="AJ52" s="1">
        <f>IF(U52&gt;0,U52/100,"")</f>
        <v>17</v>
      </c>
      <c r="AK52" s="1" t="str">
        <f>IF(H52&gt;0,CONCATENATE(IF(W52&lt;=12,W52,W52-12),IF(OR(W52&lt;12,W52=24),"am","pm"),"-",IF(X52&lt;=12,X52,X52-12),IF(OR(X52&lt;12,X52=24),"am","pm")),"")</f>
        <v>2pm-5pm</v>
      </c>
      <c r="AL52" s="1" t="str">
        <f>IF(J52&gt;0,CONCATENATE(IF(Y52&lt;=12,Y52,Y52-12),IF(OR(Y52&lt;12,Y52=24),"am","pm"),"-",IF(Z52&lt;=12,Z52,Z52-12),IF(OR(Z52&lt;12,Z52=24),"am","pm")),"")</f>
        <v>2pm-5pm</v>
      </c>
      <c r="AM52" s="1" t="str">
        <f>IF(L52&gt;0,CONCATENATE(IF(AA52&lt;=12,AA52,AA52-12),IF(OR(AA52&lt;12,AA52=24),"am","pm"),"-",IF(AB52&lt;=12,AB52,AB52-12),IF(OR(AB52&lt;12,AB52=24),"am","pm")),"")</f>
        <v>2pm-5pm</v>
      </c>
      <c r="AN52" s="1" t="str">
        <f>IF(N52&gt;0,CONCATENATE(IF(AC52&lt;=12,AC52,AC52-12),IF(OR(AC52&lt;12,AC52=24),"am","pm"),"-",IF(AD52&lt;=12,AD52,AD52-12),IF(OR(AD52&lt;12,AD52=24),"am","pm")),"")</f>
        <v>2pm-5pm</v>
      </c>
      <c r="AO52" s="1" t="str">
        <f>IF(O52&gt;0,CONCATENATE(IF(AE52&lt;=12,AE52,AE52-12),IF(OR(AE52&lt;12,AE52=24),"am","pm"),"-",IF(AF52&lt;=12,AF52,AF52-12),IF(OR(AF52&lt;12,AF52=24),"am","pm")),"")</f>
        <v>2pm-5pm</v>
      </c>
      <c r="AP52" s="1" t="str">
        <f>IF(R52&gt;0,CONCATENATE(IF(AG52&lt;=12,AG52,AG52-12),IF(OR(AG52&lt;12,AG52=24),"am","pm"),"-",IF(AH52&lt;=12,AH52,AH52-12),IF(OR(AH52&lt;12,AH52=24),"am","pm")),"")</f>
        <v>2pm-5pm</v>
      </c>
      <c r="AQ52" s="1" t="str">
        <f>IF(T52&gt;0,CONCATENATE(IF(AI52&lt;=12,AI52,AI52-12),IF(OR(AI52&lt;12,AI52=24),"am","pm"),"-",IF(AJ52&lt;=12,AJ52,AJ52-12),IF(OR(AJ52&lt;12,AJ52=24),"am","pm")),"")</f>
        <v>2pm-5pm</v>
      </c>
      <c r="AR52" s="6"/>
      <c r="AS52" s="1" t="s">
        <v>353</v>
      </c>
      <c r="AU52" s="1" t="s">
        <v>433</v>
      </c>
      <c r="AV52" s="4" t="s">
        <v>431</v>
      </c>
      <c r="AW52" s="4" t="s">
        <v>431</v>
      </c>
      <c r="AX52" s="5" t="str">
        <f>CONCATENATE("{
    'name': """,B52,""",
    'area': ","""",C52,""",",
"'hours': {
      'sunday-start':","""",H52,"""",", 'sunday-end':","""",I52,"""",", 'monday-start':","""",J52,"""",", 'monday-end':","""",K52,"""",", 'tuesday-start':","""",L52,"""",", 'tuesday-end':","""",M52,""", 'wednesday-start':","""",N52,""", 'wednesday-end':","""",O52,""", 'thursday-start':","""",P52,""", 'thursday-end':","""",Q52,""", 'friday-start':","""",R52,""", 'friday-end':","""",S52,""", 'saturday-start':","""",T52,""", 'saturday-end':","""",U52,"""","},","  'description': ","""",V52,"""",", 'link':","""",AR52,"""",", 'pricing':","""",E52,"""",",   'phone-number': ","""",F52,"""",", 'address': ","""",G52,"""",", 'other-amenities': [","'",AS52,"','",AT52,"','",AU52,"'","]",", 'has-drink':",AV52,", 'has-food':",AW52,"},")</f>
        <v>{
    'name': "La Casa Fiesta Restaurant",
    'area': "monument",'hours':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"Food and drink specials", 'link':"", 'pricing':"",   'phone-number': "", 'address': "230 Front St, Monument, CO 80132", 'other-amenities': ['outdoor','','med'], 'has-drink':true, 'has-food':true},</v>
      </c>
      <c r="AY52" s="1" t="str">
        <f>IF(AS52&gt;0,"&lt;img src=@img/outdoor.png@&gt;","")</f>
        <v>&lt;img src=@img/outdoor.png@&gt;</v>
      </c>
      <c r="AZ52" s="1" t="str">
        <f>IF(AT52&gt;0,"&lt;img src=@img/pets.png@&gt;","")</f>
        <v/>
      </c>
      <c r="BA52" s="1" t="str">
        <f>IF(AU52="hard","&lt;img src=@img/hard.png@&gt;",IF(AU52="medium","&lt;img src=@img/medium.png@&gt;",IF(AU52="easy","&lt;img src=@img/easy.png@&gt;","")))</f>
        <v/>
      </c>
      <c r="BB52" s="1" t="str">
        <f>IF(AV52="true","&lt;img src=@img/drinkicon.png@&gt;","")</f>
        <v>&lt;img src=@img/drinkicon.png@&gt;</v>
      </c>
      <c r="BC52" s="1" t="str">
        <f>IF(AW52="true","&lt;img src=@img/foodicon.png@&gt;","")</f>
        <v>&lt;img src=@img/foodicon.png@&gt;</v>
      </c>
      <c r="BD52" s="1" t="str">
        <f>CONCATENATE(AY52,AZ52,BA52,BB52,BC52,BK52)</f>
        <v>&lt;img src=@img/outdoor.png@&gt;&lt;img src=@img/drinkicon.png@&gt;&lt;img src=@img/foodicon.png@&gt;</v>
      </c>
      <c r="BE52" s="1" t="str">
        <f>CONCATENATE(IF(AS52&gt;0,"outdoor ",""),IF(AT52&gt;0,"pet ",""),IF(AV52="true","drink ",""),IF(AW52="true","food ",""),AU52," ",E52," ",C52,IF(BJ52=TRUE," kid",""))</f>
        <v>outdoor drink food med  monument</v>
      </c>
      <c r="BF52" s="1" t="str">
        <f>IF(C52="Broadmoor","Broadmoor",IF(C52="manitou","Manitou Springs",IF(C52="downtown","Downtown",IF(C52="Monument","Monument",IF(C52="nacademy","North Academy",IF(C52="northgate","North Gate",IF(C52="oldcolo","Old Colorado Springs",IF(C52="powers","Powers Road",IF(C52="sacademy","South Academy",IF(C52="woodland","Woodlands Park",""))))))))))</f>
        <v>Monument</v>
      </c>
      <c r="BG52" s="8">
        <v>39.091929999999998</v>
      </c>
      <c r="BH52" s="8">
        <v>-104.87358999999999</v>
      </c>
      <c r="BI52" s="1" t="str">
        <f>CONCATENATE("[",BG52,",",BH52,"],")</f>
        <v>[39.09193,-104.87359],</v>
      </c>
    </row>
    <row r="53" spans="2:62" ht="21" customHeight="1">
      <c r="B53" s="22" t="s">
        <v>144</v>
      </c>
      <c r="C53" s="1" t="s">
        <v>147</v>
      </c>
      <c r="G53" s="12" t="s">
        <v>322</v>
      </c>
      <c r="V53" s="8"/>
      <c r="W53" s="1" t="str">
        <f>IF(H53&gt;0,H53/100,"")</f>
        <v/>
      </c>
      <c r="X53" s="1" t="str">
        <f>IF(I53&gt;0,I53/100,"")</f>
        <v/>
      </c>
      <c r="Y53" s="1" t="str">
        <f>IF(J53&gt;0,J53/100,"")</f>
        <v/>
      </c>
      <c r="Z53" s="1" t="str">
        <f>IF(K53&gt;0,K53/100,"")</f>
        <v/>
      </c>
      <c r="AA53" s="1" t="str">
        <f>IF(L53&gt;0,L53/100,"")</f>
        <v/>
      </c>
      <c r="AB53" s="1" t="str">
        <f>IF(M53&gt;0,M53/100,"")</f>
        <v/>
      </c>
      <c r="AC53" s="1" t="str">
        <f>IF(N53&gt;0,N53/100,"")</f>
        <v/>
      </c>
      <c r="AD53" s="1" t="str">
        <f>IF(O53&gt;0,O53/100,"")</f>
        <v/>
      </c>
      <c r="AE53" s="1" t="str">
        <f>IF(P53&gt;0,P53/100,"")</f>
        <v/>
      </c>
      <c r="AF53" s="1" t="str">
        <f>IF(Q53&gt;0,Q53/100,"")</f>
        <v/>
      </c>
      <c r="AG53" s="1" t="str">
        <f>IF(R53&gt;0,R53/100,"")</f>
        <v/>
      </c>
      <c r="AH53" s="1" t="str">
        <f>IF(S53&gt;0,S53/100,"")</f>
        <v/>
      </c>
      <c r="AI53" s="1" t="str">
        <f>IF(T53&gt;0,T53/100,"")</f>
        <v/>
      </c>
      <c r="AJ53" s="1" t="str">
        <f>IF(U53&gt;0,U53/100,"")</f>
        <v/>
      </c>
      <c r="AK53" s="1" t="str">
        <f>IF(H53&gt;0,CONCATENATE(IF(W53&lt;=12,W53,W53-12),IF(OR(W53&lt;12,W53=24),"am","pm"),"-",IF(X53&lt;=12,X53,X53-12),IF(OR(X53&lt;12,X53=24),"am","pm")),"")</f>
        <v/>
      </c>
      <c r="AL53" s="1" t="str">
        <f>IF(J53&gt;0,CONCATENATE(IF(Y53&lt;=12,Y53,Y53-12),IF(OR(Y53&lt;12,Y53=24),"am","pm"),"-",IF(Z53&lt;=12,Z53,Z53-12),IF(OR(Z53&lt;12,Z53=24),"am","pm")),"")</f>
        <v/>
      </c>
      <c r="AM53" s="1" t="str">
        <f>IF(L53&gt;0,CONCATENATE(IF(AA53&lt;=12,AA53,AA53-12),IF(OR(AA53&lt;12,AA53=24),"am","pm"),"-",IF(AB53&lt;=12,AB53,AB53-12),IF(OR(AB53&lt;12,AB53=24),"am","pm")),"")</f>
        <v/>
      </c>
      <c r="AN53" s="1" t="str">
        <f>IF(N53&gt;0,CONCATENATE(IF(AC53&lt;=12,AC53,AC53-12),IF(OR(AC53&lt;12,AC53=24),"am","pm"),"-",IF(AD53&lt;=12,AD53,AD53-12),IF(OR(AD53&lt;12,AD53=24),"am","pm")),"")</f>
        <v/>
      </c>
      <c r="AO53" s="1" t="str">
        <f>IF(O53&gt;0,CONCATENATE(IF(AE53&lt;=12,AE53,AE53-12),IF(OR(AE53&lt;12,AE53=24),"am","pm"),"-",IF(AF53&lt;=12,AF53,AF53-12),IF(OR(AF53&lt;12,AF53=24),"am","pm")),"")</f>
        <v/>
      </c>
      <c r="AP53" s="1" t="str">
        <f>IF(R53&gt;0,CONCATENATE(IF(AG53&lt;=12,AG53,AG53-12),IF(OR(AG53&lt;12,AG53=24),"am","pm"),"-",IF(AH53&lt;=12,AH53,AH53-12),IF(OR(AH53&lt;12,AH53=24),"am","pm")),"")</f>
        <v/>
      </c>
      <c r="AQ53" s="1" t="str">
        <f>IF(T53&gt;0,CONCATENATE(IF(AI53&lt;=12,AI53,AI53-12),IF(OR(AI53&lt;12,AI53=24),"am","pm"),"-",IF(AJ53&lt;=12,AJ53,AJ53-12),IF(OR(AJ53&lt;12,AJ53=24),"am","pm")),"")</f>
        <v/>
      </c>
      <c r="AU53" s="1" t="s">
        <v>433</v>
      </c>
      <c r="AV53" s="4" t="s">
        <v>432</v>
      </c>
      <c r="AW53" s="4" t="s">
        <v>432</v>
      </c>
      <c r="AX53" s="5" t="str">
        <f>CONCATENATE("{
    'name': """,B53,""",
    'area': ","""",C53,""",",
"'hours': {
      'sunday-start':","""",H53,"""",", 'sunday-end':","""",I53,"""",", 'monday-start':","""",J53,"""",", 'monday-end':","""",K53,"""",", 'tuesday-start':","""",L53,"""",", 'tuesday-end':","""",M53,""", 'wednesday-start':","""",N53,""", 'wednesday-end':","""",O53,""", 'thursday-start':","""",P53,""", 'thursday-end':","""",Q53,""", 'friday-start':","""",R53,""", 'friday-end':","""",S53,""", 'saturday-start':","""",T53,""", 'saturday-end':","""",U53,"""","},","  'description': ","""",V53,"""",", 'link':","""",AR53,"""",", 'pricing':","""",E53,"""",",   'phone-number': ","""",F53,"""",", 'address': ","""",G53,"""",", 'other-amenities': [","'",AS53,"','",AT53,"','",AU53,"'","]",", 'has-drink':",AV53,", 'has-food':",AW53,"},")</f>
        <v>{
    'name': "Legends Rock Bar",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"2790 Hancock Expy, Colorado Springs, CO 80910", 'other-amenities': ['','','med'], 'has-drink':false, 'has-food':false},</v>
      </c>
      <c r="AY53" s="1" t="str">
        <f>IF(AS53&gt;0,"&lt;img src=@img/outdoor.png@&gt;","")</f>
        <v/>
      </c>
      <c r="AZ53" s="1" t="str">
        <f>IF(AT53&gt;0,"&lt;img src=@img/pets.png@&gt;","")</f>
        <v/>
      </c>
      <c r="BA53" s="1" t="str">
        <f>IF(AU53="hard","&lt;img src=@img/hard.png@&gt;",IF(AU53="medium","&lt;img src=@img/medium.png@&gt;",IF(AU53="easy","&lt;img src=@img/easy.png@&gt;","")))</f>
        <v/>
      </c>
      <c r="BB53" s="1" t="str">
        <f>IF(AV53="true","&lt;img src=@img/drinkicon.png@&gt;","")</f>
        <v/>
      </c>
      <c r="BC53" s="1" t="str">
        <f>IF(AW53="true","&lt;img src=@img/foodicon.png@&gt;","")</f>
        <v/>
      </c>
      <c r="BD53" s="1" t="str">
        <f>CONCATENATE(AY53,AZ53,BA53,BB53,BC53,BK53)</f>
        <v/>
      </c>
      <c r="BE53" s="1" t="str">
        <f>CONCATENATE(IF(AS53&gt;0,"outdoor ",""),IF(AT53&gt;0,"pet ",""),IF(AV53="true","drink ",""),IF(AW53="true","food ",""),AU53," ",E53," ",C53,IF(BJ53=TRUE," kid",""))</f>
        <v>med  sacademy</v>
      </c>
      <c r="BF53" s="1" t="str">
        <f>IF(C53="Broadmoor","Broadmoor",IF(C53="manitou","Manitou Springs",IF(C53="downtown","Downtown",IF(C53="Monument","Monument",IF(C53="nacademy","North Academy",IF(C53="northgate","North Gate",IF(C53="oldcolo","Old Colorado Springs",IF(C53="powers","Powers Road",IF(C53="sacademy","South Academy",IF(C53="woodland","Woodlands Park",""))))))))))</f>
        <v>South Academy</v>
      </c>
      <c r="BG53" s="8">
        <v>38.789400000000001</v>
      </c>
      <c r="BH53" s="8">
        <v>-104.76197999999999</v>
      </c>
      <c r="BI53" s="1" t="str">
        <f>CONCATENATE("[",BG53,",",BH53,"],")</f>
        <v>[38.7894,-104.76198],</v>
      </c>
      <c r="BJ53" s="4"/>
    </row>
    <row r="54" spans="2:62" ht="21" customHeight="1">
      <c r="B54" s="1" t="s">
        <v>258</v>
      </c>
      <c r="C54" s="1" t="s">
        <v>55</v>
      </c>
      <c r="G54" s="12" t="s">
        <v>336</v>
      </c>
      <c r="H54" s="1">
        <v>1700</v>
      </c>
      <c r="I54" s="1">
        <v>2100</v>
      </c>
      <c r="J54" s="1">
        <v>1600</v>
      </c>
      <c r="K54" s="1">
        <v>1900</v>
      </c>
      <c r="L54" s="1">
        <v>1600</v>
      </c>
      <c r="M54" s="1">
        <v>1900</v>
      </c>
      <c r="N54" s="1">
        <v>1600</v>
      </c>
      <c r="O54" s="1">
        <v>1900</v>
      </c>
      <c r="P54" s="1">
        <v>1600</v>
      </c>
      <c r="Q54" s="1">
        <v>1900</v>
      </c>
      <c r="R54" s="1">
        <v>1500</v>
      </c>
      <c r="S54" s="1">
        <v>1900</v>
      </c>
      <c r="V54" s="1" t="s">
        <v>265</v>
      </c>
      <c r="W54" s="1">
        <f>IF(H54&gt;0,H54/100,"")</f>
        <v>17</v>
      </c>
      <c r="X54" s="1">
        <f>IF(I54&gt;0,I54/100,"")</f>
        <v>21</v>
      </c>
      <c r="Y54" s="1">
        <f>IF(J54&gt;0,J54/100,"")</f>
        <v>16</v>
      </c>
      <c r="Z54" s="1">
        <f>IF(K54&gt;0,K54/100,"")</f>
        <v>19</v>
      </c>
      <c r="AA54" s="1">
        <f>IF(L54&gt;0,L54/100,"")</f>
        <v>16</v>
      </c>
      <c r="AB54" s="1">
        <f>IF(M54&gt;0,M54/100,"")</f>
        <v>19</v>
      </c>
      <c r="AC54" s="1">
        <f>IF(N54&gt;0,N54/100,"")</f>
        <v>16</v>
      </c>
      <c r="AD54" s="1">
        <f>IF(O54&gt;0,O54/100,"")</f>
        <v>19</v>
      </c>
      <c r="AE54" s="1">
        <f>IF(P54&gt;0,P54/100,"")</f>
        <v>16</v>
      </c>
      <c r="AF54" s="1">
        <f>IF(Q54&gt;0,Q54/100,"")</f>
        <v>19</v>
      </c>
      <c r="AG54" s="1">
        <f>IF(R54&gt;0,R54/100,"")</f>
        <v>15</v>
      </c>
      <c r="AH54" s="1">
        <f>IF(S54&gt;0,S54/100,"")</f>
        <v>19</v>
      </c>
      <c r="AI54" s="1" t="str">
        <f>IF(T54&gt;0,T54/100,"")</f>
        <v/>
      </c>
      <c r="AJ54" s="1" t="str">
        <f>IF(U54&gt;0,U54/100,"")</f>
        <v/>
      </c>
      <c r="AK54" s="1" t="str">
        <f>IF(H54&gt;0,CONCATENATE(IF(W54&lt;=12,W54,W54-12),IF(OR(W54&lt;12,W54=24),"am","pm"),"-",IF(X54&lt;=12,X54,X54-12),IF(OR(X54&lt;12,X54=24),"am","pm")),"")</f>
        <v>5pm-9pm</v>
      </c>
      <c r="AL54" s="1" t="str">
        <f>IF(J54&gt;0,CONCATENATE(IF(Y54&lt;=12,Y54,Y54-12),IF(OR(Y54&lt;12,Y54=24),"am","pm"),"-",IF(Z54&lt;=12,Z54,Z54-12),IF(OR(Z54&lt;12,Z54=24),"am","pm")),"")</f>
        <v>4pm-7pm</v>
      </c>
      <c r="AM54" s="1" t="str">
        <f>IF(L54&gt;0,CONCATENATE(IF(AA54&lt;=12,AA54,AA54-12),IF(OR(AA54&lt;12,AA54=24),"am","pm"),"-",IF(AB54&lt;=12,AB54,AB54-12),IF(OR(AB54&lt;12,AB54=24),"am","pm")),"")</f>
        <v>4pm-7pm</v>
      </c>
      <c r="AN54" s="1" t="str">
        <f>IF(N54&gt;0,CONCATENATE(IF(AC54&lt;=12,AC54,AC54-12),IF(OR(AC54&lt;12,AC54=24),"am","pm"),"-",IF(AD54&lt;=12,AD54,AD54-12),IF(OR(AD54&lt;12,AD54=24),"am","pm")),"")</f>
        <v>4pm-7pm</v>
      </c>
      <c r="AO54" s="1" t="str">
        <f>IF(O54&gt;0,CONCATENATE(IF(AE54&lt;=12,AE54,AE54-12),IF(OR(AE54&lt;12,AE54=24),"am","pm"),"-",IF(AF54&lt;=12,AF54,AF54-12),IF(OR(AF54&lt;12,AF54=24),"am","pm")),"")</f>
        <v>4pm-7pm</v>
      </c>
      <c r="AP54" s="1" t="str">
        <f>IF(R54&gt;0,CONCATENATE(IF(AG54&lt;=12,AG54,AG54-12),IF(OR(AG54&lt;12,AG54=24),"am","pm"),"-",IF(AH54&lt;=12,AH54,AH54-12),IF(OR(AH54&lt;12,AH54=24),"am","pm")),"")</f>
        <v>3pm-7pm</v>
      </c>
      <c r="AQ54" s="1" t="str">
        <f>IF(T54&gt;0,CONCATENATE(IF(AI54&lt;=12,AI54,AI54-12),IF(OR(AI54&lt;12,AI54=24),"am","pm"),"-",IF(AJ54&lt;=12,AJ54,AJ54-12),IF(OR(AJ54&lt;12,AJ54=24),"am","pm")),"")</f>
        <v/>
      </c>
      <c r="AS54" s="1" t="s">
        <v>353</v>
      </c>
      <c r="AU54" s="1" t="s">
        <v>433</v>
      </c>
      <c r="AV54" s="4" t="s">
        <v>431</v>
      </c>
      <c r="AW54" s="4" t="s">
        <v>431</v>
      </c>
      <c r="AX54" s="5" t="str">
        <f>CONCATENATE("{
    'name': """,B54,""",
    'area': ","""",C54,""",",
"'hours': {
      'sunday-start':","""",H54,"""",", 'sunday-end':","""",I54,"""",", 'monday-start':","""",J54,"""",", 'monday-end':","""",K54,"""",", 'tuesday-start':","""",L54,"""",", 'tuesday-end':","""",M54,""", 'wednesday-start':","""",N54,""", 'wednesday-end':","""",O54,""", 'thursday-start':","""",P54,""", 'thursday-end':","""",Q54,""", 'friday-start':","""",R54,""", 'friday-end':","""",S54,""", 'saturday-start':","""",T54,""", 'saturday-end':","""",U54,"""","},","  'description': ","""",V54,"""",", 'link':","""",AR54,"""",", 'pricing':","""",E54,"""",",   'phone-number': ","""",F54,"""",", 'address': ","""",G54,"""",", 'other-amenities': [","'",AS54,"','",AT54,"','",AU54,"'","]",", 'has-drink':",AV54,", 'has-food':",AW54,"},")</f>
        <v>{
    'name': "MacKenzies Chop House",
    'area': "downtown",'hours': {
      'sunday-start':"1700", 'sunday-end':"2100", 'monday-start':"1600", 'monday-end':"1900", 'tuesday-start':"1600", 'tuesday-end':"1900", 'wednesday-start':"1600", 'wednesday-end':"1900", 'thursday-start':"1600", 'thursday-end':"1900", 'friday-start':"1500", 'friday-end':"1900", 'saturday-start':"", 'saturday-end':""},  'description': "$7 select appetizers &amp; martinis&lt;br&gt;$2 off all wines by the glass&lt;br&gt;$4 wells and drafts", 'link':"", 'pricing':"",   'phone-number': "", 'address': "128 S Tejon St, Colorado Springs, CO 80903", 'other-amenities': ['outdoor','','med'], 'has-drink':true, 'has-food':true},</v>
      </c>
      <c r="AY54" s="1" t="str">
        <f>IF(AS54&gt;0,"&lt;img src=@img/outdoor.png@&gt;","")</f>
        <v>&lt;img src=@img/outdoor.png@&gt;</v>
      </c>
      <c r="AZ54" s="1" t="str">
        <f>IF(AT54&gt;0,"&lt;img src=@img/pets.png@&gt;","")</f>
        <v/>
      </c>
      <c r="BA54" s="1" t="str">
        <f>IF(AU54="hard","&lt;img src=@img/hard.png@&gt;",IF(AU54="medium","&lt;img src=@img/medium.png@&gt;",IF(AU54="easy","&lt;img src=@img/easy.png@&gt;","")))</f>
        <v/>
      </c>
      <c r="BB54" s="1" t="str">
        <f>IF(AV54="true","&lt;img src=@img/drinkicon.png@&gt;","")</f>
        <v>&lt;img src=@img/drinkicon.png@&gt;</v>
      </c>
      <c r="BC54" s="1" t="str">
        <f>IF(AW54="true","&lt;img src=@img/foodicon.png@&gt;","")</f>
        <v>&lt;img src=@img/foodicon.png@&gt;</v>
      </c>
      <c r="BD54" s="1" t="str">
        <f>CONCATENATE(AY54,AZ54,BA54,BB54,BC54,BK54)</f>
        <v>&lt;img src=@img/outdoor.png@&gt;&lt;img src=@img/drinkicon.png@&gt;&lt;img src=@img/foodicon.png@&gt;</v>
      </c>
      <c r="BE54" s="1" t="str">
        <f>CONCATENATE(IF(AS54&gt;0,"outdoor ",""),IF(AT54&gt;0,"pet ",""),IF(AV54="true","drink ",""),IF(AW54="true","food ",""),AU54," ",E54," ",C54,IF(BJ54=TRUE," kid",""))</f>
        <v>outdoor drink food med  downtown</v>
      </c>
      <c r="BF54" s="1" t="str">
        <f>IF(C54="Broadmoor","Broadmoor",IF(C54="manitou","Manitou Springs",IF(C54="downtown","Downtown",IF(C54="Monument","Monument",IF(C54="nacademy","North Academy",IF(C54="northgate","North Gate",IF(C54="oldcolo","Old Colorado Springs",IF(C54="powers","Powers Road",IF(C54="sacademy","South Academy",IF(C54="woodland","Woodlands Park",""))))))))))</f>
        <v>Downtown</v>
      </c>
      <c r="BG54" s="14">
        <v>38.831229999999998</v>
      </c>
      <c r="BH54" s="8">
        <v>-104.82414</v>
      </c>
      <c r="BI54" s="1" t="str">
        <f>CONCATENATE("[",BG54,",",BH54,"],")</f>
        <v>[38.83123,-104.82414],</v>
      </c>
    </row>
    <row r="55" spans="2:62" ht="21" customHeight="1">
      <c r="B55" s="8" t="s">
        <v>242</v>
      </c>
      <c r="C55" s="1" t="s">
        <v>55</v>
      </c>
      <c r="G55" s="12" t="s">
        <v>155</v>
      </c>
      <c r="H55" s="1">
        <v>1500</v>
      </c>
      <c r="I55" s="1">
        <v>1800</v>
      </c>
      <c r="J55" s="1">
        <v>1500</v>
      </c>
      <c r="K55" s="1">
        <v>1800</v>
      </c>
      <c r="L55" s="1">
        <v>1500</v>
      </c>
      <c r="M55" s="1">
        <v>1800</v>
      </c>
      <c r="N55" s="1">
        <v>1500</v>
      </c>
      <c r="O55" s="1">
        <v>1800</v>
      </c>
      <c r="P55" s="1">
        <v>1500</v>
      </c>
      <c r="Q55" s="1">
        <v>1800</v>
      </c>
      <c r="R55" s="1">
        <v>1500</v>
      </c>
      <c r="S55" s="1">
        <v>1800</v>
      </c>
      <c r="T55" s="1">
        <v>1500</v>
      </c>
      <c r="U55" s="1">
        <v>1800</v>
      </c>
      <c r="V55" s="1" t="s">
        <v>243</v>
      </c>
      <c r="W55" s="1">
        <f>IF(H55&gt;0,H55/100,"")</f>
        <v>15</v>
      </c>
      <c r="X55" s="1">
        <f>IF(I55&gt;0,I55/100,"")</f>
        <v>18</v>
      </c>
      <c r="Y55" s="1">
        <f>IF(J55&gt;0,J55/100,"")</f>
        <v>15</v>
      </c>
      <c r="Z55" s="1">
        <f>IF(K55&gt;0,K55/100,"")</f>
        <v>18</v>
      </c>
      <c r="AA55" s="1">
        <f>IF(L55&gt;0,L55/100,"")</f>
        <v>15</v>
      </c>
      <c r="AB55" s="1">
        <f>IF(M55&gt;0,M55/100,"")</f>
        <v>18</v>
      </c>
      <c r="AC55" s="1">
        <f>IF(N55&gt;0,N55/100,"")</f>
        <v>15</v>
      </c>
      <c r="AD55" s="1">
        <f>IF(O55&gt;0,O55/100,"")</f>
        <v>18</v>
      </c>
      <c r="AE55" s="1">
        <f>IF(P55&gt;0,P55/100,"")</f>
        <v>15</v>
      </c>
      <c r="AF55" s="1">
        <f>IF(Q55&gt;0,Q55/100,"")</f>
        <v>18</v>
      </c>
      <c r="AG55" s="1">
        <f>IF(R55&gt;0,R55/100,"")</f>
        <v>15</v>
      </c>
      <c r="AH55" s="1">
        <f>IF(S55&gt;0,S55/100,"")</f>
        <v>18</v>
      </c>
      <c r="AI55" s="1">
        <f>IF(T55&gt;0,T55/100,"")</f>
        <v>15</v>
      </c>
      <c r="AJ55" s="1">
        <f>IF(U55&gt;0,U55/100,"")</f>
        <v>18</v>
      </c>
      <c r="AK55" s="1" t="str">
        <f>IF(H55&gt;0,CONCATENATE(IF(W55&lt;=12,W55,W55-12),IF(OR(W55&lt;12,W55=24),"am","pm"),"-",IF(X55&lt;=12,X55,X55-12),IF(OR(X55&lt;12,X55=24),"am","pm")),"")</f>
        <v>3pm-6pm</v>
      </c>
      <c r="AL55" s="1" t="str">
        <f>IF(J55&gt;0,CONCATENATE(IF(Y55&lt;=12,Y55,Y55-12),IF(OR(Y55&lt;12,Y55=24),"am","pm"),"-",IF(Z55&lt;=12,Z55,Z55-12),IF(OR(Z55&lt;12,Z55=24),"am","pm")),"")</f>
        <v>3pm-6pm</v>
      </c>
      <c r="AM55" s="1" t="str">
        <f>IF(L55&gt;0,CONCATENATE(IF(AA55&lt;=12,AA55,AA55-12),IF(OR(AA55&lt;12,AA55=24),"am","pm"),"-",IF(AB55&lt;=12,AB55,AB55-12),IF(OR(AB55&lt;12,AB55=24),"am","pm")),"")</f>
        <v>3pm-6pm</v>
      </c>
      <c r="AN55" s="1" t="str">
        <f>IF(N55&gt;0,CONCATENATE(IF(AC55&lt;=12,AC55,AC55-12),IF(OR(AC55&lt;12,AC55=24),"am","pm"),"-",IF(AD55&lt;=12,AD55,AD55-12),IF(OR(AD55&lt;12,AD55=24),"am","pm")),"")</f>
        <v>3pm-6pm</v>
      </c>
      <c r="AO55" s="1" t="str">
        <f>IF(O55&gt;0,CONCATENATE(IF(AE55&lt;=12,AE55,AE55-12),IF(OR(AE55&lt;12,AE55=24),"am","pm"),"-",IF(AF55&lt;=12,AF55,AF55-12),IF(OR(AF55&lt;12,AF55=24),"am","pm")),"")</f>
        <v>3pm-6pm</v>
      </c>
      <c r="AP55" s="1" t="str">
        <f>IF(R55&gt;0,CONCATENATE(IF(AG55&lt;=12,AG55,AG55-12),IF(OR(AG55&lt;12,AG55=24),"am","pm"),"-",IF(AH55&lt;=12,AH55,AH55-12),IF(OR(AH55&lt;12,AH55=24),"am","pm")),"")</f>
        <v>3pm-6pm</v>
      </c>
      <c r="AQ55" s="1" t="str">
        <f>IF(T55&gt;0,CONCATENATE(IF(AI55&lt;=12,AI55,AI55-12),IF(OR(AI55&lt;12,AI55=24),"am","pm"),"-",IF(AJ55&lt;=12,AJ55,AJ55-12),IF(OR(AJ55&lt;12,AJ55=24),"am","pm")),"")</f>
        <v>3pm-6pm</v>
      </c>
      <c r="AR55" s="3"/>
      <c r="AU55" s="1" t="s">
        <v>433</v>
      </c>
      <c r="AV55" s="4" t="s">
        <v>431</v>
      </c>
      <c r="AW55" s="4" t="s">
        <v>431</v>
      </c>
      <c r="AX55" s="5" t="str">
        <f>CONCATENATE("{
    'name': """,B55,""",
    'area': ","""",C55,""",",
"'hours': {
      'sunday-start':","""",H55,"""",", 'sunday-end':","""",I55,"""",", 'monday-start':","""",J55,"""",", 'monday-end':","""",K55,"""",", 'tuesday-start':","""",L55,"""",", 'tuesday-end':","""",M55,""", 'wednesday-start':","""",N55,""", 'wednesday-end':","""",O55,""", 'thursday-start':","""",P55,""", 'thursday-end':","""",Q55,""", 'friday-start':","""",R55,""", 'friday-end':","""",S55,""", 'saturday-start':","""",T55,""", 'saturday-end':","""",U55,"""","},","  'description': ","""",V55,"""",", 'link':","""",AR55,"""",", 'pricing':","""",E55,"""",",   'phone-number': ","""",F55,"""",", 'address': ","""",G55,"""",", 'other-amenities': [","'",AS55,"','",AT55,"','",AU55,"'","]",", 'has-drink':",AV55,", 'has-food':",AW55,"},")</f>
        <v>{
    'name': "McCabes Tavern",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"$4 Wells &amp; House Wines&lt;br&gt;50-cent Chicken Wings&lt;br&gt;$3.50 Drafts Pints ($2.75 Bud Light pint)", 'link':"", 'pricing':"",   'phone-number': "", 'address': "520 S Tejon St, Colorado Springs, CO 80903", 'other-amenities': ['','','med'], 'has-drink':true, 'has-food':true},</v>
      </c>
      <c r="AY55" s="1" t="str">
        <f>IF(AS55&gt;0,"&lt;img src=@img/outdoor.png@&gt;","")</f>
        <v/>
      </c>
      <c r="AZ55" s="1" t="str">
        <f>IF(AT55&gt;0,"&lt;img src=@img/pets.png@&gt;","")</f>
        <v/>
      </c>
      <c r="BA55" s="1" t="str">
        <f>IF(AU55="hard","&lt;img src=@img/hard.png@&gt;",IF(AU55="medium","&lt;img src=@img/medium.png@&gt;",IF(AU55="easy","&lt;img src=@img/easy.png@&gt;","")))</f>
        <v/>
      </c>
      <c r="BB55" s="1" t="str">
        <f>IF(AV55="true","&lt;img src=@img/drinkicon.png@&gt;","")</f>
        <v>&lt;img src=@img/drinkicon.png@&gt;</v>
      </c>
      <c r="BC55" s="1" t="str">
        <f>IF(AW55="true","&lt;img src=@img/foodicon.png@&gt;","")</f>
        <v>&lt;img src=@img/foodicon.png@&gt;</v>
      </c>
      <c r="BD55" s="1" t="str">
        <f>CONCATENATE(AY55,AZ55,BA55,BB55,BC55,BK55)</f>
        <v>&lt;img src=@img/drinkicon.png@&gt;&lt;img src=@img/foodicon.png@&gt;</v>
      </c>
      <c r="BE55" s="1" t="str">
        <f>CONCATENATE(IF(AS55&gt;0,"outdoor ",""),IF(AT55&gt;0,"pet ",""),IF(AV55="true","drink ",""),IF(AW55="true","food ",""),AU55," ",E55," ",C55,IF(BJ55=TRUE," kid",""))</f>
        <v>drink food med  downtown</v>
      </c>
      <c r="BF55" s="1" t="str">
        <f>IF(C55="Broadmoor","Broadmoor",IF(C55="manitou","Manitou Springs",IF(C55="downtown","Downtown",IF(C55="Monument","Monument",IF(C55="nacademy","North Academy",IF(C55="northgate","North Gate",IF(C55="oldcolo","Old Colorado Springs",IF(C55="powers","Powers Road",IF(C55="sacademy","South Academy",IF(C55="woodland","Woodlands Park",""))))))))))</f>
        <v>Downtown</v>
      </c>
      <c r="BG55" s="8">
        <v>38.826121499999999</v>
      </c>
      <c r="BH55" s="8">
        <v>-104.8241113</v>
      </c>
      <c r="BI55" s="1" t="str">
        <f>CONCATENATE("[",BG55,",",BH55,"],")</f>
        <v>[38.8261215,-104.8241113],</v>
      </c>
    </row>
    <row r="56" spans="2:62" ht="21" customHeight="1">
      <c r="B56" s="1" t="s">
        <v>141</v>
      </c>
      <c r="C56" s="1" t="s">
        <v>142</v>
      </c>
      <c r="G56" s="12" t="s">
        <v>318</v>
      </c>
      <c r="H56" s="1">
        <v>1500</v>
      </c>
      <c r="I56" s="1">
        <v>1800</v>
      </c>
      <c r="J56" s="1">
        <v>1500</v>
      </c>
      <c r="K56" s="1">
        <v>1800</v>
      </c>
      <c r="L56" s="1">
        <v>1500</v>
      </c>
      <c r="M56" s="1">
        <v>1800</v>
      </c>
      <c r="N56" s="1">
        <v>1500</v>
      </c>
      <c r="O56" s="1">
        <v>1800</v>
      </c>
      <c r="P56" s="1">
        <v>1500</v>
      </c>
      <c r="Q56" s="1">
        <v>1800</v>
      </c>
      <c r="R56" s="1">
        <v>1500</v>
      </c>
      <c r="S56" s="1">
        <v>1800</v>
      </c>
      <c r="T56" s="1">
        <v>1500</v>
      </c>
      <c r="U56" s="1">
        <v>1800</v>
      </c>
      <c r="V56" s="1" t="s">
        <v>231</v>
      </c>
      <c r="W56" s="1">
        <f>IF(H56&gt;0,H56/100,"")</f>
        <v>15</v>
      </c>
      <c r="X56" s="1">
        <f>IF(I56&gt;0,I56/100,"")</f>
        <v>18</v>
      </c>
      <c r="Y56" s="1">
        <f>IF(J56&gt;0,J56/100,"")</f>
        <v>15</v>
      </c>
      <c r="Z56" s="1">
        <f>IF(K56&gt;0,K56/100,"")</f>
        <v>18</v>
      </c>
      <c r="AA56" s="1">
        <f>IF(L56&gt;0,L56/100,"")</f>
        <v>15</v>
      </c>
      <c r="AB56" s="1">
        <f>IF(M56&gt;0,M56/100,"")</f>
        <v>18</v>
      </c>
      <c r="AC56" s="1">
        <f>IF(N56&gt;0,N56/100,"")</f>
        <v>15</v>
      </c>
      <c r="AD56" s="1">
        <f>IF(O56&gt;0,O56/100,"")</f>
        <v>18</v>
      </c>
      <c r="AE56" s="1">
        <f>IF(P56&gt;0,P56/100,"")</f>
        <v>15</v>
      </c>
      <c r="AF56" s="1">
        <f>IF(Q56&gt;0,Q56/100,"")</f>
        <v>18</v>
      </c>
      <c r="AG56" s="1">
        <f>IF(R56&gt;0,R56/100,"")</f>
        <v>15</v>
      </c>
      <c r="AH56" s="1">
        <f>IF(S56&gt;0,S56/100,"")</f>
        <v>18</v>
      </c>
      <c r="AI56" s="1">
        <f>IF(T56&gt;0,T56/100,"")</f>
        <v>15</v>
      </c>
      <c r="AJ56" s="1">
        <f>IF(U56&gt;0,U56/100,"")</f>
        <v>18</v>
      </c>
      <c r="AK56" s="1" t="str">
        <f>IF(H56&gt;0,CONCATENATE(IF(W56&lt;=12,W56,W56-12),IF(OR(W56&lt;12,W56=24),"am","pm"),"-",IF(X56&lt;=12,X56,X56-12),IF(OR(X56&lt;12,X56=24),"am","pm")),"")</f>
        <v>3pm-6pm</v>
      </c>
      <c r="AL56" s="1" t="str">
        <f>IF(J56&gt;0,CONCATENATE(IF(Y56&lt;=12,Y56,Y56-12),IF(OR(Y56&lt;12,Y56=24),"am","pm"),"-",IF(Z56&lt;=12,Z56,Z56-12),IF(OR(Z56&lt;12,Z56=24),"am","pm")),"")</f>
        <v>3pm-6pm</v>
      </c>
      <c r="AM56" s="1" t="str">
        <f>IF(L56&gt;0,CONCATENATE(IF(AA56&lt;=12,AA56,AA56-12),IF(OR(AA56&lt;12,AA56=24),"am","pm"),"-",IF(AB56&lt;=12,AB56,AB56-12),IF(OR(AB56&lt;12,AB56=24),"am","pm")),"")</f>
        <v>3pm-6pm</v>
      </c>
      <c r="AN56" s="1" t="str">
        <f>IF(N56&gt;0,CONCATENATE(IF(AC56&lt;=12,AC56,AC56-12),IF(OR(AC56&lt;12,AC56=24),"am","pm"),"-",IF(AD56&lt;=12,AD56,AD56-12),IF(OR(AD56&lt;12,AD56=24),"am","pm")),"")</f>
        <v>3pm-6pm</v>
      </c>
      <c r="AO56" s="1" t="str">
        <f>IF(O56&gt;0,CONCATENATE(IF(AE56&lt;=12,AE56,AE56-12),IF(OR(AE56&lt;12,AE56=24),"am","pm"),"-",IF(AF56&lt;=12,AF56,AF56-12),IF(OR(AF56&lt;12,AF56=24),"am","pm")),"")</f>
        <v>3pm-6pm</v>
      </c>
      <c r="AP56" s="1" t="str">
        <f>IF(R56&gt;0,CONCATENATE(IF(AG56&lt;=12,AG56,AG56-12),IF(OR(AG56&lt;12,AG56=24),"am","pm"),"-",IF(AH56&lt;=12,AH56,AH56-12),IF(OR(AH56&lt;12,AH56=24),"am","pm")),"")</f>
        <v>3pm-6pm</v>
      </c>
      <c r="AQ56" s="1" t="str">
        <f>IF(T56&gt;0,CONCATENATE(IF(AI56&lt;=12,AI56,AI56-12),IF(OR(AI56&lt;12,AI56=24),"am","pm"),"-",IF(AJ56&lt;=12,AJ56,AJ56-12),IF(OR(AJ56&lt;12,AJ56=24),"am","pm")),"")</f>
        <v>3pm-6pm</v>
      </c>
      <c r="AR56" s="6"/>
      <c r="AU56" s="1" t="s">
        <v>433</v>
      </c>
      <c r="AV56" s="4" t="s">
        <v>431</v>
      </c>
      <c r="AW56" s="4" t="s">
        <v>432</v>
      </c>
      <c r="AX56" s="5" t="str">
        <f>CONCATENATE("{
    'name': """,B56,""",
    'area': ","""",C56,""",",
"'hours': {
      'sunday-start':","""",H56,"""",", 'sunday-end':","""",I56,"""",", 'monday-start':","""",J56,"""",", 'monday-end':","""",K56,"""",", 'tuesday-start':","""",L56,"""",", 'tuesday-end':","""",M56,""", 'wednesday-start':","""",N56,""", 'wednesday-end':","""",O56,""", 'thursday-start':","""",P56,""", 'thursday-end':","""",Q56,""", 'friday-start':","""",R56,""", 'friday-end':","""",S56,""", 'saturday-start':","""",T56,""", 'saturday-end':","""",U56,"""","},","  'description': ","""",V56,"""",", 'link':","""",AR56,"""",", 'pricing':","""",E56,"""",",   'phone-number': ","""",F56,"""",", 'address': ","""",G56,"""",", 'other-amenities': [","'",AS56,"','",AT56,"','",AU56,"'","]",", 'has-drink':",AV56,", 'has-food':",AW56,"},")</f>
        <v>{
    'name': "Mi Mexico",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drinks", 'link':"", 'pricing':"",   'phone-number': "", 'address': "3956 N Academy Blvd, Colorado Springs, CO 80917", 'other-amenities': ['','','med'], 'has-drink':true, 'has-food':false},</v>
      </c>
      <c r="AY56" s="1" t="str">
        <f>IF(AS56&gt;0,"&lt;img src=@img/outdoor.png@&gt;","")</f>
        <v/>
      </c>
      <c r="AZ56" s="1" t="str">
        <f>IF(AT56&gt;0,"&lt;img src=@img/pets.png@&gt;","")</f>
        <v/>
      </c>
      <c r="BA56" s="1" t="str">
        <f>IF(AU56="hard","&lt;img src=@img/hard.png@&gt;",IF(AU56="medium","&lt;img src=@img/medium.png@&gt;",IF(AU56="easy","&lt;img src=@img/easy.png@&gt;","")))</f>
        <v/>
      </c>
      <c r="BB56" s="1" t="str">
        <f>IF(AV56="true","&lt;img src=@img/drinkicon.png@&gt;","")</f>
        <v>&lt;img src=@img/drinkicon.png@&gt;</v>
      </c>
      <c r="BC56" s="1" t="str">
        <f>IF(AW56="true","&lt;img src=@img/foodicon.png@&gt;","")</f>
        <v/>
      </c>
      <c r="BD56" s="1" t="str">
        <f>CONCATENATE(AY56,AZ56,BA56,BB56,BC56,BK56)</f>
        <v>&lt;img src=@img/drinkicon.png@&gt;</v>
      </c>
      <c r="BE56" s="1" t="str">
        <f>CONCATENATE(IF(AS56&gt;0,"outdoor ",""),IF(AT56&gt;0,"pet ",""),IF(AV56="true","drink ",""),IF(AW56="true","food ",""),AU56," ",E56," ",C56,IF(BJ56=TRUE," kid",""))</f>
        <v>drink med  nacademy</v>
      </c>
      <c r="BF56" s="1" t="str">
        <f>IF(C56="Broadmoor","Broadmoor",IF(C56="manitou","Manitou Springs",IF(C56="downtown","Downtown",IF(C56="Monument","Monument",IF(C56="nacademy","North Academy",IF(C56="northgate","North Gate",IF(C56="oldcolo","Old Colorado Springs",IF(C56="powers","Powers Road",IF(C56="sacademy","South Academy",IF(C56="woodland","Woodlands Park",""))))))))))</f>
        <v>North Academy</v>
      </c>
      <c r="BG56" s="8">
        <v>38.889310000000002</v>
      </c>
      <c r="BH56" s="8">
        <v>-104.7575033</v>
      </c>
      <c r="BI56" s="1" t="str">
        <f>CONCATENATE("[",BG56,",",BH56,"],")</f>
        <v>[38.88931,-104.7575033],</v>
      </c>
    </row>
    <row r="57" spans="2:62" ht="21" customHeight="1">
      <c r="B57" s="24" t="s">
        <v>83</v>
      </c>
      <c r="C57" s="1" t="s">
        <v>87</v>
      </c>
      <c r="G57" s="12" t="s">
        <v>166</v>
      </c>
      <c r="H57" s="1">
        <v>1630</v>
      </c>
      <c r="I57" s="1">
        <v>1830</v>
      </c>
      <c r="P57" s="1">
        <v>1630</v>
      </c>
      <c r="Q57" s="1">
        <v>1830</v>
      </c>
      <c r="R57" s="1">
        <v>1630</v>
      </c>
      <c r="S57" s="1">
        <v>1830</v>
      </c>
      <c r="T57" s="1">
        <v>1630</v>
      </c>
      <c r="U57" s="1">
        <v>1830</v>
      </c>
      <c r="V57" s="29" t="s">
        <v>184</v>
      </c>
      <c r="W57" s="1">
        <f>IF(H57&gt;0,H57/100,"")</f>
        <v>16.3</v>
      </c>
      <c r="X57" s="1">
        <f>IF(I57&gt;0,I57/100,"")</f>
        <v>18.3</v>
      </c>
      <c r="Y57" s="1" t="str">
        <f>IF(J57&gt;0,J57/100,"")</f>
        <v/>
      </c>
      <c r="Z57" s="1" t="str">
        <f>IF(K57&gt;0,K57/100,"")</f>
        <v/>
      </c>
      <c r="AA57" s="1" t="str">
        <f>IF(L57&gt;0,L57/100,"")</f>
        <v/>
      </c>
      <c r="AB57" s="1" t="str">
        <f>IF(M57&gt;0,M57/100,"")</f>
        <v/>
      </c>
      <c r="AC57" s="1" t="str">
        <f>IF(N57&gt;0,N57/100,"")</f>
        <v/>
      </c>
      <c r="AD57" s="1" t="str">
        <f>IF(O57&gt;0,O57/100,"")</f>
        <v/>
      </c>
      <c r="AE57" s="1">
        <f>IF(P57&gt;0,P57/100,"")</f>
        <v>16.3</v>
      </c>
      <c r="AF57" s="1">
        <f>IF(Q57&gt;0,Q57/100,"")</f>
        <v>18.3</v>
      </c>
      <c r="AG57" s="1">
        <f>IF(R57&gt;0,R57/100,"")</f>
        <v>16.3</v>
      </c>
      <c r="AH57" s="1">
        <f>IF(S57&gt;0,S57/100,"")</f>
        <v>18.3</v>
      </c>
      <c r="AI57" s="1">
        <f>IF(T57&gt;0,T57/100,"")</f>
        <v>16.3</v>
      </c>
      <c r="AJ57" s="1">
        <f>IF(U57&gt;0,U57/100,"")</f>
        <v>18.3</v>
      </c>
      <c r="AK57" s="1" t="str">
        <f>IF(H57&gt;0,CONCATENATE(IF(W57&lt;=12,W57,W57-12),IF(OR(W57&lt;12,W57=24),"am","pm"),"-",IF(X57&lt;=12,X57,X57-12),IF(OR(X57&lt;12,X57=24),"am","pm")),"")</f>
        <v>4.3pm-6.3pm</v>
      </c>
      <c r="AL57" s="1" t="str">
        <f>IF(J57&gt;0,CONCATENATE(IF(Y57&lt;=12,Y57,Y57-12),IF(OR(Y57&lt;12,Y57=24),"am","pm"),"-",IF(Z57&lt;=12,Z57,Z57-12),IF(OR(Z57&lt;12,Z57=24),"am","pm")),"")</f>
        <v/>
      </c>
      <c r="AM57" s="1" t="str">
        <f>IF(L57&gt;0,CONCATENATE(IF(AA57&lt;=12,AA57,AA57-12),IF(OR(AA57&lt;12,AA57=24),"am","pm"),"-",IF(AB57&lt;=12,AB57,AB57-12),IF(OR(AB57&lt;12,AB57=24),"am","pm")),"")</f>
        <v/>
      </c>
      <c r="AN57" s="1" t="str">
        <f>IF(N57&gt;0,CONCATENATE(IF(AC57&lt;=12,AC57,AC57-12),IF(OR(AC57&lt;12,AC57=24),"am","pm"),"-",IF(AD57&lt;=12,AD57,AD57-12),IF(OR(AD57&lt;12,AD57=24),"am","pm")),"")</f>
        <v/>
      </c>
      <c r="AO57" s="1" t="str">
        <f>IF(O57&gt;0,CONCATENATE(IF(AE57&lt;=12,AE57,AE57-12),IF(OR(AE57&lt;12,AE57=24),"am","pm"),"-",IF(AF57&lt;=12,AF57,AF57-12),IF(OR(AF57&lt;12,AF57=24),"am","pm")),"")</f>
        <v/>
      </c>
      <c r="AP57" s="1" t="str">
        <f>IF(R57&gt;0,CONCATENATE(IF(AG57&lt;=12,AG57,AG57-12),IF(OR(AG57&lt;12,AG57=24),"am","pm"),"-",IF(AH57&lt;=12,AH57,AH57-12),IF(OR(AH57&lt;12,AH57=24),"am","pm")),"")</f>
        <v>4.3pm-6.3pm</v>
      </c>
      <c r="AQ57" s="1" t="str">
        <f>IF(T57&gt;0,CONCATENATE(IF(AI57&lt;=12,AI57,AI57-12),IF(OR(AI57&lt;12,AI57=24),"am","pm"),"-",IF(AJ57&lt;=12,AJ57,AJ57-12),IF(OR(AJ57&lt;12,AJ57=24),"am","pm")),"")</f>
        <v>4.3pm-6.3pm</v>
      </c>
      <c r="AR57" s="3"/>
      <c r="AU57" s="1" t="s">
        <v>433</v>
      </c>
      <c r="AV57" s="4" t="s">
        <v>431</v>
      </c>
      <c r="AW57" s="4" t="s">
        <v>431</v>
      </c>
      <c r="AX57" s="5" t="str">
        <f>CONCATENATE("{
    'name': """,B57,""",
    'area': ","""",C57,""",",
"'hours': {
      'sunday-start':","""",H57,"""",", 'sunday-end':","""",I57,"""",", 'monday-start':","""",J57,"""",", 'monday-end':","""",K57,"""",", 'tuesday-start':","""",L57,"""",", 'tuesday-end':","""",M57,""", 'wednesday-start':","""",N57,""", 'wednesday-end':","""",O57,""", 'thursday-start':","""",P57,""", 'thursday-end':","""",Q57,""", 'friday-start':","""",R57,""", 'friday-end':","""",S57,""", 'saturday-start':","""",T57,""", 'saturday-end':","""",U57,"""","},","  'description': ","""",V57,"""",", 'link':","""",AR57,"""",", 'pricing':","""",E57,"""",",   'phone-number': ","""",F57,"""",", 'address': ","""",G57,"""",", 'other-amenities': [","'",AS57,"','",AT57,"','",AU57,"'","]",", 'has-drink':",AV57,", 'has-food':",AW57,"},")</f>
        <v>{
    'name': "Mona Lisa Fondue Restaurant",
    'area': "manitou",'hours': {
      'sunday-start':"1630", 'sunday-end':"1830", 'monday-start':"", 'monday-end':"", 'tuesday-start':"", 'tuesday-end':"", 'wednesday-start':"", 'wednesday-end':"", 'thursday-start':"1630", 'thursday-end':"1830", 'friday-start':"1630", 'friday-end':"1830", 'saturday-start':"1630", 'saturday-end':"1830"},  'description': "$5 glasses of wine and 40% off all food", 'link':"", 'pricing':"",   'phone-number': "", 'address': "733 Manitou Ave, Manitou Springs, CO 80829", 'other-amenities': ['','','med'], 'has-drink':true, 'has-food':true},</v>
      </c>
      <c r="AY57" s="1" t="str">
        <f>IF(AS57&gt;0,"&lt;img src=@img/outdoor.png@&gt;","")</f>
        <v/>
      </c>
      <c r="AZ57" s="1" t="str">
        <f>IF(AT57&gt;0,"&lt;img src=@img/pets.png@&gt;","")</f>
        <v/>
      </c>
      <c r="BA57" s="1" t="str">
        <f>IF(AU57="hard","&lt;img src=@img/hard.png@&gt;",IF(AU57="medium","&lt;img src=@img/medium.png@&gt;",IF(AU57="easy","&lt;img src=@img/easy.png@&gt;","")))</f>
        <v/>
      </c>
      <c r="BB57" s="1" t="str">
        <f>IF(AV57="true","&lt;img src=@img/drinkicon.png@&gt;","")</f>
        <v>&lt;img src=@img/drinkicon.png@&gt;</v>
      </c>
      <c r="BC57" s="1" t="str">
        <f>IF(AW57="true","&lt;img src=@img/foodicon.png@&gt;","")</f>
        <v>&lt;img src=@img/foodicon.png@&gt;</v>
      </c>
      <c r="BD57" s="1" t="str">
        <f>CONCATENATE(AY57,AZ57,BA57,BB57,BC57,BK57)</f>
        <v>&lt;img src=@img/drinkicon.png@&gt;&lt;img src=@img/foodicon.png@&gt;</v>
      </c>
      <c r="BE57" s="1" t="str">
        <f>CONCATENATE(IF(AS57&gt;0,"outdoor ",""),IF(AT57&gt;0,"pet ",""),IF(AV57="true","drink ",""),IF(AW57="true","food ",""),AU57," ",E57," ",C57,IF(BJ57=TRUE," kid",""))</f>
        <v>drink food med  manitou</v>
      </c>
      <c r="BF57" s="1" t="str">
        <f>IF(C57="Broadmoor","Broadmoor",IF(C57="manitou","Manitou Springs",IF(C57="downtown","Downtown",IF(C57="Monument","Monument",IF(C57="nacademy","North Academy",IF(C57="northgate","North Gate",IF(C57="oldcolo","Old Colorado Springs",IF(C57="powers","Powers Road",IF(C57="sacademy","South Academy",IF(C57="woodland","Woodlands Park",""))))))))))</f>
        <v>Manitou Springs</v>
      </c>
      <c r="BG57" s="8">
        <v>38.857100000000003</v>
      </c>
      <c r="BH57" s="8">
        <v>-104.91604</v>
      </c>
      <c r="BI57" s="1" t="str">
        <f>CONCATENATE("[",BG57,",",BH57,"],")</f>
        <v>[38.8571,-104.91604],</v>
      </c>
    </row>
    <row r="58" spans="2:62" ht="21" customHeight="1">
      <c r="B58" s="1" t="s">
        <v>346</v>
      </c>
      <c r="C58" s="1" t="s">
        <v>75</v>
      </c>
      <c r="G58" s="1" t="s">
        <v>371</v>
      </c>
      <c r="W58" s="1" t="str">
        <f>IF(H58&gt;0,H58/100,"")</f>
        <v/>
      </c>
      <c r="X58" s="1" t="str">
        <f>IF(I58&gt;0,I58/100,"")</f>
        <v/>
      </c>
      <c r="Y58" s="1" t="str">
        <f>IF(J58&gt;0,J58/100,"")</f>
        <v/>
      </c>
      <c r="Z58" s="1" t="str">
        <f>IF(K58&gt;0,K58/100,"")</f>
        <v/>
      </c>
      <c r="AA58" s="1" t="str">
        <f>IF(L58&gt;0,L58/100,"")</f>
        <v/>
      </c>
      <c r="AB58" s="1" t="str">
        <f>IF(M58&gt;0,M58/100,"")</f>
        <v/>
      </c>
      <c r="AC58" s="1" t="str">
        <f>IF(N58&gt;0,N58/100,"")</f>
        <v/>
      </c>
      <c r="AD58" s="1" t="str">
        <f>IF(O58&gt;0,O58/100,"")</f>
        <v/>
      </c>
      <c r="AE58" s="1" t="str">
        <f>IF(P58&gt;0,P58/100,"")</f>
        <v/>
      </c>
      <c r="AF58" s="1" t="str">
        <f>IF(Q58&gt;0,Q58/100,"")</f>
        <v/>
      </c>
      <c r="AG58" s="1" t="str">
        <f>IF(R58&gt;0,R58/100,"")</f>
        <v/>
      </c>
      <c r="AH58" s="1" t="str">
        <f>IF(S58&gt;0,S58/100,"")</f>
        <v/>
      </c>
      <c r="AI58" s="1" t="str">
        <f>IF(T58&gt;0,T58/100,"")</f>
        <v/>
      </c>
      <c r="AJ58" s="1" t="str">
        <f>IF(U58&gt;0,U58/100,"")</f>
        <v/>
      </c>
      <c r="AK58" s="1" t="str">
        <f>IF(H58&gt;0,CONCATENATE(IF(W58&lt;=12,W58,W58-12),IF(OR(W58&lt;12,W58=24),"am","pm"),"-",IF(X58&lt;=12,X58,X58-12),IF(OR(X58&lt;12,X58=24),"am","pm")),"")</f>
        <v/>
      </c>
      <c r="AL58" s="1" t="str">
        <f>IF(J58&gt;0,CONCATENATE(IF(Y58&lt;=12,Y58,Y58-12),IF(OR(Y58&lt;12,Y58=24),"am","pm"),"-",IF(Z58&lt;=12,Z58,Z58-12),IF(OR(Z58&lt;12,Z58=24),"am","pm")),"")</f>
        <v/>
      </c>
      <c r="AM58" s="1" t="str">
        <f>IF(L58&gt;0,CONCATENATE(IF(AA58&lt;=12,AA58,AA58-12),IF(OR(AA58&lt;12,AA58=24),"am","pm"),"-",IF(AB58&lt;=12,AB58,AB58-12),IF(OR(AB58&lt;12,AB58=24),"am","pm")),"")</f>
        <v/>
      </c>
      <c r="AN58" s="1" t="str">
        <f>IF(N58&gt;0,CONCATENATE(IF(AC58&lt;=12,AC58,AC58-12),IF(OR(AC58&lt;12,AC58=24),"am","pm"),"-",IF(AD58&lt;=12,AD58,AD58-12),IF(OR(AD58&lt;12,AD58=24),"am","pm")),"")</f>
        <v/>
      </c>
      <c r="AO58" s="1" t="str">
        <f>IF(O58&gt;0,CONCATENATE(IF(AE58&lt;=12,AE58,AE58-12),IF(OR(AE58&lt;12,AE58=24),"am","pm"),"-",IF(AF58&lt;=12,AF58,AF58-12),IF(OR(AF58&lt;12,AF58=24),"am","pm")),"")</f>
        <v/>
      </c>
      <c r="AP58" s="1" t="str">
        <f>IF(R58&gt;0,CONCATENATE(IF(AG58&lt;=12,AG58,AG58-12),IF(OR(AG58&lt;12,AG58=24),"am","pm"),"-",IF(AH58&lt;=12,AH58,AH58-12),IF(OR(AH58&lt;12,AH58=24),"am","pm")),"")</f>
        <v/>
      </c>
      <c r="AQ58" s="1" t="str">
        <f>IF(T58&gt;0,CONCATENATE(IF(AI58&lt;=12,AI58,AI58-12),IF(OR(AI58&lt;12,AI58=24),"am","pm"),"-",IF(AJ58&lt;=12,AJ58,AJ58-12),IF(OR(AJ58&lt;12,AJ58=24),"am","pm")),"")</f>
        <v/>
      </c>
      <c r="AT58" s="1" t="s">
        <v>341</v>
      </c>
      <c r="AU58" s="1" t="s">
        <v>433</v>
      </c>
      <c r="AV58" s="4" t="s">
        <v>432</v>
      </c>
      <c r="AW58" s="4" t="s">
        <v>432</v>
      </c>
      <c r="AX58" s="5" t="str">
        <f>CONCATENATE("{
    'name': """,B58,""",
    'area': ","""",C58,""",",
"'hours': {
      'sunday-start':","""",H58,"""",", 'sunday-end':","""",I58,"""",", 'monday-start':","""",J58,"""",", 'monday-end':","""",K58,"""",", 'tuesday-start':","""",L58,"""",", 'tuesday-end':","""",M58,""", 'wednesday-start':","""",N58,""", 'wednesday-end':","""",O58,""", 'thursday-start':","""",P58,""", 'thursday-end':","""",Q58,""", 'friday-start':","""",R58,""", 'friday-end':","""",S58,""", 'saturday-start':","""",T58,""", 'saturday-end':","""",U58,"""","},","  'description': ","""",V58,"""",", 'link':","""",AR58,"""",", 'pricing':","""",E58,"""",",   'phone-number': ","""",F58,"""",", 'address': ","""",G58,"""",", 'other-amenities': [","'",AS58,"','",AT58,"','",AU58,"'","]",", 'has-drink':",AV58,", 'has-food':",AW58,"},")</f>
        <v>{
    'name': "Mountain Shadows Restaurant",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"2223 Colorado Ave, Colorado Springs, CO 80904", 'other-amenities': ['','pet','med'], 'has-drink':false, 'has-food':false},</v>
      </c>
      <c r="AY58" s="1" t="str">
        <f>IF(AS58&gt;0,"&lt;img src=@img/outdoor.png@&gt;","")</f>
        <v/>
      </c>
      <c r="AZ58" s="1" t="str">
        <f>IF(AT58&gt;0,"&lt;img src=@img/pets.png@&gt;","")</f>
        <v>&lt;img src=@img/pets.png@&gt;</v>
      </c>
      <c r="BA58" s="1" t="str">
        <f>IF(AU58="hard","&lt;img src=@img/hard.png@&gt;",IF(AU58="medium","&lt;img src=@img/medium.png@&gt;",IF(AU58="easy","&lt;img src=@img/easy.png@&gt;","")))</f>
        <v/>
      </c>
      <c r="BB58" s="1" t="str">
        <f>IF(AV58="true","&lt;img src=@img/drinkicon.png@&gt;","")</f>
        <v/>
      </c>
      <c r="BC58" s="1" t="str">
        <f>IF(AW58="true","&lt;img src=@img/foodicon.png@&gt;","")</f>
        <v/>
      </c>
      <c r="BD58" s="1" t="str">
        <f>CONCATENATE(AY58,AZ58,BA58,BB58,BC58,BK58)</f>
        <v>&lt;img src=@img/pets.png@&gt;</v>
      </c>
      <c r="BE58" s="1" t="str">
        <f>CONCATENATE(IF(AS58&gt;0,"outdoor ",""),IF(AT58&gt;0,"pet ",""),IF(AV58="true","drink ",""),IF(AW58="true","food ",""),AU58," ",E58," ",C58,IF(BJ58=TRUE," kid",""))</f>
        <v>pet med  oldcolo</v>
      </c>
      <c r="BF58" s="1" t="str">
        <f>IF(C58="Broadmoor","Broadmoor",IF(C58="manitou","Manitou Springs",IF(C58="downtown","Downtown",IF(C58="Monument","Monument",IF(C58="nacademy","North Academy",IF(C58="northgate","North Gate",IF(C58="oldcolo","Old Colorado Springs",IF(C58="powers","Powers Road",IF(C58="sacademy","South Academy",IF(C58="woodland","Woodlands Park",""))))))))))</f>
        <v>Old Colorado Springs</v>
      </c>
      <c r="BG58" s="1">
        <v>38.844859999999997</v>
      </c>
      <c r="BH58" s="1">
        <v>-104.85939999999999</v>
      </c>
      <c r="BI58" s="1" t="str">
        <f>CONCATENATE("[",BG58,",",BH58,"],")</f>
        <v>[38.84486,-104.8594],</v>
      </c>
    </row>
    <row r="59" spans="2:62" ht="21" customHeight="1">
      <c r="B59" s="26" t="s">
        <v>236</v>
      </c>
      <c r="C59" s="1" t="s">
        <v>55</v>
      </c>
      <c r="G59" s="12" t="s">
        <v>325</v>
      </c>
      <c r="J59" s="1">
        <v>1600</v>
      </c>
      <c r="K59" s="1">
        <v>1900</v>
      </c>
      <c r="L59" s="1">
        <v>1600</v>
      </c>
      <c r="M59" s="1">
        <v>1900</v>
      </c>
      <c r="N59" s="1">
        <v>1600</v>
      </c>
      <c r="O59" s="1">
        <v>1900</v>
      </c>
      <c r="P59" s="1">
        <v>1600</v>
      </c>
      <c r="Q59" s="1">
        <v>1900</v>
      </c>
      <c r="R59" s="1">
        <v>1600</v>
      </c>
      <c r="S59" s="1">
        <v>1900</v>
      </c>
      <c r="V59" s="20" t="s">
        <v>237</v>
      </c>
      <c r="W59" s="1" t="str">
        <f>IF(H59&gt;0,H59/100,"")</f>
        <v/>
      </c>
      <c r="X59" s="1" t="str">
        <f>IF(I59&gt;0,I59/100,"")</f>
        <v/>
      </c>
      <c r="Y59" s="1">
        <f>IF(J59&gt;0,J59/100,"")</f>
        <v>16</v>
      </c>
      <c r="Z59" s="1">
        <f>IF(K59&gt;0,K59/100,"")</f>
        <v>19</v>
      </c>
      <c r="AA59" s="1">
        <f>IF(L59&gt;0,L59/100,"")</f>
        <v>16</v>
      </c>
      <c r="AB59" s="1">
        <f>IF(M59&gt;0,M59/100,"")</f>
        <v>19</v>
      </c>
      <c r="AC59" s="1">
        <f>IF(N59&gt;0,N59/100,"")</f>
        <v>16</v>
      </c>
      <c r="AD59" s="1">
        <f>IF(O59&gt;0,O59/100,"")</f>
        <v>19</v>
      </c>
      <c r="AE59" s="1">
        <f>IF(P59&gt;0,P59/100,"")</f>
        <v>16</v>
      </c>
      <c r="AF59" s="1">
        <f>IF(Q59&gt;0,Q59/100,"")</f>
        <v>19</v>
      </c>
      <c r="AG59" s="1">
        <f>IF(R59&gt;0,R59/100,"")</f>
        <v>16</v>
      </c>
      <c r="AH59" s="1">
        <f>IF(S59&gt;0,S59/100,"")</f>
        <v>19</v>
      </c>
      <c r="AI59" s="1" t="str">
        <f>IF(T59&gt;0,T59/100,"")</f>
        <v/>
      </c>
      <c r="AJ59" s="1" t="str">
        <f>IF(U59&gt;0,U59/100,"")</f>
        <v/>
      </c>
      <c r="AK59" s="1" t="str">
        <f>IF(H59&gt;0,CONCATENATE(IF(W59&lt;=12,W59,W59-12),IF(OR(W59&lt;12,W59=24),"am","pm"),"-",IF(X59&lt;=12,X59,X59-12),IF(OR(X59&lt;12,X59=24),"am","pm")),"")</f>
        <v/>
      </c>
      <c r="AL59" s="1" t="str">
        <f>IF(J59&gt;0,CONCATENATE(IF(Y59&lt;=12,Y59,Y59-12),IF(OR(Y59&lt;12,Y59=24),"am","pm"),"-",IF(Z59&lt;=12,Z59,Z59-12),IF(OR(Z59&lt;12,Z59=24),"am","pm")),"")</f>
        <v>4pm-7pm</v>
      </c>
      <c r="AM59" s="1" t="str">
        <f>IF(L59&gt;0,CONCATENATE(IF(AA59&lt;=12,AA59,AA59-12),IF(OR(AA59&lt;12,AA59=24),"am","pm"),"-",IF(AB59&lt;=12,AB59,AB59-12),IF(OR(AB59&lt;12,AB59=24),"am","pm")),"")</f>
        <v>4pm-7pm</v>
      </c>
      <c r="AN59" s="1" t="str">
        <f>IF(N59&gt;0,CONCATENATE(IF(AC59&lt;=12,AC59,AC59-12),IF(OR(AC59&lt;12,AC59=24),"am","pm"),"-",IF(AD59&lt;=12,AD59,AD59-12),IF(OR(AD59&lt;12,AD59=24),"am","pm")),"")</f>
        <v>4pm-7pm</v>
      </c>
      <c r="AO59" s="1" t="str">
        <f>IF(O59&gt;0,CONCATENATE(IF(AE59&lt;=12,AE59,AE59-12),IF(OR(AE59&lt;12,AE59=24),"am","pm"),"-",IF(AF59&lt;=12,AF59,AF59-12),IF(OR(AF59&lt;12,AF59=24),"am","pm")),"")</f>
        <v>4pm-7pm</v>
      </c>
      <c r="AP59" s="1" t="str">
        <f>IF(R59&gt;0,CONCATENATE(IF(AG59&lt;=12,AG59,AG59-12),IF(OR(AG59&lt;12,AG59=24),"am","pm"),"-",IF(AH59&lt;=12,AH59,AH59-12),IF(OR(AH59&lt;12,AH59=24),"am","pm")),"")</f>
        <v>4pm-7pm</v>
      </c>
      <c r="AQ59" s="1" t="str">
        <f>IF(T59&gt;0,CONCATENATE(IF(AI59&lt;=12,AI59,AI59-12),IF(OR(AI59&lt;12,AI59=24),"am","pm"),"-",IF(AJ59&lt;=12,AJ59,AJ59-12),IF(OR(AJ59&lt;12,AJ59=24),"am","pm")),"")</f>
        <v/>
      </c>
      <c r="AR59" s="3"/>
      <c r="AU59" s="1" t="s">
        <v>433</v>
      </c>
      <c r="AV59" s="4" t="s">
        <v>431</v>
      </c>
      <c r="AW59" s="4" t="s">
        <v>431</v>
      </c>
      <c r="AX59" s="5" t="str">
        <f>CONCATENATE("{
    'name': """,B59,""",
    'area': ","""",C59,""",",
"'hours': {
      'sunday-start':","""",H59,"""",", 'sunday-end':","""",I59,"""",", 'monday-start':","""",J59,"""",", 'monday-end':","""",K59,"""",", 'tuesday-start':","""",L59,"""",", 'tuesday-end':","""",M59,""", 'wednesday-start':","""",N59,""", 'wednesday-end':","""",O59,""", 'thursday-start':","""",P59,""", 'thursday-end':","""",Q59,""", 'friday-start':","""",R59,""", 'friday-end':","""",S59,""", 'saturday-start':","""",T59,""", 'saturday-end':","""",U59,"""","},","  'description': ","""",V59,"""",", 'link':","""",AR59,"""",", 'pricing':","""",E59,"""",",   'phone-number': ","""",F59,"""",", 'address': ","""",G59,"""",", 'other-amenities': [","'",AS59,"','",AT59,"','",AU59,"'","]",", 'has-drink':",AV59,", 'has-food':",AW59,"},")</f>
        <v>{
    'name': "Oscars Oyster Bar",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 off well wines and drafts&lt;br&gt;Half priced oysters&lt;br&gt;Two for One wine, wells, drafts and Cajun martinis on Tuesday 4:00-7:00pm", 'link':"", 'pricing':"",   'phone-number': "", 'address': "333 S Tejon St, Colorado Springs, CO 80903", 'other-amenities': ['','','med'], 'has-drink':true, 'has-food':true},</v>
      </c>
      <c r="AY59" s="1" t="str">
        <f>IF(AS59&gt;0,"&lt;img src=@img/outdoor.png@&gt;","")</f>
        <v/>
      </c>
      <c r="AZ59" s="1" t="str">
        <f>IF(AT59&gt;0,"&lt;img src=@img/pets.png@&gt;","")</f>
        <v/>
      </c>
      <c r="BA59" s="1" t="str">
        <f>IF(AU59="hard","&lt;img src=@img/hard.png@&gt;",IF(AU59="medium","&lt;img src=@img/medium.png@&gt;",IF(AU59="easy","&lt;img src=@img/easy.png@&gt;","")))</f>
        <v/>
      </c>
      <c r="BB59" s="1" t="str">
        <f>IF(AV59="true","&lt;img src=@img/drinkicon.png@&gt;","")</f>
        <v>&lt;img src=@img/drinkicon.png@&gt;</v>
      </c>
      <c r="BC59" s="1" t="str">
        <f>IF(AW59="true","&lt;img src=@img/foodicon.png@&gt;","")</f>
        <v>&lt;img src=@img/foodicon.png@&gt;</v>
      </c>
      <c r="BD59" s="1" t="str">
        <f>CONCATENATE(AY59,AZ59,BA59,BB59,BC59,BK59)</f>
        <v>&lt;img src=@img/drinkicon.png@&gt;&lt;img src=@img/foodicon.png@&gt;</v>
      </c>
      <c r="BE59" s="1" t="str">
        <f>CONCATENATE(IF(AS59&gt;0,"outdoor ",""),IF(AT59&gt;0,"pet ",""),IF(AV59="true","drink ",""),IF(AW59="true","food ",""),AU59," ",E59," ",C59,IF(BJ59=TRUE," kid",""))</f>
        <v>drink food med  downtown</v>
      </c>
      <c r="BF59" s="1" t="str">
        <f>IF(C59="Broadmoor","Broadmoor",IF(C59="manitou","Manitou Springs",IF(C59="downtown","Downtown",IF(C59="Monument","Monument",IF(C59="nacademy","North Academy",IF(C59="northgate","North Gate",IF(C59="oldcolo","Old Colorado Springs",IF(C59="powers","Powers Road",IF(C59="sacademy","South Academy",IF(C59="woodland","Woodlands Park",""))))))))))</f>
        <v>Downtown</v>
      </c>
      <c r="BG59" s="8">
        <v>38.828429999999997</v>
      </c>
      <c r="BH59" s="8">
        <v>-104.8233</v>
      </c>
      <c r="BI59" s="1" t="str">
        <f>CONCATENATE("[",BG59,",",BH59,"],")</f>
        <v>[38.82843,-104.8233],</v>
      </c>
    </row>
    <row r="60" spans="2:62" ht="21" customHeight="1">
      <c r="B60" s="8" t="s">
        <v>63</v>
      </c>
      <c r="C60" s="1" t="s">
        <v>55</v>
      </c>
      <c r="G60" s="12" t="s">
        <v>152</v>
      </c>
      <c r="J60" s="1">
        <v>1500</v>
      </c>
      <c r="K60" s="1">
        <v>1800</v>
      </c>
      <c r="L60" s="1">
        <v>1500</v>
      </c>
      <c r="M60" s="1">
        <v>1800</v>
      </c>
      <c r="N60" s="1">
        <v>1500</v>
      </c>
      <c r="O60" s="1">
        <v>1800</v>
      </c>
      <c r="P60" s="1">
        <v>1500</v>
      </c>
      <c r="Q60" s="1">
        <v>1800</v>
      </c>
      <c r="R60" s="1">
        <v>1500</v>
      </c>
      <c r="S60" s="1">
        <v>1800</v>
      </c>
      <c r="V60" s="1" t="s">
        <v>174</v>
      </c>
      <c r="W60" s="1" t="str">
        <f>IF(H60&gt;0,H60/100,"")</f>
        <v/>
      </c>
      <c r="X60" s="1" t="str">
        <f>IF(I60&gt;0,I60/100,"")</f>
        <v/>
      </c>
      <c r="Y60" s="1">
        <f>IF(J60&gt;0,J60/100,"")</f>
        <v>15</v>
      </c>
      <c r="Z60" s="1">
        <f>IF(K60&gt;0,K60/100,"")</f>
        <v>18</v>
      </c>
      <c r="AA60" s="1">
        <f>IF(L60&gt;0,L60/100,"")</f>
        <v>15</v>
      </c>
      <c r="AB60" s="1">
        <f>IF(M60&gt;0,M60/100,"")</f>
        <v>18</v>
      </c>
      <c r="AC60" s="1">
        <f>IF(N60&gt;0,N60/100,"")</f>
        <v>15</v>
      </c>
      <c r="AD60" s="1">
        <f>IF(O60&gt;0,O60/100,"")</f>
        <v>18</v>
      </c>
      <c r="AE60" s="1">
        <f>IF(P60&gt;0,P60/100,"")</f>
        <v>15</v>
      </c>
      <c r="AF60" s="1">
        <f>IF(Q60&gt;0,Q60/100,"")</f>
        <v>18</v>
      </c>
      <c r="AG60" s="1">
        <f>IF(R60&gt;0,R60/100,"")</f>
        <v>15</v>
      </c>
      <c r="AH60" s="1">
        <f>IF(S60&gt;0,S60/100,"")</f>
        <v>18</v>
      </c>
      <c r="AI60" s="1" t="str">
        <f>IF(T60&gt;0,T60/100,"")</f>
        <v/>
      </c>
      <c r="AJ60" s="1" t="str">
        <f>IF(U60&gt;0,U60/100,"")</f>
        <v/>
      </c>
      <c r="AK60" s="1" t="str">
        <f>IF(H60&gt;0,CONCATENATE(IF(W60&lt;=12,W60,W60-12),IF(OR(W60&lt;12,W60=24),"am","pm"),"-",IF(X60&lt;=12,X60,X60-12),IF(OR(X60&lt;12,X60=24),"am","pm")),"")</f>
        <v/>
      </c>
      <c r="AL60" s="1" t="str">
        <f>IF(J60&gt;0,CONCATENATE(IF(Y60&lt;=12,Y60,Y60-12),IF(OR(Y60&lt;12,Y60=24),"am","pm"),"-",IF(Z60&lt;=12,Z60,Z60-12),IF(OR(Z60&lt;12,Z60=24),"am","pm")),"")</f>
        <v>3pm-6pm</v>
      </c>
      <c r="AM60" s="1" t="str">
        <f>IF(L60&gt;0,CONCATENATE(IF(AA60&lt;=12,AA60,AA60-12),IF(OR(AA60&lt;12,AA60=24),"am","pm"),"-",IF(AB60&lt;=12,AB60,AB60-12),IF(OR(AB60&lt;12,AB60=24),"am","pm")),"")</f>
        <v>3pm-6pm</v>
      </c>
      <c r="AN60" s="1" t="str">
        <f>IF(N60&gt;0,CONCATENATE(IF(AC60&lt;=12,AC60,AC60-12),IF(OR(AC60&lt;12,AC60=24),"am","pm"),"-",IF(AD60&lt;=12,AD60,AD60-12),IF(OR(AD60&lt;12,AD60=24),"am","pm")),"")</f>
        <v>3pm-6pm</v>
      </c>
      <c r="AO60" s="1" t="str">
        <f>IF(O60&gt;0,CONCATENATE(IF(AE60&lt;=12,AE60,AE60-12),IF(OR(AE60&lt;12,AE60=24),"am","pm"),"-",IF(AF60&lt;=12,AF60,AF60-12),IF(OR(AF60&lt;12,AF60=24),"am","pm")),"")</f>
        <v>3pm-6pm</v>
      </c>
      <c r="AP60" s="1" t="str">
        <f>IF(R60&gt;0,CONCATENATE(IF(AG60&lt;=12,AG60,AG60-12),IF(OR(AG60&lt;12,AG60=24),"am","pm"),"-",IF(AH60&lt;=12,AH60,AH60-12),IF(OR(AH60&lt;12,AH60=24),"am","pm")),"")</f>
        <v>3pm-6pm</v>
      </c>
      <c r="AQ60" s="1" t="str">
        <f>IF(T60&gt;0,CONCATENATE(IF(AI60&lt;=12,AI60,AI60-12),IF(OR(AI60&lt;12,AI60=24),"am","pm"),"-",IF(AJ60&lt;=12,AJ60,AJ60-12),IF(OR(AJ60&lt;12,AJ60=24),"am","pm")),"")</f>
        <v/>
      </c>
      <c r="AR60" s="1" t="s">
        <v>64</v>
      </c>
      <c r="AS60" s="1" t="s">
        <v>353</v>
      </c>
      <c r="AU60" s="1" t="s">
        <v>433</v>
      </c>
      <c r="AV60" s="4" t="s">
        <v>431</v>
      </c>
      <c r="AW60" s="4" t="s">
        <v>431</v>
      </c>
      <c r="AX60" s="5" t="str">
        <f>CONCATENATE("{
    'name': """,B60,""",
    'area': ","""",C60,""",",
"'hours': {
      'sunday-start':","""",H60,"""",", 'sunday-end':","""",I60,"""",", 'monday-start':","""",J60,"""",", 'monday-end':","""",K60,"""",", 'tuesday-start':","""",L60,"""",", 'tuesday-end':","""",M60,""", 'wednesday-start':","""",N60,""", 'wednesday-end':","""",O60,""", 'thursday-start':","""",P60,""", 'thursday-end':","""",Q60,""", 'friday-start':","""",R60,""", 'friday-end':","""",S60,""", 'saturday-start':","""",T60,""", 'saturday-end':","""",U60,"""","},","  'description': ","""",V60,"""",", 'link':","""",AR60,"""",", 'pricing':","""",E60,"""",",   'phone-number': ","""",F60,"""",", 'address': ","""",G60,"""",", 'other-amenities': [","'",AS60,"','",AT60,"','",AU60,"'","]",", 'has-drink':",AV60,", 'has-food':",AW60,"},")</f>
        <v>{
    'name': "Oskar Blues",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"All appetizers half price&lt;br&gt;$3.50 Core beers&lt;br&gt;$4.50 Jamison drinks&lt;br&gt;$2 Off wells and wines", 'link':"http://www.oskarbluesfooderies.com/", 'pricing':"",   'phone-number': "", 'address': "118 N Tejon St, Colorado Springs, CO 80903", 'other-amenities': ['outdoor','','med'], 'has-drink':true, 'has-food':true},</v>
      </c>
      <c r="AY60" s="1" t="str">
        <f>IF(AS60&gt;0,"&lt;img src=@img/outdoor.png@&gt;","")</f>
        <v>&lt;img src=@img/outdoor.png@&gt;</v>
      </c>
      <c r="AZ60" s="1" t="str">
        <f>IF(AT60&gt;0,"&lt;img src=@img/pets.png@&gt;","")</f>
        <v/>
      </c>
      <c r="BA60" s="1" t="str">
        <f>IF(AU60="hard","&lt;img src=@img/hard.png@&gt;",IF(AU60="medium","&lt;img src=@img/medium.png@&gt;",IF(AU60="easy","&lt;img src=@img/easy.png@&gt;","")))</f>
        <v/>
      </c>
      <c r="BB60" s="1" t="str">
        <f>IF(AV60="true","&lt;img src=@img/drinkicon.png@&gt;","")</f>
        <v>&lt;img src=@img/drinkicon.png@&gt;</v>
      </c>
      <c r="BC60" s="1" t="str">
        <f>IF(AW60="true","&lt;img src=@img/foodicon.png@&gt;","")</f>
        <v>&lt;img src=@img/foodicon.png@&gt;</v>
      </c>
      <c r="BD60" s="1" t="str">
        <f>CONCATENATE(AY60,AZ60,BA60,BB60,BC60,BK60)</f>
        <v>&lt;img src=@img/outdoor.png@&gt;&lt;img src=@img/drinkicon.png@&gt;&lt;img src=@img/foodicon.png@&gt;</v>
      </c>
      <c r="BE60" s="1" t="str">
        <f>CONCATENATE(IF(AS60&gt;0,"outdoor ",""),IF(AT60&gt;0,"pet ",""),IF(AV60="true","drink ",""),IF(AW60="true","food ",""),AU60," ",E60," ",C60,IF(BJ60=TRUE," kid",""))</f>
        <v>outdoor drink food med  downtown</v>
      </c>
      <c r="BF60" s="1" t="str">
        <f>IF(C60="Broadmoor","Broadmoor",IF(C60="manitou","Manitou Springs",IF(C60="downtown","Downtown",IF(C60="Monument","Monument",IF(C60="nacademy","North Academy",IF(C60="northgate","North Gate",IF(C60="oldcolo","Old Colorado Springs",IF(C60="powers","Powers Road",IF(C60="sacademy","South Academy",IF(C60="woodland","Woodlands Park",""))))))))))</f>
        <v>Downtown</v>
      </c>
      <c r="BG60" s="8">
        <v>38.835999999999999</v>
      </c>
      <c r="BH60" s="8">
        <v>-104.82387</v>
      </c>
      <c r="BI60" s="1" t="str">
        <f>CONCATENATE("[",BG60,",",BH60,"],")</f>
        <v>[38.836,-104.82387],</v>
      </c>
    </row>
    <row r="61" spans="2:62" ht="21" customHeight="1">
      <c r="B61" s="1" t="s">
        <v>130</v>
      </c>
      <c r="C61" s="1" t="s">
        <v>142</v>
      </c>
      <c r="G61" s="27" t="s">
        <v>307</v>
      </c>
      <c r="H61" s="1">
        <v>1000</v>
      </c>
      <c r="I61" s="1">
        <v>2400</v>
      </c>
      <c r="J61" s="1">
        <v>1400</v>
      </c>
      <c r="K61" s="1">
        <v>2400</v>
      </c>
      <c r="L61" s="1">
        <v>1400</v>
      </c>
      <c r="M61" s="1">
        <v>2400</v>
      </c>
      <c r="N61" s="1">
        <v>1400</v>
      </c>
      <c r="O61" s="1">
        <v>2400</v>
      </c>
      <c r="P61" s="1">
        <v>1130</v>
      </c>
      <c r="Q61" s="1">
        <v>2400</v>
      </c>
      <c r="R61" s="1">
        <v>1130</v>
      </c>
      <c r="S61" s="1">
        <v>2400</v>
      </c>
      <c r="T61" s="1">
        <v>1000</v>
      </c>
      <c r="U61" s="1">
        <v>2400</v>
      </c>
      <c r="V61" s="1" t="s">
        <v>222</v>
      </c>
      <c r="W61" s="1">
        <f>IF(H61&gt;0,H61/100,"")</f>
        <v>10</v>
      </c>
      <c r="X61" s="1">
        <f>IF(I61&gt;0,I61/100,"")</f>
        <v>24</v>
      </c>
      <c r="Y61" s="1">
        <f>IF(J61&gt;0,J61/100,"")</f>
        <v>14</v>
      </c>
      <c r="Z61" s="1">
        <f>IF(K61&gt;0,K61/100,"")</f>
        <v>24</v>
      </c>
      <c r="AA61" s="1">
        <f>IF(L61&gt;0,L61/100,"")</f>
        <v>14</v>
      </c>
      <c r="AB61" s="1">
        <f>IF(M61&gt;0,M61/100,"")</f>
        <v>24</v>
      </c>
      <c r="AC61" s="1">
        <f>IF(N61&gt;0,N61/100,"")</f>
        <v>14</v>
      </c>
      <c r="AD61" s="1">
        <f>IF(O61&gt;0,O61/100,"")</f>
        <v>24</v>
      </c>
      <c r="AE61" s="1">
        <f>IF(P61&gt;0,P61/100,"")</f>
        <v>11.3</v>
      </c>
      <c r="AF61" s="1">
        <f>IF(Q61&gt;0,Q61/100,"")</f>
        <v>24</v>
      </c>
      <c r="AG61" s="1">
        <f>IF(R61&gt;0,R61/100,"")</f>
        <v>11.3</v>
      </c>
      <c r="AH61" s="1">
        <f>IF(S61&gt;0,S61/100,"")</f>
        <v>24</v>
      </c>
      <c r="AI61" s="1">
        <f>IF(T61&gt;0,T61/100,"")</f>
        <v>10</v>
      </c>
      <c r="AJ61" s="1">
        <f>IF(U61&gt;0,U61/100,"")</f>
        <v>24</v>
      </c>
      <c r="AK61" s="1" t="str">
        <f>IF(H61&gt;0,CONCATENATE(IF(W61&lt;=12,W61,W61-12),IF(OR(W61&lt;12,W61=24),"am","pm"),"-",IF(X61&lt;=12,X61,X61-12),IF(OR(X61&lt;12,X61=24),"am","pm")),"")</f>
        <v>10am-12am</v>
      </c>
      <c r="AL61" s="1" t="str">
        <f>IF(J61&gt;0,CONCATENATE(IF(Y61&lt;=12,Y61,Y61-12),IF(OR(Y61&lt;12,Y61=24),"am","pm"),"-",IF(Z61&lt;=12,Z61,Z61-12),IF(OR(Z61&lt;12,Z61=24),"am","pm")),"")</f>
        <v>2pm-12am</v>
      </c>
      <c r="AM61" s="1" t="str">
        <f>IF(L61&gt;0,CONCATENATE(IF(AA61&lt;=12,AA61,AA61-12),IF(OR(AA61&lt;12,AA61=24),"am","pm"),"-",IF(AB61&lt;=12,AB61,AB61-12),IF(OR(AB61&lt;12,AB61=24),"am","pm")),"")</f>
        <v>2pm-12am</v>
      </c>
      <c r="AN61" s="1" t="str">
        <f>IF(N61&gt;0,CONCATENATE(IF(AC61&lt;=12,AC61,AC61-12),IF(OR(AC61&lt;12,AC61=24),"am","pm"),"-",IF(AD61&lt;=12,AD61,AD61-12),IF(OR(AD61&lt;12,AD61=24),"am","pm")),"")</f>
        <v>2pm-12am</v>
      </c>
      <c r="AO61" s="1" t="str">
        <f>IF(O61&gt;0,CONCATENATE(IF(AE61&lt;=12,AE61,AE61-12),IF(OR(AE61&lt;12,AE61=24),"am","pm"),"-",IF(AF61&lt;=12,AF61,AF61-12),IF(OR(AF61&lt;12,AF61=24),"am","pm")),"")</f>
        <v>11.3am-12am</v>
      </c>
      <c r="AP61" s="1" t="str">
        <f>IF(R61&gt;0,CONCATENATE(IF(AG61&lt;=12,AG61,AG61-12),IF(OR(AG61&lt;12,AG61=24),"am","pm"),"-",IF(AH61&lt;=12,AH61,AH61-12),IF(OR(AH61&lt;12,AH61=24),"am","pm")),"")</f>
        <v>11.3am-12am</v>
      </c>
      <c r="AQ61" s="1" t="str">
        <f>IF(T61&gt;0,CONCATENATE(IF(AI61&lt;=12,AI61,AI61-12),IF(OR(AI61&lt;12,AI61=24),"am","pm"),"-",IF(AJ61&lt;=12,AJ61,AJ61-12),IF(OR(AJ61&lt;12,AJ61=24),"am","pm")),"")</f>
        <v>10am-12am</v>
      </c>
      <c r="AU61" s="1" t="s">
        <v>433</v>
      </c>
      <c r="AV61" s="4" t="s">
        <v>431</v>
      </c>
      <c r="AW61" s="4" t="s">
        <v>432</v>
      </c>
      <c r="AX61" s="5" t="str">
        <f>CONCATENATE("{
    'name': """,B61,""",
    'area': ","""",C61,""",",
"'hours': {
      'sunday-start':","""",H61,"""",", 'sunday-end':","""",I61,"""",", 'monday-start':","""",J61,"""",", 'monday-end':","""",K61,"""",", 'tuesday-start':","""",L61,"""",", 'tuesday-end':","""",M61,""", 'wednesday-start':","""",N61,""", 'wednesday-end':","""",O61,""", 'thursday-start':","""",P61,""", 'thursday-end':","""",Q61,""", 'friday-start':","""",R61,""", 'friday-end':","""",S61,""", 'saturday-start':","""",T61,""", 'saturday-end':","""",U61,"""","},","  'description': ","""",V61,"""",", 'link':","""",AR61,"""",", 'pricing':","""",E61,"""",",   'phone-number': ","""",F61,"""",", 'address': ","""",G61,"""",", 'other-amenities': [","'",AS61,"','",AT61,"','",AU61,"'","]",", 'has-drink':",AV61,", 'has-food':",AW61,"},")</f>
        <v>{
    'name': "Overtime Sports Bar and Grill",
    'area': "nacademy",'hours': {
      'sunday-start':"1000", 'sunday-end':"2400", 'monday-start':"1400", 'monday-end':"2400", 'tuesday-start':"1400", 'tuesday-end':"2400", 'wednesday-start':"1400", 'wednesday-end':"2400", 'thursday-start':"1130", 'thursday-end':"2400", 'friday-start':"1130", 'friday-end':"2400", 'saturday-start':"1000", 'saturday-end':"2400"},  'description': "&lt;b&gt;Monday Drink Specials&lt;/b&gt;&lt;br&gt;$8.00   Pitchers&lt;br&gt;$11.00 Premium Pitchers&lt;br&gt;$5.00   Grateful Deads&lt;br&gt;$4.00   Washington Apples&lt;br&gt;&lt;b&gt;Tuesday Drink Specials&lt;/b&gt;&lt;br&gt;$0.75   Off All Bottle Beer&lt;br&gt;$3.25   House Margaritas&lt;br&gt;$3.00   So. Co. Lime Shots&lt;br&gt;&lt;b&gt;Wednesday Drink Specials&lt;/b&gt;&lt;br&gt;$2.50  Domestic Pints&lt;br&gt;$2.50  Wells&lt;br&gt;$4.00  Slut Shots&lt;br&gt;&lt;b&gt;Thursday Drink Specials&lt;/b&gt;&lt;br&gt;$3.50  New Belgium Pints&lt;br&gt;$4.00  Long Island Iced Tea&lt;br&gt;$3.00  Kamikazes&lt;br&gt;&lt;b&gt;Friday Drink Specials&lt;/b&gt;&lt;br&gt;$3.50  Blue Moon Pints&lt;br&gt;$3.50  Dales Pale Ale Pints&lt;br&gt;$4.50  Guinness Pints&lt;br&gt;$3.50  Smirnoff/Bacardi Cocktails&lt;br&gt;$4.00  Fireballs&lt;br&gt;$5.00  Angry Ball Shots&lt;br&gt;&lt;b&gt;Saturday Drink Specials&lt;/b&gt;&lt;br&gt;$4.00  24oz. PBR Cans&lt;br&gt;$5.00  AMFs&lt;br&gt;$3.00  Blue &amp; Raspberry Kamikazes&lt;br&gt;$3.50  Bloody Marys&lt;br&gt;&lt;b&gt;Sunday Drink Specials&lt;/b&gt;&lt;br&gt;$2.50  Miller High Life Bottles&lt;br&gt;$3.00  Screwdrivers&lt;br&gt;$3.00  Orange Bombs", 'link':"", 'pricing':"",   'phone-number': "", 'address': " 2809 Dublin Blvd, Colorado Springs, CO 80918", 'other-amenities': ['','','med'], 'has-drink':true, 'has-food':false},</v>
      </c>
      <c r="AY61" s="1" t="str">
        <f>IF(AS61&gt;0,"&lt;img src=@img/outdoor.png@&gt;","")</f>
        <v/>
      </c>
      <c r="AZ61" s="1" t="str">
        <f>IF(AT61&gt;0,"&lt;img src=@img/pets.png@&gt;","")</f>
        <v/>
      </c>
      <c r="BA61" s="1" t="str">
        <f>IF(AU61="hard","&lt;img src=@img/hard.png@&gt;",IF(AU61="medium","&lt;img src=@img/medium.png@&gt;",IF(AU61="easy","&lt;img src=@img/easy.png@&gt;","")))</f>
        <v/>
      </c>
      <c r="BB61" s="1" t="str">
        <f>IF(AV61="true","&lt;img src=@img/drinkicon.png@&gt;","")</f>
        <v>&lt;img src=@img/drinkicon.png@&gt;</v>
      </c>
      <c r="BC61" s="1" t="str">
        <f>IF(AW61="true","&lt;img src=@img/foodicon.png@&gt;","")</f>
        <v/>
      </c>
      <c r="BD61" s="1" t="str">
        <f>CONCATENATE(AY61,AZ61,BA61,BB61,BC61,BK61)</f>
        <v>&lt;img src=@img/drinkicon.png@&gt;</v>
      </c>
      <c r="BE61" s="1" t="str">
        <f>CONCATENATE(IF(AS61&gt;0,"outdoor ",""),IF(AT61&gt;0,"pet ",""),IF(AV61="true","drink ",""),IF(AW61="true","food ",""),AU61," ",E61," ",C61,IF(BJ61=TRUE," kid",""))</f>
        <v>drink med  nacademy</v>
      </c>
      <c r="BF61" s="1" t="str">
        <f>IF(C61="Broadmoor","Broadmoor",IF(C61="manitou","Manitou Springs",IF(C61="downtown","Downtown",IF(C61="Monument","Monument",IF(C61="nacademy","North Academy",IF(C61="northgate","North Gate",IF(C61="oldcolo","Old Colorado Springs",IF(C61="powers","Powers Road",IF(C61="sacademy","South Academy",IF(C61="woodland","Woodlands Park",""))))))))))</f>
        <v>North Academy</v>
      </c>
      <c r="BG61" s="8">
        <v>38.924875</v>
      </c>
      <c r="BH61" s="8">
        <v>-104.7742415</v>
      </c>
      <c r="BI61" s="1" t="str">
        <f>CONCATENATE("[",BG61,",",BH61,"],")</f>
        <v>[38.924875,-104.7742415],</v>
      </c>
    </row>
    <row r="62" spans="2:62" ht="21" customHeight="1">
      <c r="B62" s="1" t="s">
        <v>352</v>
      </c>
      <c r="C62" s="1" t="s">
        <v>75</v>
      </c>
      <c r="G62" s="1" t="s">
        <v>377</v>
      </c>
      <c r="W62" s="1" t="str">
        <f>IF(H62&gt;0,H62/100,"")</f>
        <v/>
      </c>
      <c r="X62" s="1" t="str">
        <f>IF(I62&gt;0,I62/100,"")</f>
        <v/>
      </c>
      <c r="Y62" s="1" t="str">
        <f>IF(J62&gt;0,J62/100,"")</f>
        <v/>
      </c>
      <c r="Z62" s="1" t="str">
        <f>IF(K62&gt;0,K62/100,"")</f>
        <v/>
      </c>
      <c r="AA62" s="1" t="str">
        <f>IF(L62&gt;0,L62/100,"")</f>
        <v/>
      </c>
      <c r="AB62" s="1" t="str">
        <f>IF(M62&gt;0,M62/100,"")</f>
        <v/>
      </c>
      <c r="AC62" s="1" t="str">
        <f>IF(N62&gt;0,N62/100,"")</f>
        <v/>
      </c>
      <c r="AD62" s="1" t="str">
        <f>IF(O62&gt;0,O62/100,"")</f>
        <v/>
      </c>
      <c r="AE62" s="1" t="str">
        <f>IF(P62&gt;0,P62/100,"")</f>
        <v/>
      </c>
      <c r="AF62" s="1" t="str">
        <f>IF(Q62&gt;0,Q62/100,"")</f>
        <v/>
      </c>
      <c r="AG62" s="1" t="str">
        <f>IF(R62&gt;0,R62/100,"")</f>
        <v/>
      </c>
      <c r="AH62" s="1" t="str">
        <f>IF(S62&gt;0,S62/100,"")</f>
        <v/>
      </c>
      <c r="AI62" s="1" t="str">
        <f>IF(T62&gt;0,T62/100,"")</f>
        <v/>
      </c>
      <c r="AJ62" s="1" t="str">
        <f>IF(U62&gt;0,U62/100,"")</f>
        <v/>
      </c>
      <c r="AK62" s="1" t="str">
        <f>IF(H62&gt;0,CONCATENATE(IF(W62&lt;=12,W62,W62-12),IF(OR(W62&lt;12,W62=24),"am","pm"),"-",IF(X62&lt;=12,X62,X62-12),IF(OR(X62&lt;12,X62=24),"am","pm")),"")</f>
        <v/>
      </c>
      <c r="AL62" s="1" t="str">
        <f>IF(J62&gt;0,CONCATENATE(IF(Y62&lt;=12,Y62,Y62-12),IF(OR(Y62&lt;12,Y62=24),"am","pm"),"-",IF(Z62&lt;=12,Z62,Z62-12),IF(OR(Z62&lt;12,Z62=24),"am","pm")),"")</f>
        <v/>
      </c>
      <c r="AM62" s="1" t="str">
        <f>IF(L62&gt;0,CONCATENATE(IF(AA62&lt;=12,AA62,AA62-12),IF(OR(AA62&lt;12,AA62=24),"am","pm"),"-",IF(AB62&lt;=12,AB62,AB62-12),IF(OR(AB62&lt;12,AB62=24),"am","pm")),"")</f>
        <v/>
      </c>
      <c r="AN62" s="1" t="str">
        <f>IF(N62&gt;0,CONCATENATE(IF(AC62&lt;=12,AC62,AC62-12),IF(OR(AC62&lt;12,AC62=24),"am","pm"),"-",IF(AD62&lt;=12,AD62,AD62-12),IF(OR(AD62&lt;12,AD62=24),"am","pm")),"")</f>
        <v/>
      </c>
      <c r="AO62" s="1" t="str">
        <f>IF(O62&gt;0,CONCATENATE(IF(AE62&lt;=12,AE62,AE62-12),IF(OR(AE62&lt;12,AE62=24),"am","pm"),"-",IF(AF62&lt;=12,AF62,AF62-12),IF(OR(AF62&lt;12,AF62=24),"am","pm")),"")</f>
        <v/>
      </c>
      <c r="AP62" s="1" t="str">
        <f>IF(R62&gt;0,CONCATENATE(IF(AG62&lt;=12,AG62,AG62-12),IF(OR(AG62&lt;12,AG62=24),"am","pm"),"-",IF(AH62&lt;=12,AH62,AH62-12),IF(OR(AH62&lt;12,AH62=24),"am","pm")),"")</f>
        <v/>
      </c>
      <c r="AQ62" s="1" t="str">
        <f>IF(T62&gt;0,CONCATENATE(IF(AI62&lt;=12,AI62,AI62-12),IF(OR(AI62&lt;12,AI62=24),"am","pm"),"-",IF(AJ62&lt;=12,AJ62,AJ62-12),IF(OR(AJ62&lt;12,AJ62=24),"am","pm")),"")</f>
        <v/>
      </c>
      <c r="AT62" s="1" t="s">
        <v>341</v>
      </c>
      <c r="AU62" s="1" t="s">
        <v>433</v>
      </c>
      <c r="AV62" s="4" t="s">
        <v>432</v>
      </c>
      <c r="AW62" s="4" t="s">
        <v>432</v>
      </c>
      <c r="AX62" s="5" t="str">
        <f>CONCATENATE("{
    'name': """,B62,""",
    'area': ","""",C62,""",",
"'hours': {
      'sunday-start':","""",H62,"""",", 'sunday-end':","""",I62,"""",", 'monday-start':","""",J62,"""",", 'monday-end':","""",K62,"""",", 'tuesday-start':","""",L62,"""",", 'tuesday-end':","""",M62,""", 'wednesday-start':","""",N62,""", 'wednesday-end':","""",O62,""", 'thursday-start':","""",P62,""", 'thursday-end':","""",Q62,""", 'friday-start':","""",R62,""", 'friday-end':","""",S62,""", 'saturday-start':","""",T62,""", 'saturday-end':","""",U62,"""","},","  'description': ","""",V62,"""",", 'link':","""",AR62,"""",", 'pricing':","""",E62,"""",",   'phone-number': ","""",F62,"""",", 'address': ","""",G62,"""",", 'other-amenities': [","'",AS62,"','",AT62,"','",AU62,"'","]",", 'has-drink':",AV62,", 'has-food':",AW62,"},")</f>
        <v>{
    'name': "Paravicinis",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"2802 Colorado Ave, Colorado Springs, CO 80904", 'other-amenities': ['','pet','med'], 'has-drink':false, 'has-food':false},</v>
      </c>
      <c r="AY62" s="1" t="str">
        <f>IF(AS62&gt;0,"&lt;img src=@img/outdoor.png@&gt;","")</f>
        <v/>
      </c>
      <c r="AZ62" s="1" t="str">
        <f>IF(AT62&gt;0,"&lt;img src=@img/pets.png@&gt;","")</f>
        <v>&lt;img src=@img/pets.png@&gt;</v>
      </c>
      <c r="BA62" s="1" t="str">
        <f>IF(AU62="hard","&lt;img src=@img/hard.png@&gt;",IF(AU62="medium","&lt;img src=@img/medium.png@&gt;",IF(AU62="easy","&lt;img src=@img/easy.png@&gt;","")))</f>
        <v/>
      </c>
      <c r="BB62" s="1" t="str">
        <f>IF(AV62="true","&lt;img src=@img/drinkicon.png@&gt;","")</f>
        <v/>
      </c>
      <c r="BC62" s="1" t="str">
        <f>IF(AW62="true","&lt;img src=@img/foodicon.png@&gt;","")</f>
        <v/>
      </c>
      <c r="BD62" s="1" t="str">
        <f>CONCATENATE(AY62,AZ62,BA62,BB62,BC62,BK62)</f>
        <v>&lt;img src=@img/pets.png@&gt;</v>
      </c>
      <c r="BE62" s="1" t="str">
        <f>CONCATENATE(IF(AS62&gt;0,"outdoor ",""),IF(AT62&gt;0,"pet ",""),IF(AV62="true","drink ",""),IF(AW62="true","food ",""),AU62," ",E62," ",C62,IF(BJ62=TRUE," kid",""))</f>
        <v>pet med  oldcolo</v>
      </c>
      <c r="BF62" s="1" t="str">
        <f>IF(C62="Broadmoor","Broadmoor",IF(C62="manitou","Manitou Springs",IF(C62="downtown","Downtown",IF(C62="Monument","Monument",IF(C62="nacademy","North Academy",IF(C62="northgate","North Gate",IF(C62="oldcolo","Old Colorado Springs",IF(C62="powers","Powers Road",IF(C62="sacademy","South Academy",IF(C62="woodland","Woodlands Park",""))))))))))</f>
        <v>Old Colorado Springs</v>
      </c>
      <c r="BG62" s="1">
        <v>38.850259999999999</v>
      </c>
      <c r="BH62" s="1">
        <v>-104.86696000000001</v>
      </c>
      <c r="BI62" s="1" t="str">
        <f>CONCATENATE("[",BG62,",",BH62,"],")</f>
        <v>[38.85026,-104.86696],</v>
      </c>
    </row>
    <row r="63" spans="2:62" ht="21" customHeight="1">
      <c r="B63" s="25" t="s">
        <v>94</v>
      </c>
      <c r="C63" s="1" t="s">
        <v>99</v>
      </c>
      <c r="G63" s="12" t="s">
        <v>273</v>
      </c>
      <c r="W63" s="1" t="str">
        <f>IF(H63&gt;0,H63/100,"")</f>
        <v/>
      </c>
      <c r="X63" s="1" t="str">
        <f>IF(I63&gt;0,I63/100,"")</f>
        <v/>
      </c>
      <c r="Y63" s="1" t="str">
        <f>IF(J63&gt;0,J63/100,"")</f>
        <v/>
      </c>
      <c r="Z63" s="1" t="str">
        <f>IF(K63&gt;0,K63/100,"")</f>
        <v/>
      </c>
      <c r="AA63" s="1" t="str">
        <f>IF(L63&gt;0,L63/100,"")</f>
        <v/>
      </c>
      <c r="AB63" s="1" t="str">
        <f>IF(M63&gt;0,M63/100,"")</f>
        <v/>
      </c>
      <c r="AC63" s="1" t="str">
        <f>IF(N63&gt;0,N63/100,"")</f>
        <v/>
      </c>
      <c r="AD63" s="1" t="str">
        <f>IF(O63&gt;0,O63/100,"")</f>
        <v/>
      </c>
      <c r="AE63" s="1" t="str">
        <f>IF(P63&gt;0,P63/100,"")</f>
        <v/>
      </c>
      <c r="AF63" s="1" t="str">
        <f>IF(Q63&gt;0,Q63/100,"")</f>
        <v/>
      </c>
      <c r="AG63" s="1" t="str">
        <f>IF(R63&gt;0,R63/100,"")</f>
        <v/>
      </c>
      <c r="AH63" s="1" t="str">
        <f>IF(S63&gt;0,S63/100,"")</f>
        <v/>
      </c>
      <c r="AI63" s="1" t="str">
        <f>IF(T63&gt;0,T63/100,"")</f>
        <v/>
      </c>
      <c r="AJ63" s="1" t="str">
        <f>IF(U63&gt;0,U63/100,"")</f>
        <v/>
      </c>
      <c r="AK63" s="1" t="str">
        <f>IF(H63&gt;0,CONCATENATE(IF(W63&lt;=12,W63,W63-12),IF(OR(W63&lt;12,W63=24),"am","pm"),"-",IF(X63&lt;=12,X63,X63-12),IF(OR(X63&lt;12,X63=24),"am","pm")),"")</f>
        <v/>
      </c>
      <c r="AL63" s="1" t="str">
        <f>IF(J63&gt;0,CONCATENATE(IF(Y63&lt;=12,Y63,Y63-12),IF(OR(Y63&lt;12,Y63=24),"am","pm"),"-",IF(Z63&lt;=12,Z63,Z63-12),IF(OR(Z63&lt;12,Z63=24),"am","pm")),"")</f>
        <v/>
      </c>
      <c r="AM63" s="1" t="str">
        <f>IF(L63&gt;0,CONCATENATE(IF(AA63&lt;=12,AA63,AA63-12),IF(OR(AA63&lt;12,AA63=24),"am","pm"),"-",IF(AB63&lt;=12,AB63,AB63-12),IF(OR(AB63&lt;12,AB63=24),"am","pm")),"")</f>
        <v/>
      </c>
      <c r="AN63" s="1" t="str">
        <f>IF(N63&gt;0,CONCATENATE(IF(AC63&lt;=12,AC63,AC63-12),IF(OR(AC63&lt;12,AC63=24),"am","pm"),"-",IF(AD63&lt;=12,AD63,AD63-12),IF(OR(AD63&lt;12,AD63=24),"am","pm")),"")</f>
        <v/>
      </c>
      <c r="AO63" s="1" t="str">
        <f>IF(O63&gt;0,CONCATENATE(IF(AE63&lt;=12,AE63,AE63-12),IF(OR(AE63&lt;12,AE63=24),"am","pm"),"-",IF(AF63&lt;=12,AF63,AF63-12),IF(OR(AF63&lt;12,AF63=24),"am","pm")),"")</f>
        <v/>
      </c>
      <c r="AP63" s="1" t="str">
        <f>IF(R63&gt;0,CONCATENATE(IF(AG63&lt;=12,AG63,AG63-12),IF(OR(AG63&lt;12,AG63=24),"am","pm"),"-",IF(AH63&lt;=12,AH63,AH63-12),IF(OR(AH63&lt;12,AH63=24),"am","pm")),"")</f>
        <v/>
      </c>
      <c r="AQ63" s="1" t="str">
        <f>IF(T63&gt;0,CONCATENATE(IF(AI63&lt;=12,AI63,AI63-12),IF(OR(AI63&lt;12,AI63=24),"am","pm"),"-",IF(AJ63&lt;=12,AJ63,AJ63-12),IF(OR(AJ63&lt;12,AJ63=24),"am","pm")),"")</f>
        <v/>
      </c>
      <c r="AU63" s="1" t="s">
        <v>433</v>
      </c>
      <c r="AV63" s="4" t="s">
        <v>432</v>
      </c>
      <c r="AW63" s="4" t="s">
        <v>432</v>
      </c>
      <c r="AX63" s="5" t="str">
        <f>CONCATENATE("{
    'name': """,B63,""",
    'area': ","""",C63,""",",
"'hours': {
      'sunday-start':","""",H63,"""",", 'sunday-end':","""",I63,"""",", 'monday-start':","""",J63,"""",", 'monday-end':","""",K63,"""",", 'tuesday-start':","""",L63,"""",", 'tuesday-end':","""",M63,""", 'wednesday-start':","""",N63,""", 'wednesday-end':","""",O63,""", 'thursday-start':","""",P63,""", 'thursday-end':","""",Q63,""", 'friday-start':","""",R63,""", 'friday-end':","""",S63,""", 'saturday-start':","""",T63,""", 'saturday-end':","""",U63,"""","},","  'description': ","""",V63,"""",", 'link':","""",AR63,"""",", 'pricing':","""",E63,"""",",   'phone-number': ","""",F63,"""",", 'address': ","""",G63,"""",", 'other-amenities': [","'",AS63,"','",AT63,"','",AU63,"'","]",", 'has-drink':",AV63,", 'has-food':",AW63,"},")</f>
        <v>{
    'name': "Peaks N Pines Brewing Company",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"4005 Tutt Blvd, Colorado Springs, CO 80922", 'other-amenities': ['','','med'], 'has-drink':false, 'has-food':false},</v>
      </c>
      <c r="AY63" s="1" t="str">
        <f>IF(AS63&gt;0,"&lt;img src=@img/outdoor.png@&gt;","")</f>
        <v/>
      </c>
      <c r="AZ63" s="1" t="str">
        <f>IF(AT63&gt;0,"&lt;img src=@img/pets.png@&gt;","")</f>
        <v/>
      </c>
      <c r="BA63" s="1" t="str">
        <f>IF(AU63="hard","&lt;img src=@img/hard.png@&gt;",IF(AU63="medium","&lt;img src=@img/medium.png@&gt;",IF(AU63="easy","&lt;img src=@img/easy.png@&gt;","")))</f>
        <v/>
      </c>
      <c r="BB63" s="1" t="str">
        <f>IF(AV63="true","&lt;img src=@img/drinkicon.png@&gt;","")</f>
        <v/>
      </c>
      <c r="BC63" s="1" t="str">
        <f>IF(AW63="true","&lt;img src=@img/foodicon.png@&gt;","")</f>
        <v/>
      </c>
      <c r="BD63" s="1" t="str">
        <f>CONCATENATE(AY63,AZ63,BA63,BB63,BC63,BK63)</f>
        <v/>
      </c>
      <c r="BE63" s="1" t="str">
        <f>CONCATENATE(IF(AS63&gt;0,"outdoor ",""),IF(AT63&gt;0,"pet ",""),IF(AV63="true","drink ",""),IF(AW63="true","food ",""),AU63," ",E63," ",C63,IF(BJ63=TRUE," kid",""))</f>
        <v>med  powers</v>
      </c>
      <c r="BF63" s="1" t="str">
        <f>IF(C63="Broadmoor","Broadmoor",IF(C63="manitou","Manitou Springs",IF(C63="downtown","Downtown",IF(C63="Monument","Monument",IF(C63="nacademy","North Academy",IF(C63="northgate","North Gate",IF(C63="oldcolo","Old Colorado Springs",IF(C63="powers","Powers Road",IF(C63="sacademy","South Academy",IF(C63="woodland","Woodlands Park",""))))))))))</f>
        <v>Powers Road</v>
      </c>
      <c r="BG63" s="8">
        <v>38.889899999999997</v>
      </c>
      <c r="BH63" s="8">
        <v>-104.71393999999999</v>
      </c>
      <c r="BI63" s="1" t="str">
        <f>CONCATENATE("[",BG63,",",BH63,"],")</f>
        <v>[38.8899,-104.71394],</v>
      </c>
    </row>
    <row r="64" spans="2:62" ht="21" customHeight="1">
      <c r="B64" s="17" t="s">
        <v>73</v>
      </c>
      <c r="C64" s="1" t="s">
        <v>55</v>
      </c>
      <c r="G64" s="12" t="s">
        <v>157</v>
      </c>
      <c r="H64" s="1">
        <v>1500</v>
      </c>
      <c r="I64" s="1">
        <v>1800</v>
      </c>
      <c r="J64" s="1">
        <v>1500</v>
      </c>
      <c r="K64" s="1">
        <v>1800</v>
      </c>
      <c r="L64" s="1">
        <v>1500</v>
      </c>
      <c r="M64" s="1">
        <v>1800</v>
      </c>
      <c r="N64" s="1">
        <v>1500</v>
      </c>
      <c r="O64" s="1">
        <v>1800</v>
      </c>
      <c r="P64" s="1">
        <v>1500</v>
      </c>
      <c r="Q64" s="1">
        <v>1800</v>
      </c>
      <c r="R64" s="1">
        <v>1500</v>
      </c>
      <c r="S64" s="1">
        <v>1800</v>
      </c>
      <c r="T64" s="1">
        <v>1500</v>
      </c>
      <c r="U64" s="1">
        <v>1800</v>
      </c>
      <c r="V64" s="28" t="s">
        <v>179</v>
      </c>
      <c r="W64" s="1">
        <f>IF(H64&gt;0,H64/100,"")</f>
        <v>15</v>
      </c>
      <c r="X64" s="1">
        <f>IF(I64&gt;0,I64/100,"")</f>
        <v>18</v>
      </c>
      <c r="Y64" s="1">
        <f>IF(J64&gt;0,J64/100,"")</f>
        <v>15</v>
      </c>
      <c r="Z64" s="1">
        <f>IF(K64&gt;0,K64/100,"")</f>
        <v>18</v>
      </c>
      <c r="AA64" s="1">
        <f>IF(L64&gt;0,L64/100,"")</f>
        <v>15</v>
      </c>
      <c r="AB64" s="1">
        <f>IF(M64&gt;0,M64/100,"")</f>
        <v>18</v>
      </c>
      <c r="AC64" s="1">
        <f>IF(N64&gt;0,N64/100,"")</f>
        <v>15</v>
      </c>
      <c r="AD64" s="1">
        <f>IF(O64&gt;0,O64/100,"")</f>
        <v>18</v>
      </c>
      <c r="AE64" s="1">
        <f>IF(P64&gt;0,P64/100,"")</f>
        <v>15</v>
      </c>
      <c r="AF64" s="1">
        <f>IF(Q64&gt;0,Q64/100,"")</f>
        <v>18</v>
      </c>
      <c r="AG64" s="1">
        <f>IF(R64&gt;0,R64/100,"")</f>
        <v>15</v>
      </c>
      <c r="AH64" s="1">
        <f>IF(S64&gt;0,S64/100,"")</f>
        <v>18</v>
      </c>
      <c r="AI64" s="1">
        <f>IF(T64&gt;0,T64/100,"")</f>
        <v>15</v>
      </c>
      <c r="AJ64" s="1">
        <f>IF(U64&gt;0,U64/100,"")</f>
        <v>18</v>
      </c>
      <c r="AK64" s="1" t="str">
        <f>IF(H64&gt;0,CONCATENATE(IF(W64&lt;=12,W64,W64-12),IF(OR(W64&lt;12,W64=24),"am","pm"),"-",IF(X64&lt;=12,X64,X64-12),IF(OR(X64&lt;12,X64=24),"am","pm")),"")</f>
        <v>3pm-6pm</v>
      </c>
      <c r="AL64" s="1" t="str">
        <f>IF(J64&gt;0,CONCATENATE(IF(Y64&lt;=12,Y64,Y64-12),IF(OR(Y64&lt;12,Y64=24),"am","pm"),"-",IF(Z64&lt;=12,Z64,Z64-12),IF(OR(Z64&lt;12,Z64=24),"am","pm")),"")</f>
        <v>3pm-6pm</v>
      </c>
      <c r="AM64" s="1" t="str">
        <f>IF(L64&gt;0,CONCATENATE(IF(AA64&lt;=12,AA64,AA64-12),IF(OR(AA64&lt;12,AA64=24),"am","pm"),"-",IF(AB64&lt;=12,AB64,AB64-12),IF(OR(AB64&lt;12,AB64=24),"am","pm")),"")</f>
        <v>3pm-6pm</v>
      </c>
      <c r="AN64" s="1" t="str">
        <f>IF(N64&gt;0,CONCATENATE(IF(AC64&lt;=12,AC64,AC64-12),IF(OR(AC64&lt;12,AC64=24),"am","pm"),"-",IF(AD64&lt;=12,AD64,AD64-12),IF(OR(AD64&lt;12,AD64=24),"am","pm")),"")</f>
        <v>3pm-6pm</v>
      </c>
      <c r="AO64" s="1" t="str">
        <f>IF(O64&gt;0,CONCATENATE(IF(AE64&lt;=12,AE64,AE64-12),IF(OR(AE64&lt;12,AE64=24),"am","pm"),"-",IF(AF64&lt;=12,AF64,AF64-12),IF(OR(AF64&lt;12,AF64=24),"am","pm")),"")</f>
        <v>3pm-6pm</v>
      </c>
      <c r="AP64" s="1" t="str">
        <f>IF(R64&gt;0,CONCATENATE(IF(AG64&lt;=12,AG64,AG64-12),IF(OR(AG64&lt;12,AG64=24),"am","pm"),"-",IF(AH64&lt;=12,AH64,AH64-12),IF(OR(AH64&lt;12,AH64=24),"am","pm")),"")</f>
        <v>3pm-6pm</v>
      </c>
      <c r="AQ64" s="1" t="str">
        <f>IF(T64&gt;0,CONCATENATE(IF(AI64&lt;=12,AI64,AI64-12),IF(OR(AI64&lt;12,AI64=24),"am","pm"),"-",IF(AJ64&lt;=12,AJ64,AJ64-12),IF(OR(AJ64&lt;12,AJ64=24),"am","pm")),"")</f>
        <v>3pm-6pm</v>
      </c>
      <c r="AR64" s="1" t="s">
        <v>74</v>
      </c>
      <c r="AS64" s="1" t="s">
        <v>353</v>
      </c>
      <c r="AT64" s="1" t="s">
        <v>341</v>
      </c>
      <c r="AU64" s="1" t="s">
        <v>433</v>
      </c>
      <c r="AV64" s="4" t="s">
        <v>431</v>
      </c>
      <c r="AW64" s="4" t="s">
        <v>432</v>
      </c>
      <c r="AX64" s="5" t="str">
        <f>CONCATENATE("{
    'name': """,B64,""",
    'area': ","""",C64,""",",
"'hours': {
      'sunday-start':","""",H64,"""",", 'sunday-end':","""",I64,"""",", 'monday-start':","""",J64,"""",", 'monday-end':","""",K64,"""",", 'tuesday-start':","""",L64,"""",", 'tuesday-end':","""",M64,""", 'wednesday-start':","""",N64,""", 'wednesday-end':","""",O64,""", 'thursday-start':","""",P64,""", 'thursday-end':","""",Q64,""", 'friday-start':","""",R64,""", 'friday-end':","""",S64,""", 'saturday-start':","""",T64,""", 'saturday-end':","""",U64,"""","},","  'description': ","""",V64,"""",", 'link':","""",AR64,"""",", 'pricing':","""",E64,"""",",   'phone-number': ","""",F64,"""",", 'address': ","""",G64,"""",", 'other-amenities': [","'",AS64,"','",AT64,"','",AU64,"'","]",", 'has-drink':",AV64,", 'has-food':",AW64,"},")</f>
        <v>{
    'name': "Phantom Canyon Brewing Company",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fills&lt;br&gt;", 'link':"http://www.phantomcanyon.com/", 'pricing':"",   'phone-number': "", 'address': "2 E Pikes Peak Ave, Colorado Springs, CO 80903", 'other-amenities': ['outdoor','pet','med'], 'has-drink':true, 'has-food':false},</v>
      </c>
      <c r="AY64" s="1" t="str">
        <f>IF(AS64&gt;0,"&lt;img src=@img/outdoor.png@&gt;","")</f>
        <v>&lt;img src=@img/outdoor.png@&gt;</v>
      </c>
      <c r="AZ64" s="1" t="str">
        <f>IF(AT64&gt;0,"&lt;img src=@img/pets.png@&gt;","")</f>
        <v>&lt;img src=@img/pets.png@&gt;</v>
      </c>
      <c r="BA64" s="1" t="str">
        <f>IF(AU64="hard","&lt;img src=@img/hard.png@&gt;",IF(AU64="medium","&lt;img src=@img/medium.png@&gt;",IF(AU64="easy","&lt;img src=@img/easy.png@&gt;","")))</f>
        <v/>
      </c>
      <c r="BB64" s="1" t="str">
        <f>IF(AV64="true","&lt;img src=@img/drinkicon.png@&gt;","")</f>
        <v>&lt;img src=@img/drinkicon.png@&gt;</v>
      </c>
      <c r="BC64" s="1" t="str">
        <f>IF(AW64="true","&lt;img src=@img/foodicon.png@&gt;","")</f>
        <v/>
      </c>
      <c r="BD64" s="1" t="str">
        <f>CONCATENATE(AY64,AZ64,BA64,BB64,BC64,BK64)</f>
        <v>&lt;img src=@img/outdoor.png@&gt;&lt;img src=@img/pets.png@&gt;&lt;img src=@img/drinkicon.png@&gt;</v>
      </c>
      <c r="BE64" s="1" t="str">
        <f>CONCATENATE(IF(AS64&gt;0,"outdoor ",""),IF(AT64&gt;0,"pet ",""),IF(AV64="true","drink ",""),IF(AW64="true","food ",""),AU64," ",E64," ",C64,IF(BJ64=TRUE," kid",""))</f>
        <v>outdoor pet drink med  downtown</v>
      </c>
      <c r="BF64" s="1" t="str">
        <f>IF(C64="Broadmoor","Broadmoor",IF(C64="manitou","Manitou Springs",IF(C64="downtown","Downtown",IF(C64="Monument","Monument",IF(C64="nacademy","North Academy",IF(C64="northgate","North Gate",IF(C64="oldcolo","Old Colorado Springs",IF(C64="powers","Powers Road",IF(C64="sacademy","South Academy",IF(C64="woodland","Woodlands Park",""))))))))))</f>
        <v>Downtown</v>
      </c>
      <c r="BG64" s="8">
        <v>38.834290000000003</v>
      </c>
      <c r="BH64" s="8">
        <v>-104.82483999999999</v>
      </c>
      <c r="BI64" s="1" t="str">
        <f>CONCATENATE("[",BG64,",",BH64,"],")</f>
        <v>[38.83429,-104.82484],</v>
      </c>
    </row>
    <row r="65" spans="2:61" ht="21" customHeight="1">
      <c r="B65" s="1" t="s">
        <v>129</v>
      </c>
      <c r="C65" s="1" t="s">
        <v>142</v>
      </c>
      <c r="G65" s="12" t="s">
        <v>306</v>
      </c>
      <c r="H65" s="1">
        <v>1500</v>
      </c>
      <c r="I65" s="1">
        <v>1800</v>
      </c>
      <c r="J65" s="1">
        <v>1500</v>
      </c>
      <c r="K65" s="1">
        <v>1800</v>
      </c>
      <c r="L65" s="1">
        <v>1500</v>
      </c>
      <c r="M65" s="1">
        <v>1800</v>
      </c>
      <c r="N65" s="1">
        <v>1500</v>
      </c>
      <c r="O65" s="1">
        <v>1800</v>
      </c>
      <c r="P65" s="1">
        <v>1500</v>
      </c>
      <c r="Q65" s="1">
        <v>1800</v>
      </c>
      <c r="R65" s="1">
        <v>1500</v>
      </c>
      <c r="S65" s="1">
        <v>1800</v>
      </c>
      <c r="T65" s="1">
        <v>1500</v>
      </c>
      <c r="U65" s="1">
        <v>1800</v>
      </c>
      <c r="W65" s="1">
        <f>IF(H65&gt;0,H65/100,"")</f>
        <v>15</v>
      </c>
      <c r="X65" s="1">
        <f>IF(I65&gt;0,I65/100,"")</f>
        <v>18</v>
      </c>
      <c r="Y65" s="1">
        <f>IF(J65&gt;0,J65/100,"")</f>
        <v>15</v>
      </c>
      <c r="Z65" s="1">
        <f>IF(K65&gt;0,K65/100,"")</f>
        <v>18</v>
      </c>
      <c r="AA65" s="1">
        <f>IF(L65&gt;0,L65/100,"")</f>
        <v>15</v>
      </c>
      <c r="AB65" s="1">
        <f>IF(M65&gt;0,M65/100,"")</f>
        <v>18</v>
      </c>
      <c r="AC65" s="1">
        <f>IF(N65&gt;0,N65/100,"")</f>
        <v>15</v>
      </c>
      <c r="AD65" s="1">
        <f>IF(O65&gt;0,O65/100,"")</f>
        <v>18</v>
      </c>
      <c r="AE65" s="1">
        <f>IF(P65&gt;0,P65/100,"")</f>
        <v>15</v>
      </c>
      <c r="AF65" s="1">
        <f>IF(Q65&gt;0,Q65/100,"")</f>
        <v>18</v>
      </c>
      <c r="AG65" s="1">
        <f>IF(R65&gt;0,R65/100,"")</f>
        <v>15</v>
      </c>
      <c r="AH65" s="1">
        <f>IF(S65&gt;0,S65/100,"")</f>
        <v>18</v>
      </c>
      <c r="AI65" s="1">
        <f>IF(T65&gt;0,T65/100,"")</f>
        <v>15</v>
      </c>
      <c r="AJ65" s="1">
        <f>IF(U65&gt;0,U65/100,"")</f>
        <v>18</v>
      </c>
      <c r="AK65" s="1" t="str">
        <f>IF(H65&gt;0,CONCATENATE(IF(W65&lt;=12,W65,W65-12),IF(OR(W65&lt;12,W65=24),"am","pm"),"-",IF(X65&lt;=12,X65,X65-12),IF(OR(X65&lt;12,X65=24),"am","pm")),"")</f>
        <v>3pm-6pm</v>
      </c>
      <c r="AL65" s="1" t="str">
        <f>IF(J65&gt;0,CONCATENATE(IF(Y65&lt;=12,Y65,Y65-12),IF(OR(Y65&lt;12,Y65=24),"am","pm"),"-",IF(Z65&lt;=12,Z65,Z65-12),IF(OR(Z65&lt;12,Z65=24),"am","pm")),"")</f>
        <v>3pm-6pm</v>
      </c>
      <c r="AM65" s="1" t="str">
        <f>IF(L65&gt;0,CONCATENATE(IF(AA65&lt;=12,AA65,AA65-12),IF(OR(AA65&lt;12,AA65=24),"am","pm"),"-",IF(AB65&lt;=12,AB65,AB65-12),IF(OR(AB65&lt;12,AB65=24),"am","pm")),"")</f>
        <v>3pm-6pm</v>
      </c>
      <c r="AN65" s="1" t="str">
        <f>IF(N65&gt;0,CONCATENATE(IF(AC65&lt;=12,AC65,AC65-12),IF(OR(AC65&lt;12,AC65=24),"am","pm"),"-",IF(AD65&lt;=12,AD65,AD65-12),IF(OR(AD65&lt;12,AD65=24),"am","pm")),"")</f>
        <v>3pm-6pm</v>
      </c>
      <c r="AO65" s="1" t="str">
        <f>IF(O65&gt;0,CONCATENATE(IF(AE65&lt;=12,AE65,AE65-12),IF(OR(AE65&lt;12,AE65=24),"am","pm"),"-",IF(AF65&lt;=12,AF65,AF65-12),IF(OR(AF65&lt;12,AF65=24),"am","pm")),"")</f>
        <v>3pm-6pm</v>
      </c>
      <c r="AP65" s="1" t="str">
        <f>IF(R65&gt;0,CONCATENATE(IF(AG65&lt;=12,AG65,AG65-12),IF(OR(AG65&lt;12,AG65=24),"am","pm"),"-",IF(AH65&lt;=12,AH65,AH65-12),IF(OR(AH65&lt;12,AH65=24),"am","pm")),"")</f>
        <v>3pm-6pm</v>
      </c>
      <c r="AQ65" s="1" t="str">
        <f>IF(T65&gt;0,CONCATENATE(IF(AI65&lt;=12,AI65,AI65-12),IF(OR(AI65&lt;12,AI65=24),"am","pm"),"-",IF(AJ65&lt;=12,AJ65,AJ65-12),IF(OR(AJ65&lt;12,AJ65=24),"am","pm")),"")</f>
        <v>3pm-6pm</v>
      </c>
      <c r="AR65" s="11"/>
      <c r="AU65" s="1" t="s">
        <v>433</v>
      </c>
      <c r="AV65" s="4" t="s">
        <v>431</v>
      </c>
      <c r="AW65" s="4" t="s">
        <v>431</v>
      </c>
      <c r="AX65" s="5" t="str">
        <f>CONCATENATE("{
    'name': """,B65,""",
    'area': ","""",C65,""",",
"'hours': {
      'sunday-start':","""",H65,"""",", 'sunday-end':","""",I65,"""",", 'monday-start':","""",J65,"""",", 'monday-end':","""",K65,"""",", 'tuesday-start':","""",L65,"""",", 'tuesday-end':","""",M65,""", 'wednesday-start':","""",N65,""", 'wednesday-end':","""",O65,""", 'thursday-start':","""",P65,""", 'thursday-end':","""",Q65,""", 'friday-start':","""",R65,""", 'friday-end':","""",S65,""", 'saturday-start':","""",T65,""", 'saturday-end':","""",U65,"""","},","  'description': ","""",V65,"""",", 'link':","""",AR65,"""",", 'pricing':","""",E65,"""",",   'phone-number': ","""",F65,"""",", 'address': ","""",G65,"""",", 'other-amenities': [","'",AS65,"','",AT65,"','",AU65,"'","]",", 'has-drink':",AV65,", 'has-food':",AW65,"},")</f>
        <v>{
    'name': "Piglatin Cocina",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"", 'link':"", 'pricing':"",   'phone-number': "", 'address': "2825 Dublin Blvd, Colorado Springs, CO 80918", 'other-amenities': ['','','med'], 'has-drink':true, 'has-food':true},</v>
      </c>
      <c r="AY65" s="1" t="str">
        <f>IF(AS65&gt;0,"&lt;img src=@img/outdoor.png@&gt;","")</f>
        <v/>
      </c>
      <c r="AZ65" s="1" t="str">
        <f>IF(AT65&gt;0,"&lt;img src=@img/pets.png@&gt;","")</f>
        <v/>
      </c>
      <c r="BA65" s="1" t="str">
        <f>IF(AU65="hard","&lt;img src=@img/hard.png@&gt;",IF(AU65="medium","&lt;img src=@img/medium.png@&gt;",IF(AU65="easy","&lt;img src=@img/easy.png@&gt;","")))</f>
        <v/>
      </c>
      <c r="BB65" s="1" t="str">
        <f>IF(AV65="true","&lt;img src=@img/drinkicon.png@&gt;","")</f>
        <v>&lt;img src=@img/drinkicon.png@&gt;</v>
      </c>
      <c r="BC65" s="1" t="str">
        <f>IF(AW65="true","&lt;img src=@img/foodicon.png@&gt;","")</f>
        <v>&lt;img src=@img/foodicon.png@&gt;</v>
      </c>
      <c r="BD65" s="1" t="str">
        <f>CONCATENATE(AY65,AZ65,BA65,BB65,BC65,BK65)</f>
        <v>&lt;img src=@img/drinkicon.png@&gt;&lt;img src=@img/foodicon.png@&gt;</v>
      </c>
      <c r="BE65" s="1" t="str">
        <f>CONCATENATE(IF(AS65&gt;0,"outdoor ",""),IF(AT65&gt;0,"pet ",""),IF(AV65="true","drink ",""),IF(AW65="true","food ",""),AU65," ",E65," ",C65,IF(BJ65=TRUE," kid",""))</f>
        <v>drink food med  nacademy</v>
      </c>
      <c r="BF65" s="1" t="str">
        <f>IF(C65="Broadmoor","Broadmoor",IF(C65="manitou","Manitou Springs",IF(C65="downtown","Downtown",IF(C65="Monument","Monument",IF(C65="nacademy","North Academy",IF(C65="northgate","North Gate",IF(C65="oldcolo","Old Colorado Springs",IF(C65="powers","Powers Road",IF(C65="sacademy","South Academy",IF(C65="woodland","Woodlands Park",""))))))))))</f>
        <v>North Academy</v>
      </c>
      <c r="BG65" s="8">
        <v>38.924974200000001</v>
      </c>
      <c r="BH65" s="8">
        <v>-104.77376529999999</v>
      </c>
      <c r="BI65" s="1" t="str">
        <f>CONCATENATE("[",BG65,",",BH65,"],")</f>
        <v>[38.9249742,-104.7737653],</v>
      </c>
    </row>
    <row r="66" spans="2:61" ht="21" customHeight="1">
      <c r="B66" s="25" t="s">
        <v>115</v>
      </c>
      <c r="C66" s="1" t="s">
        <v>126</v>
      </c>
      <c r="G66" s="12" t="s">
        <v>293</v>
      </c>
      <c r="V66" s="8"/>
      <c r="W66" s="1" t="str">
        <f>IF(H66&gt;0,H66/100,"")</f>
        <v/>
      </c>
      <c r="X66" s="1" t="str">
        <f>IF(I66&gt;0,I66/100,"")</f>
        <v/>
      </c>
      <c r="Y66" s="1" t="str">
        <f>IF(J66&gt;0,J66/100,"")</f>
        <v/>
      </c>
      <c r="Z66" s="1" t="str">
        <f>IF(K66&gt;0,K66/100,"")</f>
        <v/>
      </c>
      <c r="AA66" s="1" t="str">
        <f>IF(L66&gt;0,L66/100,"")</f>
        <v/>
      </c>
      <c r="AB66" s="1" t="str">
        <f>IF(M66&gt;0,M66/100,"")</f>
        <v/>
      </c>
      <c r="AC66" s="1" t="str">
        <f>IF(N66&gt;0,N66/100,"")</f>
        <v/>
      </c>
      <c r="AD66" s="1" t="str">
        <f>IF(O66&gt;0,O66/100,"")</f>
        <v/>
      </c>
      <c r="AE66" s="1" t="str">
        <f>IF(P66&gt;0,P66/100,"")</f>
        <v/>
      </c>
      <c r="AF66" s="1" t="str">
        <f>IF(Q66&gt;0,Q66/100,"")</f>
        <v/>
      </c>
      <c r="AG66" s="1" t="str">
        <f>IF(R66&gt;0,R66/100,"")</f>
        <v/>
      </c>
      <c r="AH66" s="1" t="str">
        <f>IF(S66&gt;0,S66/100,"")</f>
        <v/>
      </c>
      <c r="AI66" s="1" t="str">
        <f>IF(T66&gt;0,T66/100,"")</f>
        <v/>
      </c>
      <c r="AJ66" s="1" t="str">
        <f>IF(U66&gt;0,U66/100,"")</f>
        <v/>
      </c>
      <c r="AK66" s="1" t="str">
        <f>IF(H66&gt;0,CONCATENATE(IF(W66&lt;=12,W66,W66-12),IF(OR(W66&lt;12,W66=24),"am","pm"),"-",IF(X66&lt;=12,X66,X66-12),IF(OR(X66&lt;12,X66=24),"am","pm")),"")</f>
        <v/>
      </c>
      <c r="AL66" s="1" t="str">
        <f>IF(J66&gt;0,CONCATENATE(IF(Y66&lt;=12,Y66,Y66-12),IF(OR(Y66&lt;12,Y66=24),"am","pm"),"-",IF(Z66&lt;=12,Z66,Z66-12),IF(OR(Z66&lt;12,Z66=24),"am","pm")),"")</f>
        <v/>
      </c>
      <c r="AM66" s="1" t="str">
        <f>IF(L66&gt;0,CONCATENATE(IF(AA66&lt;=12,AA66,AA66-12),IF(OR(AA66&lt;12,AA66=24),"am","pm"),"-",IF(AB66&lt;=12,AB66,AB66-12),IF(OR(AB66&lt;12,AB66=24),"am","pm")),"")</f>
        <v/>
      </c>
      <c r="AN66" s="1" t="str">
        <f>IF(N66&gt;0,CONCATENATE(IF(AC66&lt;=12,AC66,AC66-12),IF(OR(AC66&lt;12,AC66=24),"am","pm"),"-",IF(AD66&lt;=12,AD66,AD66-12),IF(OR(AD66&lt;12,AD66=24),"am","pm")),"")</f>
        <v/>
      </c>
      <c r="AO66" s="1" t="str">
        <f>IF(O66&gt;0,CONCATENATE(IF(AE66&lt;=12,AE66,AE66-12),IF(OR(AE66&lt;12,AE66=24),"am","pm"),"-",IF(AF66&lt;=12,AF66,AF66-12),IF(OR(AF66&lt;12,AF66=24),"am","pm")),"")</f>
        <v/>
      </c>
      <c r="AP66" s="1" t="str">
        <f>IF(R66&gt;0,CONCATENATE(IF(AG66&lt;=12,AG66,AG66-12),IF(OR(AG66&lt;12,AG66=24),"am","pm"),"-",IF(AH66&lt;=12,AH66,AH66-12),IF(OR(AH66&lt;12,AH66=24),"am","pm")),"")</f>
        <v/>
      </c>
      <c r="AQ66" s="1" t="str">
        <f>IF(T66&gt;0,CONCATENATE(IF(AI66&lt;=12,AI66,AI66-12),IF(OR(AI66&lt;12,AI66=24),"am","pm"),"-",IF(AJ66&lt;=12,AJ66,AJ66-12),IF(OR(AJ66&lt;12,AJ66=24),"am","pm")),"")</f>
        <v/>
      </c>
      <c r="AU66" s="1" t="s">
        <v>433</v>
      </c>
      <c r="AV66" s="4" t="s">
        <v>432</v>
      </c>
      <c r="AW66" s="4" t="s">
        <v>432</v>
      </c>
      <c r="AX66" s="5" t="str">
        <f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"Pikes Peak Brewing",
    'area': "monument",'hours':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"1756 Lake Woodmoor Dr, Monument, CO 80132", 'other-amenities': ['','','med'], 'has-drink':false, 'has-food':false},</v>
      </c>
      <c r="AY66" s="1" t="str">
        <f>IF(AS66&gt;0,"&lt;img src=@img/outdoor.png@&gt;","")</f>
        <v/>
      </c>
      <c r="AZ66" s="1" t="str">
        <f>IF(AT66&gt;0,"&lt;img src=@img/pets.png@&gt;","")</f>
        <v/>
      </c>
      <c r="BA66" s="1" t="str">
        <f>IF(AU66="hard","&lt;img src=@img/hard.png@&gt;",IF(AU66="medium","&lt;img src=@img/medium.png@&gt;",IF(AU66="easy","&lt;img src=@img/easy.png@&gt;","")))</f>
        <v/>
      </c>
      <c r="BB66" s="1" t="str">
        <f>IF(AV66="true","&lt;img src=@img/drinkicon.png@&gt;","")</f>
        <v/>
      </c>
      <c r="BC66" s="1" t="str">
        <f>IF(AW66="true","&lt;img src=@img/foodicon.png@&gt;","")</f>
        <v/>
      </c>
      <c r="BD66" s="1" t="str">
        <f>CONCATENATE(AY66,AZ66,BA66,BB66,BC66,BK66)</f>
        <v/>
      </c>
      <c r="BE66" s="1" t="str">
        <f>CONCATENATE(IF(AS66&gt;0,"outdoor ",""),IF(AT66&gt;0,"pet ",""),IF(AV66="true","drink ",""),IF(AW66="true","food ",""),AU66," ",E66," ",C66,IF(BJ66=TRUE," kid",""))</f>
        <v>med  monument</v>
      </c>
      <c r="BF66" s="1" t="str">
        <f>IF(C66="Broadmoor","Broadmoor",IF(C66="manitou","Manitou Springs",IF(C66="downtown","Downtown",IF(C66="Monument","Monument",IF(C66="nacademy","North Academy",IF(C66="northgate","North Gate",IF(C66="oldcolo","Old Colorado Springs",IF(C66="powers","Powers Road",IF(C66="sacademy","South Academy",IF(C66="woodland","Woodlands Park",""))))))))))</f>
        <v>Monument</v>
      </c>
      <c r="BG66" s="8">
        <v>39.095570000000002</v>
      </c>
      <c r="BH66" s="8">
        <v>-104.85966000000001</v>
      </c>
      <c r="BI66" s="1" t="str">
        <f>CONCATENATE("[",BG66,",",BH66,"],")</f>
        <v>[39.09557,-104.85966],</v>
      </c>
    </row>
    <row r="67" spans="2:61" ht="21" customHeight="1">
      <c r="B67" s="1" t="s">
        <v>139</v>
      </c>
      <c r="C67" s="1" t="s">
        <v>142</v>
      </c>
      <c r="G67" s="12" t="s">
        <v>316</v>
      </c>
      <c r="V67" s="34"/>
      <c r="W67" s="1" t="str">
        <f>IF(H67&gt;0,H67/100,"")</f>
        <v/>
      </c>
      <c r="X67" s="1" t="str">
        <f>IF(I67&gt;0,I67/100,"")</f>
        <v/>
      </c>
      <c r="Y67" s="1" t="str">
        <f>IF(J67&gt;0,J67/100,"")</f>
        <v/>
      </c>
      <c r="Z67" s="1" t="str">
        <f>IF(K67&gt;0,K67/100,"")</f>
        <v/>
      </c>
      <c r="AA67" s="1" t="str">
        <f>IF(L67&gt;0,L67/100,"")</f>
        <v/>
      </c>
      <c r="AB67" s="1" t="str">
        <f>IF(M67&gt;0,M67/100,"")</f>
        <v/>
      </c>
      <c r="AC67" s="1" t="str">
        <f>IF(N67&gt;0,N67/100,"")</f>
        <v/>
      </c>
      <c r="AD67" s="1" t="str">
        <f>IF(O67&gt;0,O67/100,"")</f>
        <v/>
      </c>
      <c r="AE67" s="1" t="str">
        <f>IF(P67&gt;0,P67/100,"")</f>
        <v/>
      </c>
      <c r="AF67" s="1" t="str">
        <f>IF(Q67&gt;0,Q67/100,"")</f>
        <v/>
      </c>
      <c r="AG67" s="1" t="str">
        <f>IF(R67&gt;0,R67/100,"")</f>
        <v/>
      </c>
      <c r="AH67" s="1" t="str">
        <f>IF(S67&gt;0,S67/100,"")</f>
        <v/>
      </c>
      <c r="AI67" s="1" t="str">
        <f>IF(T67&gt;0,T67/100,"")</f>
        <v/>
      </c>
      <c r="AJ67" s="1" t="str">
        <f>IF(U67&gt;0,U67/100,"")</f>
        <v/>
      </c>
      <c r="AK67" s="1" t="str">
        <f>IF(H67&gt;0,CONCATENATE(IF(W67&lt;=12,W67,W67-12),IF(OR(W67&lt;12,W67=24),"am","pm"),"-",IF(X67&lt;=12,X67,X67-12),IF(OR(X67&lt;12,X67=24),"am","pm")),"")</f>
        <v/>
      </c>
      <c r="AL67" s="1" t="str">
        <f>IF(J67&gt;0,CONCATENATE(IF(Y67&lt;=12,Y67,Y67-12),IF(OR(Y67&lt;12,Y67=24),"am","pm"),"-",IF(Z67&lt;=12,Z67,Z67-12),IF(OR(Z67&lt;12,Z67=24),"am","pm")),"")</f>
        <v/>
      </c>
      <c r="AM67" s="1" t="str">
        <f>IF(L67&gt;0,CONCATENATE(IF(AA67&lt;=12,AA67,AA67-12),IF(OR(AA67&lt;12,AA67=24),"am","pm"),"-",IF(AB67&lt;=12,AB67,AB67-12),IF(OR(AB67&lt;12,AB67=24),"am","pm")),"")</f>
        <v/>
      </c>
      <c r="AN67" s="1" t="str">
        <f>IF(N67&gt;0,CONCATENATE(IF(AC67&lt;=12,AC67,AC67-12),IF(OR(AC67&lt;12,AC67=24),"am","pm"),"-",IF(AD67&lt;=12,AD67,AD67-12),IF(OR(AD67&lt;12,AD67=24),"am","pm")),"")</f>
        <v/>
      </c>
      <c r="AO67" s="1" t="str">
        <f>IF(O67&gt;0,CONCATENATE(IF(AE67&lt;=12,AE67,AE67-12),IF(OR(AE67&lt;12,AE67=24),"am","pm"),"-",IF(AF67&lt;=12,AF67,AF67-12),IF(OR(AF67&lt;12,AF67=24),"am","pm")),"")</f>
        <v/>
      </c>
      <c r="AP67" s="1" t="str">
        <f>IF(R67&gt;0,CONCATENATE(IF(AG67&lt;=12,AG67,AG67-12),IF(OR(AG67&lt;12,AG67=24),"am","pm"),"-",IF(AH67&lt;=12,AH67,AH67-12),IF(OR(AH67&lt;12,AH67=24),"am","pm")),"")</f>
        <v/>
      </c>
      <c r="AQ67" s="1" t="str">
        <f>IF(T67&gt;0,CONCATENATE(IF(AI67&lt;=12,AI67,AI67-12),IF(OR(AI67&lt;12,AI67=24),"am","pm"),"-",IF(AJ67&lt;=12,AJ67,AJ67-12),IF(OR(AJ67&lt;12,AJ67=24),"am","pm")),"")</f>
        <v/>
      </c>
      <c r="AR67" s="6"/>
      <c r="AU67" s="1" t="s">
        <v>433</v>
      </c>
      <c r="AV67" s="4" t="s">
        <v>432</v>
      </c>
      <c r="AW67" s="4" t="s">
        <v>432</v>
      </c>
      <c r="AX67" s="5" t="str">
        <f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"Pints Tavern",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"4861 N Academy Blvd, Colorado Springs, CO 80918", 'other-amenities': ['','','med'], 'has-drink':false, 'has-food':false},</v>
      </c>
      <c r="AY67" s="1" t="str">
        <f>IF(AS67&gt;0,"&lt;img src=@img/outdoor.png@&gt;","")</f>
        <v/>
      </c>
      <c r="AZ67" s="1" t="str">
        <f>IF(AT67&gt;0,"&lt;img src=@img/pets.png@&gt;","")</f>
        <v/>
      </c>
      <c r="BA67" s="1" t="str">
        <f>IF(AU67="hard","&lt;img src=@img/hard.png@&gt;",IF(AU67="medium","&lt;img src=@img/medium.png@&gt;",IF(AU67="easy","&lt;img src=@img/easy.png@&gt;","")))</f>
        <v/>
      </c>
      <c r="BB67" s="1" t="str">
        <f>IF(AV67="true","&lt;img src=@img/drinkicon.png@&gt;","")</f>
        <v/>
      </c>
      <c r="BC67" s="1" t="str">
        <f>IF(AW67="true","&lt;img src=@img/foodicon.png@&gt;","")</f>
        <v/>
      </c>
      <c r="BD67" s="1" t="str">
        <f>CONCATENATE(AY67,AZ67,BA67,BB67,BC67,BK67)</f>
        <v/>
      </c>
      <c r="BE67" s="1" t="str">
        <f>CONCATENATE(IF(AS67&gt;0,"outdoor ",""),IF(AT67&gt;0,"pet ",""),IF(AV67="true","drink ",""),IF(AW67="true","food ",""),AU67," ",E67," ",C67,IF(BJ67=TRUE," kid",""))</f>
        <v>med  nacademy</v>
      </c>
      <c r="BF67" s="1" t="str">
        <f>IF(C67="Broadmoor","Broadmoor",IF(C67="manitou","Manitou Springs",IF(C67="downtown","Downtown",IF(C67="Monument","Monument",IF(C67="nacademy","North Academy",IF(C67="northgate","North Gate",IF(C67="oldcolo","Old Colorado Springs",IF(C67="powers","Powers Road",IF(C67="sacademy","South Academy",IF(C67="woodland","Woodlands Park",""))))))))))</f>
        <v>North Academy</v>
      </c>
      <c r="BG67" s="8">
        <v>38.902715000000001</v>
      </c>
      <c r="BH67" s="8">
        <v>-104.7687567</v>
      </c>
      <c r="BI67" s="1" t="str">
        <f>CONCATENATE("[",BG67,",",BH67,"],")</f>
        <v>[38.902715,-104.7687567],</v>
      </c>
    </row>
    <row r="68" spans="2:61" ht="21" customHeight="1">
      <c r="B68" s="25" t="s">
        <v>86</v>
      </c>
      <c r="C68" s="1" t="s">
        <v>87</v>
      </c>
      <c r="G68" s="12" t="s">
        <v>168</v>
      </c>
      <c r="H68" s="1">
        <v>1700</v>
      </c>
      <c r="I68" s="1">
        <v>1800</v>
      </c>
      <c r="L68" s="1">
        <v>1700</v>
      </c>
      <c r="M68" s="1">
        <v>1800</v>
      </c>
      <c r="N68" s="1">
        <v>1700</v>
      </c>
      <c r="O68" s="1">
        <v>1800</v>
      </c>
      <c r="P68" s="1">
        <v>1700</v>
      </c>
      <c r="Q68" s="1">
        <v>1800</v>
      </c>
      <c r="R68" s="1">
        <v>1700</v>
      </c>
      <c r="S68" s="1">
        <v>1800</v>
      </c>
      <c r="T68" s="1">
        <v>1700</v>
      </c>
      <c r="U68" s="1">
        <v>1800</v>
      </c>
      <c r="V68" s="5" t="s">
        <v>187</v>
      </c>
      <c r="W68" s="1">
        <f>IF(H68&gt;0,H68/100,"")</f>
        <v>17</v>
      </c>
      <c r="X68" s="1">
        <f>IF(I68&gt;0,I68/100,"")</f>
        <v>18</v>
      </c>
      <c r="Y68" s="1" t="str">
        <f>IF(J68&gt;0,J68/100,"")</f>
        <v/>
      </c>
      <c r="Z68" s="1" t="str">
        <f>IF(K68&gt;0,K68/100,"")</f>
        <v/>
      </c>
      <c r="AA68" s="1">
        <f>IF(L68&gt;0,L68/100,"")</f>
        <v>17</v>
      </c>
      <c r="AB68" s="1">
        <f>IF(M68&gt;0,M68/100,"")</f>
        <v>18</v>
      </c>
      <c r="AC68" s="1">
        <f>IF(N68&gt;0,N68/100,"")</f>
        <v>17</v>
      </c>
      <c r="AD68" s="1">
        <f>IF(O68&gt;0,O68/100,"")</f>
        <v>18</v>
      </c>
      <c r="AE68" s="1">
        <f>IF(P68&gt;0,P68/100,"")</f>
        <v>17</v>
      </c>
      <c r="AF68" s="1">
        <f>IF(Q68&gt;0,Q68/100,"")</f>
        <v>18</v>
      </c>
      <c r="AG68" s="1">
        <f>IF(R68&gt;0,R68/100,"")</f>
        <v>17</v>
      </c>
      <c r="AH68" s="1">
        <f>IF(S68&gt;0,S68/100,"")</f>
        <v>18</v>
      </c>
      <c r="AI68" s="1">
        <f>IF(T68&gt;0,T68/100,"")</f>
        <v>17</v>
      </c>
      <c r="AJ68" s="1">
        <f>IF(U68&gt;0,U68/100,"")</f>
        <v>18</v>
      </c>
      <c r="AK68" s="1" t="str">
        <f>IF(H68&gt;0,CONCATENATE(IF(W68&lt;=12,W68,W68-12),IF(OR(W68&lt;12,W68=24),"am","pm"),"-",IF(X68&lt;=12,X68,X68-12),IF(OR(X68&lt;12,X68=24),"am","pm")),"")</f>
        <v>5pm-6pm</v>
      </c>
      <c r="AL68" s="1" t="str">
        <f>IF(J68&gt;0,CONCATENATE(IF(Y68&lt;=12,Y68,Y68-12),IF(OR(Y68&lt;12,Y68=24),"am","pm"),"-",IF(Z68&lt;=12,Z68,Z68-12),IF(OR(Z68&lt;12,Z68=24),"am","pm")),"")</f>
        <v/>
      </c>
      <c r="AM68" s="1" t="str">
        <f>IF(L68&gt;0,CONCATENATE(IF(AA68&lt;=12,AA68,AA68-12),IF(OR(AA68&lt;12,AA68=24),"am","pm"),"-",IF(AB68&lt;=12,AB68,AB68-12),IF(OR(AB68&lt;12,AB68=24),"am","pm")),"")</f>
        <v>5pm-6pm</v>
      </c>
      <c r="AN68" s="1" t="str">
        <f>IF(N68&gt;0,CONCATENATE(IF(AC68&lt;=12,AC68,AC68-12),IF(OR(AC68&lt;12,AC68=24),"am","pm"),"-",IF(AD68&lt;=12,AD68,AD68-12),IF(OR(AD68&lt;12,AD68=24),"am","pm")),"")</f>
        <v>5pm-6pm</v>
      </c>
      <c r="AO68" s="1" t="str">
        <f>IF(O68&gt;0,CONCATENATE(IF(AE68&lt;=12,AE68,AE68-12),IF(OR(AE68&lt;12,AE68=24),"am","pm"),"-",IF(AF68&lt;=12,AF68,AF68-12),IF(OR(AF68&lt;12,AF68=24),"am","pm")),"")</f>
        <v>5pm-6pm</v>
      </c>
      <c r="AP68" s="1" t="str">
        <f>IF(R68&gt;0,CONCATENATE(IF(AG68&lt;=12,AG68,AG68-12),IF(OR(AG68&lt;12,AG68=24),"am","pm"),"-",IF(AH68&lt;=12,AH68,AH68-12),IF(OR(AH68&lt;12,AH68=24),"am","pm")),"")</f>
        <v>5pm-6pm</v>
      </c>
      <c r="AQ68" s="1" t="str">
        <f>IF(T68&gt;0,CONCATENATE(IF(AI68&lt;=12,AI68,AI68-12),IF(OR(AI68&lt;12,AI68=24),"am","pm"),"-",IF(AJ68&lt;=12,AJ68,AJ68-12),IF(OR(AJ68&lt;12,AJ68=24),"am","pm")),"")</f>
        <v>5pm-6pm</v>
      </c>
      <c r="AR68" s="3"/>
      <c r="AU68" s="1" t="s">
        <v>433</v>
      </c>
      <c r="AV68" s="4" t="s">
        <v>431</v>
      </c>
      <c r="AW68" s="4" t="s">
        <v>431</v>
      </c>
      <c r="AX68" s="5" t="str">
        <f>CONCATENATE("{
    'name': """,B68,""",
    'area': ","""",C68,""",",
"'hours': {
      'sunday-start':","""",H68,"""",", 'sunday-end':","""",I68,"""",", 'monday-start':","""",J68,"""",", 'monday-end':","""",K68,"""",", 'tuesday-start':","""",L68,"""",", 'tuesday-end':","""",M68,""", 'wednesday-start':","""",N68,""", 'wednesday-end':","""",O68,""", 'thursday-start':","""",P68,""", 'thursday-end':","""",Q68,""", 'friday-start':","""",R68,""", 'friday-end':","""",S68,""", 'saturday-start':","""",T68,""", 'saturday-end':","""",U68,"""","},","  'description': ","""",V68,"""",", 'link':","""",AR68,"""",", 'pricing':","""",E68,"""",",   'phone-number': ","""",F68,"""",", 'address': ","""",G68,"""",", 'other-amenities': [","'",AS68,"','",AT68,"','",AU68,"'","]",", 'has-drink':",AV68,", 'has-food':",AW68,"},")</f>
        <v>{
    'name': "PJs Bistro",
    'area': "manitou",'hours': {
      'sunday-start':"1700", 'sunday-end':"1800", 'monday-start':"", 'monday-end':"", 'tuesday-start':"1700", 'tuesday-end':"1800", 'wednesday-start':"1700", 'wednesday-end':"1800", 'thursday-start':"1700", 'thursday-end':"1800", 'friday-start':"1700", 'friday-end':"1800", 'saturday-start':"1700", 'saturday-end':"1800"},  'description': "Appetizers and drinks 25% off&lt;br&gt;Every Wed from 5-9p.m. Ladies get a free glass of wine or beer with purchase of an entree", 'link':"", 'pricing':"",   'phone-number': "", 'address': "915 Manitou Ave, Manitou Springs, CO 80829", 'other-amenities': ['','','med'], 'has-drink':true, 'has-food':true},</v>
      </c>
      <c r="AY68" s="1" t="str">
        <f>IF(AS68&gt;0,"&lt;img src=@img/outdoor.png@&gt;","")</f>
        <v/>
      </c>
      <c r="AZ68" s="1" t="str">
        <f>IF(AT68&gt;0,"&lt;img src=@img/pets.png@&gt;","")</f>
        <v/>
      </c>
      <c r="BA68" s="1" t="str">
        <f>IF(AU68="hard","&lt;img src=@img/hard.png@&gt;",IF(AU68="medium","&lt;img src=@img/medium.png@&gt;",IF(AU68="easy","&lt;img src=@img/easy.png@&gt;","")))</f>
        <v/>
      </c>
      <c r="BB68" s="1" t="str">
        <f>IF(AV68="true","&lt;img src=@img/drinkicon.png@&gt;","")</f>
        <v>&lt;img src=@img/drinkicon.png@&gt;</v>
      </c>
      <c r="BC68" s="1" t="str">
        <f>IF(AW68="true","&lt;img src=@img/foodicon.png@&gt;","")</f>
        <v>&lt;img src=@img/foodicon.png@&gt;</v>
      </c>
      <c r="BD68" s="1" t="str">
        <f>CONCATENATE(AY68,AZ68,BA68,BB68,BC68,BK68)</f>
        <v>&lt;img src=@img/drinkicon.png@&gt;&lt;img src=@img/foodicon.png@&gt;</v>
      </c>
      <c r="BE68" s="1" t="str">
        <f>CONCATENATE(IF(AS68&gt;0,"outdoor ",""),IF(AT68&gt;0,"pet ",""),IF(AV68="true","drink ",""),IF(AW68="true","food ",""),AU68," ",E68," ",C68,IF(BJ68=TRUE," kid",""))</f>
        <v>drink food med  manitou</v>
      </c>
      <c r="BF68" s="1" t="str">
        <f>IF(C68="Broadmoor","Broadmoor",IF(C68="manitou","Manitou Springs",IF(C68="downtown","Downtown",IF(C68="Monument","Monument",IF(C68="nacademy","North Academy",IF(C68="northgate","North Gate",IF(C68="oldcolo","Old Colorado Springs",IF(C68="powers","Powers Road",IF(C68="sacademy","South Academy",IF(C68="woodland","Woodlands Park",""))))))))))</f>
        <v>Manitou Springs</v>
      </c>
      <c r="BG68" s="8">
        <v>38.858370000000001</v>
      </c>
      <c r="BH68" s="8">
        <v>-104.91792</v>
      </c>
      <c r="BI68" s="1" t="str">
        <f>CONCATENATE("[",BG68,",",BH68,"],")</f>
        <v>[38.85837,-104.91792],</v>
      </c>
    </row>
    <row r="69" spans="2:61" ht="21" customHeight="1">
      <c r="B69" s="1" t="s">
        <v>358</v>
      </c>
      <c r="C69" s="1" t="s">
        <v>384</v>
      </c>
      <c r="G69" s="1" t="s">
        <v>382</v>
      </c>
      <c r="J69" s="1">
        <v>1600</v>
      </c>
      <c r="K69" s="1">
        <v>1900</v>
      </c>
      <c r="L69" s="1">
        <v>1600</v>
      </c>
      <c r="M69" s="1">
        <v>1900</v>
      </c>
      <c r="N69" s="1">
        <v>1600</v>
      </c>
      <c r="O69" s="1">
        <v>1900</v>
      </c>
      <c r="P69" s="1">
        <v>1600</v>
      </c>
      <c r="Q69" s="1">
        <v>1900</v>
      </c>
      <c r="R69" s="1">
        <v>1600</v>
      </c>
      <c r="S69" s="1">
        <v>1900</v>
      </c>
      <c r="W69" s="1" t="str">
        <f>IF(H69&gt;0,H69/100,"")</f>
        <v/>
      </c>
      <c r="X69" s="1" t="str">
        <f>IF(I69&gt;0,I69/100,"")</f>
        <v/>
      </c>
      <c r="Y69" s="1">
        <f>IF(J69&gt;0,J69/100,"")</f>
        <v>16</v>
      </c>
      <c r="Z69" s="1">
        <f>IF(K69&gt;0,K69/100,"")</f>
        <v>19</v>
      </c>
      <c r="AA69" s="1">
        <f>IF(L69&gt;0,L69/100,"")</f>
        <v>16</v>
      </c>
      <c r="AB69" s="1">
        <f>IF(M69&gt;0,M69/100,"")</f>
        <v>19</v>
      </c>
      <c r="AC69" s="1">
        <f>IF(N69&gt;0,N69/100,"")</f>
        <v>16</v>
      </c>
      <c r="AD69" s="1">
        <f>IF(O69&gt;0,O69/100,"")</f>
        <v>19</v>
      </c>
      <c r="AE69" s="1">
        <f>IF(P69&gt;0,P69/100,"")</f>
        <v>16</v>
      </c>
      <c r="AF69" s="1">
        <f>IF(Q69&gt;0,Q69/100,"")</f>
        <v>19</v>
      </c>
      <c r="AG69" s="1">
        <f>IF(R69&gt;0,R69/100,"")</f>
        <v>16</v>
      </c>
      <c r="AH69" s="1">
        <f>IF(S69&gt;0,S69/100,"")</f>
        <v>19</v>
      </c>
      <c r="AI69" s="1" t="str">
        <f>IF(T69&gt;0,T69/100,"")</f>
        <v/>
      </c>
      <c r="AJ69" s="1" t="str">
        <f>IF(U69&gt;0,U69/100,"")</f>
        <v/>
      </c>
      <c r="AK69" s="1" t="str">
        <f>IF(H69&gt;0,CONCATENATE(IF(W69&lt;=12,W69,W69-12),IF(OR(W69&lt;12,W69=24),"am","pm"),"-",IF(X69&lt;=12,X69,X69-12),IF(OR(X69&lt;12,X69=24),"am","pm")),"")</f>
        <v/>
      </c>
      <c r="AL69" s="1" t="str">
        <f>IF(J69&gt;0,CONCATENATE(IF(Y69&lt;=12,Y69,Y69-12),IF(OR(Y69&lt;12,Y69=24),"am","pm"),"-",IF(Z69&lt;=12,Z69,Z69-12),IF(OR(Z69&lt;12,Z69=24),"am","pm")),"")</f>
        <v>4pm-7pm</v>
      </c>
      <c r="AM69" s="1" t="str">
        <f>IF(L69&gt;0,CONCATENATE(IF(AA69&lt;=12,AA69,AA69-12),IF(OR(AA69&lt;12,AA69=24),"am","pm"),"-",IF(AB69&lt;=12,AB69,AB69-12),IF(OR(AB69&lt;12,AB69=24),"am","pm")),"")</f>
        <v>4pm-7pm</v>
      </c>
      <c r="AN69" s="1" t="str">
        <f>IF(N69&gt;0,CONCATENATE(IF(AC69&lt;=12,AC69,AC69-12),IF(OR(AC69&lt;12,AC69=24),"am","pm"),"-",IF(AD69&lt;=12,AD69,AD69-12),IF(OR(AD69&lt;12,AD69=24),"am","pm")),"")</f>
        <v>4pm-7pm</v>
      </c>
      <c r="AO69" s="1" t="str">
        <f>IF(O69&gt;0,CONCATENATE(IF(AE69&lt;=12,AE69,AE69-12),IF(OR(AE69&lt;12,AE69=24),"am","pm"),"-",IF(AF69&lt;=12,AF69,AF69-12),IF(OR(AF69&lt;12,AF69=24),"am","pm")),"")</f>
        <v>4pm-7pm</v>
      </c>
      <c r="AP69" s="1" t="str">
        <f>IF(R69&gt;0,CONCATENATE(IF(AG69&lt;=12,AG69,AG69-12),IF(OR(AG69&lt;12,AG69=24),"am","pm"),"-",IF(AH69&lt;=12,AH69,AH69-12),IF(OR(AH69&lt;12,AH69=24),"am","pm")),"")</f>
        <v>4pm-7pm</v>
      </c>
      <c r="AQ69" s="1" t="str">
        <f>IF(T69&gt;0,CONCATENATE(IF(AI69&lt;=12,AI69,AI69-12),IF(OR(AI69&lt;12,AI69=24),"am","pm"),"-",IF(AJ69&lt;=12,AJ69,AJ69-12),IF(OR(AJ69&lt;12,AJ69=24),"am","pm")),"")</f>
        <v/>
      </c>
      <c r="AS69" s="1" t="s">
        <v>353</v>
      </c>
      <c r="AU69" s="1" t="s">
        <v>433</v>
      </c>
      <c r="AV69" s="4" t="s">
        <v>431</v>
      </c>
      <c r="AW69" s="4" t="s">
        <v>431</v>
      </c>
      <c r="AX69" s="5" t="str">
        <f>CONCATENATE("{
    'name': """,B69,""",
    'area': ","""",C69,""",",
"'hours': {
      'sunday-start':","""",H69,"""",", 'sunday-end':","""",I69,"""",", 'monday-start':","""",J69,"""",", 'monday-end':","""",K69,"""",", 'tuesday-start':","""",L69,"""",", 'tuesday-end':","""",M69,""", 'wednesday-start':","""",N69,""", 'wednesday-end':","""",O69,""", 'thursday-start':","""",P69,""", 'thursday-end':","""",Q69,""", 'friday-start':","""",R69,""", 'friday-end':","""",S69,""", 'saturday-start':","""",T69,""", 'saturday-end':","""",U69,"""","},","  'description': ","""",V69,"""",", 'link':","""",AR69,"""",", 'pricing':","""",E69,"""",",   'phone-number': ","""",F69,"""",", 'address': ","""",G69,"""",", 'other-amenities': [","'",AS69,"','",AT69,"','",AU69,"'","]",", 'has-drink':",AV69,", 'has-food':",AW69,"},")</f>
        <v>{
    'name': "Prime25",
    'area': "broadmoor",'hours':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"", 'link':"", 'pricing':"",   'phone-number': "", 'address': "1605 S Tejon St, Colorado Springs, CO 80905", 'other-amenities': ['outdoor','','med'], 'has-drink':true, 'has-food':true},</v>
      </c>
      <c r="AY69" s="1" t="str">
        <f>IF(AS69&gt;0,"&lt;img src=@img/outdoor.png@&gt;","")</f>
        <v>&lt;img src=@img/outdoor.png@&gt;</v>
      </c>
      <c r="AZ69" s="1" t="str">
        <f>IF(AT69&gt;0,"&lt;img src=@img/pets.png@&gt;","")</f>
        <v/>
      </c>
      <c r="BA69" s="1" t="str">
        <f>IF(AU69="hard","&lt;img src=@img/hard.png@&gt;",IF(AU69="medium","&lt;img src=@img/medium.png@&gt;",IF(AU69="easy","&lt;img src=@img/easy.png@&gt;","")))</f>
        <v/>
      </c>
      <c r="BB69" s="1" t="str">
        <f>IF(AV69="true","&lt;img src=@img/drinkicon.png@&gt;","")</f>
        <v>&lt;img src=@img/drinkicon.png@&gt;</v>
      </c>
      <c r="BC69" s="1" t="str">
        <f>IF(AW69="true","&lt;img src=@img/foodicon.png@&gt;","")</f>
        <v>&lt;img src=@img/foodicon.png@&gt;</v>
      </c>
      <c r="BD69" s="1" t="str">
        <f>CONCATENATE(AY69,AZ69,BA69,BB69,BC69,BK69)</f>
        <v>&lt;img src=@img/outdoor.png@&gt;&lt;img src=@img/drinkicon.png@&gt;&lt;img src=@img/foodicon.png@&gt;</v>
      </c>
      <c r="BE69" s="1" t="str">
        <f>CONCATENATE(IF(AS69&gt;0,"outdoor ",""),IF(AT69&gt;0,"pet ",""),IF(AV69="true","drink ",""),IF(AW69="true","food ",""),AU69," ",E69," ",C69,IF(BJ69=TRUE," kid",""))</f>
        <v>outdoor drink food med  broadmoor</v>
      </c>
      <c r="BF69" s="1" t="str">
        <f>IF(C69="Broadmoor","Broadmoor",IF(C69="manitou","Manitou Springs",IF(C69="downtown","Downtown",IF(C69="Monument","Monument",IF(C69="nacademy","North Academy",IF(C69="northgate","North Gate",IF(C69="oldcolo","Old Colorado Springs",IF(C69="powers","Powers Road",IF(C69="sacademy","South Academy",IF(C69="woodland","Woodlands Park",""))))))))))</f>
        <v>Broadmoor</v>
      </c>
      <c r="BG69" s="1">
        <v>38.811149999999998</v>
      </c>
      <c r="BH69" s="1">
        <v>-104.82487999999999</v>
      </c>
      <c r="BI69" s="1" t="str">
        <f>CONCATENATE("[",BG69,",",BH69,"],")</f>
        <v>[38.81115,-104.82488],</v>
      </c>
    </row>
    <row r="70" spans="2:61" ht="21" customHeight="1">
      <c r="B70" s="1" t="s">
        <v>342</v>
      </c>
      <c r="C70" s="1" t="s">
        <v>75</v>
      </c>
      <c r="G70" s="1" t="s">
        <v>367</v>
      </c>
      <c r="W70" s="1" t="str">
        <f>IF(H70&gt;0,H70/100,"")</f>
        <v/>
      </c>
      <c r="X70" s="1" t="str">
        <f>IF(I70&gt;0,I70/100,"")</f>
        <v/>
      </c>
      <c r="Y70" s="1" t="str">
        <f>IF(J70&gt;0,J70/100,"")</f>
        <v/>
      </c>
      <c r="Z70" s="1" t="str">
        <f>IF(K70&gt;0,K70/100,"")</f>
        <v/>
      </c>
      <c r="AA70" s="1" t="str">
        <f>IF(L70&gt;0,L70/100,"")</f>
        <v/>
      </c>
      <c r="AB70" s="1" t="str">
        <f>IF(M70&gt;0,M70/100,"")</f>
        <v/>
      </c>
      <c r="AC70" s="1" t="str">
        <f>IF(N70&gt;0,N70/100,"")</f>
        <v/>
      </c>
      <c r="AD70" s="1" t="str">
        <f>IF(O70&gt;0,O70/100,"")</f>
        <v/>
      </c>
      <c r="AE70" s="1" t="str">
        <f>IF(P70&gt;0,P70/100,"")</f>
        <v/>
      </c>
      <c r="AF70" s="1" t="str">
        <f>IF(Q70&gt;0,Q70/100,"")</f>
        <v/>
      </c>
      <c r="AG70" s="1" t="str">
        <f>IF(R70&gt;0,R70/100,"")</f>
        <v/>
      </c>
      <c r="AH70" s="1" t="str">
        <f>IF(S70&gt;0,S70/100,"")</f>
        <v/>
      </c>
      <c r="AI70" s="1" t="str">
        <f>IF(T70&gt;0,T70/100,"")</f>
        <v/>
      </c>
      <c r="AJ70" s="1" t="str">
        <f>IF(U70&gt;0,U70/100,"")</f>
        <v/>
      </c>
      <c r="AK70" s="1" t="str">
        <f>IF(H70&gt;0,CONCATENATE(IF(W70&lt;=12,W70,W70-12),IF(OR(W70&lt;12,W70=24),"am","pm"),"-",IF(X70&lt;=12,X70,X70-12),IF(OR(X70&lt;12,X70=24),"am","pm")),"")</f>
        <v/>
      </c>
      <c r="AL70" s="1" t="str">
        <f>IF(J70&gt;0,CONCATENATE(IF(Y70&lt;=12,Y70,Y70-12),IF(OR(Y70&lt;12,Y70=24),"am","pm"),"-",IF(Z70&lt;=12,Z70,Z70-12),IF(OR(Z70&lt;12,Z70=24),"am","pm")),"")</f>
        <v/>
      </c>
      <c r="AM70" s="1" t="str">
        <f>IF(L70&gt;0,CONCATENATE(IF(AA70&lt;=12,AA70,AA70-12),IF(OR(AA70&lt;12,AA70=24),"am","pm"),"-",IF(AB70&lt;=12,AB70,AB70-12),IF(OR(AB70&lt;12,AB70=24),"am","pm")),"")</f>
        <v/>
      </c>
      <c r="AN70" s="1" t="str">
        <f>IF(N70&gt;0,CONCATENATE(IF(AC70&lt;=12,AC70,AC70-12),IF(OR(AC70&lt;12,AC70=24),"am","pm"),"-",IF(AD70&lt;=12,AD70,AD70-12),IF(OR(AD70&lt;12,AD70=24),"am","pm")),"")</f>
        <v/>
      </c>
      <c r="AO70" s="1" t="str">
        <f>IF(O70&gt;0,CONCATENATE(IF(AE70&lt;=12,AE70,AE70-12),IF(OR(AE70&lt;12,AE70=24),"am","pm"),"-",IF(AF70&lt;=12,AF70,AF70-12),IF(OR(AF70&lt;12,AF70=24),"am","pm")),"")</f>
        <v/>
      </c>
      <c r="AP70" s="1" t="str">
        <f>IF(R70&gt;0,CONCATENATE(IF(AG70&lt;=12,AG70,AG70-12),IF(OR(AG70&lt;12,AG70=24),"am","pm"),"-",IF(AH70&lt;=12,AH70,AH70-12),IF(OR(AH70&lt;12,AH70=24),"am","pm")),"")</f>
        <v/>
      </c>
      <c r="AQ70" s="1" t="str">
        <f>IF(T70&gt;0,CONCATENATE(IF(AI70&lt;=12,AI70,AI70-12),IF(OR(AI70&lt;12,AI70=24),"am","pm"),"-",IF(AJ70&lt;=12,AJ70,AJ70-12),IF(OR(AJ70&lt;12,AJ70=24),"am","pm")),"")</f>
        <v/>
      </c>
      <c r="AR70" s="11"/>
      <c r="AT70" s="1" t="s">
        <v>341</v>
      </c>
      <c r="AU70" s="1" t="s">
        <v>433</v>
      </c>
      <c r="AV70" s="4" t="s">
        <v>432</v>
      </c>
      <c r="AW70" s="4" t="s">
        <v>432</v>
      </c>
      <c r="AX70" s="5" t="str">
        <f>CONCATENATE("{
    'name': """,B70,""",
    'area': ","""",C70,""",",
"'hours': {
      'sunday-start':","""",H70,"""",", 'sunday-end':","""",I70,"""",", 'monday-start':","""",J70,"""",", 'monday-end':","""",K70,"""",", 'tuesday-start':","""",L70,"""",", 'tuesday-end':","""",M70,""", 'wednesday-start':","""",N70,""", 'wednesday-end':","""",O70,""", 'thursday-start':","""",P70,""", 'thursday-end':","""",Q70,""", 'friday-start':","""",R70,""", 'friday-end':","""",S70,""", 'saturday-start':","""",T70,""", 'saturday-end':","""",U70,"""","},","  'description': ","""",V70,"""",", 'link':","""",AR70,"""",", 'pricing':","""",E70,"""",",   'phone-number': ","""",F70,"""",", 'address': ","""",G70,"""",", 'other-amenities': [","'",AS70,"','",AT70,"','",AU70,"'","]",", 'has-drink':",AV70,", 'has-food':",AW70,"},")</f>
        <v>{
    'name': "Pub Dog",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"2207 Bott Ave, Colorado Springs, CO 80904", 'other-amenities': ['','pet','med'], 'has-drink':false, 'has-food':false},</v>
      </c>
      <c r="AY70" s="1" t="str">
        <f>IF(AS70&gt;0,"&lt;img src=@img/outdoor.png@&gt;","")</f>
        <v/>
      </c>
      <c r="AZ70" s="1" t="str">
        <f>IF(AT70&gt;0,"&lt;img src=@img/pets.png@&gt;","")</f>
        <v>&lt;img src=@img/pets.png@&gt;</v>
      </c>
      <c r="BA70" s="1" t="str">
        <f>IF(AU70="hard","&lt;img src=@img/hard.png@&gt;",IF(AU70="medium","&lt;img src=@img/medium.png@&gt;",IF(AU70="easy","&lt;img src=@img/easy.png@&gt;","")))</f>
        <v/>
      </c>
      <c r="BB70" s="1" t="str">
        <f>IF(AV70="true","&lt;img src=@img/drinkicon.png@&gt;","")</f>
        <v/>
      </c>
      <c r="BC70" s="1" t="str">
        <f>IF(AW70="true","&lt;img src=@img/foodicon.png@&gt;","")</f>
        <v/>
      </c>
      <c r="BD70" s="1" t="str">
        <f>CONCATENATE(AY70,AZ70,BA70,BB70,BC70,BK70)</f>
        <v>&lt;img src=@img/pets.png@&gt;</v>
      </c>
      <c r="BE70" s="1" t="str">
        <f>CONCATENATE(IF(AS70&gt;0,"outdoor ",""),IF(AT70&gt;0,"pet ",""),IF(AV70="true","drink ",""),IF(AW70="true","food ",""),AU70," ",E70," ",C70,IF(BJ70=TRUE," kid",""))</f>
        <v>pet med  oldcolo</v>
      </c>
      <c r="BF70" s="1" t="str">
        <f>IF(C70="Broadmoor","Broadmoor",IF(C70="manitou","Manitou Springs",IF(C70="downtown","Downtown",IF(C70="Monument","Monument",IF(C70="nacademy","North Academy",IF(C70="northgate","North Gate",IF(C70="oldcolo","Old Colorado Springs",IF(C70="powers","Powers Road",IF(C70="sacademy","South Academy",IF(C70="woodland","Woodlands Park",""))))))))))</f>
        <v>Old Colorado Springs</v>
      </c>
      <c r="BG70" s="8">
        <v>38.840389999999999</v>
      </c>
      <c r="BH70" s="8">
        <v>-104.86297</v>
      </c>
      <c r="BI70" s="1" t="str">
        <f>CONCATENATE("[",BG70,",",BH70,"],")</f>
        <v>[38.84039,-104.86297],</v>
      </c>
    </row>
    <row r="71" spans="2:61" ht="21" customHeight="1">
      <c r="B71" s="1" t="s">
        <v>385</v>
      </c>
      <c r="C71" s="1" t="s">
        <v>384</v>
      </c>
      <c r="G71" s="1" t="s">
        <v>386</v>
      </c>
      <c r="J71" s="1">
        <v>1500</v>
      </c>
      <c r="K71" s="1">
        <v>1900</v>
      </c>
      <c r="L71" s="1">
        <v>1500</v>
      </c>
      <c r="M71" s="1">
        <v>1900</v>
      </c>
      <c r="N71" s="1">
        <v>1500</v>
      </c>
      <c r="O71" s="1">
        <v>1900</v>
      </c>
      <c r="P71" s="1">
        <v>1500</v>
      </c>
      <c r="Q71" s="1">
        <v>1900</v>
      </c>
      <c r="R71" s="1">
        <v>1500</v>
      </c>
      <c r="S71" s="1">
        <v>1900</v>
      </c>
      <c r="V71" s="1" t="s">
        <v>389</v>
      </c>
      <c r="W71" s="1" t="str">
        <f>IF(H71&gt;0,H71/100,"")</f>
        <v/>
      </c>
      <c r="X71" s="1" t="str">
        <f>IF(I71&gt;0,I71/100,"")</f>
        <v/>
      </c>
      <c r="Y71" s="1">
        <f>IF(J71&gt;0,J71/100,"")</f>
        <v>15</v>
      </c>
      <c r="Z71" s="1">
        <f>IF(K71&gt;0,K71/100,"")</f>
        <v>19</v>
      </c>
      <c r="AA71" s="1">
        <f>IF(L71&gt;0,L71/100,"")</f>
        <v>15</v>
      </c>
      <c r="AB71" s="1">
        <f>IF(M71&gt;0,M71/100,"")</f>
        <v>19</v>
      </c>
      <c r="AC71" s="1">
        <f>IF(N71&gt;0,N71/100,"")</f>
        <v>15</v>
      </c>
      <c r="AD71" s="1">
        <f>IF(O71&gt;0,O71/100,"")</f>
        <v>19</v>
      </c>
      <c r="AE71" s="1">
        <f>IF(P71&gt;0,P71/100,"")</f>
        <v>15</v>
      </c>
      <c r="AF71" s="1">
        <f>IF(Q71&gt;0,Q71/100,"")</f>
        <v>19</v>
      </c>
      <c r="AG71" s="1">
        <f>IF(R71&gt;0,R71/100,"")</f>
        <v>15</v>
      </c>
      <c r="AH71" s="1">
        <f>IF(S71&gt;0,S71/100,"")</f>
        <v>19</v>
      </c>
      <c r="AI71" s="1" t="str">
        <f>IF(T71&gt;0,T71/100,"")</f>
        <v/>
      </c>
      <c r="AJ71" s="1" t="str">
        <f>IF(U71&gt;0,U71/100,"")</f>
        <v/>
      </c>
      <c r="AK71" s="1" t="str">
        <f>IF(H71&gt;0,CONCATENATE(IF(W71&lt;=12,W71,W71-12),IF(OR(W71&lt;12,W71=24),"am","pm"),"-",IF(X71&lt;=12,X71,X71-12),IF(OR(X71&lt;12,X71=24),"am","pm")),"")</f>
        <v/>
      </c>
      <c r="AL71" s="1" t="str">
        <f>IF(J71&gt;0,CONCATENATE(IF(Y71&lt;=12,Y71,Y71-12),IF(OR(Y71&lt;12,Y71=24),"am","pm"),"-",IF(Z71&lt;=12,Z71,Z71-12),IF(OR(Z71&lt;12,Z71=24),"am","pm")),"")</f>
        <v>3pm-7pm</v>
      </c>
      <c r="AM71" s="1" t="str">
        <f>IF(L71&gt;0,CONCATENATE(IF(AA71&lt;=12,AA71,AA71-12),IF(OR(AA71&lt;12,AA71=24),"am","pm"),"-",IF(AB71&lt;=12,AB71,AB71-12),IF(OR(AB71&lt;12,AB71=24),"am","pm")),"")</f>
        <v>3pm-7pm</v>
      </c>
      <c r="AN71" s="1" t="str">
        <f>IF(N71&gt;0,CONCATENATE(IF(AC71&lt;=12,AC71,AC71-12),IF(OR(AC71&lt;12,AC71=24),"am","pm"),"-",IF(AD71&lt;=12,AD71,AD71-12),IF(OR(AD71&lt;12,AD71=24),"am","pm")),"")</f>
        <v>3pm-7pm</v>
      </c>
      <c r="AO71" s="1" t="str">
        <f>IF(O71&gt;0,CONCATENATE(IF(AE71&lt;=12,AE71,AE71-12),IF(OR(AE71&lt;12,AE71=24),"am","pm"),"-",IF(AF71&lt;=12,AF71,AF71-12),IF(OR(AF71&lt;12,AF71=24),"am","pm")),"")</f>
        <v>3pm-7pm</v>
      </c>
      <c r="AP71" s="1" t="str">
        <f>IF(R71&gt;0,CONCATENATE(IF(AG71&lt;=12,AG71,AG71-12),IF(OR(AG71&lt;12,AG71=24),"am","pm"),"-",IF(AH71&lt;=12,AH71,AH71-12),IF(OR(AH71&lt;12,AH71=24),"am","pm")),"")</f>
        <v>3pm-7pm</v>
      </c>
      <c r="AQ71" s="1" t="str">
        <f>IF(T71&gt;0,CONCATENATE(IF(AI71&lt;=12,AI71,AI71-12),IF(OR(AI71&lt;12,AI71=24),"am","pm"),"-",IF(AJ71&lt;=12,AJ71,AJ71-12),IF(OR(AJ71&lt;12,AJ71=24),"am","pm")),"")</f>
        <v/>
      </c>
      <c r="AU71" s="1" t="s">
        <v>433</v>
      </c>
      <c r="AV71" s="4" t="s">
        <v>431</v>
      </c>
      <c r="AW71" s="4" t="s">
        <v>431</v>
      </c>
      <c r="AX71" s="5" t="str">
        <f>CONCATENATE("{
    'name': """,B71,""",
    'area': ","""",C71,""",",
"'hours': {
      'sunday-start':","""",H71,"""",", 'sunday-end':","""",I71,"""",", 'monday-start':","""",J71,"""",", 'monday-end':","""",K71,"""",", 'tuesday-start':","""",L71,"""",", 'tuesday-end':","""",M71,""", 'wednesday-start':","""",N71,""", 'wednesday-end':","""",O71,""", 'thursday-start':","""",P71,""", 'thursday-end':","""",Q71,""", 'friday-start':","""",R71,""", 'friday-end':","""",S71,""", 'saturday-start':","""",T71,""", 'saturday-end':","""",U71,"""","},","  'description': ","""",V71,"""",", 'link':","""",AR71,"""",", 'pricing':","""",E71,"""",",   'phone-number': ","""",F71,"""",", 'address': ","""",G71,"""",", 'other-amenities': [","'",AS71,"','",AT71,"','",AU71,"'","]",", 'has-drink':",AV71,", 'has-food':",AW71,"},")</f>
        <v>{
    'name': "Rancho Alegre Mexican Restaurant",
    'area': "broadmoor",'hours':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"Half off appetizers&lt;br&gt;$2.99 16oz IPA&lt;br&gt;$2.50 16oz Domestic&lt;br&gt;$2.50 Import Beer&lt;br&gt;Daily Food and Drink Specials", 'link':"", 'pricing':"",   'phone-number': "", 'address': "1899 S Nevada Ave, Colorado Springs, CO 80905", 'other-amenities': ['','','med'], 'has-drink':true, 'has-food':true},</v>
      </c>
      <c r="AY71" s="1" t="str">
        <f>IF(AS71&gt;0,"&lt;img src=@img/outdoor.png@&gt;","")</f>
        <v/>
      </c>
      <c r="AZ71" s="1" t="str">
        <f>IF(AT71&gt;0,"&lt;img src=@img/pets.png@&gt;","")</f>
        <v/>
      </c>
      <c r="BA71" s="1" t="str">
        <f>IF(AU71="hard","&lt;img src=@img/hard.png@&gt;",IF(AU71="medium","&lt;img src=@img/medium.png@&gt;",IF(AU71="easy","&lt;img src=@img/easy.png@&gt;","")))</f>
        <v/>
      </c>
      <c r="BB71" s="1" t="str">
        <f>IF(AV71="true","&lt;img src=@img/drinkicon.png@&gt;","")</f>
        <v>&lt;img src=@img/drinkicon.png@&gt;</v>
      </c>
      <c r="BC71" s="1" t="str">
        <f>IF(AW71="true","&lt;img src=@img/foodicon.png@&gt;","")</f>
        <v>&lt;img src=@img/foodicon.png@&gt;</v>
      </c>
      <c r="BD71" s="1" t="str">
        <f>CONCATENATE(AY71,AZ71,BA71,BB71,BC71,BK71)</f>
        <v>&lt;img src=@img/drinkicon.png@&gt;&lt;img src=@img/foodicon.png@&gt;</v>
      </c>
      <c r="BE71" s="1" t="str">
        <f>CONCATENATE(IF(AS71&gt;0,"outdoor ",""),IF(AT71&gt;0,"pet ",""),IF(AV71="true","drink ",""),IF(AW71="true","food ",""),AU71," ",E71," ",C71,IF(BJ71=TRUE," kid",""))</f>
        <v>drink food med  broadmoor</v>
      </c>
      <c r="BF71" s="1" t="str">
        <f>IF(C71="Broadmoor","Broadmoor",IF(C71="manitou","Manitou Springs",IF(C71="downtown","Downtown",IF(C71="Monument","Monument",IF(C71="nacademy","North Academy",IF(C71="northgate","North Gate",IF(C71="oldcolo","Old Colorado Springs",IF(C71="powers","Powers Road",IF(C71="sacademy","South Academy",IF(C71="woodland","Woodlands Park",""))))))))))</f>
        <v>Broadmoor</v>
      </c>
      <c r="BG71" s="1">
        <v>38.807157799999999</v>
      </c>
      <c r="BH71" s="1">
        <v>-104.8221449</v>
      </c>
      <c r="BI71" s="1" t="str">
        <f>CONCATENATE("[",BG71,",",BH71,"],")</f>
        <v>[38.8071578,-104.8221449],</v>
      </c>
    </row>
    <row r="72" spans="2:61" ht="21" customHeight="1">
      <c r="B72" s="25" t="s">
        <v>98</v>
      </c>
      <c r="C72" s="1" t="s">
        <v>99</v>
      </c>
      <c r="G72" s="12" t="s">
        <v>277</v>
      </c>
      <c r="V72" s="8"/>
      <c r="W72" s="1" t="str">
        <f>IF(H72&gt;0,H72/100,"")</f>
        <v/>
      </c>
      <c r="X72" s="1" t="str">
        <f>IF(I72&gt;0,I72/100,"")</f>
        <v/>
      </c>
      <c r="Y72" s="1" t="str">
        <f>IF(J72&gt;0,J72/100,"")</f>
        <v/>
      </c>
      <c r="Z72" s="1" t="str">
        <f>IF(K72&gt;0,K72/100,"")</f>
        <v/>
      </c>
      <c r="AA72" s="1" t="str">
        <f>IF(L72&gt;0,L72/100,"")</f>
        <v/>
      </c>
      <c r="AB72" s="1" t="str">
        <f>IF(M72&gt;0,M72/100,"")</f>
        <v/>
      </c>
      <c r="AC72" s="1" t="str">
        <f>IF(N72&gt;0,N72/100,"")</f>
        <v/>
      </c>
      <c r="AD72" s="1" t="str">
        <f>IF(O72&gt;0,O72/100,"")</f>
        <v/>
      </c>
      <c r="AE72" s="1" t="str">
        <f>IF(P72&gt;0,P72/100,"")</f>
        <v/>
      </c>
      <c r="AF72" s="1" t="str">
        <f>IF(Q72&gt;0,Q72/100,"")</f>
        <v/>
      </c>
      <c r="AG72" s="1" t="str">
        <f>IF(R72&gt;0,R72/100,"")</f>
        <v/>
      </c>
      <c r="AH72" s="1" t="str">
        <f>IF(S72&gt;0,S72/100,"")</f>
        <v/>
      </c>
      <c r="AI72" s="1" t="str">
        <f>IF(T72&gt;0,T72/100,"")</f>
        <v/>
      </c>
      <c r="AJ72" s="1" t="str">
        <f>IF(U72&gt;0,U72/100,"")</f>
        <v/>
      </c>
      <c r="AK72" s="1" t="str">
        <f>IF(H72&gt;0,CONCATENATE(IF(W72&lt;=12,W72,W72-12),IF(OR(W72&lt;12,W72=24),"am","pm"),"-",IF(X72&lt;=12,X72,X72-12),IF(OR(X72&lt;12,X72=24),"am","pm")),"")</f>
        <v/>
      </c>
      <c r="AL72" s="1" t="str">
        <f>IF(J72&gt;0,CONCATENATE(IF(Y72&lt;=12,Y72,Y72-12),IF(OR(Y72&lt;12,Y72=24),"am","pm"),"-",IF(Z72&lt;=12,Z72,Z72-12),IF(OR(Z72&lt;12,Z72=24),"am","pm")),"")</f>
        <v/>
      </c>
      <c r="AM72" s="1" t="str">
        <f>IF(L72&gt;0,CONCATENATE(IF(AA72&lt;=12,AA72,AA72-12),IF(OR(AA72&lt;12,AA72=24),"am","pm"),"-",IF(AB72&lt;=12,AB72,AB72-12),IF(OR(AB72&lt;12,AB72=24),"am","pm")),"")</f>
        <v/>
      </c>
      <c r="AN72" s="1" t="str">
        <f>IF(N72&gt;0,CONCATENATE(IF(AC72&lt;=12,AC72,AC72-12),IF(OR(AC72&lt;12,AC72=24),"am","pm"),"-",IF(AD72&lt;=12,AD72,AD72-12),IF(OR(AD72&lt;12,AD72=24),"am","pm")),"")</f>
        <v/>
      </c>
      <c r="AO72" s="1" t="str">
        <f>IF(O72&gt;0,CONCATENATE(IF(AE72&lt;=12,AE72,AE72-12),IF(OR(AE72&lt;12,AE72=24),"am","pm"),"-",IF(AF72&lt;=12,AF72,AF72-12),IF(OR(AF72&lt;12,AF72=24),"am","pm")),"")</f>
        <v/>
      </c>
      <c r="AP72" s="1" t="str">
        <f>IF(R72&gt;0,CONCATENATE(IF(AG72&lt;=12,AG72,AG72-12),IF(OR(AG72&lt;12,AG72=24),"am","pm"),"-",IF(AH72&lt;=12,AH72,AH72-12),IF(OR(AH72&lt;12,AH72=24),"am","pm")),"")</f>
        <v/>
      </c>
      <c r="AQ72" s="1" t="str">
        <f>IF(T72&gt;0,CONCATENATE(IF(AI72&lt;=12,AI72,AI72-12),IF(OR(AI72&lt;12,AI72=24),"am","pm"),"-",IF(AJ72&lt;=12,AJ72,AJ72-12),IF(OR(AJ72&lt;12,AJ72=24),"am","pm")),"")</f>
        <v/>
      </c>
      <c r="AR72" s="9"/>
      <c r="AU72" s="1" t="s">
        <v>433</v>
      </c>
      <c r="AV72" s="4" t="s">
        <v>432</v>
      </c>
      <c r="AW72" s="4" t="s">
        <v>432</v>
      </c>
      <c r="AX72" s="5" t="str">
        <f>CONCATENATE("{
    'name': """,B72,""",
    'area': ","""",C72,""",",
"'hours': {
      'sunday-start':","""",H72,"""",", 'sunday-end':","""",I72,"""",", 'monday-start':","""",J72,"""",", 'monday-end':","""",K72,"""",", 'tuesday-start':","""",L72,"""",", 'tuesday-end':","""",M72,""", 'wednesday-start':","""",N72,""", 'wednesday-end':","""",O72,""", 'thursday-start':","""",P72,""", 'thursday-end':","""",Q72,""", 'friday-start':","""",R72,""", 'friday-end':","""",S72,""", 'saturday-start':","""",T72,""", 'saturday-end':","""",U72,"""","},","  'description': ","""",V72,"""",", 'link':","""",AR72,"""",", 'pricing':","""",E72,"""",",   'phone-number': ","""",F72,"""",", 'address': ","""",G72,"""",", 'other-amenities': [","'",AS72,"','",AT72,"','",AU72,"'","]",", 'has-drink':",AV72,", 'has-food':",AW72,"},")</f>
        <v>{
    'name': "Rhinos Ranch",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"5853 Palmer Park Blvd, Colorado Springs, CO 80915", 'other-amenities': ['','','med'], 'has-drink':false, 'has-food':false},</v>
      </c>
      <c r="AY72" s="1" t="str">
        <f>IF(AS72&gt;0,"&lt;img src=@img/outdoor.png@&gt;","")</f>
        <v/>
      </c>
      <c r="AZ72" s="1" t="str">
        <f>IF(AT72&gt;0,"&lt;img src=@img/pets.png@&gt;","")</f>
        <v/>
      </c>
      <c r="BA72" s="1" t="str">
        <f>IF(AU72="hard","&lt;img src=@img/hard.png@&gt;",IF(AU72="medium","&lt;img src=@img/medium.png@&gt;",IF(AU72="easy","&lt;img src=@img/easy.png@&gt;","")))</f>
        <v/>
      </c>
      <c r="BB72" s="1" t="str">
        <f>IF(AV72="true","&lt;img src=@img/drinkicon.png@&gt;","")</f>
        <v/>
      </c>
      <c r="BC72" s="1" t="str">
        <f>IF(AW72="true","&lt;img src=@img/foodicon.png@&gt;","")</f>
        <v/>
      </c>
      <c r="BD72" s="1" t="str">
        <f>CONCATENATE(AY72,AZ72,BA72,BB72,BC72,BK72)</f>
        <v/>
      </c>
      <c r="BE72" s="1" t="str">
        <f>CONCATENATE(IF(AS72&gt;0,"outdoor ",""),IF(AT72&gt;0,"pet ",""),IF(AV72="true","drink ",""),IF(AW72="true","food ",""),AU72," ",E72," ",C72,IF(BJ72=TRUE," kid",""))</f>
        <v>med  powers</v>
      </c>
      <c r="BF72" s="1" t="str">
        <f>IF(C72="Broadmoor","Broadmoor",IF(C72="manitou","Manitou Springs",IF(C72="downtown","Downtown",IF(C72="Monument","Monument",IF(C72="nacademy","North Academy",IF(C72="northgate","North Gate",IF(C72="oldcolo","Old Colorado Springs",IF(C72="powers","Powers Road",IF(C72="sacademy","South Academy",IF(C72="woodland","Woodlands Park",""))))))))))</f>
        <v>Powers Road</v>
      </c>
      <c r="BG72" s="8">
        <v>38.854834799999999</v>
      </c>
      <c r="BH72" s="8">
        <v>-104.71841430000001</v>
      </c>
      <c r="BI72" s="1" t="str">
        <f>CONCATENATE("[",BG72,",",BH72,"],")</f>
        <v>[38.8548348,-104.7184143],</v>
      </c>
    </row>
    <row r="73" spans="2:61" ht="21" customHeight="1">
      <c r="B73" s="25" t="s">
        <v>91</v>
      </c>
      <c r="C73" s="1" t="s">
        <v>99</v>
      </c>
      <c r="G73" s="12" t="s">
        <v>270</v>
      </c>
      <c r="J73" s="1">
        <v>1500</v>
      </c>
      <c r="K73" s="1">
        <v>1900</v>
      </c>
      <c r="L73" s="1">
        <v>1500</v>
      </c>
      <c r="M73" s="1">
        <v>1900</v>
      </c>
      <c r="N73" s="1">
        <v>1500</v>
      </c>
      <c r="O73" s="1">
        <v>1900</v>
      </c>
      <c r="P73" s="1">
        <v>1500</v>
      </c>
      <c r="Q73" s="1">
        <v>1900</v>
      </c>
      <c r="R73" s="1">
        <v>1500</v>
      </c>
      <c r="S73" s="1">
        <v>1900</v>
      </c>
      <c r="V73" s="5" t="s">
        <v>190</v>
      </c>
      <c r="W73" s="1" t="str">
        <f>IF(H73&gt;0,H73/100,"")</f>
        <v/>
      </c>
      <c r="X73" s="1" t="str">
        <f>IF(I73&gt;0,I73/100,"")</f>
        <v/>
      </c>
      <c r="Y73" s="1">
        <f>IF(J73&gt;0,J73/100,"")</f>
        <v>15</v>
      </c>
      <c r="Z73" s="1">
        <f>IF(K73&gt;0,K73/100,"")</f>
        <v>19</v>
      </c>
      <c r="AA73" s="1">
        <f>IF(L73&gt;0,L73/100,"")</f>
        <v>15</v>
      </c>
      <c r="AB73" s="1">
        <f>IF(M73&gt;0,M73/100,"")</f>
        <v>19</v>
      </c>
      <c r="AC73" s="1">
        <f>IF(N73&gt;0,N73/100,"")</f>
        <v>15</v>
      </c>
      <c r="AD73" s="1">
        <f>IF(O73&gt;0,O73/100,"")</f>
        <v>19</v>
      </c>
      <c r="AE73" s="1">
        <f>IF(P73&gt;0,P73/100,"")</f>
        <v>15</v>
      </c>
      <c r="AF73" s="1">
        <f>IF(Q73&gt;0,Q73/100,"")</f>
        <v>19</v>
      </c>
      <c r="AG73" s="1">
        <f>IF(R73&gt;0,R73/100,"")</f>
        <v>15</v>
      </c>
      <c r="AH73" s="1">
        <f>IF(S73&gt;0,S73/100,"")</f>
        <v>19</v>
      </c>
      <c r="AI73" s="1" t="str">
        <f>IF(T73&gt;0,T73/100,"")</f>
        <v/>
      </c>
      <c r="AJ73" s="1" t="str">
        <f>IF(U73&gt;0,U73/100,"")</f>
        <v/>
      </c>
      <c r="AK73" s="1" t="str">
        <f>IF(H73&gt;0,CONCATENATE(IF(W73&lt;=12,W73,W73-12),IF(OR(W73&lt;12,W73=24),"am","pm"),"-",IF(X73&lt;=12,X73,X73-12),IF(OR(X73&lt;12,X73=24),"am","pm")),"")</f>
        <v/>
      </c>
      <c r="AL73" s="1" t="str">
        <f>IF(J73&gt;0,CONCATENATE(IF(Y73&lt;=12,Y73,Y73-12),IF(OR(Y73&lt;12,Y73=24),"am","pm"),"-",IF(Z73&lt;=12,Z73,Z73-12),IF(OR(Z73&lt;12,Z73=24),"am","pm")),"")</f>
        <v>3pm-7pm</v>
      </c>
      <c r="AM73" s="1" t="str">
        <f>IF(L73&gt;0,CONCATENATE(IF(AA73&lt;=12,AA73,AA73-12),IF(OR(AA73&lt;12,AA73=24),"am","pm"),"-",IF(AB73&lt;=12,AB73,AB73-12),IF(OR(AB73&lt;12,AB73=24),"am","pm")),"")</f>
        <v>3pm-7pm</v>
      </c>
      <c r="AN73" s="1" t="str">
        <f>IF(N73&gt;0,CONCATENATE(IF(AC73&lt;=12,AC73,AC73-12),IF(OR(AC73&lt;12,AC73=24),"am","pm"),"-",IF(AD73&lt;=12,AD73,AD73-12),IF(OR(AD73&lt;12,AD73=24),"am","pm")),"")</f>
        <v>3pm-7pm</v>
      </c>
      <c r="AO73" s="1" t="str">
        <f>IF(O73&gt;0,CONCATENATE(IF(AE73&lt;=12,AE73,AE73-12),IF(OR(AE73&lt;12,AE73=24),"am","pm"),"-",IF(AF73&lt;=12,AF73,AF73-12),IF(OR(AF73&lt;12,AF73=24),"am","pm")),"")</f>
        <v>3pm-7pm</v>
      </c>
      <c r="AP73" s="1" t="str">
        <f>IF(R73&gt;0,CONCATENATE(IF(AG73&lt;=12,AG73,AG73-12),IF(OR(AG73&lt;12,AG73=24),"am","pm"),"-",IF(AH73&lt;=12,AH73,AH73-12),IF(OR(AH73&lt;12,AH73=24),"am","pm")),"")</f>
        <v>3pm-7pm</v>
      </c>
      <c r="AQ73" s="1" t="str">
        <f>IF(T73&gt;0,CONCATENATE(IF(AI73&lt;=12,AI73,AI73-12),IF(OR(AI73&lt;12,AI73=24),"am","pm"),"-",IF(AJ73&lt;=12,AJ73,AJ73-12),IF(OR(AJ73&lt;12,AJ73=24),"am","pm")),"")</f>
        <v/>
      </c>
      <c r="AU73" s="1" t="s">
        <v>433</v>
      </c>
      <c r="AV73" s="4" t="s">
        <v>431</v>
      </c>
      <c r="AW73" s="4" t="s">
        <v>431</v>
      </c>
      <c r="AX73" s="5" t="str">
        <f>CONCATENATE("{
    'name': """,B73,""",
    'area': ","""",C73,""",",
"'hours': {
      'sunday-start':","""",H73,"""",", 'sunday-end':","""",I73,"""",", 'monday-start':","""",J73,"""",", 'monday-end':","""",K73,"""",", 'tuesday-start':","""",L73,"""",", 'tuesday-end':","""",M73,""", 'wednesday-start':","""",N73,""", 'wednesday-end':","""",O73,""", 'thursday-start':","""",P73,""", 'thursday-end':","""",Q73,""", 'friday-start':","""",R73,""", 'friday-end':","""",S73,""", 'saturday-start':","""",T73,""", 'saturday-end':","""",U73,"""","},","  'description': ","""",V73,"""",", 'link':","""",AR73,"""",", 'pricing':","""",E73,"""",",   'phone-number': ","""",F73,"""",", 'address': ","""",G73,"""",", 'other-amenities': [","'",AS73,"','",AT73,"','",AU73,"'","]",", 'has-drink':",AV73,", 'has-food':",AW73,"},")</f>
        <v>{
    'name': "Rhinos Sports and Spirits",
    'area': "powers",'hours':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 off all drinks&lt;br&gt;$2 off appetizers", 'link':"", 'pricing':"",   'phone-number': "", 'address': "4307 Integrity Center Point, Colorado Springs, CO 80917", 'other-amenities': ['','','med'], 'has-drink':true, 'has-food':true},</v>
      </c>
      <c r="AY73" s="1" t="str">
        <f>IF(AS73&gt;0,"&lt;img src=@img/outdoor.png@&gt;","")</f>
        <v/>
      </c>
      <c r="AZ73" s="1" t="str">
        <f>IF(AT73&gt;0,"&lt;img src=@img/pets.png@&gt;","")</f>
        <v/>
      </c>
      <c r="BA73" s="1" t="str">
        <f>IF(AU73="hard","&lt;img src=@img/hard.png@&gt;",IF(AU73="medium","&lt;img src=@img/medium.png@&gt;",IF(AU73="easy","&lt;img src=@img/easy.png@&gt;","")))</f>
        <v/>
      </c>
      <c r="BB73" s="1" t="str">
        <f>IF(AV73="true","&lt;img src=@img/drinkicon.png@&gt;","")</f>
        <v>&lt;img src=@img/drinkicon.png@&gt;</v>
      </c>
      <c r="BC73" s="1" t="str">
        <f>IF(AW73="true","&lt;img src=@img/foodicon.png@&gt;","")</f>
        <v>&lt;img src=@img/foodicon.png@&gt;</v>
      </c>
      <c r="BD73" s="1" t="str">
        <f>CONCATENATE(AY73,AZ73,BA73,BB73,BC73,BK73)</f>
        <v>&lt;img src=@img/drinkicon.png@&gt;&lt;img src=@img/foodicon.png@&gt;</v>
      </c>
      <c r="BE73" s="1" t="str">
        <f>CONCATENATE(IF(AS73&gt;0,"outdoor ",""),IF(AT73&gt;0,"pet ",""),IF(AV73="true","drink ",""),IF(AW73="true","food ",""),AU73," ",E73," ",C73,IF(BJ73=TRUE," kid",""))</f>
        <v>drink food med  powers</v>
      </c>
      <c r="BF73" s="1" t="str">
        <f>IF(C73="Broadmoor","Broadmoor",IF(C73="manitou","Manitou Springs",IF(C73="downtown","Downtown",IF(C73="Monument","Monument",IF(C73="nacademy","North Academy",IF(C73="northgate","North Gate",IF(C73="oldcolo","Old Colorado Springs",IF(C73="powers","Powers Road",IF(C73="sacademy","South Academy",IF(C73="woodland","Woodlands Park",""))))))))))</f>
        <v>Powers Road</v>
      </c>
      <c r="BG73" s="8">
        <v>38.894410000000001</v>
      </c>
      <c r="BH73" s="8">
        <v>-104.72107</v>
      </c>
      <c r="BI73" s="1" t="str">
        <f>CONCATENATE("[",BG73,",",BH73,"],")</f>
        <v>[38.89441,-104.72107],</v>
      </c>
    </row>
    <row r="74" spans="2:61" ht="21" customHeight="1">
      <c r="B74" s="1" t="s">
        <v>132</v>
      </c>
      <c r="C74" s="1" t="s">
        <v>142</v>
      </c>
      <c r="G74" s="12" t="s">
        <v>309</v>
      </c>
      <c r="V74" s="8"/>
      <c r="W74" s="1" t="str">
        <f>IF(H74&gt;0,H74/100,"")</f>
        <v/>
      </c>
      <c r="X74" s="1" t="str">
        <f>IF(I74&gt;0,I74/100,"")</f>
        <v/>
      </c>
      <c r="Y74" s="1" t="str">
        <f>IF(J74&gt;0,J74/100,"")</f>
        <v/>
      </c>
      <c r="Z74" s="1" t="str">
        <f>IF(K74&gt;0,K74/100,"")</f>
        <v/>
      </c>
      <c r="AA74" s="1" t="str">
        <f>IF(L74&gt;0,L74/100,"")</f>
        <v/>
      </c>
      <c r="AB74" s="1" t="str">
        <f>IF(M74&gt;0,M74/100,"")</f>
        <v/>
      </c>
      <c r="AC74" s="1" t="str">
        <f>IF(N74&gt;0,N74/100,"")</f>
        <v/>
      </c>
      <c r="AD74" s="1" t="str">
        <f>IF(O74&gt;0,O74/100,"")</f>
        <v/>
      </c>
      <c r="AE74" s="1" t="str">
        <f>IF(P74&gt;0,P74/100,"")</f>
        <v/>
      </c>
      <c r="AF74" s="1" t="str">
        <f>IF(Q74&gt;0,Q74/100,"")</f>
        <v/>
      </c>
      <c r="AG74" s="1" t="str">
        <f>IF(R74&gt;0,R74/100,"")</f>
        <v/>
      </c>
      <c r="AH74" s="1" t="str">
        <f>IF(S74&gt;0,S74/100,"")</f>
        <v/>
      </c>
      <c r="AI74" s="1" t="str">
        <f>IF(T74&gt;0,T74/100,"")</f>
        <v/>
      </c>
      <c r="AJ74" s="1" t="str">
        <f>IF(U74&gt;0,U74/100,"")</f>
        <v/>
      </c>
      <c r="AK74" s="1" t="str">
        <f>IF(H74&gt;0,CONCATENATE(IF(W74&lt;=12,W74,W74-12),IF(OR(W74&lt;12,W74=24),"am","pm"),"-",IF(X74&lt;=12,X74,X74-12),IF(OR(X74&lt;12,X74=24),"am","pm")),"")</f>
        <v/>
      </c>
      <c r="AL74" s="1" t="str">
        <f>IF(J74&gt;0,CONCATENATE(IF(Y74&lt;=12,Y74,Y74-12),IF(OR(Y74&lt;12,Y74=24),"am","pm"),"-",IF(Z74&lt;=12,Z74,Z74-12),IF(OR(Z74&lt;12,Z74=24),"am","pm")),"")</f>
        <v/>
      </c>
      <c r="AM74" s="1" t="str">
        <f>IF(L74&gt;0,CONCATENATE(IF(AA74&lt;=12,AA74,AA74-12),IF(OR(AA74&lt;12,AA74=24),"am","pm"),"-",IF(AB74&lt;=12,AB74,AB74-12),IF(OR(AB74&lt;12,AB74=24),"am","pm")),"")</f>
        <v/>
      </c>
      <c r="AN74" s="1" t="str">
        <f>IF(N74&gt;0,CONCATENATE(IF(AC74&lt;=12,AC74,AC74-12),IF(OR(AC74&lt;12,AC74=24),"am","pm"),"-",IF(AD74&lt;=12,AD74,AD74-12),IF(OR(AD74&lt;12,AD74=24),"am","pm")),"")</f>
        <v/>
      </c>
      <c r="AO74" s="1" t="str">
        <f>IF(O74&gt;0,CONCATENATE(IF(AE74&lt;=12,AE74,AE74-12),IF(OR(AE74&lt;12,AE74=24),"am","pm"),"-",IF(AF74&lt;=12,AF74,AF74-12),IF(OR(AF74&lt;12,AF74=24),"am","pm")),"")</f>
        <v/>
      </c>
      <c r="AP74" s="1" t="str">
        <f>IF(R74&gt;0,CONCATENATE(IF(AG74&lt;=12,AG74,AG74-12),IF(OR(AG74&lt;12,AG74=24),"am","pm"),"-",IF(AH74&lt;=12,AH74,AH74-12),IF(OR(AH74&lt;12,AH74=24),"am","pm")),"")</f>
        <v/>
      </c>
      <c r="AQ74" s="1" t="str">
        <f>IF(T74&gt;0,CONCATENATE(IF(AI74&lt;=12,AI74,AI74-12),IF(OR(AI74&lt;12,AI74=24),"am","pm"),"-",IF(AJ74&lt;=12,AJ74,AJ74-12),IF(OR(AJ74&lt;12,AJ74=24),"am","pm")),"")</f>
        <v/>
      </c>
      <c r="AR74" s="6"/>
      <c r="AU74" s="1" t="s">
        <v>433</v>
      </c>
      <c r="AV74" s="4" t="s">
        <v>432</v>
      </c>
      <c r="AW74" s="4" t="s">
        <v>432</v>
      </c>
      <c r="AX74" s="5" t="str">
        <f>CONCATENATE("{
    'name': """,B74,""",
    'area': ","""",C74,""",",
"'hours': {
      'sunday-start':","""",H74,"""",", 'sunday-end':","""",I74,"""",", 'monday-start':","""",J74,"""",", 'monday-end':","""",K74,"""",", 'tuesday-start':","""",L74,"""",", 'tuesday-end':","""",M74,""", 'wednesday-start':","""",N74,""", 'wednesday-end':","""",O74,""", 'thursday-start':","""",P74,""", 'thursday-end':","""",Q74,""", 'friday-start':","""",R74,""", 'friday-end':","""",S74,""", 'saturday-start':","""",T74,""", 'saturday-end':","""",U74,"""","},","  'description': ","""",V74,"""",", 'link':","""",AR74,"""",", 'pricing':","""",E74,"""",",   'phone-number': ","""",F74,"""",", 'address': ","""",G74,"""",", 'other-amenities': [","'",AS74,"','",AT74,"','",AU74,"'","]",", 'has-drink':",AV74,", 'has-food':",AW74,"},")</f>
        <v>{
    'name': "Rileas Pub",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"5672 N Union Blvd, Colorado Springs, CO 80918", 'other-amenities': ['','','med'], 'has-drink':false, 'has-food':false},</v>
      </c>
      <c r="AY74" s="1" t="str">
        <f>IF(AS74&gt;0,"&lt;img src=@img/outdoor.png@&gt;","")</f>
        <v/>
      </c>
      <c r="AZ74" s="1" t="str">
        <f>IF(AT74&gt;0,"&lt;img src=@img/pets.png@&gt;","")</f>
        <v/>
      </c>
      <c r="BA74" s="1" t="str">
        <f>IF(AU74="hard","&lt;img src=@img/hard.png@&gt;",IF(AU74="medium","&lt;img src=@img/medium.png@&gt;",IF(AU74="easy","&lt;img src=@img/easy.png@&gt;","")))</f>
        <v/>
      </c>
      <c r="BB74" s="1" t="str">
        <f>IF(AV74="true","&lt;img src=@img/drinkicon.png@&gt;","")</f>
        <v/>
      </c>
      <c r="BC74" s="1" t="str">
        <f>IF(AW74="true","&lt;img src=@img/foodicon.png@&gt;","")</f>
        <v/>
      </c>
      <c r="BD74" s="1" t="str">
        <f>CONCATENATE(AY74,AZ74,BA74,BB74,BC74,BK74)</f>
        <v/>
      </c>
      <c r="BE74" s="1" t="str">
        <f>CONCATENATE(IF(AS74&gt;0,"outdoor ",""),IF(AT74&gt;0,"pet ",""),IF(AV74="true","drink ",""),IF(AW74="true","food ",""),AU74," ",E74," ",C74,IF(BJ74=TRUE," kid",""))</f>
        <v>med  nacademy</v>
      </c>
      <c r="BF74" s="1" t="str">
        <f>IF(C74="Broadmoor","Broadmoor",IF(C74="manitou","Manitou Springs",IF(C74="downtown","Downtown",IF(C74="Monument","Monument",IF(C74="nacademy","North Academy",IF(C74="northgate","North Gate",IF(C74="oldcolo","Old Colorado Springs",IF(C74="powers","Powers Road",IF(C74="sacademy","South Academy",IF(C74="woodland","Woodlands Park",""))))))))))</f>
        <v>North Academy</v>
      </c>
      <c r="BG74" s="8">
        <v>38.913607800000001</v>
      </c>
      <c r="BH74" s="8">
        <v>-104.7764085</v>
      </c>
      <c r="BI74" s="1" t="str">
        <f>CONCATENATE("[",BG74,",",BH74,"],")</f>
        <v>[38.9136078,-104.7764085],</v>
      </c>
    </row>
    <row r="75" spans="2:61" ht="21" customHeight="1">
      <c r="B75" s="1" t="s">
        <v>262</v>
      </c>
      <c r="C75" s="1" t="s">
        <v>99</v>
      </c>
      <c r="G75" s="12" t="s">
        <v>340</v>
      </c>
      <c r="J75" s="1">
        <v>1500</v>
      </c>
      <c r="K75" s="1">
        <v>1800</v>
      </c>
      <c r="L75" s="1">
        <v>1500</v>
      </c>
      <c r="M75" s="1">
        <v>1800</v>
      </c>
      <c r="N75" s="1">
        <v>1500</v>
      </c>
      <c r="O75" s="1">
        <v>1800</v>
      </c>
      <c r="P75" s="1">
        <v>1500</v>
      </c>
      <c r="Q75" s="1">
        <v>1800</v>
      </c>
      <c r="R75" s="1">
        <v>1500</v>
      </c>
      <c r="S75" s="1">
        <v>1800</v>
      </c>
      <c r="V75" s="1" t="s">
        <v>269</v>
      </c>
      <c r="W75" s="1" t="str">
        <f>IF(H75&gt;0,H75/100,"")</f>
        <v/>
      </c>
      <c r="X75" s="1" t="str">
        <f>IF(I75&gt;0,I75/100,"")</f>
        <v/>
      </c>
      <c r="Y75" s="1">
        <f>IF(J75&gt;0,J75/100,"")</f>
        <v>15</v>
      </c>
      <c r="Z75" s="1">
        <f>IF(K75&gt;0,K75/100,"")</f>
        <v>18</v>
      </c>
      <c r="AA75" s="1">
        <f>IF(L75&gt;0,L75/100,"")</f>
        <v>15</v>
      </c>
      <c r="AB75" s="1">
        <f>IF(M75&gt;0,M75/100,"")</f>
        <v>18</v>
      </c>
      <c r="AC75" s="1">
        <f>IF(N75&gt;0,N75/100,"")</f>
        <v>15</v>
      </c>
      <c r="AD75" s="1">
        <f>IF(O75&gt;0,O75/100,"")</f>
        <v>18</v>
      </c>
      <c r="AE75" s="1">
        <f>IF(P75&gt;0,P75/100,"")</f>
        <v>15</v>
      </c>
      <c r="AF75" s="1">
        <f>IF(Q75&gt;0,Q75/100,"")</f>
        <v>18</v>
      </c>
      <c r="AG75" s="1">
        <f>IF(R75&gt;0,R75/100,"")</f>
        <v>15</v>
      </c>
      <c r="AH75" s="1">
        <f>IF(S75&gt;0,S75/100,"")</f>
        <v>18</v>
      </c>
      <c r="AI75" s="1" t="str">
        <f>IF(T75&gt;0,T75/100,"")</f>
        <v/>
      </c>
      <c r="AJ75" s="1" t="str">
        <f>IF(U75&gt;0,U75/100,"")</f>
        <v/>
      </c>
      <c r="AK75" s="1" t="str">
        <f>IF(H75&gt;0,CONCATENATE(IF(W75&lt;=12,W75,W75-12),IF(OR(W75&lt;12,W75=24),"am","pm"),"-",IF(X75&lt;=12,X75,X75-12),IF(OR(X75&lt;12,X75=24),"am","pm")),"")</f>
        <v/>
      </c>
      <c r="AL75" s="1" t="str">
        <f>IF(J75&gt;0,CONCATENATE(IF(Y75&lt;=12,Y75,Y75-12),IF(OR(Y75&lt;12,Y75=24),"am","pm"),"-",IF(Z75&lt;=12,Z75,Z75-12),IF(OR(Z75&lt;12,Z75=24),"am","pm")),"")</f>
        <v>3pm-6pm</v>
      </c>
      <c r="AM75" s="1" t="str">
        <f>IF(L75&gt;0,CONCATENATE(IF(AA75&lt;=12,AA75,AA75-12),IF(OR(AA75&lt;12,AA75=24),"am","pm"),"-",IF(AB75&lt;=12,AB75,AB75-12),IF(OR(AB75&lt;12,AB75=24),"am","pm")),"")</f>
        <v>3pm-6pm</v>
      </c>
      <c r="AN75" s="1" t="str">
        <f>IF(N75&gt;0,CONCATENATE(IF(AC75&lt;=12,AC75,AC75-12),IF(OR(AC75&lt;12,AC75=24),"am","pm"),"-",IF(AD75&lt;=12,AD75,AD75-12),IF(OR(AD75&lt;12,AD75=24),"am","pm")),"")</f>
        <v>3pm-6pm</v>
      </c>
      <c r="AO75" s="1" t="str">
        <f>IF(O75&gt;0,CONCATENATE(IF(AE75&lt;=12,AE75,AE75-12),IF(OR(AE75&lt;12,AE75=24),"am","pm"),"-",IF(AF75&lt;=12,AF75,AF75-12),IF(OR(AF75&lt;12,AF75=24),"am","pm")),"")</f>
        <v>3pm-6pm</v>
      </c>
      <c r="AP75" s="1" t="str">
        <f>IF(R75&gt;0,CONCATENATE(IF(AG75&lt;=12,AG75,AG75-12),IF(OR(AG75&lt;12,AG75=24),"am","pm"),"-",IF(AH75&lt;=12,AH75,AH75-12),IF(OR(AH75&lt;12,AH75=24),"am","pm")),"")</f>
        <v>3pm-6pm</v>
      </c>
      <c r="AQ75" s="1" t="str">
        <f>IF(T75&gt;0,CONCATENATE(IF(AI75&lt;=12,AI75,AI75-12),IF(OR(AI75&lt;12,AI75=24),"am","pm"),"-",IF(AJ75&lt;=12,AJ75,AJ75-12),IF(OR(AJ75&lt;12,AJ75=24),"am","pm")),"")</f>
        <v/>
      </c>
      <c r="AR75" s="3"/>
      <c r="AU75" s="1" t="s">
        <v>433</v>
      </c>
      <c r="AV75" s="4" t="s">
        <v>431</v>
      </c>
      <c r="AW75" s="4" t="s">
        <v>431</v>
      </c>
      <c r="AX75" s="5" t="str">
        <f>CONCATENATE("{
    'name': """,B75,""",
    'area': ","""",C75,""",",
"'hours': {
      'sunday-start':","""",H75,"""",", 'sunday-end':","""",I75,"""",", 'monday-start':","""",J75,"""",", 'monday-end':","""",K75,"""",", 'tuesday-start':","""",L75,"""",", 'tuesday-end':","""",M75,""", 'wednesday-start':","""",N75,""", 'wednesday-end':","""",O75,""", 'thursday-start':","""",P75,""", 'thursday-end':","""",Q75,""", 'friday-start':","""",R75,""", 'friday-end':","""",S75,""", 'saturday-start':","""",T75,""", 'saturday-end':","""",U75,"""","},","  'description': ","""",V75,"""",", 'link':","""",AR75,"""",", 'pricing':","""",E75,"""",",   'phone-number': ","""",F75,"""",", 'address': ","""",G75,"""",", 'other-amenities': [","'",AS75,"','",AT75,"','",AU75,"'","]",", 'has-drink':",AV75,", 'has-food':",AW75,"},")</f>
        <v>{
    'name': "Rock Bottom",
    'area': "powers",'hours':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"$1 off well liquors; $2 off beers, wines&lt;br&gt;$6 specialty cocktails&lt;br&gt;$5 - $7 select appetizers", 'link':"", 'pricing':"",   'phone-number': "", 'address': "3316 Cinema Point, Colorado Springs, CO 80922", 'other-amenities': ['','','med'], 'has-drink':true, 'has-food':true},</v>
      </c>
      <c r="AY75" s="1" t="str">
        <f>IF(AS75&gt;0,"&lt;img src=@img/outdoor.png@&gt;","")</f>
        <v/>
      </c>
      <c r="AZ75" s="1" t="str">
        <f>IF(AT75&gt;0,"&lt;img src=@img/pets.png@&gt;","")</f>
        <v/>
      </c>
      <c r="BA75" s="1" t="str">
        <f>IF(AU75="hard","&lt;img src=@img/hard.png@&gt;",IF(AU75="medium","&lt;img src=@img/medium.png@&gt;",IF(AU75="easy","&lt;img src=@img/easy.png@&gt;","")))</f>
        <v/>
      </c>
      <c r="BB75" s="1" t="str">
        <f>IF(AV75="true","&lt;img src=@img/drinkicon.png@&gt;","")</f>
        <v>&lt;img src=@img/drinkicon.png@&gt;</v>
      </c>
      <c r="BC75" s="1" t="str">
        <f>IF(AW75="true","&lt;img src=@img/foodicon.png@&gt;","")</f>
        <v>&lt;img src=@img/foodicon.png@&gt;</v>
      </c>
      <c r="BD75" s="1" t="str">
        <f>CONCATENATE(AY75,AZ75,BA75,BB75,BC75,BK75)</f>
        <v>&lt;img src=@img/drinkicon.png@&gt;&lt;img src=@img/foodicon.png@&gt;</v>
      </c>
      <c r="BE75" s="1" t="str">
        <f>CONCATENATE(IF(AS75&gt;0,"outdoor ",""),IF(AT75&gt;0,"pet ",""),IF(AV75="true","drink ",""),IF(AW75="true","food ",""),AU75," ",E75," ",C75,IF(BJ75=TRUE," kid",""))</f>
        <v>drink food med  powers</v>
      </c>
      <c r="BF75" s="1" t="str">
        <f>IF(C75="Broadmoor","Broadmoor",IF(C75="manitou","Manitou Springs",IF(C75="downtown","Downtown",IF(C75="Monument","Monument",IF(C75="nacademy","North Academy",IF(C75="northgate","North Gate",IF(C75="oldcolo","Old Colorado Springs",IF(C75="powers","Powers Road",IF(C75="sacademy","South Academy",IF(C75="woodland","Woodlands Park",""))))))))))</f>
        <v>Powers Road</v>
      </c>
      <c r="BG75" s="8">
        <v>38.881030000000003</v>
      </c>
      <c r="BH75" s="8">
        <v>-104.71706</v>
      </c>
      <c r="BI75" s="1" t="str">
        <f>CONCATENATE("[",BG75,",",BH75,"],")</f>
        <v>[38.88103,-104.71706],</v>
      </c>
    </row>
    <row r="76" spans="2:61" ht="21" customHeight="1">
      <c r="B76" s="1" t="s">
        <v>344</v>
      </c>
      <c r="C76" s="1" t="s">
        <v>99</v>
      </c>
      <c r="G76" s="1" t="s">
        <v>369</v>
      </c>
      <c r="W76" s="1" t="str">
        <f>IF(H76&gt;0,H76/100,"")</f>
        <v/>
      </c>
      <c r="X76" s="1" t="str">
        <f>IF(I76&gt;0,I76/100,"")</f>
        <v/>
      </c>
      <c r="Y76" s="1" t="str">
        <f>IF(J76&gt;0,J76/100,"")</f>
        <v/>
      </c>
      <c r="Z76" s="1" t="str">
        <f>IF(K76&gt;0,K76/100,"")</f>
        <v/>
      </c>
      <c r="AA76" s="1" t="str">
        <f>IF(L76&gt;0,L76/100,"")</f>
        <v/>
      </c>
      <c r="AB76" s="1" t="str">
        <f>IF(M76&gt;0,M76/100,"")</f>
        <v/>
      </c>
      <c r="AC76" s="1" t="str">
        <f>IF(N76&gt;0,N76/100,"")</f>
        <v/>
      </c>
      <c r="AD76" s="1" t="str">
        <f>IF(O76&gt;0,O76/100,"")</f>
        <v/>
      </c>
      <c r="AE76" s="1" t="str">
        <f>IF(P76&gt;0,P76/100,"")</f>
        <v/>
      </c>
      <c r="AF76" s="1" t="str">
        <f>IF(Q76&gt;0,Q76/100,"")</f>
        <v/>
      </c>
      <c r="AG76" s="1" t="str">
        <f>IF(R76&gt;0,R76/100,"")</f>
        <v/>
      </c>
      <c r="AH76" s="1" t="str">
        <f>IF(S76&gt;0,S76/100,"")</f>
        <v/>
      </c>
      <c r="AI76" s="1" t="str">
        <f>IF(T76&gt;0,T76/100,"")</f>
        <v/>
      </c>
      <c r="AJ76" s="1" t="str">
        <f>IF(U76&gt;0,U76/100,"")</f>
        <v/>
      </c>
      <c r="AK76" s="1" t="str">
        <f>IF(H76&gt;0,CONCATENATE(IF(W76&lt;=12,W76,W76-12),IF(OR(W76&lt;12,W76=24),"am","pm"),"-",IF(X76&lt;=12,X76,X76-12),IF(OR(X76&lt;12,X76=24),"am","pm")),"")</f>
        <v/>
      </c>
      <c r="AL76" s="1" t="str">
        <f>IF(J76&gt;0,CONCATENATE(IF(Y76&lt;=12,Y76,Y76-12),IF(OR(Y76&lt;12,Y76=24),"am","pm"),"-",IF(Z76&lt;=12,Z76,Z76-12),IF(OR(Z76&lt;12,Z76=24),"am","pm")),"")</f>
        <v/>
      </c>
      <c r="AM76" s="1" t="str">
        <f>IF(L76&gt;0,CONCATENATE(IF(AA76&lt;=12,AA76,AA76-12),IF(OR(AA76&lt;12,AA76=24),"am","pm"),"-",IF(AB76&lt;=12,AB76,AB76-12),IF(OR(AB76&lt;12,AB76=24),"am","pm")),"")</f>
        <v/>
      </c>
      <c r="AN76" s="1" t="str">
        <f>IF(N76&gt;0,CONCATENATE(IF(AC76&lt;=12,AC76,AC76-12),IF(OR(AC76&lt;12,AC76=24),"am","pm"),"-",IF(AD76&lt;=12,AD76,AD76-12),IF(OR(AD76&lt;12,AD76=24),"am","pm")),"")</f>
        <v/>
      </c>
      <c r="AO76" s="1" t="str">
        <f>IF(O76&gt;0,CONCATENATE(IF(AE76&lt;=12,AE76,AE76-12),IF(OR(AE76&lt;12,AE76=24),"am","pm"),"-",IF(AF76&lt;=12,AF76,AF76-12),IF(OR(AF76&lt;12,AF76=24),"am","pm")),"")</f>
        <v/>
      </c>
      <c r="AP76" s="1" t="str">
        <f>IF(R76&gt;0,CONCATENATE(IF(AG76&lt;=12,AG76,AG76-12),IF(OR(AG76&lt;12,AG76=24),"am","pm"),"-",IF(AH76&lt;=12,AH76,AH76-12),IF(OR(AH76&lt;12,AH76=24),"am","pm")),"")</f>
        <v/>
      </c>
      <c r="AQ76" s="1" t="str">
        <f>IF(T76&gt;0,CONCATENATE(IF(AI76&lt;=12,AI76,AI76-12),IF(OR(AI76&lt;12,AI76=24),"am","pm"),"-",IF(AJ76&lt;=12,AJ76,AJ76-12),IF(OR(AJ76&lt;12,AJ76=24),"am","pm")),"")</f>
        <v/>
      </c>
      <c r="AR76" s="3"/>
      <c r="AT76" s="1" t="s">
        <v>341</v>
      </c>
      <c r="AU76" s="1" t="s">
        <v>433</v>
      </c>
      <c r="AV76" s="4" t="s">
        <v>432</v>
      </c>
      <c r="AW76" s="4" t="s">
        <v>432</v>
      </c>
      <c r="AX76" s="5" t="str">
        <f>CONCATENATE("{
    'name': """,B76,""",
    'area': ","""",C76,""",",
"'hours': {
      'sunday-start':","""",H76,"""",", 'sunday-end':","""",I76,"""",", 'monday-start':","""",J76,"""",", 'monday-end':","""",K76,"""",", 'tuesday-start':","""",L76,"""",", 'tuesday-end':","""",M76,""", 'wednesday-start':","""",N76,""", 'wednesday-end':","""",O76,""", 'thursday-start':","""",P76,""", 'thursday-end':","""",Q76,""", 'friday-start':","""",R76,""", 'friday-end':","""",S76,""", 'saturday-start':","""",T76,""", 'saturday-end':","""",U76,"""","},","  'description': ","""",V76,"""",", 'link':","""",AR76,"""",", 'pricing':","""",E76,"""",",   'phone-number': ","""",F76,"""",", 'address': ","""",G76,"""",", 'other-amenities': [","'",AS76,"','",AT76,"','",AU76,"'","]",", 'has-drink':",AV76,", 'has-food':",AW76,"},")</f>
        <v>{
    'name': "Rocky Mountain Brewing",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"625 Paonia St, Colorado Springs, CO 80915", 'other-amenities': ['','pet','med'], 'has-drink':false, 'has-food':false},</v>
      </c>
      <c r="AY76" s="1" t="str">
        <f>IF(AS76&gt;0,"&lt;img src=@img/outdoor.png@&gt;","")</f>
        <v/>
      </c>
      <c r="AZ76" s="1" t="str">
        <f>IF(AT76&gt;0,"&lt;img src=@img/pets.png@&gt;","")</f>
        <v>&lt;img src=@img/pets.png@&gt;</v>
      </c>
      <c r="BA76" s="1" t="str">
        <f>IF(AU76="hard","&lt;img src=@img/hard.png@&gt;",IF(AU76="medium","&lt;img src=@img/medium.png@&gt;",IF(AU76="easy","&lt;img src=@img/easy.png@&gt;","")))</f>
        <v/>
      </c>
      <c r="BB76" s="1" t="str">
        <f>IF(AV76="true","&lt;img src=@img/drinkicon.png@&gt;","")</f>
        <v/>
      </c>
      <c r="BC76" s="1" t="str">
        <f>IF(AW76="true","&lt;img src=@img/foodicon.png@&gt;","")</f>
        <v/>
      </c>
      <c r="BD76" s="1" t="str">
        <f>CONCATENATE(AY76,AZ76,BA76,BB76,BC76,BK76)</f>
        <v>&lt;img src=@img/pets.png@&gt;</v>
      </c>
      <c r="BE76" s="1" t="str">
        <f>CONCATENATE(IF(AS76&gt;0,"outdoor ",""),IF(AT76&gt;0,"pet ",""),IF(AV76="true","drink ",""),IF(AW76="true","food ",""),AU76," ",E76," ",C76,IF(BJ76=TRUE," kid",""))</f>
        <v>pet med  powers</v>
      </c>
      <c r="BF76" s="1" t="str">
        <f>IF(C76="Broadmoor","Broadmoor",IF(C76="manitou","Manitou Springs",IF(C76="downtown","Downtown",IF(C76="Monument","Monument",IF(C76="nacademy","North Academy",IF(C76="northgate","North Gate",IF(C76="oldcolo","Old Colorado Springs",IF(C76="powers","Powers Road",IF(C76="sacademy","South Academy",IF(C76="woodland","Woodlands Park",""))))))))))</f>
        <v>Powers Road</v>
      </c>
      <c r="BG76" s="8">
        <v>38.841248999999998</v>
      </c>
      <c r="BH76" s="8">
        <v>-104.71677099999999</v>
      </c>
      <c r="BI76" s="1" t="str">
        <f>CONCATENATE("[",BG76,",",BH76,"],")</f>
        <v>[38.841249,-104.716771],</v>
      </c>
    </row>
    <row r="77" spans="2:61" ht="21" customHeight="1">
      <c r="B77" s="25" t="s">
        <v>85</v>
      </c>
      <c r="C77" s="1" t="s">
        <v>87</v>
      </c>
      <c r="G77" s="12" t="s">
        <v>167</v>
      </c>
      <c r="J77" s="1">
        <v>1600</v>
      </c>
      <c r="K77" s="1">
        <v>1800</v>
      </c>
      <c r="L77" s="1">
        <v>1600</v>
      </c>
      <c r="M77" s="1">
        <v>1800</v>
      </c>
      <c r="N77" s="1">
        <v>1600</v>
      </c>
      <c r="O77" s="1">
        <v>1800</v>
      </c>
      <c r="P77" s="1">
        <v>1600</v>
      </c>
      <c r="Q77" s="1">
        <v>1800</v>
      </c>
      <c r="R77" s="1">
        <v>1600</v>
      </c>
      <c r="S77" s="1">
        <v>1800</v>
      </c>
      <c r="V77" s="5" t="s">
        <v>186</v>
      </c>
      <c r="W77" s="1" t="str">
        <f>IF(H77&gt;0,H77/100,"")</f>
        <v/>
      </c>
      <c r="X77" s="1" t="str">
        <f>IF(I77&gt;0,I77/100,"")</f>
        <v/>
      </c>
      <c r="Y77" s="1">
        <f>IF(J77&gt;0,J77/100,"")</f>
        <v>16</v>
      </c>
      <c r="Z77" s="1">
        <f>IF(K77&gt;0,K77/100,"")</f>
        <v>18</v>
      </c>
      <c r="AA77" s="1">
        <f>IF(L77&gt;0,L77/100,"")</f>
        <v>16</v>
      </c>
      <c r="AB77" s="1">
        <f>IF(M77&gt;0,M77/100,"")</f>
        <v>18</v>
      </c>
      <c r="AC77" s="1">
        <f>IF(N77&gt;0,N77/100,"")</f>
        <v>16</v>
      </c>
      <c r="AD77" s="1">
        <f>IF(O77&gt;0,O77/100,"")</f>
        <v>18</v>
      </c>
      <c r="AE77" s="1">
        <f>IF(P77&gt;0,P77/100,"")</f>
        <v>16</v>
      </c>
      <c r="AF77" s="1">
        <f>IF(Q77&gt;0,Q77/100,"")</f>
        <v>18</v>
      </c>
      <c r="AG77" s="1">
        <f>IF(R77&gt;0,R77/100,"")</f>
        <v>16</v>
      </c>
      <c r="AH77" s="1">
        <f>IF(S77&gt;0,S77/100,"")</f>
        <v>18</v>
      </c>
      <c r="AI77" s="1" t="str">
        <f>IF(T77&gt;0,T77/100,"")</f>
        <v/>
      </c>
      <c r="AJ77" s="1" t="str">
        <f>IF(U77&gt;0,U77/100,"")</f>
        <v/>
      </c>
      <c r="AK77" s="1" t="str">
        <f>IF(H77&gt;0,CONCATENATE(IF(W77&lt;=12,W77,W77-12),IF(OR(W77&lt;12,W77=24),"am","pm"),"-",IF(X77&lt;=12,X77,X77-12),IF(OR(X77&lt;12,X77=24),"am","pm")),"")</f>
        <v/>
      </c>
      <c r="AL77" s="1" t="str">
        <f>IF(J77&gt;0,CONCATENATE(IF(Y77&lt;=12,Y77,Y77-12),IF(OR(Y77&lt;12,Y77=24),"am","pm"),"-",IF(Z77&lt;=12,Z77,Z77-12),IF(OR(Z77&lt;12,Z77=24),"am","pm")),"")</f>
        <v>4pm-6pm</v>
      </c>
      <c r="AM77" s="1" t="str">
        <f>IF(L77&gt;0,CONCATENATE(IF(AA77&lt;=12,AA77,AA77-12),IF(OR(AA77&lt;12,AA77=24),"am","pm"),"-",IF(AB77&lt;=12,AB77,AB77-12),IF(OR(AB77&lt;12,AB77=24),"am","pm")),"")</f>
        <v>4pm-6pm</v>
      </c>
      <c r="AN77" s="1" t="str">
        <f>IF(N77&gt;0,CONCATENATE(IF(AC77&lt;=12,AC77,AC77-12),IF(OR(AC77&lt;12,AC77=24),"am","pm"),"-",IF(AD77&lt;=12,AD77,AD77-12),IF(OR(AD77&lt;12,AD77=24),"am","pm")),"")</f>
        <v>4pm-6pm</v>
      </c>
      <c r="AO77" s="1" t="str">
        <f>IF(O77&gt;0,CONCATENATE(IF(AE77&lt;=12,AE77,AE77-12),IF(OR(AE77&lt;12,AE77=24),"am","pm"),"-",IF(AF77&lt;=12,AF77,AF77-12),IF(OR(AF77&lt;12,AF77=24),"am","pm")),"")</f>
        <v>4pm-6pm</v>
      </c>
      <c r="AP77" s="1" t="str">
        <f>IF(R77&gt;0,CONCATENATE(IF(AG77&lt;=12,AG77,AG77-12),IF(OR(AG77&lt;12,AG77=24),"am","pm"),"-",IF(AH77&lt;=12,AH77,AH77-12),IF(OR(AH77&lt;12,AH77=24),"am","pm")),"")</f>
        <v>4pm-6pm</v>
      </c>
      <c r="AQ77" s="1" t="str">
        <f>IF(T77&gt;0,CONCATENATE(IF(AI77&lt;=12,AI77,AI77-12),IF(OR(AI77&lt;12,AI77=24),"am","pm"),"-",IF(AJ77&lt;=12,AJ77,AJ77-12),IF(OR(AJ77&lt;12,AJ77=24),"am","pm")),"")</f>
        <v/>
      </c>
      <c r="AU77" s="1" t="s">
        <v>433</v>
      </c>
      <c r="AV77" s="4" t="s">
        <v>431</v>
      </c>
      <c r="AW77" s="4" t="s">
        <v>432</v>
      </c>
      <c r="AX77" s="5" t="str">
        <f>CONCATENATE("{
    'name': """,B77,""",
    'area': ","""",C77,""",",
"'hours': {
      'sunday-start':","""",H77,"""",", 'sunday-end':","""",I77,"""",", 'monday-start':","""",J77,"""",", 'monday-end':","""",K77,"""",", 'tuesday-start':","""",L77,"""",", 'tuesday-end':","""",M77,""", 'wednesday-start':","""",N77,""", 'wednesday-end':","""",O77,""", 'thursday-start':","""",P77,""", 'thursday-end':","""",Q77,""", 'friday-start':","""",R77,""", 'friday-end':","""",S77,""", 'saturday-start':","""",T77,""", 'saturday-end':","""",U77,"""","},","  'description': ","""",V77,"""",", 'link':","""",AR77,"""",", 'pricing':","""",E77,"""",",   'phone-number': ","""",F77,"""",", 'address': ","""",G77,"""",", 'other-amenities': [","'",AS77,"','",AT77,"','",AU77,"'","]",", 'has-drink':",AV77,", 'has-food':",AW77,"},")</f>
        <v>{
    'name': "Royal Tavern",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pitchers; $2.75 wines and domestics; $2 drafts", 'link':"", 'pricing':"",   'phone-number': "", 'address': "924 Manitou Ave, Manitou Springs, CO 80829", 'other-amenities': ['','','med'], 'has-drink':true, 'has-food':false},</v>
      </c>
      <c r="AY77" s="1" t="str">
        <f>IF(AS77&gt;0,"&lt;img src=@img/outdoor.png@&gt;","")</f>
        <v/>
      </c>
      <c r="AZ77" s="1" t="str">
        <f>IF(AT77&gt;0,"&lt;img src=@img/pets.png@&gt;","")</f>
        <v/>
      </c>
      <c r="BA77" s="1" t="str">
        <f>IF(AU77="hard","&lt;img src=@img/hard.png@&gt;",IF(AU77="medium","&lt;img src=@img/medium.png@&gt;",IF(AU77="easy","&lt;img src=@img/easy.png@&gt;","")))</f>
        <v/>
      </c>
      <c r="BB77" s="1" t="str">
        <f>IF(AV77="true","&lt;img src=@img/drinkicon.png@&gt;","")</f>
        <v>&lt;img src=@img/drinkicon.png@&gt;</v>
      </c>
      <c r="BC77" s="1" t="str">
        <f>IF(AW77="true","&lt;img src=@img/foodicon.png@&gt;","")</f>
        <v/>
      </c>
      <c r="BD77" s="1" t="str">
        <f>CONCATENATE(AY77,AZ77,BA77,BB77,BC77,BK77)</f>
        <v>&lt;img src=@img/drinkicon.png@&gt;</v>
      </c>
      <c r="BE77" s="1" t="str">
        <f>CONCATENATE(IF(AS77&gt;0,"outdoor ",""),IF(AT77&gt;0,"pet ",""),IF(AV77="true","drink ",""),IF(AW77="true","food ",""),AU77," ",E77," ",C77,IF(BJ77=TRUE," kid",""))</f>
        <v>drink med  manitou</v>
      </c>
      <c r="BF77" s="1" t="str">
        <f>IF(C77="Broadmoor","Broadmoor",IF(C77="manitou","Manitou Springs",IF(C77="downtown","Downtown",IF(C77="Monument","Monument",IF(C77="nacademy","North Academy",IF(C77="northgate","North Gate",IF(C77="oldcolo","Old Colorado Springs",IF(C77="powers","Powers Road",IF(C77="sacademy","South Academy",IF(C77="woodland","Woodlands Park",""))))))))))</f>
        <v>Manitou Springs</v>
      </c>
      <c r="BG77" s="8">
        <v>38.858800000000002</v>
      </c>
      <c r="BH77" s="8">
        <v>-104.91779</v>
      </c>
      <c r="BI77" s="1" t="str">
        <f>CONCATENATE("[",BG77,",",BH77,"],")</f>
        <v>[38.8588,-104.91779],</v>
      </c>
    </row>
    <row r="78" spans="2:61" ht="21" customHeight="1">
      <c r="B78" s="1" t="s">
        <v>343</v>
      </c>
      <c r="C78" s="1" t="s">
        <v>55</v>
      </c>
      <c r="G78" s="1" t="s">
        <v>366</v>
      </c>
      <c r="H78" s="1">
        <v>1500</v>
      </c>
      <c r="I78" s="1">
        <v>1800</v>
      </c>
      <c r="J78" s="1">
        <v>1500</v>
      </c>
      <c r="K78" s="1">
        <v>1800</v>
      </c>
      <c r="L78" s="1">
        <v>1500</v>
      </c>
      <c r="M78" s="1">
        <v>1800</v>
      </c>
      <c r="N78" s="1">
        <v>1500</v>
      </c>
      <c r="O78" s="1">
        <v>1800</v>
      </c>
      <c r="P78" s="1">
        <v>1500</v>
      </c>
      <c r="Q78" s="1">
        <v>1800</v>
      </c>
      <c r="R78" s="1">
        <v>1500</v>
      </c>
      <c r="S78" s="1">
        <v>1800</v>
      </c>
      <c r="T78" s="1">
        <v>1500</v>
      </c>
      <c r="U78" s="1">
        <v>1800</v>
      </c>
      <c r="V78" s="1" t="s">
        <v>361</v>
      </c>
      <c r="W78" s="1">
        <f>IF(H78&gt;0,H78/100,"")</f>
        <v>15</v>
      </c>
      <c r="X78" s="1">
        <f>IF(I78&gt;0,I78/100,"")</f>
        <v>18</v>
      </c>
      <c r="Y78" s="1">
        <f>IF(J78&gt;0,J78/100,"")</f>
        <v>15</v>
      </c>
      <c r="Z78" s="1">
        <f>IF(K78&gt;0,K78/100,"")</f>
        <v>18</v>
      </c>
      <c r="AA78" s="1">
        <f>IF(L78&gt;0,L78/100,"")</f>
        <v>15</v>
      </c>
      <c r="AB78" s="1">
        <f>IF(M78&gt;0,M78/100,"")</f>
        <v>18</v>
      </c>
      <c r="AC78" s="1">
        <f>IF(N78&gt;0,N78/100,"")</f>
        <v>15</v>
      </c>
      <c r="AD78" s="1">
        <f>IF(O78&gt;0,O78/100,"")</f>
        <v>18</v>
      </c>
      <c r="AE78" s="1">
        <f>IF(P78&gt;0,P78/100,"")</f>
        <v>15</v>
      </c>
      <c r="AF78" s="1">
        <f>IF(Q78&gt;0,Q78/100,"")</f>
        <v>18</v>
      </c>
      <c r="AG78" s="1">
        <f>IF(R78&gt;0,R78/100,"")</f>
        <v>15</v>
      </c>
      <c r="AH78" s="1">
        <f>IF(S78&gt;0,S78/100,"")</f>
        <v>18</v>
      </c>
      <c r="AI78" s="1">
        <f>IF(T78&gt;0,T78/100,"")</f>
        <v>15</v>
      </c>
      <c r="AJ78" s="1">
        <f>IF(U78&gt;0,U78/100,"")</f>
        <v>18</v>
      </c>
      <c r="AK78" s="1" t="str">
        <f>IF(H78&gt;0,CONCATENATE(IF(W78&lt;=12,W78,W78-12),IF(OR(W78&lt;12,W78=24),"am","pm"),"-",IF(X78&lt;=12,X78,X78-12),IF(OR(X78&lt;12,X78=24),"am","pm")),"")</f>
        <v>3pm-6pm</v>
      </c>
      <c r="AL78" s="1" t="str">
        <f>IF(J78&gt;0,CONCATENATE(IF(Y78&lt;=12,Y78,Y78-12),IF(OR(Y78&lt;12,Y78=24),"am","pm"),"-",IF(Z78&lt;=12,Z78,Z78-12),IF(OR(Z78&lt;12,Z78=24),"am","pm")),"")</f>
        <v>3pm-6pm</v>
      </c>
      <c r="AM78" s="1" t="str">
        <f>IF(L78&gt;0,CONCATENATE(IF(AA78&lt;=12,AA78,AA78-12),IF(OR(AA78&lt;12,AA78=24),"am","pm"),"-",IF(AB78&lt;=12,AB78,AB78-12),IF(OR(AB78&lt;12,AB78=24),"am","pm")),"")</f>
        <v>3pm-6pm</v>
      </c>
      <c r="AN78" s="1" t="str">
        <f>IF(N78&gt;0,CONCATENATE(IF(AC78&lt;=12,AC78,AC78-12),IF(OR(AC78&lt;12,AC78=24),"am","pm"),"-",IF(AD78&lt;=12,AD78,AD78-12),IF(OR(AD78&lt;12,AD78=24),"am","pm")),"")</f>
        <v>3pm-6pm</v>
      </c>
      <c r="AO78" s="1" t="str">
        <f>IF(O78&gt;0,CONCATENATE(IF(AE78&lt;=12,AE78,AE78-12),IF(OR(AE78&lt;12,AE78=24),"am","pm"),"-",IF(AF78&lt;=12,AF78,AF78-12),IF(OR(AF78&lt;12,AF78=24),"am","pm")),"")</f>
        <v>3pm-6pm</v>
      </c>
      <c r="AP78" s="1" t="str">
        <f>IF(R78&gt;0,CONCATENATE(IF(AG78&lt;=12,AG78,AG78-12),IF(OR(AG78&lt;12,AG78=24),"am","pm"),"-",IF(AH78&lt;=12,AH78,AH78-12),IF(OR(AH78&lt;12,AH78=24),"am","pm")),"")</f>
        <v>3pm-6pm</v>
      </c>
      <c r="AQ78" s="1" t="str">
        <f>IF(T78&gt;0,CONCATENATE(IF(AI78&lt;=12,AI78,AI78-12),IF(OR(AI78&lt;12,AI78=24),"am","pm"),"-",IF(AJ78&lt;=12,AJ78,AJ78-12),IF(OR(AJ78&lt;12,AJ78=24),"am","pm")),"")</f>
        <v>3pm-6pm</v>
      </c>
      <c r="AR78" s="6"/>
      <c r="AT78" s="1" t="s">
        <v>341</v>
      </c>
      <c r="AU78" s="1" t="s">
        <v>433</v>
      </c>
      <c r="AV78" s="4" t="s">
        <v>431</v>
      </c>
      <c r="AW78" s="4" t="s">
        <v>431</v>
      </c>
      <c r="AX78" s="5" t="str">
        <f>CONCATENATE("{
    'name': """,B78,""",
    'area': ","""",C78,""",",
"'hours': {
      'sunday-start':","""",H78,"""",", 'sunday-end':","""",I78,"""",", 'monday-start':","""",J78,"""",", 'monday-end':","""",K78,"""",", 'tuesday-start':","""",L78,"""",", 'tuesday-end':","""",M78,""", 'wednesday-start':","""",N78,""", 'wednesday-end':","""",O78,""", 'thursday-start':","""",P78,""", 'thursday-end':","""",Q78,""", 'friday-start':","""",R78,""", 'friday-end':","""",S78,""", 'saturday-start':","""",T78,""", 'saturday-end':","""",U78,"""","},","  'description': ","""",V78,"""",", 'link':","""",AR78,"""",", 'pricing':","""",E78,"""",",   'phone-number': ","""",F78,"""",", 'address': ","""",G78,"""",", 'other-amenities': [","'",AS78,"','",AT78,"','",AU78,"'","]",", 'has-drink':",AV78,", 'has-food':",AW78,"},")</f>
        <v>{
    'name': "Rudys Little Hideaway",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"$1 off alcoholic beverages&lt;br&gt;Food specials", 'link':"", 'pricing':"",   'phone-number': "", 'address': "945 S 8th St, Colorado Springs, CO 80905", 'other-amenities': ['','pet','med'], 'has-drink':true, 'has-food':true},</v>
      </c>
      <c r="AY78" s="1" t="str">
        <f>IF(AS78&gt;0,"&lt;img src=@img/outdoor.png@&gt;","")</f>
        <v/>
      </c>
      <c r="AZ78" s="1" t="str">
        <f>IF(AT78&gt;0,"&lt;img src=@img/pets.png@&gt;","")</f>
        <v>&lt;img src=@img/pets.png@&gt;</v>
      </c>
      <c r="BA78" s="1" t="str">
        <f>IF(AU78="hard","&lt;img src=@img/hard.png@&gt;",IF(AU78="medium","&lt;img src=@img/medium.png@&gt;",IF(AU78="easy","&lt;img src=@img/easy.png@&gt;","")))</f>
        <v/>
      </c>
      <c r="BB78" s="1" t="str">
        <f>IF(AV78="true","&lt;img src=@img/drinkicon.png@&gt;","")</f>
        <v>&lt;img src=@img/drinkicon.png@&gt;</v>
      </c>
      <c r="BC78" s="1" t="str">
        <f>IF(AW78="true","&lt;img src=@img/foodicon.png@&gt;","")</f>
        <v>&lt;img src=@img/foodicon.png@&gt;</v>
      </c>
      <c r="BD78" s="1" t="str">
        <f>CONCATENATE(AY78,AZ78,BA78,BB78,BC78,BK78)</f>
        <v>&lt;img src=@img/pets.png@&gt;&lt;img src=@img/drinkicon.png@&gt;&lt;img src=@img/foodicon.png@&gt;</v>
      </c>
      <c r="BE78" s="1" t="str">
        <f>CONCATENATE(IF(AS78&gt;0,"outdoor ",""),IF(AT78&gt;0,"pet ",""),IF(AV78="true","drink ",""),IF(AW78="true","food ",""),AU78," ",E78," ",C78,IF(BJ78=TRUE," kid",""))</f>
        <v>pet drink food med  downtown</v>
      </c>
      <c r="BF78" s="1" t="str">
        <f>IF(C78="Broadmoor","Broadmoor",IF(C78="manitou","Manitou Springs",IF(C78="downtown","Downtown",IF(C78="Monument","Monument",IF(C78="nacademy","North Academy",IF(C78="northgate","North Gate",IF(C78="oldcolo","Old Colorado Springs",IF(C78="powers","Powers Road",IF(C78="sacademy","South Academy",IF(C78="woodland","Woodlands Park",""))))))))))</f>
        <v>Downtown</v>
      </c>
      <c r="BG78" s="8">
        <v>38.819960000000002</v>
      </c>
      <c r="BH78" s="8">
        <v>-104.84134</v>
      </c>
      <c r="BI78" s="1" t="str">
        <f>CONCATENATE("[",BG78,",",BH78,"],")</f>
        <v>[38.81996,-104.84134],</v>
      </c>
    </row>
    <row r="79" spans="2:61" ht="21" customHeight="1">
      <c r="B79" s="24" t="s">
        <v>78</v>
      </c>
      <c r="C79" s="1" t="s">
        <v>75</v>
      </c>
      <c r="G79" s="27" t="s">
        <v>160</v>
      </c>
      <c r="P79" s="1">
        <v>1600</v>
      </c>
      <c r="Q79" s="1">
        <v>1800</v>
      </c>
      <c r="R79" s="1">
        <v>1600</v>
      </c>
      <c r="S79" s="1">
        <v>1800</v>
      </c>
      <c r="T79" s="1">
        <v>1600</v>
      </c>
      <c r="U79" s="1">
        <v>1800</v>
      </c>
      <c r="V79" s="5"/>
      <c r="W79" s="1" t="str">
        <f>IF(H79&gt;0,H79/100,"")</f>
        <v/>
      </c>
      <c r="X79" s="1" t="str">
        <f>IF(I79&gt;0,I79/100,"")</f>
        <v/>
      </c>
      <c r="Y79" s="1" t="str">
        <f>IF(J79&gt;0,J79/100,"")</f>
        <v/>
      </c>
      <c r="Z79" s="1" t="str">
        <f>IF(K79&gt;0,K79/100,"")</f>
        <v/>
      </c>
      <c r="AA79" s="1" t="str">
        <f>IF(L79&gt;0,L79/100,"")</f>
        <v/>
      </c>
      <c r="AB79" s="1" t="str">
        <f>IF(M79&gt;0,M79/100,"")</f>
        <v/>
      </c>
      <c r="AC79" s="1" t="str">
        <f>IF(N79&gt;0,N79/100,"")</f>
        <v/>
      </c>
      <c r="AD79" s="1" t="str">
        <f>IF(O79&gt;0,O79/100,"")</f>
        <v/>
      </c>
      <c r="AE79" s="1">
        <f>IF(P79&gt;0,P79/100,"")</f>
        <v>16</v>
      </c>
      <c r="AF79" s="1">
        <f>IF(Q79&gt;0,Q79/100,"")</f>
        <v>18</v>
      </c>
      <c r="AG79" s="1">
        <f>IF(R79&gt;0,R79/100,"")</f>
        <v>16</v>
      </c>
      <c r="AH79" s="1">
        <f>IF(S79&gt;0,S79/100,"")</f>
        <v>18</v>
      </c>
      <c r="AI79" s="1">
        <f>IF(T79&gt;0,T79/100,"")</f>
        <v>16</v>
      </c>
      <c r="AJ79" s="1">
        <f>IF(U79&gt;0,U79/100,"")</f>
        <v>18</v>
      </c>
      <c r="AK79" s="1" t="str">
        <f>IF(H79&gt;0,CONCATENATE(IF(W79&lt;=12,W79,W79-12),IF(OR(W79&lt;12,W79=24),"am","pm"),"-",IF(X79&lt;=12,X79,X79-12),IF(OR(X79&lt;12,X79=24),"am","pm")),"")</f>
        <v/>
      </c>
      <c r="AL79" s="1" t="str">
        <f>IF(J79&gt;0,CONCATENATE(IF(Y79&lt;=12,Y79,Y79-12),IF(OR(Y79&lt;12,Y79=24),"am","pm"),"-",IF(Z79&lt;=12,Z79,Z79-12),IF(OR(Z79&lt;12,Z79=24),"am","pm")),"")</f>
        <v/>
      </c>
      <c r="AM79" s="1" t="str">
        <f>IF(L79&gt;0,CONCATENATE(IF(AA79&lt;=12,AA79,AA79-12),IF(OR(AA79&lt;12,AA79=24),"am","pm"),"-",IF(AB79&lt;=12,AB79,AB79-12),IF(OR(AB79&lt;12,AB79=24),"am","pm")),"")</f>
        <v/>
      </c>
      <c r="AN79" s="1" t="str">
        <f>IF(N79&gt;0,CONCATENATE(IF(AC79&lt;=12,AC79,AC79-12),IF(OR(AC79&lt;12,AC79=24),"am","pm"),"-",IF(AD79&lt;=12,AD79,AD79-12),IF(OR(AD79&lt;12,AD79=24),"am","pm")),"")</f>
        <v/>
      </c>
      <c r="AO79" s="1" t="str">
        <f>IF(O79&gt;0,CONCATENATE(IF(AE79&lt;=12,AE79,AE79-12),IF(OR(AE79&lt;12,AE79=24),"am","pm"),"-",IF(AF79&lt;=12,AF79,AF79-12),IF(OR(AF79&lt;12,AF79=24),"am","pm")),"")</f>
        <v/>
      </c>
      <c r="AP79" s="1" t="str">
        <f>IF(R79&gt;0,CONCATENATE(IF(AG79&lt;=12,AG79,AG79-12),IF(OR(AG79&lt;12,AG79=24),"am","pm"),"-",IF(AH79&lt;=12,AH79,AH79-12),IF(OR(AH79&lt;12,AH79=24),"am","pm")),"")</f>
        <v>4pm-6pm</v>
      </c>
      <c r="AQ79" s="1" t="str">
        <f>IF(T79&gt;0,CONCATENATE(IF(AI79&lt;=12,AI79,AI79-12),IF(OR(AI79&lt;12,AI79=24),"am","pm"),"-",IF(AJ79&lt;=12,AJ79,AJ79-12),IF(OR(AJ79&lt;12,AJ79=24),"am","pm")),"")</f>
        <v>4pm-6pm</v>
      </c>
      <c r="AT79" s="1" t="s">
        <v>341</v>
      </c>
      <c r="AU79" s="1" t="s">
        <v>433</v>
      </c>
      <c r="AV79" s="4" t="s">
        <v>431</v>
      </c>
      <c r="AW79" s="4" t="s">
        <v>432</v>
      </c>
      <c r="AX79" s="5" t="str">
        <f>CONCATENATE("{
    'name': """,B79,""",
    'area': ","""",C79,""",",
"'hours': {
      'sunday-start':","""",H79,"""",", 'sunday-end':","""",I79,"""",", 'monday-start':","""",J79,"""",", 'monday-end':","""",K79,"""",", 'tuesday-start':","""",L79,"""",", 'tuesday-end':","""",M79,""", 'wednesday-start':","""",N79,""", 'wednesday-end':","""",O79,""", 'thursday-start':","""",P79,""", 'thursday-end':","""",Q79,""", 'friday-start':","""",R79,""", 'friday-end':","""",S79,""", 'saturday-start':","""",T79,""", 'saturday-end':","""",U79,"""","},","  'description': ","""",V79,"""",", 'link':","""",AR79,"""",", 'pricing':","""",E79,"""",",   'phone-number': ","""",F79,"""",", 'address': ","""",G79,"""",", 'other-amenities': [","'",AS79,"','",AT79,"','",AU79,"'","]",", 'has-drink':",AV79,", 'has-food':",AW79,"},")</f>
        <v>{
    'name': "Rustica Pizzeria",
    'area': "oldcolo",'hours': {
      'sunday-start':"", 'sunday-end':"", 'monday-start':"", 'monday-end':"", 'tuesday-start':"", 'tuesday-end':"", 'wednesday-start':"", 'wednesday-end':"", 'thursday-start':"1600", 'thursday-end':"1800", 'friday-start':"1600", 'friday-end':"1800", 'saturday-start':"1600", 'saturday-end':"1800"},  'description': "", 'link':"", 'pricing':"",   'phone-number': "", 'address': " 2527 W Colorado Ave, Colorado Springs, CO 80904", 'other-amenities': ['','pet','med'], 'has-drink':true, 'has-food':false},</v>
      </c>
      <c r="AY79" s="1" t="str">
        <f>IF(AS79&gt;0,"&lt;img src=@img/outdoor.png@&gt;","")</f>
        <v/>
      </c>
      <c r="AZ79" s="1" t="str">
        <f>IF(AT79&gt;0,"&lt;img src=@img/pets.png@&gt;","")</f>
        <v>&lt;img src=@img/pets.png@&gt;</v>
      </c>
      <c r="BA79" s="1" t="str">
        <f>IF(AU79="hard","&lt;img src=@img/hard.png@&gt;",IF(AU79="medium","&lt;img src=@img/medium.png@&gt;",IF(AU79="easy","&lt;img src=@img/easy.png@&gt;","")))</f>
        <v/>
      </c>
      <c r="BB79" s="1" t="str">
        <f>IF(AV79="true","&lt;img src=@img/drinkicon.png@&gt;","")</f>
        <v>&lt;img src=@img/drinkicon.png@&gt;</v>
      </c>
      <c r="BC79" s="1" t="str">
        <f>IF(AW79="true","&lt;img src=@img/foodicon.png@&gt;","")</f>
        <v/>
      </c>
      <c r="BD79" s="1" t="str">
        <f>CONCATENATE(AY79,AZ79,BA79,BB79,BC79,BK79)</f>
        <v>&lt;img src=@img/pets.png@&gt;&lt;img src=@img/drinkicon.png@&gt;</v>
      </c>
      <c r="BE79" s="1" t="str">
        <f>CONCATENATE(IF(AS79&gt;0,"outdoor ",""),IF(AT79&gt;0,"pet ",""),IF(AV79="true","drink ",""),IF(AW79="true","food ",""),AU79," ",E79," ",C79,IF(BJ79=TRUE," kid",""))</f>
        <v>pet drink med  oldcolo</v>
      </c>
      <c r="BF79" s="1" t="str">
        <f>IF(C79="Broadmoor","Broadmoor",IF(C79="manitou","Manitou Springs",IF(C79="downtown","Downtown",IF(C79="Monument","Monument",IF(C79="nacademy","North Academy",IF(C79="northgate","North Gate",IF(C79="oldcolo","Old Colorado Springs",IF(C79="powers","Powers Road",IF(C79="sacademy","South Academy",IF(C79="woodland","Woodlands Park",""))))))))))</f>
        <v>Old Colorado Springs</v>
      </c>
      <c r="BG79" s="8">
        <v>38.8478317</v>
      </c>
      <c r="BH79" s="8">
        <v>-104.864165</v>
      </c>
      <c r="BI79" s="1" t="str">
        <f>CONCATENATE("[",BG79,",",BH79,"],")</f>
        <v>[38.8478317,-104.864165],</v>
      </c>
    </row>
    <row r="80" spans="2:61" ht="21" customHeight="1">
      <c r="B80" s="25" t="s">
        <v>93</v>
      </c>
      <c r="C80" s="1" t="s">
        <v>99</v>
      </c>
      <c r="G80" s="12" t="s">
        <v>272</v>
      </c>
      <c r="J80" s="1">
        <v>1400</v>
      </c>
      <c r="K80" s="1">
        <v>1830</v>
      </c>
      <c r="L80" s="1">
        <v>1400</v>
      </c>
      <c r="M80" s="1">
        <v>1830</v>
      </c>
      <c r="N80" s="1">
        <v>1400</v>
      </c>
      <c r="O80" s="1">
        <v>1830</v>
      </c>
      <c r="P80" s="1">
        <v>1400</v>
      </c>
      <c r="Q80" s="1">
        <v>1830</v>
      </c>
      <c r="R80" s="1">
        <v>1400</v>
      </c>
      <c r="S80" s="1">
        <v>1830</v>
      </c>
      <c r="T80" s="1">
        <v>1100</v>
      </c>
      <c r="U80" s="1">
        <v>1800</v>
      </c>
      <c r="V80" s="5" t="s">
        <v>192</v>
      </c>
      <c r="W80" s="1" t="str">
        <f>IF(H80&gt;0,H80/100,"")</f>
        <v/>
      </c>
      <c r="X80" s="1" t="str">
        <f>IF(I80&gt;0,I80/100,"")</f>
        <v/>
      </c>
      <c r="Y80" s="1">
        <f>IF(J80&gt;0,J80/100,"")</f>
        <v>14</v>
      </c>
      <c r="Z80" s="1">
        <f>IF(K80&gt;0,K80/100,"")</f>
        <v>18.3</v>
      </c>
      <c r="AA80" s="1">
        <f>IF(L80&gt;0,L80/100,"")</f>
        <v>14</v>
      </c>
      <c r="AB80" s="1">
        <f>IF(M80&gt;0,M80/100,"")</f>
        <v>18.3</v>
      </c>
      <c r="AC80" s="1">
        <f>IF(N80&gt;0,N80/100,"")</f>
        <v>14</v>
      </c>
      <c r="AD80" s="1">
        <f>IF(O80&gt;0,O80/100,"")</f>
        <v>18.3</v>
      </c>
      <c r="AE80" s="1">
        <f>IF(P80&gt;0,P80/100,"")</f>
        <v>14</v>
      </c>
      <c r="AF80" s="1">
        <f>IF(Q80&gt;0,Q80/100,"")</f>
        <v>18.3</v>
      </c>
      <c r="AG80" s="1">
        <f>IF(R80&gt;0,R80/100,"")</f>
        <v>14</v>
      </c>
      <c r="AH80" s="1">
        <f>IF(S80&gt;0,S80/100,"")</f>
        <v>18.3</v>
      </c>
      <c r="AI80" s="1">
        <f>IF(T80&gt;0,T80/100,"")</f>
        <v>11</v>
      </c>
      <c r="AJ80" s="1">
        <f>IF(U80&gt;0,U80/100,"")</f>
        <v>18</v>
      </c>
      <c r="AK80" s="1" t="str">
        <f>IF(H80&gt;0,CONCATENATE(IF(W80&lt;=12,W80,W80-12),IF(OR(W80&lt;12,W80=24),"am","pm"),"-",IF(X80&lt;=12,X80,X80-12),IF(OR(X80&lt;12,X80=24),"am","pm")),"")</f>
        <v/>
      </c>
      <c r="AL80" s="1" t="str">
        <f>IF(J80&gt;0,CONCATENATE(IF(Y80&lt;=12,Y80,Y80-12),IF(OR(Y80&lt;12,Y80=24),"am","pm"),"-",IF(Z80&lt;=12,Z80,Z80-12),IF(OR(Z80&lt;12,Z80=24),"am","pm")),"")</f>
        <v>2pm-6.3pm</v>
      </c>
      <c r="AM80" s="1" t="str">
        <f>IF(L80&gt;0,CONCATENATE(IF(AA80&lt;=12,AA80,AA80-12),IF(OR(AA80&lt;12,AA80=24),"am","pm"),"-",IF(AB80&lt;=12,AB80,AB80-12),IF(OR(AB80&lt;12,AB80=24),"am","pm")),"")</f>
        <v>2pm-6.3pm</v>
      </c>
      <c r="AN80" s="1" t="str">
        <f>IF(N80&gt;0,CONCATENATE(IF(AC80&lt;=12,AC80,AC80-12),IF(OR(AC80&lt;12,AC80=24),"am","pm"),"-",IF(AD80&lt;=12,AD80,AD80-12),IF(OR(AD80&lt;12,AD80=24),"am","pm")),"")</f>
        <v>2pm-6.3pm</v>
      </c>
      <c r="AO80" s="1" t="str">
        <f>IF(O80&gt;0,CONCATENATE(IF(AE80&lt;=12,AE80,AE80-12),IF(OR(AE80&lt;12,AE80=24),"am","pm"),"-",IF(AF80&lt;=12,AF80,AF80-12),IF(OR(AF80&lt;12,AF80=24),"am","pm")),"")</f>
        <v>2pm-6.3pm</v>
      </c>
      <c r="AP80" s="1" t="str">
        <f>IF(R80&gt;0,CONCATENATE(IF(AG80&lt;=12,AG80,AG80-12),IF(OR(AG80&lt;12,AG80=24),"am","pm"),"-",IF(AH80&lt;=12,AH80,AH80-12),IF(OR(AH80&lt;12,AH80=24),"am","pm")),"")</f>
        <v>2pm-6.3pm</v>
      </c>
      <c r="AQ80" s="1" t="str">
        <f>IF(T80&gt;0,CONCATENATE(IF(AI80&lt;=12,AI80,AI80-12),IF(OR(AI80&lt;12,AI80=24),"am","pm"),"-",IF(AJ80&lt;=12,AJ80,AJ80-12),IF(OR(AJ80&lt;12,AJ80=24),"am","pm")),"")</f>
        <v>11am-6pm</v>
      </c>
      <c r="AS80" s="1" t="s">
        <v>353</v>
      </c>
      <c r="AU80" s="1" t="s">
        <v>433</v>
      </c>
      <c r="AV80" s="4" t="s">
        <v>431</v>
      </c>
      <c r="AW80" s="4" t="s">
        <v>431</v>
      </c>
      <c r="AX80" s="5" t="str">
        <f>CONCATENATE("{
    'name': """,B80,""",
    'area': ","""",C80,""",",
"'hours': {
      'sunday-start':","""",H80,"""",", 'sunday-end':","""",I80,"""",", 'monday-start':","""",J80,"""",", 'monday-end':","""",K80,"""",", 'tuesday-start':","""",L80,"""",", 'tuesday-end':","""",M80,""", 'wednesday-start':","""",N80,""", 'wednesday-end':","""",O80,""", 'thursday-start':","""",P80,""", 'thursday-end':","""",Q80,""", 'friday-start':","""",R80,""", 'friday-end':","""",S80,""", 'saturday-start':","""",T80,""", 'saturday-end':","""",U80,"""","},","  'description': ","""",V80,"""",", 'link':","""",AR80,"""",", 'pricing':","""",E80,"""",",   'phone-number': ","""",F80,"""",", 'address': ","""",G80,"""",", 'other-amenities': [","'",AS80,"','",AT80,"','",AU80,"'","]",", 'has-drink':",AV80,", 'has-food':",AW80,"},")</f>
        <v>{
    'name': "Salsa Brava Fresh Mexican Grill",
    'area': "powers",'hours': {
      'sunday-start':"", 'sunday-end':"", 'monday-start':"1400", 'monday-end':"1830", 'tuesday-start':"1400", 'tuesday-end':"1830", 'wednesday-start':"1400", 'wednesday-end':"1830", 'thursday-start':"1400", 'thursday-end':"1830", 'friday-start':"1400", 'friday-end':"1830", 'saturday-start':"1100", 'saturday-end':"1800"},  'description': "HOUSE MARGARITA $6 &lt;br&gt;SALSA SWIRL MARGARITA $6&lt;br&gt;FROZEN FLAVORED MARGARITA $6&lt;br&gt;DOMESTIC DRAFTS $3&lt;br&gt;IMPORT &amp; CRAFT DRAFTS $3.50&lt;br&gt;HOUSE WINE $3&lt;br&gt;WELL DRINKS $3&lt;br&gt;IMPERIAL LAGER $3&lt;br&gt;COCONUT SHRIMP (3) $8&lt;br&gt;CHICKEN QUESADILLA $7&lt;br&gt;NACHOS BRAVA $7&lt;br&gt;TAPAS SHRIMP CEVICHE $3.50&lt;br&gt;TAPAS GUACAMOLE $3.50&lt;br&gt;TAPAS CHILE CON QUESO $3.50&lt;br&gt;CABO CHICKEN TACO $3.50&lt;br&gt;CRISPY PORK TACO $3.50&lt;br&gt;GRINGO TACO $3
", 'link':"", 'pricing':"",   'phone-number': "", 'address': "5925 Dublin Blvd Unit A, Colorado Springs, CO 80923", 'other-amenities': ['outdoor','','med'], 'has-drink':true, 'has-food':true},</v>
      </c>
      <c r="AY80" s="1" t="str">
        <f>IF(AS80&gt;0,"&lt;img src=@img/outdoor.png@&gt;","")</f>
        <v>&lt;img src=@img/outdoor.png@&gt;</v>
      </c>
      <c r="AZ80" s="1" t="str">
        <f>IF(AT80&gt;0,"&lt;img src=@img/pets.png@&gt;","")</f>
        <v/>
      </c>
      <c r="BA80" s="1" t="str">
        <f>IF(AU80="hard","&lt;img src=@img/hard.png@&gt;",IF(AU80="medium","&lt;img src=@img/medium.png@&gt;",IF(AU80="easy","&lt;img src=@img/easy.png@&gt;","")))</f>
        <v/>
      </c>
      <c r="BB80" s="1" t="str">
        <f>IF(AV80="true","&lt;img src=@img/drinkicon.png@&gt;","")</f>
        <v>&lt;img src=@img/drinkicon.png@&gt;</v>
      </c>
      <c r="BC80" s="1" t="str">
        <f>IF(AW80="true","&lt;img src=@img/foodicon.png@&gt;","")</f>
        <v>&lt;img src=@img/foodicon.png@&gt;</v>
      </c>
      <c r="BD80" s="1" t="str">
        <f>CONCATENATE(AY80,AZ80,BA80,BB80,BC80,BK80)</f>
        <v>&lt;img src=@img/outdoor.png@&gt;&lt;img src=@img/drinkicon.png@&gt;&lt;img src=@img/foodicon.png@&gt;</v>
      </c>
      <c r="BE80" s="1" t="str">
        <f>CONCATENATE(IF(AS80&gt;0,"outdoor ",""),IF(AT80&gt;0,"pet ",""),IF(AV80="true","drink ",""),IF(AW80="true","food ",""),AU80," ",E80," ",C80,IF(BJ80=TRUE," kid",""))</f>
        <v>outdoor drink food med  powers</v>
      </c>
      <c r="BF80" s="1" t="str">
        <f>IF(C80="Broadmoor","Broadmoor",IF(C80="manitou","Manitou Springs",IF(C80="downtown","Downtown",IF(C80="Monument","Monument",IF(C80="nacademy","North Academy",IF(C80="northgate","North Gate",IF(C80="oldcolo","Old Colorado Springs",IF(C80="powers","Powers Road",IF(C80="sacademy","South Academy",IF(C80="woodland","Woodlands Park",""))))))))))</f>
        <v>Powers Road</v>
      </c>
      <c r="BG80" s="8">
        <v>38.927124999999997</v>
      </c>
      <c r="BH80" s="8">
        <v>-104.72270399999999</v>
      </c>
      <c r="BI80" s="1" t="str">
        <f>CONCATENATE("[",BG80,",",BH80,"],")</f>
        <v>[38.927125,-104.722704],</v>
      </c>
    </row>
    <row r="81" spans="2:64" ht="21" customHeight="1">
      <c r="B81" s="1" t="s">
        <v>137</v>
      </c>
      <c r="C81" s="1" t="s">
        <v>142</v>
      </c>
      <c r="G81" s="12" t="s">
        <v>314</v>
      </c>
      <c r="J81" s="1">
        <v>1500</v>
      </c>
      <c r="K81" s="1">
        <v>1900</v>
      </c>
      <c r="L81" s="1">
        <v>1500</v>
      </c>
      <c r="M81" s="1">
        <v>1900</v>
      </c>
      <c r="N81" s="1">
        <v>1500</v>
      </c>
      <c r="O81" s="1">
        <v>1900</v>
      </c>
      <c r="P81" s="1">
        <v>1500</v>
      </c>
      <c r="Q81" s="1">
        <v>1900</v>
      </c>
      <c r="R81" s="1">
        <v>1500</v>
      </c>
      <c r="S81" s="1">
        <v>1900</v>
      </c>
      <c r="V81" s="1" t="s">
        <v>228</v>
      </c>
      <c r="W81" s="1" t="str">
        <f>IF(H81&gt;0,H81/100,"")</f>
        <v/>
      </c>
      <c r="X81" s="1" t="str">
        <f>IF(I81&gt;0,I81/100,"")</f>
        <v/>
      </c>
      <c r="Y81" s="1">
        <f>IF(J81&gt;0,J81/100,"")</f>
        <v>15</v>
      </c>
      <c r="Z81" s="1">
        <f>IF(K81&gt;0,K81/100,"")</f>
        <v>19</v>
      </c>
      <c r="AA81" s="1">
        <f>IF(L81&gt;0,L81/100,"")</f>
        <v>15</v>
      </c>
      <c r="AB81" s="1">
        <f>IF(M81&gt;0,M81/100,"")</f>
        <v>19</v>
      </c>
      <c r="AC81" s="1">
        <f>IF(N81&gt;0,N81/100,"")</f>
        <v>15</v>
      </c>
      <c r="AD81" s="1">
        <f>IF(O81&gt;0,O81/100,"")</f>
        <v>19</v>
      </c>
      <c r="AE81" s="1">
        <f>IF(P81&gt;0,P81/100,"")</f>
        <v>15</v>
      </c>
      <c r="AF81" s="1">
        <f>IF(Q81&gt;0,Q81/100,"")</f>
        <v>19</v>
      </c>
      <c r="AG81" s="1">
        <f>IF(R81&gt;0,R81/100,"")</f>
        <v>15</v>
      </c>
      <c r="AH81" s="1">
        <f>IF(S81&gt;0,S81/100,"")</f>
        <v>19</v>
      </c>
      <c r="AI81" s="1" t="str">
        <f>IF(T81&gt;0,T81/100,"")</f>
        <v/>
      </c>
      <c r="AJ81" s="1" t="str">
        <f>IF(U81&gt;0,U81/100,"")</f>
        <v/>
      </c>
      <c r="AK81" s="1" t="str">
        <f>IF(H81&gt;0,CONCATENATE(IF(W81&lt;=12,W81,W81-12),IF(OR(W81&lt;12,W81=24),"am","pm"),"-",IF(X81&lt;=12,X81,X81-12),IF(OR(X81&lt;12,X81=24),"am","pm")),"")</f>
        <v/>
      </c>
      <c r="AL81" s="1" t="str">
        <f>IF(J81&gt;0,CONCATENATE(IF(Y81&lt;=12,Y81,Y81-12),IF(OR(Y81&lt;12,Y81=24),"am","pm"),"-",IF(Z81&lt;=12,Z81,Z81-12),IF(OR(Z81&lt;12,Z81=24),"am","pm")),"")</f>
        <v>3pm-7pm</v>
      </c>
      <c r="AM81" s="1" t="str">
        <f>IF(L81&gt;0,CONCATENATE(IF(AA81&lt;=12,AA81,AA81-12),IF(OR(AA81&lt;12,AA81=24),"am","pm"),"-",IF(AB81&lt;=12,AB81,AB81-12),IF(OR(AB81&lt;12,AB81=24),"am","pm")),"")</f>
        <v>3pm-7pm</v>
      </c>
      <c r="AN81" s="1" t="str">
        <f>IF(N81&gt;0,CONCATENATE(IF(AC81&lt;=12,AC81,AC81-12),IF(OR(AC81&lt;12,AC81=24),"am","pm"),"-",IF(AD81&lt;=12,AD81,AD81-12),IF(OR(AD81&lt;12,AD81=24),"am","pm")),"")</f>
        <v>3pm-7pm</v>
      </c>
      <c r="AO81" s="1" t="str">
        <f>IF(O81&gt;0,CONCATENATE(IF(AE81&lt;=12,AE81,AE81-12),IF(OR(AE81&lt;12,AE81=24),"am","pm"),"-",IF(AF81&lt;=12,AF81,AF81-12),IF(OR(AF81&lt;12,AF81=24),"am","pm")),"")</f>
        <v>3pm-7pm</v>
      </c>
      <c r="AP81" s="1" t="str">
        <f>IF(R81&gt;0,CONCATENATE(IF(AG81&lt;=12,AG81,AG81-12),IF(OR(AG81&lt;12,AG81=24),"am","pm"),"-",IF(AH81&lt;=12,AH81,AH81-12),IF(OR(AH81&lt;12,AH81=24),"am","pm")),"")</f>
        <v>3pm-7pm</v>
      </c>
      <c r="AQ81" s="1" t="str">
        <f>IF(T81&gt;0,CONCATENATE(IF(AI81&lt;=12,AI81,AI81-12),IF(OR(AI81&lt;12,AI81=24),"am","pm"),"-",IF(AJ81&lt;=12,AJ81,AJ81-12),IF(OR(AJ81&lt;12,AJ81=24),"am","pm")),"")</f>
        <v/>
      </c>
      <c r="AU81" s="1" t="s">
        <v>433</v>
      </c>
      <c r="AV81" s="4" t="s">
        <v>431</v>
      </c>
      <c r="AW81" s="4" t="s">
        <v>431</v>
      </c>
      <c r="AX81" s="5" t="str">
        <f>CONCATENATE("{
    'name': """,B81,""",
    'area': ","""",C81,""",",
"'hours': {
      'sunday-start':","""",H81,"""",", 'sunday-end':","""",I81,"""",", 'monday-start':","""",J81,"""",", 'monday-end':","""",K81,"""",", 'tuesday-start':","""",L81,"""",", 'tuesday-end':","""",M81,""", 'wednesday-start':","""",N81,""", 'wednesday-end':","""",O81,""", 'thursday-start':","""",P81,""", 'thursday-end':","""",Q81,""", 'friday-start':","""",R81,""", 'friday-end':","""",S81,""", 'saturday-start':","""",T81,""", 'saturday-end':","""",U81,"""","},","  'description': ","""",V81,"""",", 'link':","""",AR81,"""",", 'pricing':","""",E81,"""",",   'phone-number': ","""",F81,"""",", 'address': ","""",G81,"""",", 'other-amenities': [","'",AS81,"','",AT81,"','",AU81,"'","]",", 'has-drink':",AV81,", 'has-food':",AW81,"},")</f>
        <v>{
    'name': "Saltgrass Steak House",
    'area': "nacademy",'hours':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"$2.75 DOMESTIC BEERS&lt;br&gt; $3.75 CRAFT &amp; IMPORT BOTTLE BEERS&lt;br&gt; $4.75 WINES $6.75 SELECT COCKTAILS&lt;br&gt;APPETIZERS $4-$6", 'link':"", 'pricing':"",   'phone-number': "", 'address': "1405 Jamboree Dr, Colorado Springs, CO 80920", 'other-amenities': ['','','med'], 'has-drink':true, 'has-food':true},</v>
      </c>
      <c r="AY81" s="1" t="str">
        <f>IF(AS81&gt;0,"&lt;img src=@img/outdoor.png@&gt;","")</f>
        <v/>
      </c>
      <c r="AZ81" s="1" t="str">
        <f>IF(AT81&gt;0,"&lt;img src=@img/pets.png@&gt;","")</f>
        <v/>
      </c>
      <c r="BA81" s="1" t="str">
        <f>IF(AU81="hard","&lt;img src=@img/hard.png@&gt;",IF(AU81="medium","&lt;img src=@img/medium.png@&gt;",IF(AU81="easy","&lt;img src=@img/easy.png@&gt;","")))</f>
        <v/>
      </c>
      <c r="BB81" s="1" t="str">
        <f>IF(AV81="true","&lt;img src=@img/drinkicon.png@&gt;","")</f>
        <v>&lt;img src=@img/drinkicon.png@&gt;</v>
      </c>
      <c r="BC81" s="1" t="str">
        <f>IF(AW81="true","&lt;img src=@img/foodicon.png@&gt;","")</f>
        <v>&lt;img src=@img/foodicon.png@&gt;</v>
      </c>
      <c r="BD81" s="1" t="str">
        <f>CONCATENATE(AY81,AZ81,BA81,BB81,BC81,BK81)</f>
        <v>&lt;img src=@img/drinkicon.png@&gt;&lt;img src=@img/foodicon.png@&gt;</v>
      </c>
      <c r="BE81" s="1" t="str">
        <f>CONCATENATE(IF(AS81&gt;0,"outdoor ",""),IF(AT81&gt;0,"pet ",""),IF(AV81="true","drink ",""),IF(AW81="true","food ",""),AU81," ",E81," ",C81,IF(BJ81=TRUE," kid",""))</f>
        <v>drink food med  nacademy</v>
      </c>
      <c r="BF81" s="1" t="str">
        <f>IF(C81="Broadmoor","Broadmoor",IF(C81="manitou","Manitou Springs",IF(C81="downtown","Downtown",IF(C81="Monument","Monument",IF(C81="nacademy","North Academy",IF(C81="northgate","North Gate",IF(C81="oldcolo","Old Colorado Springs",IF(C81="powers","Powers Road",IF(C81="sacademy","South Academy",IF(C81="woodland","Woodlands Park",""))))))))))</f>
        <v>North Academy</v>
      </c>
      <c r="BG81" s="8">
        <v>38.947016699999999</v>
      </c>
      <c r="BH81" s="8">
        <v>-104.80141500000001</v>
      </c>
      <c r="BI81" s="1" t="str">
        <f>CONCATENATE("[",BG81,",",BH81,"],")</f>
        <v>[38.9470167,-104.801415],</v>
      </c>
    </row>
    <row r="82" spans="2:64" ht="21" customHeight="1">
      <c r="B82" s="1" t="s">
        <v>259</v>
      </c>
      <c r="C82" s="1" t="s">
        <v>55</v>
      </c>
      <c r="G82" s="12" t="s">
        <v>337</v>
      </c>
      <c r="H82" s="1">
        <v>1600</v>
      </c>
      <c r="I82" s="1">
        <v>1800</v>
      </c>
      <c r="J82" s="1">
        <v>1600</v>
      </c>
      <c r="K82" s="1">
        <v>1800</v>
      </c>
      <c r="L82" s="1">
        <v>1600</v>
      </c>
      <c r="M82" s="1">
        <v>1800</v>
      </c>
      <c r="N82" s="1">
        <v>1600</v>
      </c>
      <c r="O82" s="1">
        <v>1800</v>
      </c>
      <c r="P82" s="1">
        <v>1600</v>
      </c>
      <c r="Q82" s="1">
        <v>1800</v>
      </c>
      <c r="R82" s="1">
        <v>1600</v>
      </c>
      <c r="S82" s="1">
        <v>1800</v>
      </c>
      <c r="T82" s="1">
        <v>1600</v>
      </c>
      <c r="U82" s="1">
        <v>1800</v>
      </c>
      <c r="V82" s="1" t="s">
        <v>266</v>
      </c>
      <c r="W82" s="1">
        <f>IF(H82&gt;0,H82/100,"")</f>
        <v>16</v>
      </c>
      <c r="X82" s="1">
        <f>IF(I82&gt;0,I82/100,"")</f>
        <v>18</v>
      </c>
      <c r="Y82" s="1">
        <f>IF(J82&gt;0,J82/100,"")</f>
        <v>16</v>
      </c>
      <c r="Z82" s="1">
        <f>IF(K82&gt;0,K82/100,"")</f>
        <v>18</v>
      </c>
      <c r="AA82" s="1">
        <f>IF(L82&gt;0,L82/100,"")</f>
        <v>16</v>
      </c>
      <c r="AB82" s="1">
        <f>IF(M82&gt;0,M82/100,"")</f>
        <v>18</v>
      </c>
      <c r="AC82" s="1">
        <f>IF(N82&gt;0,N82/100,"")</f>
        <v>16</v>
      </c>
      <c r="AD82" s="1">
        <f>IF(O82&gt;0,O82/100,"")</f>
        <v>18</v>
      </c>
      <c r="AE82" s="1">
        <f>IF(P82&gt;0,P82/100,"")</f>
        <v>16</v>
      </c>
      <c r="AF82" s="1">
        <f>IF(Q82&gt;0,Q82/100,"")</f>
        <v>18</v>
      </c>
      <c r="AG82" s="1">
        <f>IF(R82&gt;0,R82/100,"")</f>
        <v>16</v>
      </c>
      <c r="AH82" s="1">
        <f>IF(S82&gt;0,S82/100,"")</f>
        <v>18</v>
      </c>
      <c r="AI82" s="1">
        <f>IF(T82&gt;0,T82/100,"")</f>
        <v>16</v>
      </c>
      <c r="AJ82" s="1">
        <f>IF(U82&gt;0,U82/100,"")</f>
        <v>18</v>
      </c>
      <c r="AK82" s="1" t="str">
        <f>IF(H82&gt;0,CONCATENATE(IF(W82&lt;=12,W82,W82-12),IF(OR(W82&lt;12,W82=24),"am","pm"),"-",IF(X82&lt;=12,X82,X82-12),IF(OR(X82&lt;12,X82=24),"am","pm")),"")</f>
        <v>4pm-6pm</v>
      </c>
      <c r="AL82" s="1" t="str">
        <f>IF(J82&gt;0,CONCATENATE(IF(Y82&lt;=12,Y82,Y82-12),IF(OR(Y82&lt;12,Y82=24),"am","pm"),"-",IF(Z82&lt;=12,Z82,Z82-12),IF(OR(Z82&lt;12,Z82=24),"am","pm")),"")</f>
        <v>4pm-6pm</v>
      </c>
      <c r="AM82" s="1" t="str">
        <f>IF(L82&gt;0,CONCATENATE(IF(AA82&lt;=12,AA82,AA82-12),IF(OR(AA82&lt;12,AA82=24),"am","pm"),"-",IF(AB82&lt;=12,AB82,AB82-12),IF(OR(AB82&lt;12,AB82=24),"am","pm")),"")</f>
        <v>4pm-6pm</v>
      </c>
      <c r="AN82" s="1" t="str">
        <f>IF(N82&gt;0,CONCATENATE(IF(AC82&lt;=12,AC82,AC82-12),IF(OR(AC82&lt;12,AC82=24),"am","pm"),"-",IF(AD82&lt;=12,AD82,AD82-12),IF(OR(AD82&lt;12,AD82=24),"am","pm")),"")</f>
        <v>4pm-6pm</v>
      </c>
      <c r="AO82" s="1" t="str">
        <f>IF(O82&gt;0,CONCATENATE(IF(AE82&lt;=12,AE82,AE82-12),IF(OR(AE82&lt;12,AE82=24),"am","pm"),"-",IF(AF82&lt;=12,AF82,AF82-12),IF(OR(AF82&lt;12,AF82=24),"am","pm")),"")</f>
        <v>4pm-6pm</v>
      </c>
      <c r="AP82" s="1" t="str">
        <f>IF(R82&gt;0,CONCATENATE(IF(AG82&lt;=12,AG82,AG82-12),IF(OR(AG82&lt;12,AG82=24),"am","pm"),"-",IF(AH82&lt;=12,AH82,AH82-12),IF(OR(AH82&lt;12,AH82=24),"am","pm")),"")</f>
        <v>4pm-6pm</v>
      </c>
      <c r="AQ82" s="1" t="str">
        <f>IF(T82&gt;0,CONCATENATE(IF(AI82&lt;=12,AI82,AI82-12),IF(OR(AI82&lt;12,AI82=24),"am","pm"),"-",IF(AJ82&lt;=12,AJ82,AJ82-12),IF(OR(AJ82&lt;12,AJ82=24),"am","pm")),"")</f>
        <v>4pm-6pm</v>
      </c>
      <c r="AR82" s="3"/>
      <c r="AT82" s="1" t="s">
        <v>341</v>
      </c>
      <c r="AU82" s="1" t="s">
        <v>433</v>
      </c>
      <c r="AV82" s="4" t="s">
        <v>431</v>
      </c>
      <c r="AW82" s="4" t="s">
        <v>431</v>
      </c>
      <c r="AX82" s="5" t="str">
        <f>CONCATENATE("{
    'name': """,B82,""",
    'area': ","""",C82,""",",
"'hours': {
      'sunday-start':","""",H82,"""",", 'sunday-end':","""",I82,"""",", 'monday-start':","""",J82,"""",", 'monday-end':","""",K82,"""",", 'tuesday-start':","""",L82,"""",", 'tuesday-end':","""",M82,""", 'wednesday-start':","""",N82,""", 'wednesday-end':","""",O82,""", 'thursday-start':","""",P82,""", 'thursday-end':","""",Q82,""", 'friday-start':","""",R82,""", 'friday-end':","""",S82,""", 'saturday-start':","""",T82,""", 'saturday-end':","""",U82,"""","},","  'description': ","""",V82,"""",", 'link':","""",AR82,"""",", 'pricing':","""",E82,"""",",   'phone-number': ","""",F82,"""",", 'address': ","""",G82,"""",", 'other-amenities': [","'",AS82,"','",AT82,"','",AU82,"'","]",", 'has-drink':",AV82,", 'has-food':",AW82,"},")</f>
        <v>{
    'name': "Shugas",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Cocktails $8&lt;br&gt;$7 Wine by the Glass&lt;br&gt;$6 Beer and a Shot&lt;br&gt;$7 Bruschetta&lt;br&gt;$3 Cup of Soup&lt;br&gt;$3 Small Mac n Cheese", 'link':"", 'pricing':"",   'phone-number': "", 'address': "702 S Cascade Ave, Colorado Springs, CO 80903", 'other-amenities': ['','pet','med'], 'has-drink':true, 'has-food':true},</v>
      </c>
      <c r="AY82" s="1" t="str">
        <f>IF(AS82&gt;0,"&lt;img src=@img/outdoor.png@&gt;","")</f>
        <v/>
      </c>
      <c r="AZ82" s="1" t="str">
        <f>IF(AT82&gt;0,"&lt;img src=@img/pets.png@&gt;","")</f>
        <v>&lt;img src=@img/pets.png@&gt;</v>
      </c>
      <c r="BA82" s="1" t="str">
        <f>IF(AU82="hard","&lt;img src=@img/hard.png@&gt;",IF(AU82="medium","&lt;img src=@img/medium.png@&gt;",IF(AU82="easy","&lt;img src=@img/easy.png@&gt;","")))</f>
        <v/>
      </c>
      <c r="BB82" s="1" t="str">
        <f>IF(AV82="true","&lt;img src=@img/drinkicon.png@&gt;","")</f>
        <v>&lt;img src=@img/drinkicon.png@&gt;</v>
      </c>
      <c r="BC82" s="1" t="str">
        <f>IF(AW82="true","&lt;img src=@img/foodicon.png@&gt;","")</f>
        <v>&lt;img src=@img/foodicon.png@&gt;</v>
      </c>
      <c r="BD82" s="1" t="str">
        <f>CONCATENATE(AY82,AZ82,BA82,BB82,BC82,BK82)</f>
        <v>&lt;img src=@img/pets.png@&gt;&lt;img src=@img/drinkicon.png@&gt;&lt;img src=@img/foodicon.png@&gt;</v>
      </c>
      <c r="BE82" s="1" t="str">
        <f>CONCATENATE(IF(AS82&gt;0,"outdoor ",""),IF(AT82&gt;0,"pet ",""),IF(AV82="true","drink ",""),IF(AW82="true","food ",""),AU82," ",E82," ",C82,IF(BJ82=TRUE," kid",""))</f>
        <v>pet drink food med  downtown</v>
      </c>
      <c r="BF82" s="1" t="str">
        <f>IF(C82="Broadmoor","Broadmoor",IF(C82="manitou","Manitou Springs",IF(C82="downtown","Downtown",IF(C82="Monument","Monument",IF(C82="nacademy","North Academy",IF(C82="northgate","North Gate",IF(C82="oldcolo","Old Colorado Springs",IF(C82="powers","Powers Road",IF(C82="sacademy","South Academy",IF(C82="woodland","Woodlands Park",""))))))))))</f>
        <v>Downtown</v>
      </c>
      <c r="BG82" s="8">
        <v>38.824300000000001</v>
      </c>
      <c r="BH82" s="8">
        <v>-104.82622000000001</v>
      </c>
      <c r="BI82" s="1" t="str">
        <f>CONCATENATE("[",BG82,",",BH82,"],")</f>
        <v>[38.8243,-104.82622],</v>
      </c>
    </row>
    <row r="83" spans="2:64" ht="21" customHeight="1">
      <c r="B83" s="25" t="s">
        <v>89</v>
      </c>
      <c r="C83" s="1" t="s">
        <v>99</v>
      </c>
      <c r="G83" s="12" t="s">
        <v>170</v>
      </c>
      <c r="H83" s="1">
        <v>1500</v>
      </c>
      <c r="I83" s="1">
        <v>1800</v>
      </c>
      <c r="J83" s="1">
        <v>1500</v>
      </c>
      <c r="K83" s="1">
        <v>1800</v>
      </c>
      <c r="L83" s="1">
        <v>1500</v>
      </c>
      <c r="M83" s="1">
        <v>1800</v>
      </c>
      <c r="N83" s="1">
        <v>1500</v>
      </c>
      <c r="O83" s="1">
        <v>1800</v>
      </c>
      <c r="P83" s="1">
        <v>1500</v>
      </c>
      <c r="Q83" s="1">
        <v>1800</v>
      </c>
      <c r="R83" s="1">
        <v>1500</v>
      </c>
      <c r="S83" s="1">
        <v>1800</v>
      </c>
      <c r="T83" s="1">
        <v>1500</v>
      </c>
      <c r="U83" s="1">
        <v>1800</v>
      </c>
      <c r="V83" s="5" t="s">
        <v>189</v>
      </c>
      <c r="W83" s="1">
        <f>IF(H83&gt;0,H83/100,"")</f>
        <v>15</v>
      </c>
      <c r="X83" s="1">
        <f>IF(I83&gt;0,I83/100,"")</f>
        <v>18</v>
      </c>
      <c r="Y83" s="1">
        <f>IF(J83&gt;0,J83/100,"")</f>
        <v>15</v>
      </c>
      <c r="Z83" s="1">
        <f>IF(K83&gt;0,K83/100,"")</f>
        <v>18</v>
      </c>
      <c r="AA83" s="1">
        <f>IF(L83&gt;0,L83/100,"")</f>
        <v>15</v>
      </c>
      <c r="AB83" s="1">
        <f>IF(M83&gt;0,M83/100,"")</f>
        <v>18</v>
      </c>
      <c r="AC83" s="1">
        <f>IF(N83&gt;0,N83/100,"")</f>
        <v>15</v>
      </c>
      <c r="AD83" s="1">
        <f>IF(O83&gt;0,O83/100,"")</f>
        <v>18</v>
      </c>
      <c r="AE83" s="1">
        <f>IF(P83&gt;0,P83/100,"")</f>
        <v>15</v>
      </c>
      <c r="AF83" s="1">
        <f>IF(Q83&gt;0,Q83/100,"")</f>
        <v>18</v>
      </c>
      <c r="AG83" s="1">
        <f>IF(R83&gt;0,R83/100,"")</f>
        <v>15</v>
      </c>
      <c r="AH83" s="1">
        <f>IF(S83&gt;0,S83/100,"")</f>
        <v>18</v>
      </c>
      <c r="AI83" s="1">
        <f>IF(T83&gt;0,T83/100,"")</f>
        <v>15</v>
      </c>
      <c r="AJ83" s="1">
        <f>IF(U83&gt;0,U83/100,"")</f>
        <v>18</v>
      </c>
      <c r="AK83" s="1" t="str">
        <f>IF(H83&gt;0,CONCATENATE(IF(W83&lt;=12,W83,W83-12),IF(OR(W83&lt;12,W83=24),"am","pm"),"-",IF(X83&lt;=12,X83,X83-12),IF(OR(X83&lt;12,X83=24),"am","pm")),"")</f>
        <v>3pm-6pm</v>
      </c>
      <c r="AL83" s="1" t="str">
        <f>IF(J83&gt;0,CONCATENATE(IF(Y83&lt;=12,Y83,Y83-12),IF(OR(Y83&lt;12,Y83=24),"am","pm"),"-",IF(Z83&lt;=12,Z83,Z83-12),IF(OR(Z83&lt;12,Z83=24),"am","pm")),"")</f>
        <v>3pm-6pm</v>
      </c>
      <c r="AM83" s="1" t="str">
        <f>IF(L83&gt;0,CONCATENATE(IF(AA83&lt;=12,AA83,AA83-12),IF(OR(AA83&lt;12,AA83=24),"am","pm"),"-",IF(AB83&lt;=12,AB83,AB83-12),IF(OR(AB83&lt;12,AB83=24),"am","pm")),"")</f>
        <v>3pm-6pm</v>
      </c>
      <c r="AN83" s="1" t="str">
        <f>IF(N83&gt;0,CONCATENATE(IF(AC83&lt;=12,AC83,AC83-12),IF(OR(AC83&lt;12,AC83=24),"am","pm"),"-",IF(AD83&lt;=12,AD83,AD83-12),IF(OR(AD83&lt;12,AD83=24),"am","pm")),"")</f>
        <v>3pm-6pm</v>
      </c>
      <c r="AO83" s="1" t="str">
        <f>IF(O83&gt;0,CONCATENATE(IF(AE83&lt;=12,AE83,AE83-12),IF(OR(AE83&lt;12,AE83=24),"am","pm"),"-",IF(AF83&lt;=12,AF83,AF83-12),IF(OR(AF83&lt;12,AF83=24),"am","pm")),"")</f>
        <v>3pm-6pm</v>
      </c>
      <c r="AP83" s="1" t="str">
        <f>IF(R83&gt;0,CONCATENATE(IF(AG83&lt;=12,AG83,AG83-12),IF(OR(AG83&lt;12,AG83=24),"am","pm"),"-",IF(AH83&lt;=12,AH83,AH83-12),IF(OR(AH83&lt;12,AH83=24),"am","pm")),"")</f>
        <v>3pm-6pm</v>
      </c>
      <c r="AQ83" s="1" t="str">
        <f>IF(T83&gt;0,CONCATENATE(IF(AI83&lt;=12,AI83,AI83-12),IF(OR(AI83&lt;12,AI83=24),"am","pm"),"-",IF(AJ83&lt;=12,AJ83,AJ83-12),IF(OR(AJ83&lt;12,AJ83=24),"am","pm")),"")</f>
        <v>3pm-6pm</v>
      </c>
      <c r="AR83" s="3"/>
      <c r="AU83" s="1" t="s">
        <v>433</v>
      </c>
      <c r="AV83" s="4" t="s">
        <v>431</v>
      </c>
      <c r="AW83" s="4" t="s">
        <v>432</v>
      </c>
      <c r="AX83" s="5" t="str">
        <f>CONCATENATE("{
    'name': """,B83,""",
    'area': ","""",C83,""",",
"'hours': {
      'sunday-start':","""",H83,"""",", 'sunday-end':","""",I83,"""",", 'monday-start':","""",J83,"""",", 'monday-end':","""",K83,"""",", 'tuesday-start':","""",L83,"""",", 'tuesday-end':","""",M83,""", 'wednesday-start':","""",N83,""", 'wednesday-end':","""",O83,""", 'thursday-start':","""",P83,""", 'thursday-end':","""",Q83,""", 'friday-start':","""",R83,""", 'friday-end':","""",S83,""", 'saturday-start':","""",T83,""", 'saturday-end':","""",U83,"""","},","  'description': ","""",V83,"""",", 'link':","""",AR83,"""",", 'pricing':","""",E83,"""",",   'phone-number': ","""",F83,"""",", 'address': ","""",G83,"""",", 'other-amenities': [","'",AS83,"','",AT83,"','",AU83,"'","]",", 'has-drink':",AV83,", 'has-food':",AW83,"},")</f>
        <v>{
    'name': "Single Barrel Craft Burgers and Brews",
    'area': "powers",'hours':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"2 for 1 cocktails, beers, and wines", 'link':"", 'pricing':"",   'phone-number': "", 'address': "5885 Stetson Hills Blvd, Colorado Springs, CO 80923", 'other-amenities': ['','','med'], 'has-drink':true, 'has-food':false},</v>
      </c>
      <c r="AY83" s="1" t="str">
        <f>IF(AS83&gt;0,"&lt;img src=@img/outdoor.png@&gt;","")</f>
        <v/>
      </c>
      <c r="AZ83" s="1" t="str">
        <f>IF(AT83&gt;0,"&lt;img src=@img/pets.png@&gt;","")</f>
        <v/>
      </c>
      <c r="BA83" s="1" t="str">
        <f>IF(AU83="hard","&lt;img src=@img/hard.png@&gt;",IF(AU83="medium","&lt;img src=@img/medium.png@&gt;",IF(AU83="easy","&lt;img src=@img/easy.png@&gt;","")))</f>
        <v/>
      </c>
      <c r="BB83" s="1" t="str">
        <f>IF(AV83="true","&lt;img src=@img/drinkicon.png@&gt;","")</f>
        <v>&lt;img src=@img/drinkicon.png@&gt;</v>
      </c>
      <c r="BC83" s="1" t="str">
        <f>IF(AW83="true","&lt;img src=@img/foodicon.png@&gt;","")</f>
        <v/>
      </c>
      <c r="BD83" s="1" t="str">
        <f>CONCATENATE(AY83,AZ83,BA83,BB83,BC83,BK83)</f>
        <v>&lt;img src=@img/drinkicon.png@&gt;</v>
      </c>
      <c r="BE83" s="1" t="str">
        <f>CONCATENATE(IF(AS83&gt;0,"outdoor ",""),IF(AT83&gt;0,"pet ",""),IF(AV83="true","drink ",""),IF(AW83="true","food ",""),AU83," ",E83," ",C83,IF(BJ83=TRUE," kid",""))</f>
        <v>drink med  powers</v>
      </c>
      <c r="BF83" s="1" t="str">
        <f>IF(C83="Broadmoor","Broadmoor",IF(C83="manitou","Manitou Springs",IF(C83="downtown","Downtown",IF(C83="Monument","Monument",IF(C83="nacademy","North Academy",IF(C83="northgate","North Gate",IF(C83="oldcolo","Old Colorado Springs",IF(C83="powers","Powers Road",IF(C83="sacademy","South Academy",IF(C83="woodland","Woodlands Park",""))))))))))</f>
        <v>Powers Road</v>
      </c>
      <c r="BG83" s="8">
        <v>38.909889999999997</v>
      </c>
      <c r="BH83" s="8">
        <v>-104.71872</v>
      </c>
      <c r="BI83" s="1" t="str">
        <f>CONCATENATE("[",BG83,",",BH83,"],")</f>
        <v>[38.90989,-104.71872],</v>
      </c>
      <c r="BJ83" s="4"/>
    </row>
    <row r="84" spans="2:64" ht="21" customHeight="1">
      <c r="B84" s="36" t="s">
        <v>254</v>
      </c>
      <c r="C84" s="1" t="s">
        <v>55</v>
      </c>
      <c r="G84" s="12" t="s">
        <v>333</v>
      </c>
      <c r="J84" s="1">
        <v>1500</v>
      </c>
      <c r="K84" s="1">
        <v>1900</v>
      </c>
      <c r="L84" s="1">
        <v>1500</v>
      </c>
      <c r="M84" s="1">
        <v>1900</v>
      </c>
      <c r="N84" s="1">
        <v>1500</v>
      </c>
      <c r="O84" s="1">
        <v>1900</v>
      </c>
      <c r="P84" s="1">
        <v>1500</v>
      </c>
      <c r="Q84" s="1">
        <v>1900</v>
      </c>
      <c r="R84" s="1">
        <v>1500</v>
      </c>
      <c r="S84" s="1">
        <v>1900</v>
      </c>
      <c r="T84" s="1">
        <v>1100</v>
      </c>
      <c r="U84" s="1">
        <v>1900</v>
      </c>
      <c r="V84" s="1" t="s">
        <v>255</v>
      </c>
      <c r="W84" s="1" t="str">
        <f>IF(H84&gt;0,H84/100,"")</f>
        <v/>
      </c>
      <c r="X84" s="1" t="str">
        <f>IF(I84&gt;0,I84/100,"")</f>
        <v/>
      </c>
      <c r="Y84" s="1">
        <f>IF(J84&gt;0,J84/100,"")</f>
        <v>15</v>
      </c>
      <c r="Z84" s="1">
        <f>IF(K84&gt;0,K84/100,"")</f>
        <v>19</v>
      </c>
      <c r="AA84" s="1">
        <f>IF(L84&gt;0,L84/100,"")</f>
        <v>15</v>
      </c>
      <c r="AB84" s="1">
        <f>IF(M84&gt;0,M84/100,"")</f>
        <v>19</v>
      </c>
      <c r="AC84" s="1">
        <f>IF(N84&gt;0,N84/100,"")</f>
        <v>15</v>
      </c>
      <c r="AD84" s="1">
        <f>IF(O84&gt;0,O84/100,"")</f>
        <v>19</v>
      </c>
      <c r="AE84" s="1">
        <f>IF(P84&gt;0,P84/100,"")</f>
        <v>15</v>
      </c>
      <c r="AF84" s="1">
        <f>IF(Q84&gt;0,Q84/100,"")</f>
        <v>19</v>
      </c>
      <c r="AG84" s="1">
        <f>IF(R84&gt;0,R84/100,"")</f>
        <v>15</v>
      </c>
      <c r="AH84" s="1">
        <f>IF(S84&gt;0,S84/100,"")</f>
        <v>19</v>
      </c>
      <c r="AI84" s="1">
        <f>IF(T84&gt;0,T84/100,"")</f>
        <v>11</v>
      </c>
      <c r="AJ84" s="1">
        <f>IF(U84&gt;0,U84/100,"")</f>
        <v>19</v>
      </c>
      <c r="AK84" s="1" t="str">
        <f>IF(H84&gt;0,CONCATENATE(IF(W84&lt;=12,W84,W84-12),IF(OR(W84&lt;12,W84=24),"am","pm"),"-",IF(X84&lt;=12,X84,X84-12),IF(OR(X84&lt;12,X84=24),"am","pm")),"")</f>
        <v/>
      </c>
      <c r="AL84" s="1" t="str">
        <f>IF(J84&gt;0,CONCATENATE(IF(Y84&lt;=12,Y84,Y84-12),IF(OR(Y84&lt;12,Y84=24),"am","pm"),"-",IF(Z84&lt;=12,Z84,Z84-12),IF(OR(Z84&lt;12,Z84=24),"am","pm")),"")</f>
        <v>3pm-7pm</v>
      </c>
      <c r="AM84" s="1" t="str">
        <f>IF(L84&gt;0,CONCATENATE(IF(AA84&lt;=12,AA84,AA84-12),IF(OR(AA84&lt;12,AA84=24),"am","pm"),"-",IF(AB84&lt;=12,AB84,AB84-12),IF(OR(AB84&lt;12,AB84=24),"am","pm")),"")</f>
        <v>3pm-7pm</v>
      </c>
      <c r="AN84" s="1" t="str">
        <f>IF(N84&gt;0,CONCATENATE(IF(AC84&lt;=12,AC84,AC84-12),IF(OR(AC84&lt;12,AC84=24),"am","pm"),"-",IF(AD84&lt;=12,AD84,AD84-12),IF(OR(AD84&lt;12,AD84=24),"am","pm")),"")</f>
        <v>3pm-7pm</v>
      </c>
      <c r="AO84" s="1" t="str">
        <f>IF(O84&gt;0,CONCATENATE(IF(AE84&lt;=12,AE84,AE84-12),IF(OR(AE84&lt;12,AE84=24),"am","pm"),"-",IF(AF84&lt;=12,AF84,AF84-12),IF(OR(AF84&lt;12,AF84=24),"am","pm")),"")</f>
        <v>3pm-7pm</v>
      </c>
      <c r="AP84" s="1" t="str">
        <f>IF(R84&gt;0,CONCATENATE(IF(AG84&lt;=12,AG84,AG84-12),IF(OR(AG84&lt;12,AG84=24),"am","pm"),"-",IF(AH84&lt;=12,AH84,AH84-12),IF(OR(AH84&lt;12,AH84=24),"am","pm")),"")</f>
        <v>3pm-7pm</v>
      </c>
      <c r="AQ84" s="1" t="str">
        <f>IF(T84&gt;0,CONCATENATE(IF(AI84&lt;=12,AI84,AI84-12),IF(OR(AI84&lt;12,AI84=24),"am","pm"),"-",IF(AJ84&lt;=12,AJ84,AJ84-12),IF(OR(AJ84&lt;12,AJ84=24),"am","pm")),"")</f>
        <v>11am-7pm</v>
      </c>
      <c r="AR84" s="3"/>
      <c r="AS84" s="1" t="s">
        <v>353</v>
      </c>
      <c r="AU84" s="1" t="s">
        <v>433</v>
      </c>
      <c r="AV84" s="4" t="s">
        <v>431</v>
      </c>
      <c r="AW84" s="4" t="s">
        <v>431</v>
      </c>
      <c r="AX84" s="5" t="str">
        <f>CONCATENATE("{
    'name': """,B84,""",
    'area': ","""",C84,""",",
"'hours': {
      'sunday-start':","""",H84,"""",", 'sunday-end':","""",I84,"""",", 'monday-start':","""",J84,"""",", 'monday-end':","""",K84,"""",", 'tuesday-start':","""",L84,"""",", 'tuesday-end':","""",M84,""", 'wednesday-start':","""",N84,""", 'wednesday-end':","""",O84,""", 'thursday-start':","""",P84,""", 'thursday-end':","""",Q84,""", 'friday-start':","""",R84,""", 'friday-end':","""",S84,""", 'saturday-start':","""",T84,""", 'saturday-end':","""",U84,"""","},","  'description': ","""",V84,"""",", 'link':","""",AR84,"""",", 'pricing':","""",E84,"""",",   'phone-number': ","""",F84,"""",", 'address': ","""",G84,"""",", 'other-amenities': [","'",AS84,"','",AT84,"','",AU84,"'","]",", 'has-drink':",AV84,", 'has-food':",AW84,"},")</f>
        <v>{
    'name': "Sonterra Grill",
    'area': "downtown",'hours':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"Select Martinis $6&lt;br&gt;House Margarita $4&lt;br&gt;House Wine $4&lt;br&gt;Draft Beer $2 off&lt;br&gt;Well Drinks $3&lt;br&gt;$3.50 Tapas&lt;br&gt;Appetizers $6-$10", 'link':"", 'pricing':"",   'phone-number': "", 'address': "28B S Tejon St, Colorado Springs, CO 80903", 'other-amenities': ['outdoor','','med'], 'has-drink':true, 'has-food':true},</v>
      </c>
      <c r="AY84" s="1" t="str">
        <f>IF(AS84&gt;0,"&lt;img src=@img/outdoor.png@&gt;","")</f>
        <v>&lt;img src=@img/outdoor.png@&gt;</v>
      </c>
      <c r="AZ84" s="1" t="str">
        <f>IF(AT84&gt;0,"&lt;img src=@img/pets.png@&gt;","")</f>
        <v/>
      </c>
      <c r="BA84" s="1" t="str">
        <f>IF(AU84="hard","&lt;img src=@img/hard.png@&gt;",IF(AU84="medium","&lt;img src=@img/medium.png@&gt;",IF(AU84="easy","&lt;img src=@img/easy.png@&gt;","")))</f>
        <v/>
      </c>
      <c r="BB84" s="1" t="str">
        <f>IF(AV84="true","&lt;img src=@img/drinkicon.png@&gt;","")</f>
        <v>&lt;img src=@img/drinkicon.png@&gt;</v>
      </c>
      <c r="BC84" s="1" t="str">
        <f>IF(AW84="true","&lt;img src=@img/foodicon.png@&gt;","")</f>
        <v>&lt;img src=@img/foodicon.png@&gt;</v>
      </c>
      <c r="BD84" s="1" t="str">
        <f>CONCATENATE(AY84,AZ84,BA84,BB84,BC84,BK84)</f>
        <v>&lt;img src=@img/outdoor.png@&gt;&lt;img src=@img/drinkicon.png@&gt;&lt;img src=@img/foodicon.png@&gt;</v>
      </c>
      <c r="BE84" s="1" t="str">
        <f>CONCATENATE(IF(AS84&gt;0,"outdoor ",""),IF(AT84&gt;0,"pet ",""),IF(AV84="true","drink ",""),IF(AW84="true","food ",""),AU84," ",E84," ",C84,IF(BJ84=TRUE," kid",""))</f>
        <v>outdoor drink food med  downtown</v>
      </c>
      <c r="BF84" s="1" t="str">
        <f>IF(C84="Broadmoor","Broadmoor",IF(C84="manitou","Manitou Springs",IF(C84="downtown","Downtown",IF(C84="Monument","Monument",IF(C84="nacademy","North Academy",IF(C84="northgate","North Gate",IF(C84="oldcolo","Old Colorado Springs",IF(C84="powers","Powers Road",IF(C84="sacademy","South Academy",IF(C84="woodland","Woodlands Park",""))))))))))</f>
        <v>Downtown</v>
      </c>
      <c r="BG84" s="8">
        <v>38.832819999999998</v>
      </c>
      <c r="BH84" s="8">
        <v>-104.82402999999999</v>
      </c>
      <c r="BI84" s="1" t="str">
        <f>CONCATENATE("[",BG84,",",BH84,"],")</f>
        <v>[38.83282,-104.82403],</v>
      </c>
    </row>
    <row r="85" spans="2:64" ht="21" customHeight="1">
      <c r="B85" s="25" t="s">
        <v>205</v>
      </c>
      <c r="C85" s="1" t="s">
        <v>55</v>
      </c>
      <c r="G85" s="27" t="s">
        <v>288</v>
      </c>
      <c r="H85" s="1">
        <v>1600</v>
      </c>
      <c r="I85" s="1">
        <v>1900</v>
      </c>
      <c r="J85" s="1">
        <v>1600</v>
      </c>
      <c r="K85" s="1">
        <v>1900</v>
      </c>
      <c r="L85" s="1">
        <v>1600</v>
      </c>
      <c r="M85" s="1">
        <v>1900</v>
      </c>
      <c r="N85" s="1">
        <v>1600</v>
      </c>
      <c r="O85" s="1">
        <v>1900</v>
      </c>
      <c r="P85" s="1">
        <v>1600</v>
      </c>
      <c r="Q85" s="1">
        <v>1900</v>
      </c>
      <c r="R85" s="1">
        <v>1600</v>
      </c>
      <c r="S85" s="1">
        <v>1900</v>
      </c>
      <c r="T85" s="1">
        <v>1600</v>
      </c>
      <c r="U85" s="1">
        <v>1900</v>
      </c>
      <c r="V85" s="31" t="s">
        <v>206</v>
      </c>
      <c r="W85" s="1">
        <f>IF(H85&gt;0,H85/100,"")</f>
        <v>16</v>
      </c>
      <c r="X85" s="1">
        <f>IF(I85&gt;0,I85/100,"")</f>
        <v>19</v>
      </c>
      <c r="Y85" s="1">
        <f>IF(J85&gt;0,J85/100,"")</f>
        <v>16</v>
      </c>
      <c r="Z85" s="1">
        <f>IF(K85&gt;0,K85/100,"")</f>
        <v>19</v>
      </c>
      <c r="AA85" s="1">
        <f>IF(L85&gt;0,L85/100,"")</f>
        <v>16</v>
      </c>
      <c r="AB85" s="1">
        <f>IF(M85&gt;0,M85/100,"")</f>
        <v>19</v>
      </c>
      <c r="AC85" s="1">
        <f>IF(N85&gt;0,N85/100,"")</f>
        <v>16</v>
      </c>
      <c r="AD85" s="1">
        <f>IF(O85&gt;0,O85/100,"")</f>
        <v>19</v>
      </c>
      <c r="AE85" s="1">
        <f>IF(P85&gt;0,P85/100,"")</f>
        <v>16</v>
      </c>
      <c r="AF85" s="1">
        <f>IF(Q85&gt;0,Q85/100,"")</f>
        <v>19</v>
      </c>
      <c r="AG85" s="1">
        <f>IF(R85&gt;0,R85/100,"")</f>
        <v>16</v>
      </c>
      <c r="AH85" s="1">
        <f>IF(S85&gt;0,S85/100,"")</f>
        <v>19</v>
      </c>
      <c r="AI85" s="1">
        <f>IF(T85&gt;0,T85/100,"")</f>
        <v>16</v>
      </c>
      <c r="AJ85" s="1">
        <f>IF(U85&gt;0,U85/100,"")</f>
        <v>19</v>
      </c>
      <c r="AK85" s="1" t="str">
        <f>IF(H85&gt;0,CONCATENATE(IF(W85&lt;=12,W85,W85-12),IF(OR(W85&lt;12,W85=24),"am","pm"),"-",IF(X85&lt;=12,X85,X85-12),IF(OR(X85&lt;12,X85=24),"am","pm")),"")</f>
        <v>4pm-7pm</v>
      </c>
      <c r="AL85" s="1" t="str">
        <f>IF(J85&gt;0,CONCATENATE(IF(Y85&lt;=12,Y85,Y85-12),IF(OR(Y85&lt;12,Y85=24),"am","pm"),"-",IF(Z85&lt;=12,Z85,Z85-12),IF(OR(Z85&lt;12,Z85=24),"am","pm")),"")</f>
        <v>4pm-7pm</v>
      </c>
      <c r="AM85" s="1" t="str">
        <f>IF(L85&gt;0,CONCATENATE(IF(AA85&lt;=12,AA85,AA85-12),IF(OR(AA85&lt;12,AA85=24),"am","pm"),"-",IF(AB85&lt;=12,AB85,AB85-12),IF(OR(AB85&lt;12,AB85=24),"am","pm")),"")</f>
        <v>4pm-7pm</v>
      </c>
      <c r="AN85" s="1" t="str">
        <f>IF(N85&gt;0,CONCATENATE(IF(AC85&lt;=12,AC85,AC85-12),IF(OR(AC85&lt;12,AC85=24),"am","pm"),"-",IF(AD85&lt;=12,AD85,AD85-12),IF(OR(AD85&lt;12,AD85=24),"am","pm")),"")</f>
        <v>4pm-7pm</v>
      </c>
      <c r="AO85" s="1" t="str">
        <f>IF(O85&gt;0,CONCATENATE(IF(AE85&lt;=12,AE85,AE85-12),IF(OR(AE85&lt;12,AE85=24),"am","pm"),"-",IF(AF85&lt;=12,AF85,AF85-12),IF(OR(AF85&lt;12,AF85=24),"am","pm")),"")</f>
        <v>4pm-7pm</v>
      </c>
      <c r="AP85" s="1" t="str">
        <f>IF(R85&gt;0,CONCATENATE(IF(AG85&lt;=12,AG85,AG85-12),IF(OR(AG85&lt;12,AG85=24),"am","pm"),"-",IF(AH85&lt;=12,AH85,AH85-12),IF(OR(AH85&lt;12,AH85=24),"am","pm")),"")</f>
        <v>4pm-7pm</v>
      </c>
      <c r="AQ85" s="1" t="str">
        <f>IF(T85&gt;0,CONCATENATE(IF(AI85&lt;=12,AI85,AI85-12),IF(OR(AI85&lt;12,AI85=24),"am","pm"),"-",IF(AJ85&lt;=12,AJ85,AJ85-12),IF(OR(AJ85&lt;12,AJ85=24),"am","pm")),"")</f>
        <v>4pm-7pm</v>
      </c>
      <c r="AR85" s="3"/>
      <c r="AU85" s="1" t="s">
        <v>433</v>
      </c>
      <c r="AV85" s="4" t="s">
        <v>431</v>
      </c>
      <c r="AW85" s="4" t="s">
        <v>431</v>
      </c>
      <c r="AX85" s="5" t="str">
        <f>CONCATENATE("{
    'name': """,B85,""",
    'area': ","""",C85,""",",
"'hours': {
      'sunday-start':","""",H85,"""",", 'sunday-end':","""",I85,"""",", 'monday-start':","""",J85,"""",", 'monday-end':","""",K85,"""",", 'tuesday-start':","""",L85,"""",", 'tuesday-end':","""",M85,""", 'wednesday-start':","""",N85,""", 'wednesday-end':","""",O85,""", 'thursday-start':","""",P85,""", 'thursday-end':","""",Q85,""", 'friday-start':","""",R85,""", 'friday-end':","""",S85,""", 'saturday-start':","""",T85,""", 'saturday-end':","""",U85,"""","},","  'description': ","""",V85,"""",", 'link':","""",AR85,"""",", 'pricing':","""",E85,"""",",   'phone-number': ","""",F85,"""",", 'address': ","""",G85,"""",", 'other-amenities': [","'",AS85,"','",AT85,"','",AU85,"'","]",", 'has-drink':",AV85,", 'has-food':",AW85,"},")</f>
        <v>{
    'name': "Sportivo Primo at the Antlers",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house drafts, house wine and well drinks, and half off appetizers", 'link':"", 'pricing':"",   'phone-number': "", 'address': " 4 S Cascade Ave, Colorado Springs, CO 80903", 'other-amenities': ['','','med'], 'has-drink':true, 'has-food':true},</v>
      </c>
      <c r="AY85" s="1" t="str">
        <f>IF(AS85&gt;0,"&lt;img src=@img/outdoor.png@&gt;","")</f>
        <v/>
      </c>
      <c r="AZ85" s="1" t="str">
        <f>IF(AT85&gt;0,"&lt;img src=@img/pets.png@&gt;","")</f>
        <v/>
      </c>
      <c r="BA85" s="1" t="str">
        <f>IF(AU85="hard","&lt;img src=@img/hard.png@&gt;",IF(AU85="medium","&lt;img src=@img/medium.png@&gt;",IF(AU85="easy","&lt;img src=@img/easy.png@&gt;","")))</f>
        <v/>
      </c>
      <c r="BB85" s="1" t="str">
        <f>IF(AV85="true","&lt;img src=@img/drinkicon.png@&gt;","")</f>
        <v>&lt;img src=@img/drinkicon.png@&gt;</v>
      </c>
      <c r="BC85" s="1" t="str">
        <f>IF(AW85="true","&lt;img src=@img/foodicon.png@&gt;","")</f>
        <v>&lt;img src=@img/foodicon.png@&gt;</v>
      </c>
      <c r="BD85" s="1" t="str">
        <f>CONCATENATE(AY85,AZ85,BA85,BB85,BC85,BK85)</f>
        <v>&lt;img src=@img/drinkicon.png@&gt;&lt;img src=@img/foodicon.png@&gt;</v>
      </c>
      <c r="BE85" s="1" t="str">
        <f>CONCATENATE(IF(AS85&gt;0,"outdoor ",""),IF(AT85&gt;0,"pet ",""),IF(AV85="true","drink ",""),IF(AW85="true","food ",""),AU85," ",E85," ",C85,IF(BJ85=TRUE," kid",""))</f>
        <v>drink food med  downtown</v>
      </c>
      <c r="BF85" s="1" t="str">
        <f>IF(C85="Broadmoor","Broadmoor",IF(C85="manitou","Manitou Springs",IF(C85="downtown","Downtown",IF(C85="Monument","Monument",IF(C85="nacademy","North Academy",IF(C85="northgate","North Gate",IF(C85="oldcolo","Old Colorado Springs",IF(C85="powers","Powers Road",IF(C85="sacademy","South Academy",IF(C85="woodland","Woodlands Park",""))))))))))</f>
        <v>Downtown</v>
      </c>
      <c r="BG85" s="8">
        <v>38.833320000000001</v>
      </c>
      <c r="BH85" s="8">
        <v>-104.82666999999999</v>
      </c>
      <c r="BI85" s="1" t="str">
        <f>CONCATENATE("[",BG85,",",BH85,"],")</f>
        <v>[38.83332,-104.82667],</v>
      </c>
    </row>
    <row r="86" spans="2:64" ht="21" customHeight="1">
      <c r="B86" s="1" t="s">
        <v>250</v>
      </c>
      <c r="C86" s="1" t="s">
        <v>55</v>
      </c>
      <c r="G86" s="12" t="s">
        <v>331</v>
      </c>
      <c r="H86" s="1">
        <v>1500</v>
      </c>
      <c r="I86" s="1">
        <v>1800</v>
      </c>
      <c r="J86" s="1">
        <v>1500</v>
      </c>
      <c r="K86" s="1">
        <v>1800</v>
      </c>
      <c r="L86" s="1">
        <v>1500</v>
      </c>
      <c r="M86" s="1">
        <v>1800</v>
      </c>
      <c r="N86" s="1">
        <v>1500</v>
      </c>
      <c r="O86" s="1">
        <v>1800</v>
      </c>
      <c r="P86" s="1">
        <v>1500</v>
      </c>
      <c r="Q86" s="1">
        <v>1800</v>
      </c>
      <c r="R86" s="1">
        <v>1500</v>
      </c>
      <c r="S86" s="1">
        <v>1800</v>
      </c>
      <c r="T86" s="1">
        <v>1500</v>
      </c>
      <c r="U86" s="1">
        <v>1800</v>
      </c>
      <c r="V86" s="1" t="s">
        <v>251</v>
      </c>
      <c r="W86" s="1">
        <f>IF(H86&gt;0,H86/100,"")</f>
        <v>15</v>
      </c>
      <c r="X86" s="1">
        <f>IF(I86&gt;0,I86/100,"")</f>
        <v>18</v>
      </c>
      <c r="Y86" s="1">
        <f>IF(J86&gt;0,J86/100,"")</f>
        <v>15</v>
      </c>
      <c r="Z86" s="1">
        <f>IF(K86&gt;0,K86/100,"")</f>
        <v>18</v>
      </c>
      <c r="AA86" s="1">
        <f>IF(L86&gt;0,L86/100,"")</f>
        <v>15</v>
      </c>
      <c r="AB86" s="1">
        <f>IF(M86&gt;0,M86/100,"")</f>
        <v>18</v>
      </c>
      <c r="AC86" s="1">
        <f>IF(N86&gt;0,N86/100,"")</f>
        <v>15</v>
      </c>
      <c r="AD86" s="1">
        <f>IF(O86&gt;0,O86/100,"")</f>
        <v>18</v>
      </c>
      <c r="AE86" s="1">
        <f>IF(P86&gt;0,P86/100,"")</f>
        <v>15</v>
      </c>
      <c r="AF86" s="1">
        <f>IF(Q86&gt;0,Q86/100,"")</f>
        <v>18</v>
      </c>
      <c r="AG86" s="1">
        <f>IF(R86&gt;0,R86/100,"")</f>
        <v>15</v>
      </c>
      <c r="AH86" s="1">
        <f>IF(S86&gt;0,S86/100,"")</f>
        <v>18</v>
      </c>
      <c r="AI86" s="1">
        <f>IF(T86&gt;0,T86/100,"")</f>
        <v>15</v>
      </c>
      <c r="AJ86" s="1">
        <f>IF(U86&gt;0,U86/100,"")</f>
        <v>18</v>
      </c>
      <c r="AK86" s="1" t="str">
        <f>IF(H86&gt;0,CONCATENATE(IF(W86&lt;=12,W86,W86-12),IF(OR(W86&lt;12,W86=24),"am","pm"),"-",IF(X86&lt;=12,X86,X86-12),IF(OR(X86&lt;12,X86=24),"am","pm")),"")</f>
        <v>3pm-6pm</v>
      </c>
      <c r="AL86" s="1" t="str">
        <f>IF(J86&gt;0,CONCATENATE(IF(Y86&lt;=12,Y86,Y86-12),IF(OR(Y86&lt;12,Y86=24),"am","pm"),"-",IF(Z86&lt;=12,Z86,Z86-12),IF(OR(Z86&lt;12,Z86=24),"am","pm")),"")</f>
        <v>3pm-6pm</v>
      </c>
      <c r="AM86" s="1" t="str">
        <f>IF(L86&gt;0,CONCATENATE(IF(AA86&lt;=12,AA86,AA86-12),IF(OR(AA86&lt;12,AA86=24),"am","pm"),"-",IF(AB86&lt;=12,AB86,AB86-12),IF(OR(AB86&lt;12,AB86=24),"am","pm")),"")</f>
        <v>3pm-6pm</v>
      </c>
      <c r="AN86" s="1" t="str">
        <f>IF(N86&gt;0,CONCATENATE(IF(AC86&lt;=12,AC86,AC86-12),IF(OR(AC86&lt;12,AC86=24),"am","pm"),"-",IF(AD86&lt;=12,AD86,AD86-12),IF(OR(AD86&lt;12,AD86=24),"am","pm")),"")</f>
        <v>3pm-6pm</v>
      </c>
      <c r="AO86" s="1" t="str">
        <f>IF(O86&gt;0,CONCATENATE(IF(AE86&lt;=12,AE86,AE86-12),IF(OR(AE86&lt;12,AE86=24),"am","pm"),"-",IF(AF86&lt;=12,AF86,AF86-12),IF(OR(AF86&lt;12,AF86=24),"am","pm")),"")</f>
        <v>3pm-6pm</v>
      </c>
      <c r="AP86" s="1" t="str">
        <f>IF(R86&gt;0,CONCATENATE(IF(AG86&lt;=12,AG86,AG86-12),IF(OR(AG86&lt;12,AG86=24),"am","pm"),"-",IF(AH86&lt;=12,AH86,AH86-12),IF(OR(AH86&lt;12,AH86=24),"am","pm")),"")</f>
        <v>3pm-6pm</v>
      </c>
      <c r="AQ86" s="1" t="str">
        <f>IF(T86&gt;0,CONCATENATE(IF(AI86&lt;=12,AI86,AI86-12),IF(OR(AI86&lt;12,AI86=24),"am","pm"),"-",IF(AJ86&lt;=12,AJ86,AJ86-12),IF(OR(AJ86&lt;12,AJ86=24),"am","pm")),"")</f>
        <v>3pm-6pm</v>
      </c>
      <c r="AS86" s="1" t="s">
        <v>353</v>
      </c>
      <c r="AU86" s="1" t="s">
        <v>433</v>
      </c>
      <c r="AV86" s="4" t="s">
        <v>431</v>
      </c>
      <c r="AW86" s="4" t="s">
        <v>431</v>
      </c>
      <c r="AX86" s="5" t="str">
        <f>CONCATENATE("{
    'name': """,B86,""",
    'area': ","""",C86,""",",
"'hours': {
      'sunday-start':","""",H86,"""",", 'sunday-end':","""",I86,"""",", 'monday-start':","""",J86,"""",", 'monday-end':","""",K86,"""",", 'tuesday-start':","""",L86,"""",", 'tuesday-end':","""",M86,""", 'wednesday-start':","""",N86,""", 'wednesday-end':","""",O86,""", 'thursday-start':","""",P86,""", 'thursday-end':","""",Q86,""", 'friday-start':","""",R86,""", 'friday-end':","""",S86,""", 'saturday-start':","""",T86,""", 'saturday-end':","""",U86,"""","},","  'description': ","""",V86,"""",", 'link':","""",AR86,"""",", 'pricing':","""",E86,"""",",   'phone-number': ","""",F86,"""",", 'address': ","""",G86,"""",", 'other-amenities': [","'",AS86,"','",AT86,"','",AU86,"'","]",", 'has-drink':",AV86,", 'has-food':",AW86,"},")</f>
        <v>{
    'name': "Springs Orleans",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"2 for 1 Appetizers&lt;br&gt;2 for 1 Select Cocktails&lt;br&gt;$3 Beers&lt;br&gt;30 Percent Off All Wines", 'link':"", 'pricing':"",   'phone-number': "", 'address': "123 E Pikes Peak Ave, Colorado Springs, CO 80903", 'other-amenities': ['outdoor','','med'], 'has-drink':true, 'has-food':true},</v>
      </c>
      <c r="AY86" s="1" t="str">
        <f>IF(AS86&gt;0,"&lt;img src=@img/outdoor.png@&gt;","")</f>
        <v>&lt;img src=@img/outdoor.png@&gt;</v>
      </c>
      <c r="AZ86" s="1" t="str">
        <f>IF(AT86&gt;0,"&lt;img src=@img/pets.png@&gt;","")</f>
        <v/>
      </c>
      <c r="BA86" s="1" t="str">
        <f>IF(AU86="hard","&lt;img src=@img/hard.png@&gt;",IF(AU86="medium","&lt;img src=@img/medium.png@&gt;",IF(AU86="easy","&lt;img src=@img/easy.png@&gt;","")))</f>
        <v/>
      </c>
      <c r="BB86" s="1" t="str">
        <f>IF(AV86="true","&lt;img src=@img/drinkicon.png@&gt;","")</f>
        <v>&lt;img src=@img/drinkicon.png@&gt;</v>
      </c>
      <c r="BC86" s="1" t="str">
        <f>IF(AW86="true","&lt;img src=@img/foodicon.png@&gt;","")</f>
        <v>&lt;img src=@img/foodicon.png@&gt;</v>
      </c>
      <c r="BD86" s="1" t="str">
        <f>CONCATENATE(AY86,AZ86,BA86,BB86,BC86,BK86)</f>
        <v>&lt;img src=@img/outdoor.png@&gt;&lt;img src=@img/drinkicon.png@&gt;&lt;img src=@img/foodicon.png@&gt;</v>
      </c>
      <c r="BE86" s="1" t="str">
        <f>CONCATENATE(IF(AS86&gt;0,"outdoor ",""),IF(AT86&gt;0,"pet ",""),IF(AV86="true","drink ",""),IF(AW86="true","food ",""),AU86," ",E86," ",C86,IF(BJ86=TRUE," kid",""))</f>
        <v>outdoor drink food med  downtown</v>
      </c>
      <c r="BF86" s="1" t="str">
        <f>IF(C86="Broadmoor","Broadmoor",IF(C86="manitou","Manitou Springs",IF(C86="downtown","Downtown",IF(C86="Monument","Monument",IF(C86="nacademy","North Academy",IF(C86="northgate","North Gate",IF(C86="oldcolo","Old Colorado Springs",IF(C86="powers","Powers Road",IF(C86="sacademy","South Academy",IF(C86="woodland","Woodlands Park",""))))))))))</f>
        <v>Downtown</v>
      </c>
      <c r="BG86" s="5">
        <v>38.833849999999998</v>
      </c>
      <c r="BH86" s="8">
        <v>-104.82241999999999</v>
      </c>
      <c r="BI86" s="1" t="str">
        <f>CONCATENATE("[",BG86,",",BH86,"],")</f>
        <v>[38.83385,-104.82242],</v>
      </c>
      <c r="BJ86" s="4"/>
      <c r="BL86" s="21"/>
    </row>
    <row r="87" spans="2:64" ht="21" customHeight="1">
      <c r="B87" s="1" t="s">
        <v>260</v>
      </c>
      <c r="C87" s="1" t="s">
        <v>87</v>
      </c>
      <c r="G87" s="12" t="s">
        <v>338</v>
      </c>
      <c r="H87" s="1">
        <v>1500</v>
      </c>
      <c r="I87" s="1">
        <v>1800</v>
      </c>
      <c r="J87" s="1">
        <v>1500</v>
      </c>
      <c r="K87" s="1">
        <v>1800</v>
      </c>
      <c r="L87" s="1">
        <v>1500</v>
      </c>
      <c r="M87" s="1">
        <v>1800</v>
      </c>
      <c r="N87" s="1">
        <v>1500</v>
      </c>
      <c r="O87" s="1">
        <v>1800</v>
      </c>
      <c r="P87" s="1">
        <v>1500</v>
      </c>
      <c r="Q87" s="1">
        <v>1800</v>
      </c>
      <c r="R87" s="1">
        <v>1500</v>
      </c>
      <c r="S87" s="1">
        <v>1800</v>
      </c>
      <c r="T87" s="1">
        <v>1500</v>
      </c>
      <c r="U87" s="1">
        <v>1800</v>
      </c>
      <c r="V87" s="1" t="s">
        <v>267</v>
      </c>
      <c r="W87" s="1">
        <f>IF(H87&gt;0,H87/100,"")</f>
        <v>15</v>
      </c>
      <c r="X87" s="1">
        <f>IF(I87&gt;0,I87/100,"")</f>
        <v>18</v>
      </c>
      <c r="Y87" s="1">
        <f>IF(J87&gt;0,J87/100,"")</f>
        <v>15</v>
      </c>
      <c r="Z87" s="1">
        <f>IF(K87&gt;0,K87/100,"")</f>
        <v>18</v>
      </c>
      <c r="AA87" s="1">
        <f>IF(L87&gt;0,L87/100,"")</f>
        <v>15</v>
      </c>
      <c r="AB87" s="1">
        <f>IF(M87&gt;0,M87/100,"")</f>
        <v>18</v>
      </c>
      <c r="AC87" s="1">
        <f>IF(N87&gt;0,N87/100,"")</f>
        <v>15</v>
      </c>
      <c r="AD87" s="1">
        <f>IF(O87&gt;0,O87/100,"")</f>
        <v>18</v>
      </c>
      <c r="AE87" s="1">
        <f>IF(P87&gt;0,P87/100,"")</f>
        <v>15</v>
      </c>
      <c r="AF87" s="1">
        <f>IF(Q87&gt;0,Q87/100,"")</f>
        <v>18</v>
      </c>
      <c r="AG87" s="1">
        <f>IF(R87&gt;0,R87/100,"")</f>
        <v>15</v>
      </c>
      <c r="AH87" s="1">
        <f>IF(S87&gt;0,S87/100,"")</f>
        <v>18</v>
      </c>
      <c r="AI87" s="1">
        <f>IF(T87&gt;0,T87/100,"")</f>
        <v>15</v>
      </c>
      <c r="AJ87" s="1">
        <f>IF(U87&gt;0,U87/100,"")</f>
        <v>18</v>
      </c>
      <c r="AK87" s="1" t="str">
        <f>IF(H87&gt;0,CONCATENATE(IF(W87&lt;=12,W87,W87-12),IF(OR(W87&lt;12,W87=24),"am","pm"),"-",IF(X87&lt;=12,X87,X87-12),IF(OR(X87&lt;12,X87=24),"am","pm")),"")</f>
        <v>3pm-6pm</v>
      </c>
      <c r="AL87" s="1" t="str">
        <f>IF(J87&gt;0,CONCATENATE(IF(Y87&lt;=12,Y87,Y87-12),IF(OR(Y87&lt;12,Y87=24),"am","pm"),"-",IF(Z87&lt;=12,Z87,Z87-12),IF(OR(Z87&lt;12,Z87=24),"am","pm")),"")</f>
        <v>3pm-6pm</v>
      </c>
      <c r="AM87" s="1" t="str">
        <f>IF(L87&gt;0,CONCATENATE(IF(AA87&lt;=12,AA87,AA87-12),IF(OR(AA87&lt;12,AA87=24),"am","pm"),"-",IF(AB87&lt;=12,AB87,AB87-12),IF(OR(AB87&lt;12,AB87=24),"am","pm")),"")</f>
        <v>3pm-6pm</v>
      </c>
      <c r="AN87" s="1" t="str">
        <f>IF(N87&gt;0,CONCATENATE(IF(AC87&lt;=12,AC87,AC87-12),IF(OR(AC87&lt;12,AC87=24),"am","pm"),"-",IF(AD87&lt;=12,AD87,AD87-12),IF(OR(AD87&lt;12,AD87=24),"am","pm")),"")</f>
        <v>3pm-6pm</v>
      </c>
      <c r="AO87" s="1" t="str">
        <f>IF(O87&gt;0,CONCATENATE(IF(AE87&lt;=12,AE87,AE87-12),IF(OR(AE87&lt;12,AE87=24),"am","pm"),"-",IF(AF87&lt;=12,AF87,AF87-12),IF(OR(AF87&lt;12,AF87=24),"am","pm")),"")</f>
        <v>3pm-6pm</v>
      </c>
      <c r="AP87" s="1" t="str">
        <f>IF(R87&gt;0,CONCATENATE(IF(AG87&lt;=12,AG87,AG87-12),IF(OR(AG87&lt;12,AG87=24),"am","pm"),"-",IF(AH87&lt;=12,AH87,AH87-12),IF(OR(AH87&lt;12,AH87=24),"am","pm")),"")</f>
        <v>3pm-6pm</v>
      </c>
      <c r="AQ87" s="1" t="str">
        <f>IF(T87&gt;0,CONCATENATE(IF(AI87&lt;=12,AI87,AI87-12),IF(OR(AI87&lt;12,AI87=24),"am","pm"),"-",IF(AJ87&lt;=12,AJ87,AJ87-12),IF(OR(AJ87&lt;12,AJ87=24),"am","pm")),"")</f>
        <v>3pm-6pm</v>
      </c>
      <c r="AR87" s="3"/>
      <c r="AU87" s="1" t="s">
        <v>433</v>
      </c>
      <c r="AV87" s="4" t="s">
        <v>431</v>
      </c>
      <c r="AW87" s="4" t="s">
        <v>431</v>
      </c>
      <c r="AX87" s="5" t="str">
        <f>CONCATENATE("{
    'name': """,B87,""",
    'area': ","""",C87,""",",
"'hours': {
      'sunday-start':","""",H87,"""",", 'sunday-end':","""",I87,"""",", 'monday-start':","""",J87,"""",", 'monday-end':","""",K87,"""",", 'tuesday-start':","""",L87,"""",", 'tuesday-end':","""",M87,""", 'wednesday-start':","""",N87,""", 'wednesday-end':","""",O87,""", 'thursday-start':","""",P87,""", 'thursday-end':","""",Q87,""", 'friday-start':","""",R87,""", 'friday-end':","""",S87,""", 'saturday-start':","""",T87,""", 'saturday-end':","""",U87,"""","},","  'description': ","""",V87,"""",", 'link':","""",AR87,"""",", 'pricing':","""",E87,"""",",   'phone-number': ","""",F87,"""",", 'address': ","""",G87,"""",", 'other-amenities': [","'",AS87,"','",AT87,"','",AU87,"'","]",", 'has-drink':",AV87,", 'has-food':",AW87,"},")</f>
        <v>{
    'name': "Stagecoach Inn",
    'area': "manitou",'hours':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is every day in our lounge and on the front patio", 'link':"", 'pricing':"",   'phone-number': "", 'address': "702 Manitou Ave, Manitou Springs, CO 80829", 'other-amenities': ['','','med'], 'has-drink':true, 'has-food':true},</v>
      </c>
      <c r="AY87" s="1" t="str">
        <f>IF(AS87&gt;0,"&lt;img src=@img/outdoor.png@&gt;","")</f>
        <v/>
      </c>
      <c r="AZ87" s="1" t="str">
        <f>IF(AT87&gt;0,"&lt;img src=@img/pets.png@&gt;","")</f>
        <v/>
      </c>
      <c r="BA87" s="1" t="str">
        <f>IF(AU87="hard","&lt;img src=@img/hard.png@&gt;",IF(AU87="medium","&lt;img src=@img/medium.png@&gt;",IF(AU87="easy","&lt;img src=@img/easy.png@&gt;","")))</f>
        <v/>
      </c>
      <c r="BB87" s="1" t="str">
        <f>IF(AV87="true","&lt;img src=@img/drinkicon.png@&gt;","")</f>
        <v>&lt;img src=@img/drinkicon.png@&gt;</v>
      </c>
      <c r="BC87" s="1" t="str">
        <f>IF(AW87="true","&lt;img src=@img/foodicon.png@&gt;","")</f>
        <v>&lt;img src=@img/foodicon.png@&gt;</v>
      </c>
      <c r="BD87" s="1" t="str">
        <f>CONCATENATE(AY87,AZ87,BA87,BB87,BC87,BK87)</f>
        <v>&lt;img src=@img/drinkicon.png@&gt;&lt;img src=@img/foodicon.png@&gt;</v>
      </c>
      <c r="BE87" s="1" t="str">
        <f>CONCATENATE(IF(AS87&gt;0,"outdoor ",""),IF(AT87&gt;0,"pet ",""),IF(AV87="true","drink ",""),IF(AW87="true","food ",""),AU87," ",E87," ",C87,IF(BJ87=TRUE," kid",""))</f>
        <v>drink food med  manitou</v>
      </c>
      <c r="BF87" s="1" t="str">
        <f>IF(C87="Broadmoor","Broadmoor",IF(C87="manitou","Manitou Springs",IF(C87="downtown","Downtown",IF(C87="Monument","Monument",IF(C87="nacademy","North Academy",IF(C87="northgate","North Gate",IF(C87="oldcolo","Old Colorado Springs",IF(C87="powers","Powers Road",IF(C87="sacademy","South Academy",IF(C87="woodland","Woodlands Park",""))))))))))</f>
        <v>Manitou Springs</v>
      </c>
      <c r="BG87" s="8">
        <v>38.857550000000003</v>
      </c>
      <c r="BH87" s="8">
        <v>-104.91434</v>
      </c>
      <c r="BI87" s="1" t="str">
        <f>CONCATENATE("[",BG87,",",BH87,"],")</f>
        <v>[38.85755,-104.91434],</v>
      </c>
    </row>
    <row r="88" spans="2:64" ht="21" customHeight="1">
      <c r="B88" s="1" t="s">
        <v>347</v>
      </c>
      <c r="C88" s="1" t="s">
        <v>55</v>
      </c>
      <c r="G88" s="1" t="s">
        <v>372</v>
      </c>
      <c r="W88" s="1" t="str">
        <f>IF(H88&gt;0,H88/100,"")</f>
        <v/>
      </c>
      <c r="X88" s="1" t="str">
        <f>IF(I88&gt;0,I88/100,"")</f>
        <v/>
      </c>
      <c r="Y88" s="1" t="str">
        <f>IF(J88&gt;0,J88/100,"")</f>
        <v/>
      </c>
      <c r="Z88" s="1" t="str">
        <f>IF(K88&gt;0,K88/100,"")</f>
        <v/>
      </c>
      <c r="AA88" s="1" t="str">
        <f>IF(L88&gt;0,L88/100,"")</f>
        <v/>
      </c>
      <c r="AB88" s="1" t="str">
        <f>IF(M88&gt;0,M88/100,"")</f>
        <v/>
      </c>
      <c r="AC88" s="1" t="str">
        <f>IF(N88&gt;0,N88/100,"")</f>
        <v/>
      </c>
      <c r="AD88" s="1" t="str">
        <f>IF(O88&gt;0,O88/100,"")</f>
        <v/>
      </c>
      <c r="AE88" s="1" t="str">
        <f>IF(P88&gt;0,P88/100,"")</f>
        <v/>
      </c>
      <c r="AF88" s="1" t="str">
        <f>IF(Q88&gt;0,Q88/100,"")</f>
        <v/>
      </c>
      <c r="AG88" s="1" t="str">
        <f>IF(R88&gt;0,R88/100,"")</f>
        <v/>
      </c>
      <c r="AH88" s="1" t="str">
        <f>IF(S88&gt;0,S88/100,"")</f>
        <v/>
      </c>
      <c r="AI88" s="1" t="str">
        <f>IF(T88&gt;0,T88/100,"")</f>
        <v/>
      </c>
      <c r="AJ88" s="1" t="str">
        <f>IF(U88&gt;0,U88/100,"")</f>
        <v/>
      </c>
      <c r="AK88" s="1" t="str">
        <f>IF(H88&gt;0,CONCATENATE(IF(W88&lt;=12,W88,W88-12),IF(OR(W88&lt;12,W88=24),"am","pm"),"-",IF(X88&lt;=12,X88,X88-12),IF(OR(X88&lt;12,X88=24),"am","pm")),"")</f>
        <v/>
      </c>
      <c r="AL88" s="1" t="str">
        <f>IF(J88&gt;0,CONCATENATE(IF(Y88&lt;=12,Y88,Y88-12),IF(OR(Y88&lt;12,Y88=24),"am","pm"),"-",IF(Z88&lt;=12,Z88,Z88-12),IF(OR(Z88&lt;12,Z88=24),"am","pm")),"")</f>
        <v/>
      </c>
      <c r="AM88" s="1" t="str">
        <f>IF(L88&gt;0,CONCATENATE(IF(AA88&lt;=12,AA88,AA88-12),IF(OR(AA88&lt;12,AA88=24),"am","pm"),"-",IF(AB88&lt;=12,AB88,AB88-12),IF(OR(AB88&lt;12,AB88=24),"am","pm")),"")</f>
        <v/>
      </c>
      <c r="AN88" s="1" t="str">
        <f>IF(N88&gt;0,CONCATENATE(IF(AC88&lt;=12,AC88,AC88-12),IF(OR(AC88&lt;12,AC88=24),"am","pm"),"-",IF(AD88&lt;=12,AD88,AD88-12),IF(OR(AD88&lt;12,AD88=24),"am","pm")),"")</f>
        <v/>
      </c>
      <c r="AO88" s="1" t="str">
        <f>IF(O88&gt;0,CONCATENATE(IF(AE88&lt;=12,AE88,AE88-12),IF(OR(AE88&lt;12,AE88=24),"am","pm"),"-",IF(AF88&lt;=12,AF88,AF88-12),IF(OR(AF88&lt;12,AF88=24),"am","pm")),"")</f>
        <v/>
      </c>
      <c r="AP88" s="1" t="str">
        <f>IF(R88&gt;0,CONCATENATE(IF(AG88&lt;=12,AG88,AG88-12),IF(OR(AG88&lt;12,AG88=24),"am","pm"),"-",IF(AH88&lt;=12,AH88,AH88-12),IF(OR(AH88&lt;12,AH88=24),"am","pm")),"")</f>
        <v/>
      </c>
      <c r="AQ88" s="1" t="str">
        <f>IF(T88&gt;0,CONCATENATE(IF(AI88&lt;=12,AI88,AI88-12),IF(OR(AI88&lt;12,AI88=24),"am","pm"),"-",IF(AJ88&lt;=12,AJ88,AJ88-12),IF(OR(AJ88&lt;12,AJ88=24),"am","pm")),"")</f>
        <v/>
      </c>
      <c r="AT88" s="1" t="s">
        <v>341</v>
      </c>
      <c r="AU88" s="1" t="s">
        <v>433</v>
      </c>
      <c r="AV88" s="4" t="s">
        <v>432</v>
      </c>
      <c r="AW88" s="4" t="s">
        <v>432</v>
      </c>
      <c r="AX88" s="5" t="str">
        <f>CONCATENATE("{
    'name': """,B88,""",
    'area': ","""",C88,""",",
"'hours': {
      'sunday-start':","""",H88,"""",", 'sunday-end':","""",I88,"""",", 'monday-start':","""",J88,"""",", 'monday-end':","""",K88,"""",", 'tuesday-start':","""",L88,"""",", 'tuesday-end':","""",M88,""", 'wednesday-start':","""",N88,""", 'wednesday-end':","""",O88,""", 'thursday-start':","""",P88,""", 'thursday-end':","""",Q88,""", 'friday-start':","""",R88,""", 'friday-end':","""",S88,""", 'saturday-start':","""",T88,""", 'saturday-end':","""",U88,"""","},","  'description': ","""",V88,"""",", 'link':","""",AR88,"""",", 'pricing':","""",E88,"""",",   'phone-number': ","""",F88,"""",", 'address': ","""",G88,"""",", 'other-amenities': [","'",AS88,"','",AT88,"','",AU88,"'","]",", 'has-drink':",AV88,", 'has-food':",AW88,"},")</f>
        <v>{
    'name': "Storybook Brewing",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"3121 A N El Paso St, Colorado Springs, CO 80907", 'other-amenities': ['','pet','med'], 'has-drink':false, 'has-food':false},</v>
      </c>
      <c r="AY88" s="1" t="str">
        <f>IF(AS88&gt;0,"&lt;img src=@img/outdoor.png@&gt;","")</f>
        <v/>
      </c>
      <c r="AZ88" s="1" t="str">
        <f>IF(AT88&gt;0,"&lt;img src=@img/pets.png@&gt;","")</f>
        <v>&lt;img src=@img/pets.png@&gt;</v>
      </c>
      <c r="BA88" s="1" t="str">
        <f>IF(AU88="hard","&lt;img src=@img/hard.png@&gt;",IF(AU88="medium","&lt;img src=@img/medium.png@&gt;",IF(AU88="easy","&lt;img src=@img/easy.png@&gt;","")))</f>
        <v/>
      </c>
      <c r="BB88" s="1" t="str">
        <f>IF(AV88="true","&lt;img src=@img/drinkicon.png@&gt;","")</f>
        <v/>
      </c>
      <c r="BC88" s="1" t="str">
        <f>IF(AW88="true","&lt;img src=@img/foodicon.png@&gt;","")</f>
        <v/>
      </c>
      <c r="BD88" s="1" t="str">
        <f>CONCATENATE(AY88,AZ88,BA88,BB88,BC88,BK88)</f>
        <v>&lt;img src=@img/pets.png@&gt;</v>
      </c>
      <c r="BE88" s="1" t="str">
        <f>CONCATENATE(IF(AS88&gt;0,"outdoor ",""),IF(AT88&gt;0,"pet ",""),IF(AV88="true","drink ",""),IF(AW88="true","food ",""),AU88," ",E88," ",C88,IF(BJ88=TRUE," kid",""))</f>
        <v>pet med  downtown</v>
      </c>
      <c r="BF88" s="1" t="str">
        <f>IF(C88="Broadmoor","Broadmoor",IF(C88="manitou","Manitou Springs",IF(C88="downtown","Downtown",IF(C88="Monument","Monument",IF(C88="nacademy","North Academy",IF(C88="northgate","North Gate",IF(C88="oldcolo","Old Colorado Springs",IF(C88="powers","Powers Road",IF(C88="sacademy","South Academy",IF(C88="woodland","Woodlands Park",""))))))))))</f>
        <v>Downtown</v>
      </c>
      <c r="BG88" s="1">
        <v>38.877710499999999</v>
      </c>
      <c r="BH88" s="1">
        <v>-104.8125695</v>
      </c>
      <c r="BI88" s="1" t="str">
        <f>CONCATENATE("[",BG88,",",BH88,"],")</f>
        <v>[38.8777105,-104.8125695],</v>
      </c>
    </row>
    <row r="89" spans="2:64" ht="21" customHeight="1">
      <c r="B89" s="8" t="s">
        <v>69</v>
      </c>
      <c r="C89" s="1" t="s">
        <v>55</v>
      </c>
      <c r="G89" s="12" t="s">
        <v>155</v>
      </c>
      <c r="J89" s="1">
        <v>1500</v>
      </c>
      <c r="K89" s="1">
        <v>1800</v>
      </c>
      <c r="L89" s="1">
        <v>1500</v>
      </c>
      <c r="M89" s="1">
        <v>1800</v>
      </c>
      <c r="N89" s="1">
        <v>1500</v>
      </c>
      <c r="O89" s="1">
        <v>1800</v>
      </c>
      <c r="P89" s="1">
        <v>1500</v>
      </c>
      <c r="Q89" s="1">
        <v>1800</v>
      </c>
      <c r="R89" s="1">
        <v>1500</v>
      </c>
      <c r="S89" s="1">
        <v>1800</v>
      </c>
      <c r="V89" s="13" t="s">
        <v>177</v>
      </c>
      <c r="W89" s="1" t="str">
        <f>IF(H89&gt;0,H89/100,"")</f>
        <v/>
      </c>
      <c r="X89" s="1" t="str">
        <f>IF(I89&gt;0,I89/100,"")</f>
        <v/>
      </c>
      <c r="Y89" s="1">
        <f>IF(J89&gt;0,J89/100,"")</f>
        <v>15</v>
      </c>
      <c r="Z89" s="1">
        <f>IF(K89&gt;0,K89/100,"")</f>
        <v>18</v>
      </c>
      <c r="AA89" s="1">
        <f>IF(L89&gt;0,L89/100,"")</f>
        <v>15</v>
      </c>
      <c r="AB89" s="1">
        <f>IF(M89&gt;0,M89/100,"")</f>
        <v>18</v>
      </c>
      <c r="AC89" s="1">
        <f>IF(N89&gt;0,N89/100,"")</f>
        <v>15</v>
      </c>
      <c r="AD89" s="1">
        <f>IF(O89&gt;0,O89/100,"")</f>
        <v>18</v>
      </c>
      <c r="AE89" s="1">
        <f>IF(P89&gt;0,P89/100,"")</f>
        <v>15</v>
      </c>
      <c r="AF89" s="1">
        <f>IF(Q89&gt;0,Q89/100,"")</f>
        <v>18</v>
      </c>
      <c r="AG89" s="1">
        <f>IF(R89&gt;0,R89/100,"")</f>
        <v>15</v>
      </c>
      <c r="AH89" s="1">
        <f>IF(S89&gt;0,S89/100,"")</f>
        <v>18</v>
      </c>
      <c r="AI89" s="1" t="str">
        <f>IF(T89&gt;0,T89/100,"")</f>
        <v/>
      </c>
      <c r="AJ89" s="1" t="str">
        <f>IF(U89&gt;0,U89/100,"")</f>
        <v/>
      </c>
      <c r="AK89" s="1" t="str">
        <f>IF(H89&gt;0,CONCATENATE(IF(W89&lt;=12,W89,W89-12),IF(OR(W89&lt;12,W89=24),"am","pm"),"-",IF(X89&lt;=12,X89,X89-12),IF(OR(X89&lt;12,X89=24),"am","pm")),"")</f>
        <v/>
      </c>
      <c r="AL89" s="1" t="str">
        <f>IF(J89&gt;0,CONCATENATE(IF(Y89&lt;=12,Y89,Y89-12),IF(OR(Y89&lt;12,Y89=24),"am","pm"),"-",IF(Z89&lt;=12,Z89,Z89-12),IF(OR(Z89&lt;12,Z89=24),"am","pm")),"")</f>
        <v>3pm-6pm</v>
      </c>
      <c r="AM89" s="1" t="str">
        <f>IF(L89&gt;0,CONCATENATE(IF(AA89&lt;=12,AA89,AA89-12),IF(OR(AA89&lt;12,AA89=24),"am","pm"),"-",IF(AB89&lt;=12,AB89,AB89-12),IF(OR(AB89&lt;12,AB89=24),"am","pm")),"")</f>
        <v>3pm-6pm</v>
      </c>
      <c r="AN89" s="1" t="str">
        <f>IF(N89&gt;0,CONCATENATE(IF(AC89&lt;=12,AC89,AC89-12),IF(OR(AC89&lt;12,AC89=24),"am","pm"),"-",IF(AD89&lt;=12,AD89,AD89-12),IF(OR(AD89&lt;12,AD89=24),"am","pm")),"")</f>
        <v>3pm-6pm</v>
      </c>
      <c r="AO89" s="1" t="str">
        <f>IF(O89&gt;0,CONCATENATE(IF(AE89&lt;=12,AE89,AE89-12),IF(OR(AE89&lt;12,AE89=24),"am","pm"),"-",IF(AF89&lt;=12,AF89,AF89-12),IF(OR(AF89&lt;12,AF89=24),"am","pm")),"")</f>
        <v>3pm-6pm</v>
      </c>
      <c r="AP89" s="1" t="str">
        <f>IF(R89&gt;0,CONCATENATE(IF(AG89&lt;=12,AG89,AG89-12),IF(OR(AG89&lt;12,AG89=24),"am","pm"),"-",IF(AH89&lt;=12,AH89,AH89-12),IF(OR(AH89&lt;12,AH89=24),"am","pm")),"")</f>
        <v>3pm-6pm</v>
      </c>
      <c r="AQ89" s="1" t="str">
        <f>IF(T89&gt;0,CONCATENATE(IF(AI89&lt;=12,AI89,AI89-12),IF(OR(AI89&lt;12,AI89=24),"am","pm"),"-",IF(AJ89&lt;=12,AJ89,AJ89-12),IF(OR(AJ89&lt;12,AJ89=24),"am","pm")),"")</f>
        <v/>
      </c>
      <c r="AR89" s="1" t="s">
        <v>70</v>
      </c>
      <c r="AU89" s="1" t="s">
        <v>433</v>
      </c>
      <c r="AV89" s="4" t="s">
        <v>431</v>
      </c>
      <c r="AW89" s="4" t="s">
        <v>431</v>
      </c>
      <c r="AX89" s="5" t="str">
        <f>CONCATENATE("{
    'name': """,B89,""",
    'area': ","""",C89,""",",
"'hours': {
      'sunday-start':","""",H89,"""",", 'sunday-end':","""",I89,"""",", 'monday-start':","""",J89,"""",", 'monday-end':","""",K89,"""",", 'tuesday-start':","""",L89,"""",", 'tuesday-end':","""",M89,""", 'wednesday-start':","""",N89,""", 'wednesday-end':","""",O89,""", 'thursday-start':","""",P89,""", 'thursday-end':","""",Q89,""", 'friday-start':","""",R89,""", 'friday-end':","""",S89,""", 'saturday-start':","""",T89,""", 'saturday-end':","""",U89,"""","},","  'description': ","""",V89,"""",", 'link':","""",AR89,"""",", 'pricing':","""",E89,"""",",   'phone-number': ","""",F89,"""",", 'address': ","""",G89,"""",", 'other-amenities': [","'",AS89,"','",AT89,"','",AU89,"'","]",", 'has-drink':",AV89,", 'has-food':",AW89,"},")</f>
        <v>{
    'name': "Streetcar520",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"Daily from 3pm to 6pm and 9pm to Close!&lt;br&gt;1/2 price share plates, $3 wines and drafts, $4 wells, $5 beer &amp; a shot. ", 'link':"http://www.streetcar520.com/", 'pricing':"",   'phone-number': "", 'address': "520 S Tejon St, Colorado Springs, CO 80903", 'other-amenities': ['','','med'], 'has-drink':true, 'has-food':true},</v>
      </c>
      <c r="AY89" s="1" t="str">
        <f>IF(AS89&gt;0,"&lt;img src=@img/outdoor.png@&gt;","")</f>
        <v/>
      </c>
      <c r="AZ89" s="1" t="str">
        <f>IF(AT89&gt;0,"&lt;img src=@img/pets.png@&gt;","")</f>
        <v/>
      </c>
      <c r="BA89" s="1" t="str">
        <f>IF(AU89="hard","&lt;img src=@img/hard.png@&gt;",IF(AU89="medium","&lt;img src=@img/medium.png@&gt;",IF(AU89="easy","&lt;img src=@img/easy.png@&gt;","")))</f>
        <v/>
      </c>
      <c r="BB89" s="1" t="str">
        <f>IF(AV89="true","&lt;img src=@img/drinkicon.png@&gt;","")</f>
        <v>&lt;img src=@img/drinkicon.png@&gt;</v>
      </c>
      <c r="BC89" s="1" t="str">
        <f>IF(AW89="true","&lt;img src=@img/foodicon.png@&gt;","")</f>
        <v>&lt;img src=@img/foodicon.png@&gt;</v>
      </c>
      <c r="BD89" s="1" t="str">
        <f>CONCATENATE(AY89,AZ89,BA89,BB89,BC89,BK89)</f>
        <v>&lt;img src=@img/drinkicon.png@&gt;&lt;img src=@img/foodicon.png@&gt;</v>
      </c>
      <c r="BE89" s="1" t="str">
        <f>CONCATENATE(IF(AS89&gt;0,"outdoor ",""),IF(AT89&gt;0,"pet ",""),IF(AV89="true","drink ",""),IF(AW89="true","food ",""),AU89," ",E89," ",C89,IF(BJ89=TRUE," kid",""))</f>
        <v>drink food med  downtown</v>
      </c>
      <c r="BF89" s="1" t="str">
        <f>IF(C89="Broadmoor","Broadmoor",IF(C89="manitou","Manitou Springs",IF(C89="downtown","Downtown",IF(C89="Monument","Monument",IF(C89="nacademy","North Academy",IF(C89="northgate","North Gate",IF(C89="oldcolo","Old Colorado Springs",IF(C89="powers","Powers Road",IF(C89="sacademy","South Academy",IF(C89="woodland","Woodlands Park",""))))))))))</f>
        <v>Downtown</v>
      </c>
      <c r="BG89" s="8">
        <v>38.826121499999999</v>
      </c>
      <c r="BH89" s="8">
        <v>-104.8241113</v>
      </c>
      <c r="BI89" s="1" t="str">
        <f>CONCATENATE("[",BG89,",",BH89,"],")</f>
        <v>[38.8261215,-104.8241113],</v>
      </c>
    </row>
    <row r="90" spans="2:64" ht="21" customHeight="1">
      <c r="B90" s="25" t="s">
        <v>110</v>
      </c>
      <c r="C90" s="1" t="s">
        <v>55</v>
      </c>
      <c r="G90" s="12" t="s">
        <v>289</v>
      </c>
      <c r="J90" s="1">
        <v>1500</v>
      </c>
      <c r="K90" s="1">
        <v>1800</v>
      </c>
      <c r="L90" s="1">
        <v>1500</v>
      </c>
      <c r="M90" s="1">
        <v>1800</v>
      </c>
      <c r="N90" s="1">
        <v>1500</v>
      </c>
      <c r="O90" s="1">
        <v>1800</v>
      </c>
      <c r="P90" s="1">
        <v>1500</v>
      </c>
      <c r="Q90" s="1">
        <v>1800</v>
      </c>
      <c r="R90" s="1">
        <v>1500</v>
      </c>
      <c r="S90" s="1">
        <v>1800</v>
      </c>
      <c r="V90" s="1" t="s">
        <v>207</v>
      </c>
      <c r="W90" s="1" t="str">
        <f>IF(H90&gt;0,H90/100,"")</f>
        <v/>
      </c>
      <c r="X90" s="1" t="str">
        <f>IF(I90&gt;0,I90/100,"")</f>
        <v/>
      </c>
      <c r="Y90" s="1">
        <f>IF(J90&gt;0,J90/100,"")</f>
        <v>15</v>
      </c>
      <c r="Z90" s="1">
        <f>IF(K90&gt;0,K90/100,"")</f>
        <v>18</v>
      </c>
      <c r="AA90" s="1">
        <f>IF(L90&gt;0,L90/100,"")</f>
        <v>15</v>
      </c>
      <c r="AB90" s="1">
        <f>IF(M90&gt;0,M90/100,"")</f>
        <v>18</v>
      </c>
      <c r="AC90" s="1">
        <f>IF(N90&gt;0,N90/100,"")</f>
        <v>15</v>
      </c>
      <c r="AD90" s="1">
        <f>IF(O90&gt;0,O90/100,"")</f>
        <v>18</v>
      </c>
      <c r="AE90" s="1">
        <f>IF(P90&gt;0,P90/100,"")</f>
        <v>15</v>
      </c>
      <c r="AF90" s="1">
        <f>IF(Q90&gt;0,Q90/100,"")</f>
        <v>18</v>
      </c>
      <c r="AG90" s="1">
        <f>IF(R90&gt;0,R90/100,"")</f>
        <v>15</v>
      </c>
      <c r="AH90" s="1">
        <f>IF(S90&gt;0,S90/100,"")</f>
        <v>18</v>
      </c>
      <c r="AI90" s="1" t="str">
        <f>IF(T90&gt;0,T90/100,"")</f>
        <v/>
      </c>
      <c r="AJ90" s="1" t="str">
        <f>IF(U90&gt;0,U90/100,"")</f>
        <v/>
      </c>
      <c r="AK90" s="1" t="str">
        <f>IF(H90&gt;0,CONCATENATE(IF(W90&lt;=12,W90,W90-12),IF(OR(W90&lt;12,W90=24),"am","pm"),"-",IF(X90&lt;=12,X90,X90-12),IF(OR(X90&lt;12,X90=24),"am","pm")),"")</f>
        <v/>
      </c>
      <c r="AL90" s="1" t="str">
        <f>IF(J90&gt;0,CONCATENATE(IF(Y90&lt;=12,Y90,Y90-12),IF(OR(Y90&lt;12,Y90=24),"am","pm"),"-",IF(Z90&lt;=12,Z90,Z90-12),IF(OR(Z90&lt;12,Z90=24),"am","pm")),"")</f>
        <v>3pm-6pm</v>
      </c>
      <c r="AM90" s="1" t="str">
        <f>IF(L90&gt;0,CONCATENATE(IF(AA90&lt;=12,AA90,AA90-12),IF(OR(AA90&lt;12,AA90=24),"am","pm"),"-",IF(AB90&lt;=12,AB90,AB90-12),IF(OR(AB90&lt;12,AB90=24),"am","pm")),"")</f>
        <v>3pm-6pm</v>
      </c>
      <c r="AN90" s="1" t="str">
        <f>IF(N90&gt;0,CONCATENATE(IF(AC90&lt;=12,AC90,AC90-12),IF(OR(AC90&lt;12,AC90=24),"am","pm"),"-",IF(AD90&lt;=12,AD90,AD90-12),IF(OR(AD90&lt;12,AD90=24),"am","pm")),"")</f>
        <v>3pm-6pm</v>
      </c>
      <c r="AO90" s="1" t="str">
        <f>IF(O90&gt;0,CONCATENATE(IF(AE90&lt;=12,AE90,AE90-12),IF(OR(AE90&lt;12,AE90=24),"am","pm"),"-",IF(AF90&lt;=12,AF90,AF90-12),IF(OR(AF90&lt;12,AF90=24),"am","pm")),"")</f>
        <v>3pm-6pm</v>
      </c>
      <c r="AP90" s="1" t="str">
        <f>IF(R90&gt;0,CONCATENATE(IF(AG90&lt;=12,AG90,AG90-12),IF(OR(AG90&lt;12,AG90=24),"am","pm"),"-",IF(AH90&lt;=12,AH90,AH90-12),IF(OR(AH90&lt;12,AH90=24),"am","pm")),"")</f>
        <v>3pm-6pm</v>
      </c>
      <c r="AQ90" s="1" t="str">
        <f>IF(T90&gt;0,CONCATENATE(IF(AI90&lt;=12,AI90,AI90-12),IF(OR(AI90&lt;12,AI90=24),"am","pm"),"-",IF(AJ90&lt;=12,AJ90,AJ90-12),IF(OR(AJ90&lt;12,AJ90=24),"am","pm")),"")</f>
        <v/>
      </c>
      <c r="AU90" s="1" t="s">
        <v>433</v>
      </c>
      <c r="AV90" s="4" t="s">
        <v>431</v>
      </c>
      <c r="AW90" s="4" t="s">
        <v>431</v>
      </c>
      <c r="AX90" s="5" t="str">
        <f>CONCATENATE("{
    'name': """,B90,""",
    'area': ","""",C90,""",",
"'hours': {
      'sunday-start':","""",H90,"""",", 'sunday-end':","""",I90,"""",", 'monday-start':","""",J90,"""",", 'monday-end':","""",K90,"""",", 'tuesday-start':","""",L90,"""",", 'tuesday-end':","""",M90,""", 'wednesday-start':","""",N90,""", 'wednesday-end':","""",O90,""", 'thursday-start':","""",P90,""", 'thursday-end':","""",Q90,""", 'friday-start':","""",R90,""", 'friday-end':","""",S90,""", 'saturday-start':","""",T90,""", 'saturday-end':","""",U90,"""","},","  'description': ","""",V90,"""",", 'link':","""",AR90,"""",", 'pricing':","""",E90,"""",",   'phone-number': ","""",F90,"""",", 'address': ","""",G90,"""",", 'other-amenities': [","'",AS90,"','",AT90,"','",AU90,"'","]",", 'has-drink':",AV90,", 'has-food':",AW90,"},")</f>
        <v>{
    'name': "Supernova",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drafts, wines, and wells&lt;br&gt;Half off Barcade bites&lt;br&gt;Taco Tuesday - $1.25&lt;br&gt;Wing Wed - $0.60 each", 'link':"", 'pricing':"",   'phone-number': "", 'address': "111 E Boulder St, Colorado Springs, CO 80903", 'other-amenities': ['','','med'], 'has-drink':true, 'has-food':true},</v>
      </c>
      <c r="AY90" s="1" t="str">
        <f>IF(AS90&gt;0,"&lt;img src=@img/outdoor.png@&gt;","")</f>
        <v/>
      </c>
      <c r="AZ90" s="1" t="str">
        <f>IF(AT90&gt;0,"&lt;img src=@img/pets.png@&gt;","")</f>
        <v/>
      </c>
      <c r="BA90" s="1" t="str">
        <f>IF(AU90="hard","&lt;img src=@img/hard.png@&gt;",IF(AU90="medium","&lt;img src=@img/medium.png@&gt;",IF(AU90="easy","&lt;img src=@img/easy.png@&gt;","")))</f>
        <v/>
      </c>
      <c r="BB90" s="1" t="str">
        <f>IF(AV90="true","&lt;img src=@img/drinkicon.png@&gt;","")</f>
        <v>&lt;img src=@img/drinkicon.png@&gt;</v>
      </c>
      <c r="BC90" s="1" t="str">
        <f>IF(AW90="true","&lt;img src=@img/foodicon.png@&gt;","")</f>
        <v>&lt;img src=@img/foodicon.png@&gt;</v>
      </c>
      <c r="BD90" s="1" t="str">
        <f>CONCATENATE(AY90,AZ90,BA90,BB90,BC90,BK90)</f>
        <v>&lt;img src=@img/drinkicon.png@&gt;&lt;img src=@img/foodicon.png@&gt;</v>
      </c>
      <c r="BE90" s="1" t="str">
        <f>CONCATENATE(IF(AS90&gt;0,"outdoor ",""),IF(AT90&gt;0,"pet ",""),IF(AV90="true","drink ",""),IF(AW90="true","food ",""),AU90," ",E90," ",C90,IF(BJ90=TRUE," kid",""))</f>
        <v>drink food med  downtown</v>
      </c>
      <c r="BF90" s="1" t="str">
        <f>IF(C90="Broadmoor","Broadmoor",IF(C90="manitou","Manitou Springs",IF(C90="downtown","Downtown",IF(C90="Monument","Monument",IF(C90="nacademy","North Academy",IF(C90="northgate","North Gate",IF(C90="oldcolo","Old Colorado Springs",IF(C90="powers","Powers Road",IF(C90="sacademy","South Academy",IF(C90="woodland","Woodlands Park",""))))))))))</f>
        <v>Downtown</v>
      </c>
      <c r="BG90" s="8">
        <v>38.839413299999997</v>
      </c>
      <c r="BH90" s="8">
        <v>-104.8226938</v>
      </c>
      <c r="BI90" s="1" t="str">
        <f>CONCATENATE("[",BG90,",",BH90,"],")</f>
        <v>[38.8394133,-104.8226938],</v>
      </c>
    </row>
    <row r="91" spans="2:64" ht="21" customHeight="1">
      <c r="B91" s="24" t="s">
        <v>80</v>
      </c>
      <c r="C91" s="1" t="s">
        <v>87</v>
      </c>
      <c r="G91" s="12" t="s">
        <v>162</v>
      </c>
      <c r="J91" s="1">
        <v>1600</v>
      </c>
      <c r="K91" s="1">
        <v>1800</v>
      </c>
      <c r="L91" s="1">
        <v>1600</v>
      </c>
      <c r="M91" s="1">
        <v>1800</v>
      </c>
      <c r="N91" s="1">
        <v>1600</v>
      </c>
      <c r="O91" s="1">
        <v>1800</v>
      </c>
      <c r="P91" s="1">
        <v>1600</v>
      </c>
      <c r="Q91" s="1">
        <v>1800</v>
      </c>
      <c r="R91" s="1">
        <v>1600</v>
      </c>
      <c r="S91" s="1">
        <v>1800</v>
      </c>
      <c r="V91" s="5" t="s">
        <v>182</v>
      </c>
      <c r="W91" s="1" t="str">
        <f>IF(H91&gt;0,H91/100,"")</f>
        <v/>
      </c>
      <c r="X91" s="1" t="str">
        <f>IF(I91&gt;0,I91/100,"")</f>
        <v/>
      </c>
      <c r="Y91" s="1">
        <f>IF(J91&gt;0,J91/100,"")</f>
        <v>16</v>
      </c>
      <c r="Z91" s="1">
        <f>IF(K91&gt;0,K91/100,"")</f>
        <v>18</v>
      </c>
      <c r="AA91" s="1">
        <f>IF(L91&gt;0,L91/100,"")</f>
        <v>16</v>
      </c>
      <c r="AB91" s="1">
        <f>IF(M91&gt;0,M91/100,"")</f>
        <v>18</v>
      </c>
      <c r="AC91" s="1">
        <f>IF(N91&gt;0,N91/100,"")</f>
        <v>16</v>
      </c>
      <c r="AD91" s="1">
        <f>IF(O91&gt;0,O91/100,"")</f>
        <v>18</v>
      </c>
      <c r="AE91" s="1">
        <f>IF(P91&gt;0,P91/100,"")</f>
        <v>16</v>
      </c>
      <c r="AF91" s="1">
        <f>IF(Q91&gt;0,Q91/100,"")</f>
        <v>18</v>
      </c>
      <c r="AG91" s="1">
        <f>IF(R91&gt;0,R91/100,"")</f>
        <v>16</v>
      </c>
      <c r="AH91" s="1">
        <f>IF(S91&gt;0,S91/100,"")</f>
        <v>18</v>
      </c>
      <c r="AI91" s="1" t="str">
        <f>IF(T91&gt;0,T91/100,"")</f>
        <v/>
      </c>
      <c r="AJ91" s="1" t="str">
        <f>IF(U91&gt;0,U91/100,"")</f>
        <v/>
      </c>
      <c r="AK91" s="1" t="str">
        <f>IF(H91&gt;0,CONCATENATE(IF(W91&lt;=12,W91,W91-12),IF(OR(W91&lt;12,W91=24),"am","pm"),"-",IF(X91&lt;=12,X91,X91-12),IF(OR(X91&lt;12,X91=24),"am","pm")),"")</f>
        <v/>
      </c>
      <c r="AL91" s="1" t="str">
        <f>IF(J91&gt;0,CONCATENATE(IF(Y91&lt;=12,Y91,Y91-12),IF(OR(Y91&lt;12,Y91=24),"am","pm"),"-",IF(Z91&lt;=12,Z91,Z91-12),IF(OR(Z91&lt;12,Z91=24),"am","pm")),"")</f>
        <v>4pm-6pm</v>
      </c>
      <c r="AM91" s="1" t="str">
        <f>IF(L91&gt;0,CONCATENATE(IF(AA91&lt;=12,AA91,AA91-12),IF(OR(AA91&lt;12,AA91=24),"am","pm"),"-",IF(AB91&lt;=12,AB91,AB91-12),IF(OR(AB91&lt;12,AB91=24),"am","pm")),"")</f>
        <v>4pm-6pm</v>
      </c>
      <c r="AN91" s="1" t="str">
        <f>IF(N91&gt;0,CONCATENATE(IF(AC91&lt;=12,AC91,AC91-12),IF(OR(AC91&lt;12,AC91=24),"am","pm"),"-",IF(AD91&lt;=12,AD91,AD91-12),IF(OR(AD91&lt;12,AD91=24),"am","pm")),"")</f>
        <v>4pm-6pm</v>
      </c>
      <c r="AO91" s="1" t="str">
        <f>IF(O91&gt;0,CONCATENATE(IF(AE91&lt;=12,AE91,AE91-12),IF(OR(AE91&lt;12,AE91=24),"am","pm"),"-",IF(AF91&lt;=12,AF91,AF91-12),IF(OR(AF91&lt;12,AF91=24),"am","pm")),"")</f>
        <v>4pm-6pm</v>
      </c>
      <c r="AP91" s="1" t="str">
        <f>IF(R91&gt;0,CONCATENATE(IF(AG91&lt;=12,AG91,AG91-12),IF(OR(AG91&lt;12,AG91=24),"am","pm"),"-",IF(AH91&lt;=12,AH91,AH91-12),IF(OR(AH91&lt;12,AH91=24),"am","pm")),"")</f>
        <v>4pm-6pm</v>
      </c>
      <c r="AQ91" s="1" t="str">
        <f>IF(T91&gt;0,CONCATENATE(IF(AI91&lt;=12,AI91,AI91-12),IF(OR(AI91&lt;12,AI91=24),"am","pm"),"-",IF(AJ91&lt;=12,AJ91,AJ91-12),IF(OR(AJ91&lt;12,AJ91=24),"am","pm")),"")</f>
        <v/>
      </c>
      <c r="AR91" s="3"/>
      <c r="AU91" s="1" t="s">
        <v>433</v>
      </c>
      <c r="AV91" s="4" t="s">
        <v>431</v>
      </c>
      <c r="AW91" s="4" t="s">
        <v>431</v>
      </c>
      <c r="AX91" s="5" t="str">
        <f>CONCATENATE("{
    'name': """,B91,""",
    'area': ","""",C91,""",",
"'hours': {
      'sunday-start':","""",H91,"""",", 'sunday-end':","""",I91,"""",", 'monday-start':","""",J91,"""",", 'monday-end':","""",K91,"""",", 'tuesday-start':","""",L91,"""",", 'tuesday-end':","""",M91,""", 'wednesday-start':","""",N91,""", 'wednesday-end':","""",O91,""", 'thursday-start':","""",P91,""", 'thursday-end':","""",Q91,""", 'friday-start':","""",R91,""", 'friday-end':","""",S91,""", 'saturday-start':","""",T91,""", 'saturday-end':","""",U91,"""","},","  'description': ","""",V91,"""",", 'link':","""",AR91,"""",", 'pricing':","""",E91,"""",",   'phone-number': ","""",F91,"""",", 'address': ","""",G91,"""",", 'other-amenities': [","'",AS91,"','",AT91,"','",AU91,"'","]",", 'has-drink':",AV91,", 'has-food':",AW91,"},")</f>
        <v>{
    'name': "Swirl Wine Bar",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"$4 house wine, $4 select draft, $4 wells, $2.5 Full Sail Sessions Plus, Small Plate Deals!", 'link':"", 'pricing':"",   'phone-number': "", 'address': "717 Manitou Ave, Manitou Springs, CO 80829", 'other-amenities': ['','','med'], 'has-drink':true, 'has-food':true},</v>
      </c>
      <c r="AY91" s="1" t="str">
        <f>IF(AS91&gt;0,"&lt;img src=@img/outdoor.png@&gt;","")</f>
        <v/>
      </c>
      <c r="AZ91" s="1" t="str">
        <f>IF(AT91&gt;0,"&lt;img src=@img/pets.png@&gt;","")</f>
        <v/>
      </c>
      <c r="BA91" s="1" t="str">
        <f>IF(AU91="hard","&lt;img src=@img/hard.png@&gt;",IF(AU91="medium","&lt;img src=@img/medium.png@&gt;",IF(AU91="easy","&lt;img src=@img/easy.png@&gt;","")))</f>
        <v/>
      </c>
      <c r="BB91" s="1" t="str">
        <f>IF(AV91="true","&lt;img src=@img/drinkicon.png@&gt;","")</f>
        <v>&lt;img src=@img/drinkicon.png@&gt;</v>
      </c>
      <c r="BC91" s="1" t="str">
        <f>IF(AW91="true","&lt;img src=@img/foodicon.png@&gt;","")</f>
        <v>&lt;img src=@img/foodicon.png@&gt;</v>
      </c>
      <c r="BD91" s="1" t="str">
        <f>CONCATENATE(AY91,AZ91,BA91,BB91,BC91,BK91)</f>
        <v>&lt;img src=@img/drinkicon.png@&gt;&lt;img src=@img/foodicon.png@&gt;</v>
      </c>
      <c r="BE91" s="1" t="str">
        <f>CONCATENATE(IF(AS91&gt;0,"outdoor ",""),IF(AT91&gt;0,"pet ",""),IF(AV91="true","drink ",""),IF(AW91="true","food ",""),AU91," ",E91," ",C91,IF(BJ91=TRUE," kid",""))</f>
        <v>drink food med  manitou</v>
      </c>
      <c r="BF91" s="1" t="str">
        <f>IF(C91="Broadmoor","Broadmoor",IF(C91="manitou","Manitou Springs",IF(C91="downtown","Downtown",IF(C91="Monument","Monument",IF(C91="nacademy","North Academy",IF(C91="northgate","North Gate",IF(C91="oldcolo","Old Colorado Springs",IF(C91="powers","Powers Road",IF(C91="sacademy","South Academy",IF(C91="woodland","Woodlands Park",""))))))))))</f>
        <v>Manitou Springs</v>
      </c>
      <c r="BG91" s="8">
        <v>38.856949999999998</v>
      </c>
      <c r="BH91" s="8">
        <v>-104.91531999999999</v>
      </c>
      <c r="BI91" s="1" t="str">
        <f>CONCATENATE("[",BG91,",",BH91,"],")</f>
        <v>[38.85695,-104.91532],</v>
      </c>
    </row>
    <row r="92" spans="2:64" ht="21" customHeight="1">
      <c r="B92" s="1" t="s">
        <v>350</v>
      </c>
      <c r="C92" s="1" t="s">
        <v>75</v>
      </c>
      <c r="G92" s="1" t="s">
        <v>375</v>
      </c>
      <c r="W92" s="1" t="str">
        <f>IF(H92&gt;0,H92/100,"")</f>
        <v/>
      </c>
      <c r="X92" s="1" t="str">
        <f>IF(I92&gt;0,I92/100,"")</f>
        <v/>
      </c>
      <c r="Y92" s="1" t="str">
        <f>IF(J92&gt;0,J92/100,"")</f>
        <v/>
      </c>
      <c r="Z92" s="1" t="str">
        <f>IF(K92&gt;0,K92/100,"")</f>
        <v/>
      </c>
      <c r="AA92" s="1" t="str">
        <f>IF(L92&gt;0,L92/100,"")</f>
        <v/>
      </c>
      <c r="AB92" s="1" t="str">
        <f>IF(M92&gt;0,M92/100,"")</f>
        <v/>
      </c>
      <c r="AC92" s="1" t="str">
        <f>IF(N92&gt;0,N92/100,"")</f>
        <v/>
      </c>
      <c r="AD92" s="1" t="str">
        <f>IF(O92&gt;0,O92/100,"")</f>
        <v/>
      </c>
      <c r="AE92" s="1" t="str">
        <f>IF(P92&gt;0,P92/100,"")</f>
        <v/>
      </c>
      <c r="AF92" s="1" t="str">
        <f>IF(Q92&gt;0,Q92/100,"")</f>
        <v/>
      </c>
      <c r="AG92" s="1" t="str">
        <f>IF(R92&gt;0,R92/100,"")</f>
        <v/>
      </c>
      <c r="AH92" s="1" t="str">
        <f>IF(S92&gt;0,S92/100,"")</f>
        <v/>
      </c>
      <c r="AI92" s="1" t="str">
        <f>IF(T92&gt;0,T92/100,"")</f>
        <v/>
      </c>
      <c r="AJ92" s="1" t="str">
        <f>IF(U92&gt;0,U92/100,"")</f>
        <v/>
      </c>
      <c r="AK92" s="1" t="str">
        <f>IF(H92&gt;0,CONCATENATE(IF(W92&lt;=12,W92,W92-12),IF(OR(W92&lt;12,W92=24),"am","pm"),"-",IF(X92&lt;=12,X92,X92-12),IF(OR(X92&lt;12,X92=24),"am","pm")),"")</f>
        <v/>
      </c>
      <c r="AL92" s="1" t="str">
        <f>IF(J92&gt;0,CONCATENATE(IF(Y92&lt;=12,Y92,Y92-12),IF(OR(Y92&lt;12,Y92=24),"am","pm"),"-",IF(Z92&lt;=12,Z92,Z92-12),IF(OR(Z92&lt;12,Z92=24),"am","pm")),"")</f>
        <v/>
      </c>
      <c r="AM92" s="1" t="str">
        <f>IF(L92&gt;0,CONCATENATE(IF(AA92&lt;=12,AA92,AA92-12),IF(OR(AA92&lt;12,AA92=24),"am","pm"),"-",IF(AB92&lt;=12,AB92,AB92-12),IF(OR(AB92&lt;12,AB92=24),"am","pm")),"")</f>
        <v/>
      </c>
      <c r="AN92" s="1" t="str">
        <f>IF(N92&gt;0,CONCATENATE(IF(AC92&lt;=12,AC92,AC92-12),IF(OR(AC92&lt;12,AC92=24),"am","pm"),"-",IF(AD92&lt;=12,AD92,AD92-12),IF(OR(AD92&lt;12,AD92=24),"am","pm")),"")</f>
        <v/>
      </c>
      <c r="AO92" s="1" t="str">
        <f>IF(O92&gt;0,CONCATENATE(IF(AE92&lt;=12,AE92,AE92-12),IF(OR(AE92&lt;12,AE92=24),"am","pm"),"-",IF(AF92&lt;=12,AF92,AF92-12),IF(OR(AF92&lt;12,AF92=24),"am","pm")),"")</f>
        <v/>
      </c>
      <c r="AP92" s="1" t="str">
        <f>IF(R92&gt;0,CONCATENATE(IF(AG92&lt;=12,AG92,AG92-12),IF(OR(AG92&lt;12,AG92=24),"am","pm"),"-",IF(AH92&lt;=12,AH92,AH92-12),IF(OR(AH92&lt;12,AH92=24),"am","pm")),"")</f>
        <v/>
      </c>
      <c r="AQ92" s="1" t="str">
        <f>IF(T92&gt;0,CONCATENATE(IF(AI92&lt;=12,AI92,AI92-12),IF(OR(AI92&lt;12,AI92=24),"am","pm"),"-",IF(AJ92&lt;=12,AJ92,AJ92-12),IF(OR(AJ92&lt;12,AJ92=24),"am","pm")),"")</f>
        <v/>
      </c>
      <c r="AS92" s="1" t="s">
        <v>353</v>
      </c>
      <c r="AT92" s="1" t="s">
        <v>341</v>
      </c>
      <c r="AU92" s="1" t="s">
        <v>433</v>
      </c>
      <c r="AV92" s="4" t="s">
        <v>432</v>
      </c>
      <c r="AW92" s="4" t="s">
        <v>432</v>
      </c>
      <c r="AX92" s="5" t="str">
        <f>CONCATENATE("{
    'name': """,B92,""",
    'area': ","""",C92,""",",
"'hours': {
      'sunday-start':","""",H92,"""",", 'sunday-end':","""",I92,"""",", 'monday-start':","""",J92,"""",", 'monday-end':","""",K92,"""",", 'tuesday-start':","""",L92,"""",", 'tuesday-end':","""",M92,""", 'wednesday-start':","""",N92,""", 'wednesday-end':","""",O92,""", 'thursday-start':","""",P92,""", 'thursday-end':","""",Q92,""", 'friday-start':","""",R92,""", 'friday-end':","""",S92,""", 'saturday-start':","""",T92,""", 'saturday-end':","""",U92,"""","},","  'description': ","""",V92,"""",", 'link':","""",AR92,"""",", 'pricing':","""",E92,"""",",   'phone-number': ","""",F92,"""",", 'address': ","""",G92,"""",", 'other-amenities': [","'",AS92,"','",AT92,"','",AU92,"'","]",", 'has-drink':",AV92,", 'has-food':",AW92,"},")</f>
        <v>{
    'name': "TAPAteria",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"2607 W Colorado Ave, Colorado Springs, CO 80904", 'other-amenities': ['outdoor','pet','med'], 'has-drink':false, 'has-food':false},</v>
      </c>
      <c r="AY92" s="1" t="str">
        <f>IF(AS92&gt;0,"&lt;img src=@img/outdoor.png@&gt;","")</f>
        <v>&lt;img src=@img/outdoor.png@&gt;</v>
      </c>
      <c r="AZ92" s="1" t="str">
        <f>IF(AT92&gt;0,"&lt;img src=@img/pets.png@&gt;","")</f>
        <v>&lt;img src=@img/pets.png@&gt;</v>
      </c>
      <c r="BA92" s="1" t="str">
        <f>IF(AU92="hard","&lt;img src=@img/hard.png@&gt;",IF(AU92="medium","&lt;img src=@img/medium.png@&gt;",IF(AU92="easy","&lt;img src=@img/easy.png@&gt;","")))</f>
        <v/>
      </c>
      <c r="BB92" s="1" t="str">
        <f>IF(AV92="true","&lt;img src=@img/drinkicon.png@&gt;","")</f>
        <v/>
      </c>
      <c r="BC92" s="1" t="str">
        <f>IF(AW92="true","&lt;img src=@img/foodicon.png@&gt;","")</f>
        <v/>
      </c>
      <c r="BD92" s="1" t="str">
        <f>CONCATENATE(AY92,AZ92,BA92,BB92,BC92,BK92)</f>
        <v>&lt;img src=@img/outdoor.png@&gt;&lt;img src=@img/pets.png@&gt;</v>
      </c>
      <c r="BE92" s="1" t="str">
        <f>CONCATENATE(IF(AS92&gt;0,"outdoor ",""),IF(AT92&gt;0,"pet ",""),IF(AV92="true","drink ",""),IF(AW92="true","food ",""),AU92," ",E92," ",C92,IF(BJ92=TRUE," kid",""))</f>
        <v>outdoor pet med  oldcolo</v>
      </c>
      <c r="BF92" s="1" t="str">
        <f>IF(C92="Broadmoor","Broadmoor",IF(C92="manitou","Manitou Springs",IF(C92="downtown","Downtown",IF(C92="Monument","Monument",IF(C92="nacademy","North Academy",IF(C92="northgate","North Gate",IF(C92="oldcolo","Old Colorado Springs",IF(C92="powers","Powers Road",IF(C92="sacademy","South Academy",IF(C92="woodland","Woodlands Park",""))))))))))</f>
        <v>Old Colorado Springs</v>
      </c>
      <c r="BG92" s="1">
        <v>38.848080000000003</v>
      </c>
      <c r="BH92" s="1">
        <v>-104.86471</v>
      </c>
      <c r="BI92" s="1" t="str">
        <f>CONCATENATE("[",BG92,",",BH92,"],")</f>
        <v>[38.84808,-104.86471],</v>
      </c>
    </row>
    <row r="93" spans="2:64" ht="21" customHeight="1">
      <c r="B93" s="8" t="s">
        <v>65</v>
      </c>
      <c r="C93" s="1" t="s">
        <v>55</v>
      </c>
      <c r="G93" s="12" t="s">
        <v>153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V93" s="1" t="s">
        <v>175</v>
      </c>
      <c r="W93" s="1" t="str">
        <f>IF(H93&gt;0,H93/100,"")</f>
        <v/>
      </c>
      <c r="X93" s="1" t="str">
        <f>IF(I93&gt;0,I93/100,"")</f>
        <v/>
      </c>
      <c r="Y93" s="1">
        <f>IF(J93&gt;0,J93/100,"")</f>
        <v>15</v>
      </c>
      <c r="Z93" s="1">
        <f>IF(K93&gt;0,K93/100,"")</f>
        <v>18</v>
      </c>
      <c r="AA93" s="1">
        <f>IF(L93&gt;0,L93/100,"")</f>
        <v>15</v>
      </c>
      <c r="AB93" s="1">
        <f>IF(M93&gt;0,M93/100,"")</f>
        <v>18</v>
      </c>
      <c r="AC93" s="1">
        <f>IF(N93&gt;0,N93/100,"")</f>
        <v>15</v>
      </c>
      <c r="AD93" s="1">
        <f>IF(O93&gt;0,O93/100,"")</f>
        <v>18</v>
      </c>
      <c r="AE93" s="1">
        <f>IF(P93&gt;0,P93/100,"")</f>
        <v>15</v>
      </c>
      <c r="AF93" s="1">
        <f>IF(Q93&gt;0,Q93/100,"")</f>
        <v>18</v>
      </c>
      <c r="AG93" s="1">
        <f>IF(R93&gt;0,R93/100,"")</f>
        <v>15</v>
      </c>
      <c r="AH93" s="1">
        <f>IF(S93&gt;0,S93/100,"")</f>
        <v>18</v>
      </c>
      <c r="AI93" s="1" t="str">
        <f>IF(T93&gt;0,T93/100,"")</f>
        <v/>
      </c>
      <c r="AJ93" s="1" t="str">
        <f>IF(U93&gt;0,U93/100,"")</f>
        <v/>
      </c>
      <c r="AK93" s="1" t="str">
        <f>IF(H93&gt;0,CONCATENATE(IF(W93&lt;=12,W93,W93-12),IF(OR(W93&lt;12,W93=24),"am","pm"),"-",IF(X93&lt;=12,X93,X93-12),IF(OR(X93&lt;12,X93=24),"am","pm")),"")</f>
        <v/>
      </c>
      <c r="AL93" s="1" t="str">
        <f>IF(J93&gt;0,CONCATENATE(IF(Y93&lt;=12,Y93,Y93-12),IF(OR(Y93&lt;12,Y93=24),"am","pm"),"-",IF(Z93&lt;=12,Z93,Z93-12),IF(OR(Z93&lt;12,Z93=24),"am","pm")),"")</f>
        <v>3pm-6pm</v>
      </c>
      <c r="AM93" s="1" t="str">
        <f>IF(L93&gt;0,CONCATENATE(IF(AA93&lt;=12,AA93,AA93-12),IF(OR(AA93&lt;12,AA93=24),"am","pm"),"-",IF(AB93&lt;=12,AB93,AB93-12),IF(OR(AB93&lt;12,AB93=24),"am","pm")),"")</f>
        <v>3pm-6pm</v>
      </c>
      <c r="AN93" s="1" t="str">
        <f>IF(N93&gt;0,CONCATENATE(IF(AC93&lt;=12,AC93,AC93-12),IF(OR(AC93&lt;12,AC93=24),"am","pm"),"-",IF(AD93&lt;=12,AD93,AD93-12),IF(OR(AD93&lt;12,AD93=24),"am","pm")),"")</f>
        <v>3pm-6pm</v>
      </c>
      <c r="AO93" s="1" t="str">
        <f>IF(O93&gt;0,CONCATENATE(IF(AE93&lt;=12,AE93,AE93-12),IF(OR(AE93&lt;12,AE93=24),"am","pm"),"-",IF(AF93&lt;=12,AF93,AF93-12),IF(OR(AF93&lt;12,AF93=24),"am","pm")),"")</f>
        <v>3pm-6pm</v>
      </c>
      <c r="AP93" s="1" t="str">
        <f>IF(R93&gt;0,CONCATENATE(IF(AG93&lt;=12,AG93,AG93-12),IF(OR(AG93&lt;12,AG93=24),"am","pm"),"-",IF(AH93&lt;=12,AH93,AH93-12),IF(OR(AH93&lt;12,AH93=24),"am","pm")),"")</f>
        <v>3pm-6pm</v>
      </c>
      <c r="AQ93" s="1" t="str">
        <f>IF(T93&gt;0,CONCATENATE(IF(AI93&lt;=12,AI93,AI93-12),IF(OR(AI93&lt;12,AI93=24),"am","pm"),"-",IF(AJ93&lt;=12,AJ93,AJ93-12),IF(OR(AJ93&lt;12,AJ93=24),"am","pm")),"")</f>
        <v/>
      </c>
      <c r="AR93" s="1" t="s">
        <v>66</v>
      </c>
      <c r="AU93" s="1" t="s">
        <v>433</v>
      </c>
      <c r="AV93" s="4" t="s">
        <v>431</v>
      </c>
      <c r="AW93" s="4" t="s">
        <v>431</v>
      </c>
      <c r="AX93" s="5" t="str">
        <f>CONCATENATE("{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'link':","""",AR93,"""",", 'pricing':","""",E93,"""",",   'phone-number': ","""",F93,"""",", 'address': ","""",G93,"""",", 'other-amenities': [","'",AS93,"','",AT93,"','",AU93,"'","]",", 'has-drink':",AV93,", 'has-food':",AW93,"},")</f>
        <v>{
    'name': "T-Byrd’s Tacos &amp; Tequila",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Margs&lt;br&gt;$5 Sangria Swirl&lt;br&gt;$3 Tacate, Dos XX, and Mandelo&lt;br&gt;$3 Baby Margs&lt;br&gt;Tacos $2.50-$3.25&lt;br&gt;$5 Guac&lt;br&gt;$3.95 Chips and Salsa", 'link':"http://www.tbyrdstacos.com/index.html", 'pricing':"",   'phone-number': "", 'address': "26 E Kiowa St, Colorado Springs, CO 80903", 'other-amenities': ['','','med'], 'has-drink':true, 'has-food':true},</v>
      </c>
      <c r="AY93" s="1" t="str">
        <f>IF(AS93&gt;0,"&lt;img src=@img/outdoor.png@&gt;","")</f>
        <v/>
      </c>
      <c r="AZ93" s="1" t="str">
        <f>IF(AT93&gt;0,"&lt;img src=@img/pets.png@&gt;","")</f>
        <v/>
      </c>
      <c r="BA93" s="1" t="str">
        <f>IF(AU93="hard","&lt;img src=@img/hard.png@&gt;",IF(AU93="medium","&lt;img src=@img/medium.png@&gt;",IF(AU93="easy","&lt;img src=@img/easy.png@&gt;","")))</f>
        <v/>
      </c>
      <c r="BB93" s="1" t="str">
        <f>IF(AV93="true","&lt;img src=@img/drinkicon.png@&gt;","")</f>
        <v>&lt;img src=@img/drinkicon.png@&gt;</v>
      </c>
      <c r="BC93" s="1" t="str">
        <f>IF(AW93="true","&lt;img src=@img/foodicon.png@&gt;","")</f>
        <v>&lt;img src=@img/foodicon.png@&gt;</v>
      </c>
      <c r="BD93" s="1" t="str">
        <f>CONCATENATE(AY93,AZ93,BA93,BB93,BC93,BK93)</f>
        <v>&lt;img src=@img/drinkicon.png@&gt;&lt;img src=@img/foodicon.png@&gt;</v>
      </c>
      <c r="BE93" s="1" t="str">
        <f>CONCATENATE(IF(AS93&gt;0,"outdoor ",""),IF(AT93&gt;0,"pet ",""),IF(AV93="true","drink ",""),IF(AW93="true","food ",""),AU93," ",E93," ",C93,IF(BJ93=TRUE," kid",""))</f>
        <v>drink food med  downtown</v>
      </c>
      <c r="BF93" s="1" t="str">
        <f>IF(C93="Broadmoor","Broadmoor",IF(C93="manitou","Manitou Springs",IF(C93="downtown","Downtown",IF(C93="Monument","Monument",IF(C93="nacademy","North Academy",IF(C93="northgate","North Gate",IF(C93="oldcolo","Old Colorado Springs",IF(C93="powers","Powers Road",IF(C93="sacademy","South Academy",IF(C93="woodland","Woodlands Park",""))))))))))</f>
        <v>Downtown</v>
      </c>
      <c r="BG93" s="8">
        <v>38.835560000000001</v>
      </c>
      <c r="BH93" s="8">
        <v>-104.82407000000001</v>
      </c>
      <c r="BI93" s="1" t="str">
        <f>CONCATENATE("[",BG93,",",BH93,"],")</f>
        <v>[38.83556,-104.82407],</v>
      </c>
    </row>
    <row r="94" spans="2:64" ht="21" customHeight="1">
      <c r="B94" s="25" t="s">
        <v>118</v>
      </c>
      <c r="C94" s="1" t="s">
        <v>126</v>
      </c>
      <c r="G94" s="12" t="s">
        <v>297</v>
      </c>
      <c r="H94" s="1">
        <v>1100</v>
      </c>
      <c r="I94" s="1">
        <v>1600</v>
      </c>
      <c r="J94" s="1">
        <v>1600</v>
      </c>
      <c r="K94" s="1">
        <v>1800</v>
      </c>
      <c r="L94" s="1">
        <v>1600</v>
      </c>
      <c r="M94" s="1">
        <v>1800</v>
      </c>
      <c r="N94" s="1">
        <v>1600</v>
      </c>
      <c r="O94" s="1">
        <v>1800</v>
      </c>
      <c r="P94" s="1">
        <v>1600</v>
      </c>
      <c r="Q94" s="1">
        <v>1800</v>
      </c>
      <c r="R94" s="1">
        <v>1600</v>
      </c>
      <c r="S94" s="1">
        <v>1800</v>
      </c>
      <c r="T94" s="1">
        <v>1100</v>
      </c>
      <c r="U94" s="1">
        <v>1600</v>
      </c>
      <c r="V94" s="1" t="s">
        <v>215</v>
      </c>
      <c r="W94" s="1">
        <f>IF(H94&gt;0,H94/100,"")</f>
        <v>11</v>
      </c>
      <c r="X94" s="1">
        <f>IF(I94&gt;0,I94/100,"")</f>
        <v>16</v>
      </c>
      <c r="Y94" s="1">
        <f>IF(J94&gt;0,J94/100,"")</f>
        <v>16</v>
      </c>
      <c r="Z94" s="1">
        <f>IF(K94&gt;0,K94/100,"")</f>
        <v>18</v>
      </c>
      <c r="AA94" s="1">
        <f>IF(L94&gt;0,L94/100,"")</f>
        <v>16</v>
      </c>
      <c r="AB94" s="1">
        <f>IF(M94&gt;0,M94/100,"")</f>
        <v>18</v>
      </c>
      <c r="AC94" s="1">
        <f>IF(N94&gt;0,N94/100,"")</f>
        <v>16</v>
      </c>
      <c r="AD94" s="1">
        <f>IF(O94&gt;0,O94/100,"")</f>
        <v>18</v>
      </c>
      <c r="AE94" s="1">
        <f>IF(P94&gt;0,P94/100,"")</f>
        <v>16</v>
      </c>
      <c r="AF94" s="1">
        <f>IF(Q94&gt;0,Q94/100,"")</f>
        <v>18</v>
      </c>
      <c r="AG94" s="1">
        <f>IF(R94&gt;0,R94/100,"")</f>
        <v>16</v>
      </c>
      <c r="AH94" s="1">
        <f>IF(S94&gt;0,S94/100,"")</f>
        <v>18</v>
      </c>
      <c r="AI94" s="1">
        <f>IF(T94&gt;0,T94/100,"")</f>
        <v>11</v>
      </c>
      <c r="AJ94" s="1">
        <f>IF(U94&gt;0,U94/100,"")</f>
        <v>16</v>
      </c>
      <c r="AK94" s="1" t="str">
        <f>IF(H94&gt;0,CONCATENATE(IF(W94&lt;=12,W94,W94-12),IF(OR(W94&lt;12,W94=24),"am","pm"),"-",IF(X94&lt;=12,X94,X94-12),IF(OR(X94&lt;12,X94=24),"am","pm")),"")</f>
        <v>11am-4pm</v>
      </c>
      <c r="AL94" s="1" t="str">
        <f>IF(J94&gt;0,CONCATENATE(IF(Y94&lt;=12,Y94,Y94-12),IF(OR(Y94&lt;12,Y94=24),"am","pm"),"-",IF(Z94&lt;=12,Z94,Z94-12),IF(OR(Z94&lt;12,Z94=24),"am","pm")),"")</f>
        <v>4pm-6pm</v>
      </c>
      <c r="AM94" s="1" t="str">
        <f>IF(L94&gt;0,CONCATENATE(IF(AA94&lt;=12,AA94,AA94-12),IF(OR(AA94&lt;12,AA94=24),"am","pm"),"-",IF(AB94&lt;=12,AB94,AB94-12),IF(OR(AB94&lt;12,AB94=24),"am","pm")),"")</f>
        <v>4pm-6pm</v>
      </c>
      <c r="AN94" s="1" t="str">
        <f>IF(N94&gt;0,CONCATENATE(IF(AC94&lt;=12,AC94,AC94-12),IF(OR(AC94&lt;12,AC94=24),"am","pm"),"-",IF(AD94&lt;=12,AD94,AD94-12),IF(OR(AD94&lt;12,AD94=24),"am","pm")),"")</f>
        <v>4pm-6pm</v>
      </c>
      <c r="AO94" s="1" t="str">
        <f>IF(O94&gt;0,CONCATENATE(IF(AE94&lt;=12,AE94,AE94-12),IF(OR(AE94&lt;12,AE94=24),"am","pm"),"-",IF(AF94&lt;=12,AF94,AF94-12),IF(OR(AF94&lt;12,AF94=24),"am","pm")),"")</f>
        <v>4pm-6pm</v>
      </c>
      <c r="AP94" s="1" t="str">
        <f>IF(R94&gt;0,CONCATENATE(IF(AG94&lt;=12,AG94,AG94-12),IF(OR(AG94&lt;12,AG94=24),"am","pm"),"-",IF(AH94&lt;=12,AH94,AH94-12),IF(OR(AH94&lt;12,AH94=24),"am","pm")),"")</f>
        <v>4pm-6pm</v>
      </c>
      <c r="AQ94" s="1" t="str">
        <f>IF(T94&gt;0,CONCATENATE(IF(AI94&lt;=12,AI94,AI94-12),IF(OR(AI94&lt;12,AI94=24),"am","pm"),"-",IF(AJ94&lt;=12,AJ94,AJ94-12),IF(OR(AJ94&lt;12,AJ94=24),"am","pm")),"")</f>
        <v>11am-4pm</v>
      </c>
      <c r="AR94" s="3"/>
      <c r="AU94" s="1" t="s">
        <v>433</v>
      </c>
      <c r="AV94" s="4" t="s">
        <v>431</v>
      </c>
      <c r="AW94" s="4" t="s">
        <v>431</v>
      </c>
      <c r="AX94" s="5" t="str">
        <f>CONCATENATE("{
    'name': """,B94,""",
    'area': ","""",C94,""",",
"'hours': {
      'sunday-start':","""",H94,"""",", 'sunday-end':","""",I94,"""",", 'monday-start':","""",J94,"""",", 'monday-end':","""",K94,"""",", 'tuesday-start':","""",L94,"""",", 'tuesday-end':","""",M94,""", 'wednesday-start':","""",N94,""", 'wednesday-end':","""",O94,""", 'thursday-start':","""",P94,""", 'thursday-end':","""",Q94,""", 'friday-start':","""",R94,""", 'friday-end':","""",S94,""", 'saturday-start':","""",T94,""", 'saturday-end':","""",U94,"""","},","  'description': ","""",V94,"""",", 'link':","""",AR94,"""",", 'pricing':","""",E94,"""",",   'phone-number': ","""",F94,"""",", 'address': ","""",G94,"""",", 'other-amenities': [","'",AS94,"','",AT94,"','",AU94,"'","]",", 'has-drink':",AV94,", 'has-food':",AW94,"},")</f>
        <v>{
    'name': "Texas Roadhouse",
    'area': "monument",'hours':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"16196 Jackson Creek Pkwy, Monument, CO 80132", 'other-amenities': ['','','med'], 'has-drink':true, 'has-food':true},</v>
      </c>
      <c r="AY94" s="1" t="str">
        <f>IF(AS94&gt;0,"&lt;img src=@img/outdoor.png@&gt;","")</f>
        <v/>
      </c>
      <c r="AZ94" s="1" t="str">
        <f>IF(AT94&gt;0,"&lt;img src=@img/pets.png@&gt;","")</f>
        <v/>
      </c>
      <c r="BA94" s="1" t="str">
        <f>IF(AU94="hard","&lt;img src=@img/hard.png@&gt;",IF(AU94="medium","&lt;img src=@img/medium.png@&gt;",IF(AU94="easy","&lt;img src=@img/easy.png@&gt;","")))</f>
        <v/>
      </c>
      <c r="BB94" s="1" t="str">
        <f>IF(AV94="true","&lt;img src=@img/drinkicon.png@&gt;","")</f>
        <v>&lt;img src=@img/drinkicon.png@&gt;</v>
      </c>
      <c r="BC94" s="1" t="str">
        <f>IF(AW94="true","&lt;img src=@img/foodicon.png@&gt;","")</f>
        <v>&lt;img src=@img/foodicon.png@&gt;</v>
      </c>
      <c r="BD94" s="1" t="str">
        <f>CONCATENATE(AY94,AZ94,BA94,BB94,BC94,BK94)</f>
        <v>&lt;img src=@img/drinkicon.png@&gt;&lt;img src=@img/foodicon.png@&gt;</v>
      </c>
      <c r="BE94" s="1" t="str">
        <f>CONCATENATE(IF(AS94&gt;0,"outdoor ",""),IF(AT94&gt;0,"pet ",""),IF(AV94="true","drink ",""),IF(AW94="true","food ",""),AU94," ",E94," ",C94,IF(BJ94=TRUE," kid",""))</f>
        <v>drink food med  monument</v>
      </c>
      <c r="BF94" s="1" t="str">
        <f>IF(C94="Broadmoor","Broadmoor",IF(C94="manitou","Manitou Springs",IF(C94="downtown","Downtown",IF(C94="Monument","Monument",IF(C94="nacademy","North Academy",IF(C94="northgate","North Gate",IF(C94="oldcolo","Old Colorado Springs",IF(C94="powers","Powers Road",IF(C94="sacademy","South Academy",IF(C94="woodland","Woodlands Park",""))))))))))</f>
        <v>Monument</v>
      </c>
      <c r="BG94" s="8">
        <v>39.066606</v>
      </c>
      <c r="BH94" s="8">
        <v>-104.8554</v>
      </c>
      <c r="BI94" s="1" t="str">
        <f>CONCATENATE("[",BG94,",",BH94,"],")</f>
        <v>[39.066606,-104.8554],</v>
      </c>
    </row>
    <row r="95" spans="2:64" ht="21" customHeight="1">
      <c r="B95" s="25" t="s">
        <v>398</v>
      </c>
      <c r="C95" s="12" t="s">
        <v>384</v>
      </c>
      <c r="G95" s="12" t="s">
        <v>399</v>
      </c>
      <c r="H95" s="1">
        <v>1100</v>
      </c>
      <c r="I95" s="1">
        <v>1600</v>
      </c>
      <c r="J95" s="1">
        <v>1600</v>
      </c>
      <c r="K95" s="1">
        <v>1800</v>
      </c>
      <c r="L95" s="1">
        <v>1600</v>
      </c>
      <c r="M95" s="1">
        <v>1800</v>
      </c>
      <c r="N95" s="1">
        <v>1600</v>
      </c>
      <c r="O95" s="1">
        <v>1800</v>
      </c>
      <c r="P95" s="1">
        <v>1600</v>
      </c>
      <c r="Q95" s="1">
        <v>1800</v>
      </c>
      <c r="R95" s="1">
        <v>1600</v>
      </c>
      <c r="S95" s="1">
        <v>1800</v>
      </c>
      <c r="T95" s="1">
        <v>1100</v>
      </c>
      <c r="U95" s="1">
        <v>1600</v>
      </c>
      <c r="V95" s="1" t="s">
        <v>215</v>
      </c>
      <c r="W95" s="1">
        <f>IF(H95&gt;0,H95/100,"")</f>
        <v>11</v>
      </c>
      <c r="X95" s="1">
        <f>IF(I95&gt;0,I95/100,"")</f>
        <v>16</v>
      </c>
      <c r="Y95" s="1">
        <f>IF(J95&gt;0,J95/100,"")</f>
        <v>16</v>
      </c>
      <c r="Z95" s="1">
        <f>IF(K95&gt;0,K95/100,"")</f>
        <v>18</v>
      </c>
      <c r="AA95" s="1">
        <f>IF(L95&gt;0,L95/100,"")</f>
        <v>16</v>
      </c>
      <c r="AB95" s="1">
        <f>IF(M95&gt;0,M95/100,"")</f>
        <v>18</v>
      </c>
      <c r="AC95" s="1">
        <f>IF(N95&gt;0,N95/100,"")</f>
        <v>16</v>
      </c>
      <c r="AD95" s="1">
        <f>IF(O95&gt;0,O95/100,"")</f>
        <v>18</v>
      </c>
      <c r="AE95" s="1">
        <f>IF(P95&gt;0,P95/100,"")</f>
        <v>16</v>
      </c>
      <c r="AF95" s="1">
        <f>IF(Q95&gt;0,Q95/100,"")</f>
        <v>18</v>
      </c>
      <c r="AG95" s="1">
        <f>IF(R95&gt;0,R95/100,"")</f>
        <v>16</v>
      </c>
      <c r="AH95" s="1">
        <f>IF(S95&gt;0,S95/100,"")</f>
        <v>18</v>
      </c>
      <c r="AI95" s="1">
        <f>IF(T95&gt;0,T95/100,"")</f>
        <v>11</v>
      </c>
      <c r="AJ95" s="1">
        <f>IF(U95&gt;0,U95/100,"")</f>
        <v>16</v>
      </c>
      <c r="AK95" s="1" t="str">
        <f>IF(H95&gt;0,CONCATENATE(IF(W95&lt;=12,W95,W95-12),IF(OR(W95&lt;12,W95=24),"am","pm"),"-",IF(X95&lt;=12,X95,X95-12),IF(OR(X95&lt;12,X95=24),"am","pm")),"")</f>
        <v>11am-4pm</v>
      </c>
      <c r="AL95" s="1" t="str">
        <f>IF(J95&gt;0,CONCATENATE(IF(Y95&lt;=12,Y95,Y95-12),IF(OR(Y95&lt;12,Y95=24),"am","pm"),"-",IF(Z95&lt;=12,Z95,Z95-12),IF(OR(Z95&lt;12,Z95=24),"am","pm")),"")</f>
        <v>4pm-6pm</v>
      </c>
      <c r="AM95" s="1" t="str">
        <f>IF(L95&gt;0,CONCATENATE(IF(AA95&lt;=12,AA95,AA95-12),IF(OR(AA95&lt;12,AA95=24),"am","pm"),"-",IF(AB95&lt;=12,AB95,AB95-12),IF(OR(AB95&lt;12,AB95=24),"am","pm")),"")</f>
        <v>4pm-6pm</v>
      </c>
      <c r="AN95" s="1" t="str">
        <f>IF(N95&gt;0,CONCATENATE(IF(AC95&lt;=12,AC95,AC95-12),IF(OR(AC95&lt;12,AC95=24),"am","pm"),"-",IF(AD95&lt;=12,AD95,AD95-12),IF(OR(AD95&lt;12,AD95=24),"am","pm")),"")</f>
        <v>4pm-6pm</v>
      </c>
      <c r="AO95" s="1" t="str">
        <f>IF(O95&gt;0,CONCATENATE(IF(AE95&lt;=12,AE95,AE95-12),IF(OR(AE95&lt;12,AE95=24),"am","pm"),"-",IF(AF95&lt;=12,AF95,AF95-12),IF(OR(AF95&lt;12,AF95=24),"am","pm")),"")</f>
        <v>4pm-6pm</v>
      </c>
      <c r="AP95" s="1" t="str">
        <f>IF(R95&gt;0,CONCATENATE(IF(AG95&lt;=12,AG95,AG95-12),IF(OR(AG95&lt;12,AG95=24),"am","pm"),"-",IF(AH95&lt;=12,AH95,AH95-12),IF(OR(AH95&lt;12,AH95=24),"am","pm")),"")</f>
        <v>4pm-6pm</v>
      </c>
      <c r="AQ95" s="1" t="str">
        <f>IF(T95&gt;0,CONCATENATE(IF(AI95&lt;=12,AI95,AI95-12),IF(OR(AI95&lt;12,AI95=24),"am","pm"),"-",IF(AJ95&lt;=12,AJ95,AJ95-12),IF(OR(AJ95&lt;12,AJ95=24),"am","pm")),"")</f>
        <v>11am-4pm</v>
      </c>
      <c r="AU95" s="1" t="s">
        <v>433</v>
      </c>
      <c r="AV95" s="4" t="s">
        <v>431</v>
      </c>
      <c r="AW95" s="4" t="s">
        <v>431</v>
      </c>
      <c r="AX95" s="5" t="str">
        <f>CONCATENATE("{
    'name': """,B95,""",
    'area': ","""",C95,""",",
"'hours': {
      'sunday-start':","""",H95,"""",", 'sunday-end':","""",I95,"""",", 'monday-start':","""",J95,"""",", 'monday-end':","""",K95,"""",", 'tuesday-start':","""",L95,"""",", 'tuesday-end':","""",M95,""", 'wednesday-start':","""",N95,""", 'wednesday-end':","""",O95,""", 'thursday-start':","""",P95,""", 'thursday-end':","""",Q95,""", 'friday-start':","""",R95,""", 'friday-end':","""",S95,""", 'saturday-start':","""",T95,""", 'saturday-end':","""",U95,"""","},","  'description': ","""",V95,"""",", 'link':","""",AR95,"""",", 'pricing':","""",E95,"""",",   'phone-number': ","""",F95,"""",", 'address': ","""",G95,"""",", 'other-amenities': [","'",AS95,"','",AT95,"','",AU95,"'","]",", 'has-drink':",AV95,", 'has-food':",AW95,"},")</f>
        <v>{
    'name': "Texas Roadhouse - Broadmoor",
    'area': "broadmoor",'hours':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"595 S 8th St, Colorado Springs, CO 80905", 'other-amenities': ['','','med'], 'has-drink':true, 'has-food':true},</v>
      </c>
      <c r="AY95" s="1" t="str">
        <f>IF(AS95&gt;0,"&lt;img src=@img/outdoor.png@&gt;","")</f>
        <v/>
      </c>
      <c r="AZ95" s="1" t="str">
        <f>IF(AT95&gt;0,"&lt;img src=@img/pets.png@&gt;","")</f>
        <v/>
      </c>
      <c r="BA95" s="1" t="str">
        <f>IF(AU95="hard","&lt;img src=@img/hard.png@&gt;",IF(AU95="medium","&lt;img src=@img/medium.png@&gt;",IF(AU95="easy","&lt;img src=@img/easy.png@&gt;","")))</f>
        <v/>
      </c>
      <c r="BB95" s="1" t="str">
        <f>IF(AV95="true","&lt;img src=@img/drinkicon.png@&gt;","")</f>
        <v>&lt;img src=@img/drinkicon.png@&gt;</v>
      </c>
      <c r="BC95" s="1" t="str">
        <f>IF(AW95="true","&lt;img src=@img/foodicon.png@&gt;","")</f>
        <v>&lt;img src=@img/foodicon.png@&gt;</v>
      </c>
      <c r="BD95" s="1" t="str">
        <f>CONCATENATE(AY95,AZ95,BA95,BB95,BC95,BK95)</f>
        <v>&lt;img src=@img/drinkicon.png@&gt;&lt;img src=@img/foodicon.png@&gt;</v>
      </c>
      <c r="BE95" s="1" t="str">
        <f>CONCATENATE(IF(AS95&gt;0,"outdoor ",""),IF(AT95&gt;0,"pet ",""),IF(AV95="true","drink ",""),IF(AW95="true","food ",""),AU95," ",E95," ",C95,IF(BJ95=TRUE," kid",""))</f>
        <v>drink food med  broadmoor</v>
      </c>
      <c r="BF95" s="1" t="str">
        <f>IF(C95="Broadmoor","Broadmoor",IF(C95="manitou","Manitou Springs",IF(C95="downtown","Downtown",IF(C95="Monument","Monument",IF(C95="nacademy","North Academy",IF(C95="northgate","North Gate",IF(C95="oldcolo","Old Colorado Springs",IF(C95="powers","Powers Road",IF(C95="sacademy","South Academy",IF(C95="woodland","Woodlands Park",""))))))))))</f>
        <v>Broadmoor</v>
      </c>
      <c r="BG95" s="1">
        <v>38.82593</v>
      </c>
      <c r="BH95" s="1">
        <v>-104.83919</v>
      </c>
      <c r="BI95" s="1" t="str">
        <f>CONCATENATE("[",BG95,",",BH95,"],")</f>
        <v>[38.82593,-104.83919],</v>
      </c>
    </row>
    <row r="96" spans="2:64" ht="21" customHeight="1">
      <c r="B96" s="25" t="s">
        <v>397</v>
      </c>
      <c r="C96" s="12" t="s">
        <v>99</v>
      </c>
      <c r="G96" s="12" t="s">
        <v>396</v>
      </c>
      <c r="H96" s="1">
        <v>1100</v>
      </c>
      <c r="I96" s="1">
        <v>1600</v>
      </c>
      <c r="J96" s="1">
        <v>1600</v>
      </c>
      <c r="K96" s="1">
        <v>1800</v>
      </c>
      <c r="L96" s="1">
        <v>1600</v>
      </c>
      <c r="M96" s="1">
        <v>1800</v>
      </c>
      <c r="N96" s="1">
        <v>1600</v>
      </c>
      <c r="O96" s="1">
        <v>1800</v>
      </c>
      <c r="P96" s="1">
        <v>1600</v>
      </c>
      <c r="Q96" s="1">
        <v>1800</v>
      </c>
      <c r="R96" s="1">
        <v>1600</v>
      </c>
      <c r="S96" s="1">
        <v>1800</v>
      </c>
      <c r="T96" s="1">
        <v>1100</v>
      </c>
      <c r="U96" s="1">
        <v>1600</v>
      </c>
      <c r="V96" s="1" t="s">
        <v>215</v>
      </c>
      <c r="W96" s="1">
        <f>IF(H96&gt;0,H96/100,"")</f>
        <v>11</v>
      </c>
      <c r="X96" s="1">
        <f>IF(I96&gt;0,I96/100,"")</f>
        <v>16</v>
      </c>
      <c r="Y96" s="1">
        <f>IF(J96&gt;0,J96/100,"")</f>
        <v>16</v>
      </c>
      <c r="Z96" s="1">
        <f>IF(K96&gt;0,K96/100,"")</f>
        <v>18</v>
      </c>
      <c r="AA96" s="1">
        <f>IF(L96&gt;0,L96/100,"")</f>
        <v>16</v>
      </c>
      <c r="AB96" s="1">
        <f>IF(M96&gt;0,M96/100,"")</f>
        <v>18</v>
      </c>
      <c r="AC96" s="1">
        <f>IF(N96&gt;0,N96/100,"")</f>
        <v>16</v>
      </c>
      <c r="AD96" s="1">
        <f>IF(O96&gt;0,O96/100,"")</f>
        <v>18</v>
      </c>
      <c r="AE96" s="1">
        <f>IF(P96&gt;0,P96/100,"")</f>
        <v>16</v>
      </c>
      <c r="AF96" s="1">
        <f>IF(Q96&gt;0,Q96/100,"")</f>
        <v>18</v>
      </c>
      <c r="AG96" s="1">
        <f>IF(R96&gt;0,R96/100,"")</f>
        <v>16</v>
      </c>
      <c r="AH96" s="1">
        <f>IF(S96&gt;0,S96/100,"")</f>
        <v>18</v>
      </c>
      <c r="AI96" s="1">
        <f>IF(T96&gt;0,T96/100,"")</f>
        <v>11</v>
      </c>
      <c r="AJ96" s="1">
        <f>IF(U96&gt;0,U96/100,"")</f>
        <v>16</v>
      </c>
      <c r="AK96" s="1" t="str">
        <f>IF(H96&gt;0,CONCATENATE(IF(W96&lt;=12,W96,W96-12),IF(OR(W96&lt;12,W96=24),"am","pm"),"-",IF(X96&lt;=12,X96,X96-12),IF(OR(X96&lt;12,X96=24),"am","pm")),"")</f>
        <v>11am-4pm</v>
      </c>
      <c r="AL96" s="1" t="str">
        <f>IF(J96&gt;0,CONCATENATE(IF(Y96&lt;=12,Y96,Y96-12),IF(OR(Y96&lt;12,Y96=24),"am","pm"),"-",IF(Z96&lt;=12,Z96,Z96-12),IF(OR(Z96&lt;12,Z96=24),"am","pm")),"")</f>
        <v>4pm-6pm</v>
      </c>
      <c r="AM96" s="1" t="str">
        <f>IF(L96&gt;0,CONCATENATE(IF(AA96&lt;=12,AA96,AA96-12),IF(OR(AA96&lt;12,AA96=24),"am","pm"),"-",IF(AB96&lt;=12,AB96,AB96-12),IF(OR(AB96&lt;12,AB96=24),"am","pm")),"")</f>
        <v>4pm-6pm</v>
      </c>
      <c r="AN96" s="1" t="str">
        <f>IF(N96&gt;0,CONCATENATE(IF(AC96&lt;=12,AC96,AC96-12),IF(OR(AC96&lt;12,AC96=24),"am","pm"),"-",IF(AD96&lt;=12,AD96,AD96-12),IF(OR(AD96&lt;12,AD96=24),"am","pm")),"")</f>
        <v>4pm-6pm</v>
      </c>
      <c r="AO96" s="1" t="str">
        <f>IF(O96&gt;0,CONCATENATE(IF(AE96&lt;=12,AE96,AE96-12),IF(OR(AE96&lt;12,AE96=24),"am","pm"),"-",IF(AF96&lt;=12,AF96,AF96-12),IF(OR(AF96&lt;12,AF96=24),"am","pm")),"")</f>
        <v>4pm-6pm</v>
      </c>
      <c r="AP96" s="1" t="str">
        <f>IF(R96&gt;0,CONCATENATE(IF(AG96&lt;=12,AG96,AG96-12),IF(OR(AG96&lt;12,AG96=24),"am","pm"),"-",IF(AH96&lt;=12,AH96,AH96-12),IF(OR(AH96&lt;12,AH96=24),"am","pm")),"")</f>
        <v>4pm-6pm</v>
      </c>
      <c r="AQ96" s="1" t="str">
        <f>IF(T96&gt;0,CONCATENATE(IF(AI96&lt;=12,AI96,AI96-12),IF(OR(AI96&lt;12,AI96=24),"am","pm"),"-",IF(AJ96&lt;=12,AJ96,AJ96-12),IF(OR(AJ96&lt;12,AJ96=24),"am","pm")),"")</f>
        <v>11am-4pm</v>
      </c>
      <c r="AU96" s="1" t="s">
        <v>433</v>
      </c>
      <c r="AV96" s="4" t="s">
        <v>431</v>
      </c>
      <c r="AW96" s="4" t="s">
        <v>431</v>
      </c>
      <c r="AX96" s="5" t="str">
        <f>CONCATENATE("{
    'name': """,B96,""",
    'area': ","""",C96,""",",
"'hours': {
      'sunday-start':","""",H96,"""",", 'sunday-end':","""",I96,"""",", 'monday-start':","""",J96,"""",", 'monday-end':","""",K96,"""",", 'tuesday-start':","""",L96,"""",", 'tuesday-end':","""",M96,""", 'wednesday-start':","""",N96,""", 'wednesday-end':","""",O96,""", 'thursday-start':","""",P96,""", 'thursday-end':","""",Q96,""", 'friday-start':","""",R96,""", 'friday-end':","""",S96,""", 'saturday-start':","""",T96,""", 'saturday-end':","""",U96,"""","},","  'description': ","""",V96,"""",", 'link':","""",AR96,"""",", 'pricing':","""",E96,"""",",   'phone-number': ","""",F96,"""",", 'address': ","""",G96,"""",", 'other-amenities': [","'",AS96,"','",AT96,"','",AU96,"'","]",", 'has-drink':",AV96,", 'has-food':",AW96,"},")</f>
        <v>{
    'name': "Texas Roadhouse - Powers",
    'area': "powers",'hours':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"3120 N Powers Blvd, Colorado Springs, CO 80922", 'other-amenities': ['','','med'], 'has-drink':true, 'has-food':true},</v>
      </c>
      <c r="AY96" s="1" t="str">
        <f>IF(AS96&gt;0,"&lt;img src=@img/outdoor.png@&gt;","")</f>
        <v/>
      </c>
      <c r="AZ96" s="1" t="str">
        <f>IF(AT96&gt;0,"&lt;img src=@img/pets.png@&gt;","")</f>
        <v/>
      </c>
      <c r="BA96" s="1" t="str">
        <f>IF(AU96="hard","&lt;img src=@img/hard.png@&gt;",IF(AU96="medium","&lt;img src=@img/medium.png@&gt;",IF(AU96="easy","&lt;img src=@img/easy.png@&gt;","")))</f>
        <v/>
      </c>
      <c r="BB96" s="1" t="str">
        <f>IF(AV96="true","&lt;img src=@img/drinkicon.png@&gt;","")</f>
        <v>&lt;img src=@img/drinkicon.png@&gt;</v>
      </c>
      <c r="BC96" s="1" t="str">
        <f>IF(AW96="true","&lt;img src=@img/foodicon.png@&gt;","")</f>
        <v>&lt;img src=@img/foodicon.png@&gt;</v>
      </c>
      <c r="BD96" s="1" t="str">
        <f>CONCATENATE(AY96,AZ96,BA96,BB96,BC96,BK96)</f>
        <v>&lt;img src=@img/drinkicon.png@&gt;&lt;img src=@img/foodicon.png@&gt;</v>
      </c>
      <c r="BE96" s="1" t="str">
        <f>CONCATENATE(IF(AS96&gt;0,"outdoor ",""),IF(AT96&gt;0,"pet ",""),IF(AV96="true","drink ",""),IF(AW96="true","food ",""),AU96," ",E96," ",C96,IF(BJ96=TRUE," kid",""))</f>
        <v>drink food med  powers</v>
      </c>
      <c r="BF96" s="1" t="str">
        <f>IF(C96="Broadmoor","Broadmoor",IF(C96="manitou","Manitou Springs",IF(C96="downtown","Downtown",IF(C96="Monument","Monument",IF(C96="nacademy","North Academy",IF(C96="northgate","North Gate",IF(C96="oldcolo","Old Colorado Springs",IF(C96="powers","Powers Road",IF(C96="sacademy","South Academy",IF(C96="woodland","Woodlands Park",""))))))))))</f>
        <v>Powers Road</v>
      </c>
      <c r="BG96" s="1">
        <v>38.8765</v>
      </c>
      <c r="BH96" s="1">
        <v>-104.72076</v>
      </c>
      <c r="BI96" s="1" t="str">
        <f>CONCATENATE("[",BG96,",",BH96,"],")</f>
        <v>[38.8765,-104.72076],</v>
      </c>
    </row>
    <row r="97" spans="2:61" ht="21" customHeight="1">
      <c r="B97" s="1" t="s">
        <v>348</v>
      </c>
      <c r="C97" s="1" t="s">
        <v>99</v>
      </c>
      <c r="G97" s="1" t="s">
        <v>373</v>
      </c>
      <c r="W97" s="1" t="str">
        <f>IF(H97&gt;0,H97/100,"")</f>
        <v/>
      </c>
      <c r="X97" s="1" t="str">
        <f>IF(I97&gt;0,I97/100,"")</f>
        <v/>
      </c>
      <c r="Y97" s="1" t="str">
        <f>IF(J97&gt;0,J97/100,"")</f>
        <v/>
      </c>
      <c r="Z97" s="1" t="str">
        <f>IF(K97&gt;0,K97/100,"")</f>
        <v/>
      </c>
      <c r="AA97" s="1" t="str">
        <f>IF(L97&gt;0,L97/100,"")</f>
        <v/>
      </c>
      <c r="AB97" s="1" t="str">
        <f>IF(M97&gt;0,M97/100,"")</f>
        <v/>
      </c>
      <c r="AC97" s="1" t="str">
        <f>IF(N97&gt;0,N97/100,"")</f>
        <v/>
      </c>
      <c r="AD97" s="1" t="str">
        <f>IF(O97&gt;0,O97/100,"")</f>
        <v/>
      </c>
      <c r="AE97" s="1" t="str">
        <f>IF(P97&gt;0,P97/100,"")</f>
        <v/>
      </c>
      <c r="AF97" s="1" t="str">
        <f>IF(Q97&gt;0,Q97/100,"")</f>
        <v/>
      </c>
      <c r="AG97" s="1" t="str">
        <f>IF(R97&gt;0,R97/100,"")</f>
        <v/>
      </c>
      <c r="AH97" s="1" t="str">
        <f>IF(S97&gt;0,S97/100,"")</f>
        <v/>
      </c>
      <c r="AI97" s="1" t="str">
        <f>IF(T97&gt;0,T97/100,"")</f>
        <v/>
      </c>
      <c r="AJ97" s="1" t="str">
        <f>IF(U97&gt;0,U97/100,"")</f>
        <v/>
      </c>
      <c r="AK97" s="1" t="str">
        <f>IF(H97&gt;0,CONCATENATE(IF(W97&lt;=12,W97,W97-12),IF(OR(W97&lt;12,W97=24),"am","pm"),"-",IF(X97&lt;=12,X97,X97-12),IF(OR(X97&lt;12,X97=24),"am","pm")),"")</f>
        <v/>
      </c>
      <c r="AL97" s="1" t="str">
        <f>IF(J97&gt;0,CONCATENATE(IF(Y97&lt;=12,Y97,Y97-12),IF(OR(Y97&lt;12,Y97=24),"am","pm"),"-",IF(Z97&lt;=12,Z97,Z97-12),IF(OR(Z97&lt;12,Z97=24),"am","pm")),"")</f>
        <v/>
      </c>
      <c r="AM97" s="1" t="str">
        <f>IF(L97&gt;0,CONCATENATE(IF(AA97&lt;=12,AA97,AA97-12),IF(OR(AA97&lt;12,AA97=24),"am","pm"),"-",IF(AB97&lt;=12,AB97,AB97-12),IF(OR(AB97&lt;12,AB97=24),"am","pm")),"")</f>
        <v/>
      </c>
      <c r="AN97" s="1" t="str">
        <f>IF(N97&gt;0,CONCATENATE(IF(AC97&lt;=12,AC97,AC97-12),IF(OR(AC97&lt;12,AC97=24),"am","pm"),"-",IF(AD97&lt;=12,AD97,AD97-12),IF(OR(AD97&lt;12,AD97=24),"am","pm")),"")</f>
        <v/>
      </c>
      <c r="AO97" s="1" t="str">
        <f>IF(O97&gt;0,CONCATENATE(IF(AE97&lt;=12,AE97,AE97-12),IF(OR(AE97&lt;12,AE97=24),"am","pm"),"-",IF(AF97&lt;=12,AF97,AF97-12),IF(OR(AF97&lt;12,AF97=24),"am","pm")),"")</f>
        <v/>
      </c>
      <c r="AP97" s="1" t="str">
        <f>IF(R97&gt;0,CONCATENATE(IF(AG97&lt;=12,AG97,AG97-12),IF(OR(AG97&lt;12,AG97=24),"am","pm"),"-",IF(AH97&lt;=12,AH97,AH97-12),IF(OR(AH97&lt;12,AH97=24),"am","pm")),"")</f>
        <v/>
      </c>
      <c r="AQ97" s="1" t="str">
        <f>IF(T97&gt;0,CONCATENATE(IF(AI97&lt;=12,AI97,AI97-12),IF(OR(AI97&lt;12,AI97=24),"am","pm"),"-",IF(AJ97&lt;=12,AJ97,AJ97-12),IF(OR(AJ97&lt;12,AJ97=24),"am","pm")),"")</f>
        <v/>
      </c>
      <c r="AT97" s="1" t="s">
        <v>341</v>
      </c>
      <c r="AU97" s="1" t="s">
        <v>433</v>
      </c>
      <c r="AV97" s="4" t="s">
        <v>432</v>
      </c>
      <c r="AW97" s="4" t="s">
        <v>432</v>
      </c>
      <c r="AX97" s="5" t="str">
        <f>CONCATENATE("{
    'name': """,B97,""",
    'area': ","""",C97,""",",
"'hours': {
      'sunday-start':","""",H97,"""",", 'sunday-end':","""",I97,"""",", 'monday-start':","""",J97,"""",", 'monday-end':","""",K97,"""",", 'tuesday-start':","""",L97,"""",", 'tuesday-end':","""",M97,""", 'wednesday-start':","""",N97,""", 'wednesday-end':","""",O97,""", 'thursday-start':","""",P97,""", 'thursday-end':","""",Q97,""", 'friday-start':","""",R97,""", 'friday-end':","""",S97,""", 'saturday-start':","""",T97,""", 'saturday-end':","""",U97,"""","},","  'description': ","""",V97,"""",", 'link':","""",AR97,"""",", 'pricing':","""",E97,"""",",   'phone-number': ","""",F97,"""",", 'address': ","""",G97,"""",", 'other-amenities': [","'",AS97,"','",AT97,"','",AU97,"'","]",", 'has-drink':",AV97,", 'has-food':",AW97,"},")</f>
        <v>{
    'name': "The Airplane Restaurant",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"1665 Newport Rd, Colorado Springs, CO 80916", 'other-amenities': ['','pet','med'], 'has-drink':false, 'has-food':false},</v>
      </c>
      <c r="AY97" s="1" t="str">
        <f>IF(AS97&gt;0,"&lt;img src=@img/outdoor.png@&gt;","")</f>
        <v/>
      </c>
      <c r="AZ97" s="1" t="str">
        <f>IF(AT97&gt;0,"&lt;img src=@img/pets.png@&gt;","")</f>
        <v>&lt;img src=@img/pets.png@&gt;</v>
      </c>
      <c r="BA97" s="1" t="str">
        <f>IF(AU97="hard","&lt;img src=@img/hard.png@&gt;",IF(AU97="medium","&lt;img src=@img/medium.png@&gt;",IF(AU97="easy","&lt;img src=@img/easy.png@&gt;","")))</f>
        <v/>
      </c>
      <c r="BB97" s="1" t="str">
        <f>IF(AV97="true","&lt;img src=@img/drinkicon.png@&gt;","")</f>
        <v/>
      </c>
      <c r="BC97" s="1" t="str">
        <f>IF(AW97="true","&lt;img src=@img/foodicon.png@&gt;","")</f>
        <v/>
      </c>
      <c r="BD97" s="1" t="str">
        <f>CONCATENATE(AY97,AZ97,BA97,BB97,BC97,BK97)</f>
        <v>&lt;img src=@img/pets.png@&gt;</v>
      </c>
      <c r="BE97" s="1" t="str">
        <f>CONCATENATE(IF(AS97&gt;0,"outdoor ",""),IF(AT97&gt;0,"pet ",""),IF(AV97="true","drink ",""),IF(AW97="true","food ",""),AU97," ",E97," ",C97,IF(BJ97=TRUE," kid",""))</f>
        <v>pet med  powers</v>
      </c>
      <c r="BF97" s="1" t="str">
        <f>IF(C97="Broadmoor","Broadmoor",IF(C97="manitou","Manitou Springs",IF(C97="downtown","Downtown",IF(C97="Monument","Monument",IF(C97="nacademy","North Academy",IF(C97="northgate","North Gate",IF(C97="oldcolo","Old Colorado Springs",IF(C97="powers","Powers Road",IF(C97="sacademy","South Academy",IF(C97="woodland","Woodlands Park",""))))))))))</f>
        <v>Powers Road</v>
      </c>
      <c r="BG97" s="1">
        <v>38.806759999999997</v>
      </c>
      <c r="BH97" s="1">
        <v>-104.72629999999999</v>
      </c>
      <c r="BI97" s="1" t="str">
        <f>CONCATENATE("[",BG97,",",BH97,"],")</f>
        <v>[38.80676,-104.7263],</v>
      </c>
    </row>
    <row r="98" spans="2:61" ht="21" customHeight="1">
      <c r="B98" s="25" t="s">
        <v>105</v>
      </c>
      <c r="C98" s="1" t="s">
        <v>55</v>
      </c>
      <c r="G98" s="12" t="s">
        <v>284</v>
      </c>
      <c r="L98" s="1">
        <v>1700</v>
      </c>
      <c r="M98" s="1">
        <v>1900</v>
      </c>
      <c r="N98" s="1">
        <v>1700</v>
      </c>
      <c r="O98" s="1">
        <v>1900</v>
      </c>
      <c r="P98" s="1">
        <v>1700</v>
      </c>
      <c r="Q98" s="1">
        <v>1900</v>
      </c>
      <c r="R98" s="1">
        <v>1700</v>
      </c>
      <c r="S98" s="1">
        <v>1900</v>
      </c>
      <c r="T98" s="1">
        <v>1700</v>
      </c>
      <c r="U98" s="1">
        <v>1900</v>
      </c>
      <c r="V98" s="5" t="s">
        <v>201</v>
      </c>
      <c r="W98" s="1" t="str">
        <f>IF(H98&gt;0,H98/100,"")</f>
        <v/>
      </c>
      <c r="X98" s="1" t="str">
        <f>IF(I98&gt;0,I98/100,"")</f>
        <v/>
      </c>
      <c r="Y98" s="1" t="str">
        <f>IF(J98&gt;0,J98/100,"")</f>
        <v/>
      </c>
      <c r="Z98" s="1" t="str">
        <f>IF(K98&gt;0,K98/100,"")</f>
        <v/>
      </c>
      <c r="AA98" s="1">
        <f>IF(L98&gt;0,L98/100,"")</f>
        <v>17</v>
      </c>
      <c r="AB98" s="1">
        <f>IF(M98&gt;0,M98/100,"")</f>
        <v>19</v>
      </c>
      <c r="AC98" s="1">
        <f>IF(N98&gt;0,N98/100,"")</f>
        <v>17</v>
      </c>
      <c r="AD98" s="1">
        <f>IF(O98&gt;0,O98/100,"")</f>
        <v>19</v>
      </c>
      <c r="AE98" s="1">
        <f>IF(P98&gt;0,P98/100,"")</f>
        <v>17</v>
      </c>
      <c r="AF98" s="1">
        <f>IF(Q98&gt;0,Q98/100,"")</f>
        <v>19</v>
      </c>
      <c r="AG98" s="1">
        <f>IF(R98&gt;0,R98/100,"")</f>
        <v>17</v>
      </c>
      <c r="AH98" s="1">
        <f>IF(S98&gt;0,S98/100,"")</f>
        <v>19</v>
      </c>
      <c r="AI98" s="1">
        <f>IF(T98&gt;0,T98/100,"")</f>
        <v>17</v>
      </c>
      <c r="AJ98" s="1">
        <f>IF(U98&gt;0,U98/100,"")</f>
        <v>19</v>
      </c>
      <c r="AK98" s="1" t="str">
        <f>IF(H98&gt;0,CONCATENATE(IF(W98&lt;=12,W98,W98-12),IF(OR(W98&lt;12,W98=24),"am","pm"),"-",IF(X98&lt;=12,X98,X98-12),IF(OR(X98&lt;12,X98=24),"am","pm")),"")</f>
        <v/>
      </c>
      <c r="AL98" s="1" t="str">
        <f>IF(J98&gt;0,CONCATENATE(IF(Y98&lt;=12,Y98,Y98-12),IF(OR(Y98&lt;12,Y98=24),"am","pm"),"-",IF(Z98&lt;=12,Z98,Z98-12),IF(OR(Z98&lt;12,Z98=24),"am","pm")),"")</f>
        <v/>
      </c>
      <c r="AM98" s="1" t="str">
        <f>IF(L98&gt;0,CONCATENATE(IF(AA98&lt;=12,AA98,AA98-12),IF(OR(AA98&lt;12,AA98=24),"am","pm"),"-",IF(AB98&lt;=12,AB98,AB98-12),IF(OR(AB98&lt;12,AB98=24),"am","pm")),"")</f>
        <v>5pm-7pm</v>
      </c>
      <c r="AN98" s="1" t="str">
        <f>IF(N98&gt;0,CONCATENATE(IF(AC98&lt;=12,AC98,AC98-12),IF(OR(AC98&lt;12,AC98=24),"am","pm"),"-",IF(AD98&lt;=12,AD98,AD98-12),IF(OR(AD98&lt;12,AD98=24),"am","pm")),"")</f>
        <v>5pm-7pm</v>
      </c>
      <c r="AO98" s="1" t="str">
        <f>IF(O98&gt;0,CONCATENATE(IF(AE98&lt;=12,AE98,AE98-12),IF(OR(AE98&lt;12,AE98=24),"am","pm"),"-",IF(AF98&lt;=12,AF98,AF98-12),IF(OR(AF98&lt;12,AF98=24),"am","pm")),"")</f>
        <v>5pm-7pm</v>
      </c>
      <c r="AP98" s="1" t="str">
        <f>IF(R98&gt;0,CONCATENATE(IF(AG98&lt;=12,AG98,AG98-12),IF(OR(AG98&lt;12,AG98=24),"am","pm"),"-",IF(AH98&lt;=12,AH98,AH98-12),IF(OR(AH98&lt;12,AH98=24),"am","pm")),"")</f>
        <v>5pm-7pm</v>
      </c>
      <c r="AQ98" s="1" t="str">
        <f>IF(T98&gt;0,CONCATENATE(IF(AI98&lt;=12,AI98,AI98-12),IF(OR(AI98&lt;12,AI98=24),"am","pm"),"-",IF(AJ98&lt;=12,AJ98,AJ98-12),IF(OR(AJ98&lt;12,AJ98=24),"am","pm")),"")</f>
        <v>5pm-7pm</v>
      </c>
      <c r="AR98" s="6"/>
      <c r="AU98" s="1" t="s">
        <v>433</v>
      </c>
      <c r="AV98" s="4" t="s">
        <v>431</v>
      </c>
      <c r="AW98" s="4" t="s">
        <v>432</v>
      </c>
      <c r="AX98" s="5" t="str">
        <f>CONCATENATE("{
    'name': """,B98,""",
    'area': ","""",C98,""",",
"'hours': {
      'sunday-start':","""",H98,"""",", 'sunday-end':","""",I98,"""",", 'monday-start':","""",J98,"""",", 'monday-end':","""",K98,"""",", 'tuesday-start':","""",L98,"""",", 'tuesday-end':","""",M98,""", 'wednesday-start':","""",N98,""", 'wednesday-end':","""",O98,""", 'thursday-start':","""",P98,""", 'thursday-end':","""",Q98,""", 'friday-start':","""",R98,""", 'friday-end':","""",S98,""", 'saturday-start':","""",T98,""", 'saturday-end':","""",U98,"""","},","  'description': ","""",V98,"""",", 'link':","""",AR98,"""",", 'pricing':","""",E98,"""",",   'phone-number': ","""",F98,"""",", 'address': ","""",G98,"""",", 'other-amenities': [","'",AS98,"','",AT98,"','",AU98,"'","]",", 'has-drink':",AV98,", 'has-food':",AW98,"},")</f>
        <v>{
    'name': "The Archives",
    'area': "downtown",'hours': {
      'sunday-start':"", 'sunday-end':"", 'monday-start':"", 'monday-end':"", 'tuesday-start':"1700", 'tuesday-end':"1900", 'wednesday-start':"1700", 'wednesday-end':"1900", 'thursday-start':"1700", 'thursday-end':"1900", 'friday-start':"1700", 'friday-end':"1900", 'saturday-start':"1700", 'saturday-end':"1900"},  'description': "Half off cocktaills", 'link':"", 'pricing':"",   'phone-number': "", 'address': "15 S Tejon St, Colorado Springs, CO 80903", 'other-amenities': ['','','med'], 'has-drink':true, 'has-food':false},</v>
      </c>
      <c r="AY98" s="1" t="str">
        <f>IF(AS98&gt;0,"&lt;img src=@img/outdoor.png@&gt;","")</f>
        <v/>
      </c>
      <c r="AZ98" s="1" t="str">
        <f>IF(AT98&gt;0,"&lt;img src=@img/pets.png@&gt;","")</f>
        <v/>
      </c>
      <c r="BA98" s="1" t="str">
        <f>IF(AU98="hard","&lt;img src=@img/hard.png@&gt;",IF(AU98="medium","&lt;img src=@img/medium.png@&gt;",IF(AU98="easy","&lt;img src=@img/easy.png@&gt;","")))</f>
        <v/>
      </c>
      <c r="BB98" s="1" t="str">
        <f>IF(AV98="true","&lt;img src=@img/drinkicon.png@&gt;","")</f>
        <v>&lt;img src=@img/drinkicon.png@&gt;</v>
      </c>
      <c r="BC98" s="1" t="str">
        <f>IF(AW98="true","&lt;img src=@img/foodicon.png@&gt;","")</f>
        <v/>
      </c>
      <c r="BD98" s="1" t="str">
        <f>CONCATENATE(AY98,AZ98,BA98,BB98,BC98,BK98)</f>
        <v>&lt;img src=@img/drinkicon.png@&gt;</v>
      </c>
      <c r="BE98" s="1" t="str">
        <f>CONCATENATE(IF(AS98&gt;0,"outdoor ",""),IF(AT98&gt;0,"pet ",""),IF(AV98="true","drink ",""),IF(AW98="true","food ",""),AU98," ",E98," ",C98,IF(BJ98=TRUE," kid",""))</f>
        <v>drink med  downtown</v>
      </c>
      <c r="BF98" s="1" t="str">
        <f>IF(C98="Broadmoor","Broadmoor",IF(C98="manitou","Manitou Springs",IF(C98="downtown","Downtown",IF(C98="Monument","Monument",IF(C98="nacademy","North Academy",IF(C98="northgate","North Gate",IF(C98="oldcolo","Old Colorado Springs",IF(C98="powers","Powers Road",IF(C98="sacademy","South Academy",IF(C98="woodland","Woodlands Park",""))))))))))</f>
        <v>Downtown</v>
      </c>
      <c r="BG98" s="8">
        <v>38.833321699999999</v>
      </c>
      <c r="BH98" s="8">
        <v>-104.8235583</v>
      </c>
      <c r="BI98" s="1" t="str">
        <f>CONCATENATE("[",BG98,",",BH98,"],")</f>
        <v>[38.8333217,-104.8235583],</v>
      </c>
    </row>
    <row r="99" spans="2:61" ht="21" customHeight="1">
      <c r="B99" s="25" t="s">
        <v>103</v>
      </c>
      <c r="C99" s="1" t="s">
        <v>55</v>
      </c>
      <c r="G99" s="12" t="s">
        <v>282</v>
      </c>
      <c r="H99" s="1">
        <v>1600</v>
      </c>
      <c r="I99" s="1">
        <v>1800</v>
      </c>
      <c r="J99" s="1">
        <v>1600</v>
      </c>
      <c r="K99" s="1">
        <v>1800</v>
      </c>
      <c r="L99" s="1">
        <v>1600</v>
      </c>
      <c r="M99" s="1">
        <v>1800</v>
      </c>
      <c r="N99" s="1">
        <v>1600</v>
      </c>
      <c r="O99" s="1">
        <v>1800</v>
      </c>
      <c r="P99" s="1">
        <v>1600</v>
      </c>
      <c r="Q99" s="1">
        <v>1800</v>
      </c>
      <c r="R99" s="1">
        <v>1600</v>
      </c>
      <c r="S99" s="1">
        <v>1800</v>
      </c>
      <c r="T99" s="1">
        <v>1600</v>
      </c>
      <c r="U99" s="1">
        <v>1800</v>
      </c>
      <c r="V99" s="1" t="s">
        <v>199</v>
      </c>
      <c r="W99" s="1">
        <f>IF(H99&gt;0,H99/100,"")</f>
        <v>16</v>
      </c>
      <c r="X99" s="1">
        <f>IF(I99&gt;0,I99/100,"")</f>
        <v>18</v>
      </c>
      <c r="Y99" s="1">
        <f>IF(J99&gt;0,J99/100,"")</f>
        <v>16</v>
      </c>
      <c r="Z99" s="1">
        <f>IF(K99&gt;0,K99/100,"")</f>
        <v>18</v>
      </c>
      <c r="AA99" s="1">
        <f>IF(L99&gt;0,L99/100,"")</f>
        <v>16</v>
      </c>
      <c r="AB99" s="1">
        <f>IF(M99&gt;0,M99/100,"")</f>
        <v>18</v>
      </c>
      <c r="AC99" s="1">
        <f>IF(N99&gt;0,N99/100,"")</f>
        <v>16</v>
      </c>
      <c r="AD99" s="1">
        <f>IF(O99&gt;0,O99/100,"")</f>
        <v>18</v>
      </c>
      <c r="AE99" s="1">
        <f>IF(P99&gt;0,P99/100,"")</f>
        <v>16</v>
      </c>
      <c r="AF99" s="1">
        <f>IF(Q99&gt;0,Q99/100,"")</f>
        <v>18</v>
      </c>
      <c r="AG99" s="1">
        <f>IF(R99&gt;0,R99/100,"")</f>
        <v>16</v>
      </c>
      <c r="AH99" s="1">
        <f>IF(S99&gt;0,S99/100,"")</f>
        <v>18</v>
      </c>
      <c r="AI99" s="1">
        <f>IF(T99&gt;0,T99/100,"")</f>
        <v>16</v>
      </c>
      <c r="AJ99" s="1">
        <f>IF(U99&gt;0,U99/100,"")</f>
        <v>18</v>
      </c>
      <c r="AK99" s="1" t="str">
        <f>IF(H99&gt;0,CONCATENATE(IF(W99&lt;=12,W99,W99-12),IF(OR(W99&lt;12,W99=24),"am","pm"),"-",IF(X99&lt;=12,X99,X99-12),IF(OR(X99&lt;12,X99=24),"am","pm")),"")</f>
        <v>4pm-6pm</v>
      </c>
      <c r="AL99" s="1" t="str">
        <f>IF(J99&gt;0,CONCATENATE(IF(Y99&lt;=12,Y99,Y99-12),IF(OR(Y99&lt;12,Y99=24),"am","pm"),"-",IF(Z99&lt;=12,Z99,Z99-12),IF(OR(Z99&lt;12,Z99=24),"am","pm")),"")</f>
        <v>4pm-6pm</v>
      </c>
      <c r="AM99" s="1" t="str">
        <f>IF(L99&gt;0,CONCATENATE(IF(AA99&lt;=12,AA99,AA99-12),IF(OR(AA99&lt;12,AA99=24),"am","pm"),"-",IF(AB99&lt;=12,AB99,AB99-12),IF(OR(AB99&lt;12,AB99=24),"am","pm")),"")</f>
        <v>4pm-6pm</v>
      </c>
      <c r="AN99" s="1" t="str">
        <f>IF(N99&gt;0,CONCATENATE(IF(AC99&lt;=12,AC99,AC99-12),IF(OR(AC99&lt;12,AC99=24),"am","pm"),"-",IF(AD99&lt;=12,AD99,AD99-12),IF(OR(AD99&lt;12,AD99=24),"am","pm")),"")</f>
        <v>4pm-6pm</v>
      </c>
      <c r="AO99" s="1" t="str">
        <f>IF(O99&gt;0,CONCATENATE(IF(AE99&lt;=12,AE99,AE99-12),IF(OR(AE99&lt;12,AE99=24),"am","pm"),"-",IF(AF99&lt;=12,AF99,AF99-12),IF(OR(AF99&lt;12,AF99=24),"am","pm")),"")</f>
        <v>4pm-6pm</v>
      </c>
      <c r="AP99" s="1" t="str">
        <f>IF(R99&gt;0,CONCATENATE(IF(AG99&lt;=12,AG99,AG99-12),IF(OR(AG99&lt;12,AG99=24),"am","pm"),"-",IF(AH99&lt;=12,AH99,AH99-12),IF(OR(AH99&lt;12,AH99=24),"am","pm")),"")</f>
        <v>4pm-6pm</v>
      </c>
      <c r="AQ99" s="1" t="str">
        <f>IF(T99&gt;0,CONCATENATE(IF(AI99&lt;=12,AI99,AI99-12),IF(OR(AI99&lt;12,AI99=24),"am","pm"),"-",IF(AJ99&lt;=12,AJ99,AJ99-12),IF(OR(AJ99&lt;12,AJ99=24),"am","pm")),"")</f>
        <v>4pm-6pm</v>
      </c>
      <c r="AR99" s="3"/>
      <c r="AU99" s="1" t="s">
        <v>433</v>
      </c>
      <c r="AV99" s="4" t="s">
        <v>431</v>
      </c>
      <c r="AW99" s="4" t="s">
        <v>431</v>
      </c>
      <c r="AX99" s="5" t="str">
        <f>CONCATENATE("{
    'name': """,B99,""",
    'area': ","""",C99,""",",
"'hours': {
      'sunday-start':","""",H99,"""",", 'sunday-end':","""",I99,"""",", 'monday-start':","""",J99,"""",", 'monday-end':","""",K99,"""",", 'tuesday-start':","""",L99,"""",", 'tuesday-end':","""",M99,""", 'wednesday-start':","""",N99,""", 'wednesday-end':","""",O99,""", 'thursday-start':","""",P99,""", 'thursday-end':","""",Q99,""", 'friday-start':","""",R99,""", 'friday-end':","""",S99,""", 'saturday-start':","""",T99,""", 'saturday-end':","""",U99,"""","},","  'description': ","""",V99,"""",", 'link':","""",AR99,"""",", 'pricing':","""",E99,"""",",   'phone-number': ","""",F99,"""",", 'address': ","""",G99,"""",", 'other-amenities': [","'",AS99,"','",AT99,"','",AU99,"'","]",", 'has-drink':",AV99,", 'has-food':",AW99,"},")</f>
        <v>{
    'name': "The Bench",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all drafts, house wines, well drinks, and can beer. Discounted food.", 'link':"", 'pricing':"",   'phone-number': "", 'address': "424 S Nevada Ave, Colorado Springs, CO 80903", 'other-amenities': ['','','med'], 'has-drink':true, 'has-food':true},</v>
      </c>
      <c r="AY99" s="1" t="str">
        <f>IF(AS99&gt;0,"&lt;img src=@img/outdoor.png@&gt;","")</f>
        <v/>
      </c>
      <c r="AZ99" s="1" t="str">
        <f>IF(AT99&gt;0,"&lt;img src=@img/pets.png@&gt;","")</f>
        <v/>
      </c>
      <c r="BA99" s="1" t="str">
        <f>IF(AU99="hard","&lt;img src=@img/hard.png@&gt;",IF(AU99="medium","&lt;img src=@img/medium.png@&gt;",IF(AU99="easy","&lt;img src=@img/easy.png@&gt;","")))</f>
        <v/>
      </c>
      <c r="BB99" s="1" t="str">
        <f>IF(AV99="true","&lt;img src=@img/drinkicon.png@&gt;","")</f>
        <v>&lt;img src=@img/drinkicon.png@&gt;</v>
      </c>
      <c r="BC99" s="1" t="str">
        <f>IF(AW99="true","&lt;img src=@img/foodicon.png@&gt;","")</f>
        <v>&lt;img src=@img/foodicon.png@&gt;</v>
      </c>
      <c r="BD99" s="1" t="str">
        <f>CONCATENATE(AY99,AZ99,BA99,BB99,BC99,BK99)</f>
        <v>&lt;img src=@img/drinkicon.png@&gt;&lt;img src=@img/foodicon.png@&gt;</v>
      </c>
      <c r="BE99" s="1" t="str">
        <f>CONCATENATE(IF(AS99&gt;0,"outdoor ",""),IF(AT99&gt;0,"pet ",""),IF(AV99="true","drink ",""),IF(AW99="true","food ",""),AU99," ",E99," ",C99,IF(BJ99=TRUE," kid",""))</f>
        <v>drink food med  downtown</v>
      </c>
      <c r="BF99" s="1" t="str">
        <f>IF(C99="Broadmoor","Broadmoor",IF(C99="manitou","Manitou Springs",IF(C99="downtown","Downtown",IF(C99="Monument","Monument",IF(C99="nacademy","North Academy",IF(C99="northgate","North Gate",IF(C99="oldcolo","Old Colorado Springs",IF(C99="powers","Powers Road",IF(C99="sacademy","South Academy",IF(C99="woodland","Woodlands Park",""))))))))))</f>
        <v>Downtown</v>
      </c>
      <c r="BG99" s="8">
        <v>38.827300000000001</v>
      </c>
      <c r="BH99" s="8">
        <v>-104.82262</v>
      </c>
      <c r="BI99" s="1" t="str">
        <f>CONCATENATE("[",BG99,",",BH99,"],")</f>
        <v>[38.8273,-104.82262],</v>
      </c>
    </row>
    <row r="100" spans="2:61" ht="21" customHeight="1">
      <c r="B100" s="25" t="s">
        <v>116</v>
      </c>
      <c r="C100" s="1" t="s">
        <v>126</v>
      </c>
      <c r="G100" s="12" t="s">
        <v>294</v>
      </c>
      <c r="J100" s="1">
        <v>1600</v>
      </c>
      <c r="K100" s="1">
        <v>1730</v>
      </c>
      <c r="L100" s="1">
        <v>1600</v>
      </c>
      <c r="M100" s="1">
        <v>1730</v>
      </c>
      <c r="N100" s="1">
        <v>1600</v>
      </c>
      <c r="O100" s="1">
        <v>1730</v>
      </c>
      <c r="P100" s="1">
        <v>1600</v>
      </c>
      <c r="Q100" s="1">
        <v>1730</v>
      </c>
      <c r="R100" s="1">
        <v>1600</v>
      </c>
      <c r="S100" s="1">
        <v>1730</v>
      </c>
      <c r="V100" s="8" t="s">
        <v>211</v>
      </c>
      <c r="W100" s="1" t="str">
        <f>IF(H100&gt;0,H100/100,"")</f>
        <v/>
      </c>
      <c r="X100" s="1" t="str">
        <f>IF(I100&gt;0,I100/100,"")</f>
        <v/>
      </c>
      <c r="Y100" s="1">
        <f>IF(J100&gt;0,J100/100,"")</f>
        <v>16</v>
      </c>
      <c r="Z100" s="1">
        <f>IF(K100&gt;0,K100/100,"")</f>
        <v>17.3</v>
      </c>
      <c r="AA100" s="1">
        <f>IF(L100&gt;0,L100/100,"")</f>
        <v>16</v>
      </c>
      <c r="AB100" s="1">
        <f>IF(M100&gt;0,M100/100,"")</f>
        <v>17.3</v>
      </c>
      <c r="AC100" s="1">
        <f>IF(N100&gt;0,N100/100,"")</f>
        <v>16</v>
      </c>
      <c r="AD100" s="1">
        <f>IF(O100&gt;0,O100/100,"")</f>
        <v>17.3</v>
      </c>
      <c r="AE100" s="1">
        <f>IF(P100&gt;0,P100/100,"")</f>
        <v>16</v>
      </c>
      <c r="AF100" s="1">
        <f>IF(Q100&gt;0,Q100/100,"")</f>
        <v>17.3</v>
      </c>
      <c r="AG100" s="1">
        <f>IF(R100&gt;0,R100/100,"")</f>
        <v>16</v>
      </c>
      <c r="AH100" s="1">
        <f>IF(S100&gt;0,S100/100,"")</f>
        <v>17.3</v>
      </c>
      <c r="AI100" s="1" t="str">
        <f>IF(T100&gt;0,T100/100,"")</f>
        <v/>
      </c>
      <c r="AJ100" s="1" t="str">
        <f>IF(U100&gt;0,U100/100,"")</f>
        <v/>
      </c>
      <c r="AK100" s="1" t="str">
        <f>IF(H100&gt;0,CONCATENATE(IF(W100&lt;=12,W100,W100-12),IF(OR(W100&lt;12,W100=24),"am","pm"),"-",IF(X100&lt;=12,X100,X100-12),IF(OR(X100&lt;12,X100=24),"am","pm")),"")</f>
        <v/>
      </c>
      <c r="AL100" s="1" t="str">
        <f>IF(J100&gt;0,CONCATENATE(IF(Y100&lt;=12,Y100,Y100-12),IF(OR(Y100&lt;12,Y100=24),"am","pm"),"-",IF(Z100&lt;=12,Z100,Z100-12),IF(OR(Z100&lt;12,Z100=24),"am","pm")),"")</f>
        <v>4pm-5.3pm</v>
      </c>
      <c r="AM100" s="1" t="str">
        <f>IF(L100&gt;0,CONCATENATE(IF(AA100&lt;=12,AA100,AA100-12),IF(OR(AA100&lt;12,AA100=24),"am","pm"),"-",IF(AB100&lt;=12,AB100,AB100-12),IF(OR(AB100&lt;12,AB100=24),"am","pm")),"")</f>
        <v>4pm-5.3pm</v>
      </c>
      <c r="AN100" s="1" t="str">
        <f>IF(N100&gt;0,CONCATENATE(IF(AC100&lt;=12,AC100,AC100-12),IF(OR(AC100&lt;12,AC100=24),"am","pm"),"-",IF(AD100&lt;=12,AD100,AD100-12),IF(OR(AD100&lt;12,AD100=24),"am","pm")),"")</f>
        <v>4pm-5.3pm</v>
      </c>
      <c r="AO100" s="1" t="str">
        <f>IF(O100&gt;0,CONCATENATE(IF(AE100&lt;=12,AE100,AE100-12),IF(OR(AE100&lt;12,AE100=24),"am","pm"),"-",IF(AF100&lt;=12,AF100,AF100-12),IF(OR(AF100&lt;12,AF100=24),"am","pm")),"")</f>
        <v>4pm-5.3pm</v>
      </c>
      <c r="AP100" s="1" t="str">
        <f>IF(R100&gt;0,CONCATENATE(IF(AG100&lt;=12,AG100,AG100-12),IF(OR(AG100&lt;12,AG100=24),"am","pm"),"-",IF(AH100&lt;=12,AH100,AH100-12),IF(OR(AH100&lt;12,AH100=24),"am","pm")),"")</f>
        <v>4pm-5.3pm</v>
      </c>
      <c r="AQ100" s="1" t="str">
        <f>IF(T100&gt;0,CONCATENATE(IF(AI100&lt;=12,AI100,AI100-12),IF(OR(AI100&lt;12,AI100=24),"am","pm"),"-",IF(AJ100&lt;=12,AJ100,AJ100-12),IF(OR(AJ100&lt;12,AJ100=24),"am","pm")),"")</f>
        <v/>
      </c>
      <c r="AU100" s="1" t="s">
        <v>433</v>
      </c>
      <c r="AV100" s="4" t="s">
        <v>431</v>
      </c>
      <c r="AW100" s="4" t="s">
        <v>431</v>
      </c>
      <c r="AX100" s="5" t="str">
        <f>CONCATENATE("{
    'name': """,B100,""",
    'area': ","""",C100,""",",
"'hours': {
      'sunday-start':","""",H100,"""",", 'sunday-end':","""",I100,"""",", 'monday-start':","""",J100,"""",", 'monday-end':","""",K100,"""",", 'tuesday-start':","""",L100,"""",", 'tuesday-end':","""",M100,""", 'wednesday-start':","""",N100,""", 'wednesday-end':","""",O100,""", 'thursday-start':","""",P100,""", 'thursday-end':","""",Q100,""", 'friday-start':","""",R100,""", 'friday-end':","""",S100,""", 'saturday-start':","""",T100,""", 'saturday-end':","""",U100,"""","},","  'description': ","""",V100,"""",", 'link':","""",AR100,"""",", 'pricing':","""",E100,"""",",   'phone-number': ","""",F100,"""",", 'address': ","""",G100,"""",", 'other-amenities': [","'",AS100,"','",AT100,"','",AU100,"'","]",", 'has-drink':",AV100,", 'has-food':",AW100,"},")</f>
        <v>{
    'name': "The Bistro on 2nd",
    'area': "monument",'hours':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"$5 Appetizers &amp; Desserts&lt;br&gt;$5 Wines by the Glass&lt;br&gt;$6 Wines by the Glass&lt;br&gt;$5 Cocktails", 'link':"", 'pricing':"",   'phone-number': "", 'address': "65 2nd St, Monument, CO 80132", 'other-amenities': ['','','med'], 'has-drink':true, 'has-food':true},</v>
      </c>
      <c r="AY100" s="1" t="str">
        <f>IF(AS100&gt;0,"&lt;img src=@img/outdoor.png@&gt;","")</f>
        <v/>
      </c>
      <c r="AZ100" s="1" t="str">
        <f>IF(AT100&gt;0,"&lt;img src=@img/pets.png@&gt;","")</f>
        <v/>
      </c>
      <c r="BA100" s="1" t="str">
        <f>IF(AU100="hard","&lt;img src=@img/hard.png@&gt;",IF(AU100="medium","&lt;img src=@img/medium.png@&gt;",IF(AU100="easy","&lt;img src=@img/easy.png@&gt;","")))</f>
        <v/>
      </c>
      <c r="BB100" s="1" t="str">
        <f>IF(AV100="true","&lt;img src=@img/drinkicon.png@&gt;","")</f>
        <v>&lt;img src=@img/drinkicon.png@&gt;</v>
      </c>
      <c r="BC100" s="1" t="str">
        <f>IF(AW100="true","&lt;img src=@img/foodicon.png@&gt;","")</f>
        <v>&lt;img src=@img/foodicon.png@&gt;</v>
      </c>
      <c r="BD100" s="1" t="str">
        <f>CONCATENATE(AY100,AZ100,BA100,BB100,BC100,BK100)</f>
        <v>&lt;img src=@img/drinkicon.png@&gt;&lt;img src=@img/foodicon.png@&gt;</v>
      </c>
      <c r="BE100" s="1" t="str">
        <f>CONCATENATE(IF(AS100&gt;0,"outdoor ",""),IF(AT100&gt;0,"pet ",""),IF(AV100="true","drink ",""),IF(AW100="true","food ",""),AU100," ",E100," ",C100,IF(BJ100=TRUE," kid",""))</f>
        <v>drink food med  monument</v>
      </c>
      <c r="BF100" s="1" t="str">
        <f>IF(C100="Broadmoor","Broadmoor",IF(C100="manitou","Manitou Springs",IF(C100="downtown","Downtown",IF(C100="Monument","Monument",IF(C100="nacademy","North Academy",IF(C100="northgate","North Gate",IF(C100="oldcolo","Old Colorado Springs",IF(C100="powers","Powers Road",IF(C100="sacademy","South Academy",IF(C100="woodland","Woodlands Park",""))))))))))</f>
        <v>Monument</v>
      </c>
      <c r="BG100" s="8">
        <v>39.091769999999997</v>
      </c>
      <c r="BH100" s="8">
        <v>-104.87315</v>
      </c>
      <c r="BI100" s="1" t="str">
        <f>CONCATENATE("[",BG100,",",BH100,"],")</f>
        <v>[39.09177,-104.87315],</v>
      </c>
    </row>
    <row r="101" spans="2:61" ht="21" customHeight="1">
      <c r="B101" s="25" t="s">
        <v>120</v>
      </c>
      <c r="C101" s="1" t="s">
        <v>127</v>
      </c>
      <c r="G101" s="12" t="s">
        <v>299</v>
      </c>
      <c r="H101" s="1">
        <v>1600</v>
      </c>
      <c r="I101" s="1">
        <v>2000</v>
      </c>
      <c r="J101" s="1">
        <v>1600</v>
      </c>
      <c r="K101" s="1">
        <v>2000</v>
      </c>
      <c r="L101" s="1">
        <v>1600</v>
      </c>
      <c r="M101" s="1">
        <v>2000</v>
      </c>
      <c r="N101" s="1">
        <v>1600</v>
      </c>
      <c r="O101" s="1">
        <v>2000</v>
      </c>
      <c r="P101" s="1">
        <v>1600</v>
      </c>
      <c r="Q101" s="1">
        <v>2000</v>
      </c>
      <c r="R101" s="1">
        <v>1600</v>
      </c>
      <c r="S101" s="1">
        <v>2000</v>
      </c>
      <c r="T101" s="1">
        <v>1600</v>
      </c>
      <c r="U101" s="1">
        <v>2000</v>
      </c>
      <c r="V101" s="32" t="s">
        <v>216</v>
      </c>
      <c r="W101" s="1">
        <f>IF(H101&gt;0,H101/100,"")</f>
        <v>16</v>
      </c>
      <c r="X101" s="1">
        <f>IF(I101&gt;0,I101/100,"")</f>
        <v>20</v>
      </c>
      <c r="Y101" s="1">
        <f>IF(J101&gt;0,J101/100,"")</f>
        <v>16</v>
      </c>
      <c r="Z101" s="1">
        <f>IF(K101&gt;0,K101/100,"")</f>
        <v>20</v>
      </c>
      <c r="AA101" s="1">
        <f>IF(L101&gt;0,L101/100,"")</f>
        <v>16</v>
      </c>
      <c r="AB101" s="1">
        <f>IF(M101&gt;0,M101/100,"")</f>
        <v>20</v>
      </c>
      <c r="AC101" s="1">
        <f>IF(N101&gt;0,N101/100,"")</f>
        <v>16</v>
      </c>
      <c r="AD101" s="1">
        <f>IF(O101&gt;0,O101/100,"")</f>
        <v>20</v>
      </c>
      <c r="AE101" s="1">
        <f>IF(P101&gt;0,P101/100,"")</f>
        <v>16</v>
      </c>
      <c r="AF101" s="1">
        <f>IF(Q101&gt;0,Q101/100,"")</f>
        <v>20</v>
      </c>
      <c r="AG101" s="1">
        <f>IF(R101&gt;0,R101/100,"")</f>
        <v>16</v>
      </c>
      <c r="AH101" s="1">
        <f>IF(S101&gt;0,S101/100,"")</f>
        <v>20</v>
      </c>
      <c r="AI101" s="1">
        <f>IF(T101&gt;0,T101/100,"")</f>
        <v>16</v>
      </c>
      <c r="AJ101" s="1">
        <f>IF(U101&gt;0,U101/100,"")</f>
        <v>20</v>
      </c>
      <c r="AK101" s="1" t="str">
        <f>IF(H101&gt;0,CONCATENATE(IF(W101&lt;=12,W101,W101-12),IF(OR(W101&lt;12,W101=24),"am","pm"),"-",IF(X101&lt;=12,X101,X101-12),IF(OR(X101&lt;12,X101=24),"am","pm")),"")</f>
        <v>4pm-8pm</v>
      </c>
      <c r="AL101" s="1" t="str">
        <f>IF(J101&gt;0,CONCATENATE(IF(Y101&lt;=12,Y101,Y101-12),IF(OR(Y101&lt;12,Y101=24),"am","pm"),"-",IF(Z101&lt;=12,Z101,Z101-12),IF(OR(Z101&lt;12,Z101=24),"am","pm")),"")</f>
        <v>4pm-8pm</v>
      </c>
      <c r="AM101" s="1" t="str">
        <f>IF(L101&gt;0,CONCATENATE(IF(AA101&lt;=12,AA101,AA101-12),IF(OR(AA101&lt;12,AA101=24),"am","pm"),"-",IF(AB101&lt;=12,AB101,AB101-12),IF(OR(AB101&lt;12,AB101=24),"am","pm")),"")</f>
        <v>4pm-8pm</v>
      </c>
      <c r="AN101" s="1" t="str">
        <f>IF(N101&gt;0,CONCATENATE(IF(AC101&lt;=12,AC101,AC101-12),IF(OR(AC101&lt;12,AC101=24),"am","pm"),"-",IF(AD101&lt;=12,AD101,AD101-12),IF(OR(AD101&lt;12,AD101=24),"am","pm")),"")</f>
        <v>4pm-8pm</v>
      </c>
      <c r="AO101" s="1" t="str">
        <f>IF(O101&gt;0,CONCATENATE(IF(AE101&lt;=12,AE101,AE101-12),IF(OR(AE101&lt;12,AE101=24),"am","pm"),"-",IF(AF101&lt;=12,AF101,AF101-12),IF(OR(AF101&lt;12,AF101=24),"am","pm")),"")</f>
        <v>4pm-8pm</v>
      </c>
      <c r="AP101" s="1" t="str">
        <f>IF(R101&gt;0,CONCATENATE(IF(AG101&lt;=12,AG101,AG101-12),IF(OR(AG101&lt;12,AG101=24),"am","pm"),"-",IF(AH101&lt;=12,AH101,AH101-12),IF(OR(AH101&lt;12,AH101=24),"am","pm")),"")</f>
        <v>4pm-8pm</v>
      </c>
      <c r="AQ101" s="1" t="str">
        <f>IF(T101&gt;0,CONCATENATE(IF(AI101&lt;=12,AI101,AI101-12),IF(OR(AI101&lt;12,AI101=24),"am","pm"),"-",IF(AJ101&lt;=12,AJ101,AJ101-12),IF(OR(AJ101&lt;12,AJ101=24),"am","pm")),"")</f>
        <v>4pm-8pm</v>
      </c>
      <c r="AR101" s="3"/>
      <c r="AU101" s="1" t="s">
        <v>433</v>
      </c>
      <c r="AV101" s="4" t="s">
        <v>431</v>
      </c>
      <c r="AW101" s="4" t="s">
        <v>432</v>
      </c>
      <c r="AX101" s="5" t="str">
        <f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"The Brass Tap",
    'area': "northgate",'hours': {
      'sunday-start':"1600", 'sunday-end':"2000", 'monday-start':"1600", 'monday-end':"2000", 'tuesday-start':"1600", 'tuesday-end':"2000", 'wednesday-start':"1600", 'wednesday-end':"2000", 'thursday-start':"1600", 'thursday-end':"2000", 'friday-start':"1600", 'friday-end':"2000", 'saturday-start':"1600", 'saturday-end':"2000"},  'description': "$4 Happy hour pints&lt;br&gt;", 'link':"", 'pricing':"",   'phone-number': "", 'address': "13271 Bass Pro Dr Ste 110, Colorado Springs, CO 80921", 'other-amenities': ['','','med'], 'has-drink':true, 'has-food':false},</v>
      </c>
      <c r="AY101" s="1" t="str">
        <f>IF(AS101&gt;0,"&lt;img src=@img/outdoor.png@&gt;","")</f>
        <v/>
      </c>
      <c r="AZ101" s="1" t="str">
        <f>IF(AT101&gt;0,"&lt;img src=@img/pets.png@&gt;","")</f>
        <v/>
      </c>
      <c r="BA101" s="1" t="str">
        <f>IF(AU101="hard","&lt;img src=@img/hard.png@&gt;",IF(AU101="medium","&lt;img src=@img/medium.png@&gt;",IF(AU101="easy","&lt;img src=@img/easy.png@&gt;","")))</f>
        <v/>
      </c>
      <c r="BB101" s="1" t="str">
        <f>IF(AV101="true","&lt;img src=@img/drinkicon.png@&gt;","")</f>
        <v>&lt;img src=@img/drinkicon.png@&gt;</v>
      </c>
      <c r="BC101" s="1" t="str">
        <f>IF(AW101="true","&lt;img src=@img/foodicon.png@&gt;","")</f>
        <v/>
      </c>
      <c r="BD101" s="1" t="str">
        <f>CONCATENATE(AY101,AZ101,BA101,BB101,BC101,BK101)</f>
        <v>&lt;img src=@img/drinkicon.png@&gt;</v>
      </c>
      <c r="BE101" s="1" t="str">
        <f>CONCATENATE(IF(AS101&gt;0,"outdoor ",""),IF(AT101&gt;0,"pet ",""),IF(AV101="true","drink ",""),IF(AW101="true","food ",""),AU101," ",E101," ",C101,IF(BJ101=TRUE," kid",""))</f>
        <v>drink med  northgate</v>
      </c>
      <c r="BF101" s="1" t="str">
        <f>IF(C101="Broadmoor","Broadmoor",IF(C101="manitou","Manitou Springs",IF(C101="downtown","Downtown",IF(C101="Monument","Monument",IF(C101="nacademy","North Academy",IF(C101="northgate","North Gate",IF(C101="oldcolo","Old Colorado Springs",IF(C101="powers","Powers Road",IF(C101="sacademy","South Academy",IF(C101="woodland","Woodlands Park",""))))))))))</f>
        <v>North Gate</v>
      </c>
      <c r="BG101" s="8">
        <v>39.025303000000001</v>
      </c>
      <c r="BH101" s="8">
        <v>-104.82319819999999</v>
      </c>
      <c r="BI101" s="1" t="str">
        <f>CONCATENATE("[",BG101,",",BH101,"],")</f>
        <v>[39.025303,-104.8231982],</v>
      </c>
    </row>
    <row r="102" spans="2:61" ht="21" customHeight="1">
      <c r="B102" s="18" t="s">
        <v>345</v>
      </c>
      <c r="C102" s="1" t="s">
        <v>384</v>
      </c>
      <c r="G102" s="16" t="s">
        <v>370</v>
      </c>
      <c r="V102" s="5"/>
      <c r="W102" s="1" t="str">
        <f>IF(H102&gt;0,H102/100,"")</f>
        <v/>
      </c>
      <c r="X102" s="1" t="str">
        <f>IF(I102&gt;0,I102/100,"")</f>
        <v/>
      </c>
      <c r="Y102" s="1" t="str">
        <f>IF(J102&gt;0,J102/100,"")</f>
        <v/>
      </c>
      <c r="Z102" s="1" t="str">
        <f>IF(K102&gt;0,K102/100,"")</f>
        <v/>
      </c>
      <c r="AA102" s="1" t="str">
        <f>IF(L102&gt;0,L102/100,"")</f>
        <v/>
      </c>
      <c r="AB102" s="1" t="str">
        <f>IF(M102&gt;0,M102/100,"")</f>
        <v/>
      </c>
      <c r="AC102" s="1" t="str">
        <f>IF(N102&gt;0,N102/100,"")</f>
        <v/>
      </c>
      <c r="AD102" s="1" t="str">
        <f>IF(O102&gt;0,O102/100,"")</f>
        <v/>
      </c>
      <c r="AE102" s="1" t="str">
        <f>IF(P102&gt;0,P102/100,"")</f>
        <v/>
      </c>
      <c r="AF102" s="1" t="str">
        <f>IF(Q102&gt;0,Q102/100,"")</f>
        <v/>
      </c>
      <c r="AG102" s="1" t="str">
        <f>IF(R102&gt;0,R102/100,"")</f>
        <v/>
      </c>
      <c r="AH102" s="1" t="str">
        <f>IF(S102&gt;0,S102/100,"")</f>
        <v/>
      </c>
      <c r="AI102" s="1" t="str">
        <f>IF(T102&gt;0,T102/100,"")</f>
        <v/>
      </c>
      <c r="AJ102" s="1" t="str">
        <f>IF(U102&gt;0,U102/100,"")</f>
        <v/>
      </c>
      <c r="AK102" s="1" t="str">
        <f>IF(H102&gt;0,CONCATENATE(IF(W102&lt;=12,W102,W102-12),IF(OR(W102&lt;12,W102=24),"am","pm"),"-",IF(X102&lt;=12,X102,X102-12),IF(OR(X102&lt;12,X102=24),"am","pm")),"")</f>
        <v/>
      </c>
      <c r="AL102" s="1" t="str">
        <f>IF(J102&gt;0,CONCATENATE(IF(Y102&lt;=12,Y102,Y102-12),IF(OR(Y102&lt;12,Y102=24),"am","pm"),"-",IF(Z102&lt;=12,Z102,Z102-12),IF(OR(Z102&lt;12,Z102=24),"am","pm")),"")</f>
        <v/>
      </c>
      <c r="AM102" s="1" t="str">
        <f>IF(L102&gt;0,CONCATENATE(IF(AA102&lt;=12,AA102,AA102-12),IF(OR(AA102&lt;12,AA102=24),"am","pm"),"-",IF(AB102&lt;=12,AB102,AB102-12),IF(OR(AB102&lt;12,AB102=24),"am","pm")),"")</f>
        <v/>
      </c>
      <c r="AN102" s="1" t="str">
        <f>IF(N102&gt;0,CONCATENATE(IF(AC102&lt;=12,AC102,AC102-12),IF(OR(AC102&lt;12,AC102=24),"am","pm"),"-",IF(AD102&lt;=12,AD102,AD102-12),IF(OR(AD102&lt;12,AD102=24),"am","pm")),"")</f>
        <v/>
      </c>
      <c r="AO102" s="1" t="str">
        <f>IF(O102&gt;0,CONCATENATE(IF(AE102&lt;=12,AE102,AE102-12),IF(OR(AE102&lt;12,AE102=24),"am","pm"),"-",IF(AF102&lt;=12,AF102,AF102-12),IF(OR(AF102&lt;12,AF102=24),"am","pm")),"")</f>
        <v/>
      </c>
      <c r="AP102" s="1" t="str">
        <f>IF(R102&gt;0,CONCATENATE(IF(AG102&lt;=12,AG102,AG102-12),IF(OR(AG102&lt;12,AG102=24),"am","pm"),"-",IF(AH102&lt;=12,AH102,AH102-12),IF(OR(AH102&lt;12,AH102=24),"am","pm")),"")</f>
        <v/>
      </c>
      <c r="AQ102" s="1" t="str">
        <f>IF(T102&gt;0,CONCATENATE(IF(AI102&lt;=12,AI102,AI102-12),IF(OR(AI102&lt;12,AI102=24),"am","pm"),"-",IF(AJ102&lt;=12,AJ102,AJ102-12),IF(OR(AJ102&lt;12,AJ102=24),"am","pm")),"")</f>
        <v/>
      </c>
      <c r="AT102" s="1" t="s">
        <v>341</v>
      </c>
      <c r="AU102" s="1" t="s">
        <v>433</v>
      </c>
      <c r="AV102" s="4" t="s">
        <v>432</v>
      </c>
      <c r="AW102" s="4" t="s">
        <v>432</v>
      </c>
      <c r="AX102" s="5" t="str">
        <f>CONCATENATE("{
    'name': """,B102,""",
    'area': ","""",C102,""",",
"'hours': {
      'sunday-start':","""",H102,"""",", 'sunday-end':","""",I102,"""",", 'monday-start':","""",J102,"""",", 'monday-end':","""",K102,"""",", 'tuesday-start':","""",L102,"""",", 'tuesday-end':","""",M102,""", 'wednesday-start':","""",N102,""", 'wednesday-end':","""",O102,""", 'thursday-start':","""",P102,""", 'thursday-end':","""",Q102,""", 'friday-start':","""",R102,""", 'friday-end':","""",S102,""", 'saturday-start':","""",T102,""", 'saturday-end':","""",U102,"""","},","  'description': ","""",V102,"""",", 'link':","""",AR102,"""",", 'pricing':","""",E102,"""",",   'phone-number': ","""",F102,"""",", 'address': ","""",G102,"""",", 'other-amenities': [","'",AS102,"','",AT102,"','",AU102,"'","]",", 'has-drink':",AV102,", 'has-food':",AW102,"},")</f>
        <v>{
    'name': "The Burrowing Owl",
    'area': "broadmoor",'hours':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"1791 S 8th St, Colorado Springs, CO 80905", 'other-amenities': ['','pet','med'], 'has-drink':false, 'has-food':false},</v>
      </c>
      <c r="AY102" s="1" t="str">
        <f>IF(AS102&gt;0,"&lt;img src=@img/outdoor.png@&gt;","")</f>
        <v/>
      </c>
      <c r="AZ102" s="1" t="str">
        <f>IF(AT102&gt;0,"&lt;img src=@img/pets.png@&gt;","")</f>
        <v>&lt;img src=@img/pets.png@&gt;</v>
      </c>
      <c r="BA102" s="1" t="str">
        <f>IF(AU102="hard","&lt;img src=@img/hard.png@&gt;",IF(AU102="medium","&lt;img src=@img/medium.png@&gt;",IF(AU102="easy","&lt;img src=@img/easy.png@&gt;","")))</f>
        <v/>
      </c>
      <c r="BB102" s="1" t="str">
        <f>IF(AV102="true","&lt;img src=@img/drinkicon.png@&gt;","")</f>
        <v/>
      </c>
      <c r="BC102" s="1" t="str">
        <f>IF(AW102="true","&lt;img src=@img/foodicon.png@&gt;","")</f>
        <v/>
      </c>
      <c r="BD102" s="1" t="str">
        <f>CONCATENATE(AY102,AZ102,BA102,BB102,BC102,BK102)</f>
        <v>&lt;img src=@img/pets.png@&gt;</v>
      </c>
      <c r="BE102" s="1" t="str">
        <f>CONCATENATE(IF(AS102&gt;0,"outdoor ",""),IF(AT102&gt;0,"pet ",""),IF(AV102="true","drink ",""),IF(AW102="true","food ",""),AU102," ",E102," ",C102,IF(BJ102=TRUE," kid",""))</f>
        <v>pet med  broadmoor</v>
      </c>
      <c r="BF102" s="1" t="str">
        <f>IF(C102="Broadmoor","Broadmoor",IF(C102="manitou","Manitou Springs",IF(C102="downtown","Downtown",IF(C102="Monument","Monument",IF(C102="nacademy","North Academy",IF(C102="northgate","North Gate",IF(C102="oldcolo","Old Colorado Springs",IF(C102="powers","Powers Road",IF(C102="sacademy","South Academy",IF(C102="woodland","Woodlands Park",""))))))))))</f>
        <v>Broadmoor</v>
      </c>
      <c r="BG102" s="8">
        <v>38.804183299999998</v>
      </c>
      <c r="BH102" s="8">
        <v>-104.83983670000001</v>
      </c>
      <c r="BI102" s="1" t="str">
        <f>CONCATENATE("[",BG102,",",BH102,"],")</f>
        <v>[38.8041833,-104.8398367],</v>
      </c>
    </row>
    <row r="103" spans="2:61" ht="21" customHeight="1">
      <c r="B103" s="24" t="s">
        <v>82</v>
      </c>
      <c r="C103" s="1" t="s">
        <v>87</v>
      </c>
      <c r="G103" s="12" t="s">
        <v>164</v>
      </c>
      <c r="V103" s="2"/>
      <c r="W103" s="1" t="str">
        <f>IF(H103&gt;0,H103/100,"")</f>
        <v/>
      </c>
      <c r="X103" s="1" t="str">
        <f>IF(I103&gt;0,I103/100,"")</f>
        <v/>
      </c>
      <c r="Y103" s="1" t="str">
        <f>IF(J103&gt;0,J103/100,"")</f>
        <v/>
      </c>
      <c r="Z103" s="1" t="str">
        <f>IF(K103&gt;0,K103/100,"")</f>
        <v/>
      </c>
      <c r="AA103" s="1" t="str">
        <f>IF(L103&gt;0,L103/100,"")</f>
        <v/>
      </c>
      <c r="AB103" s="1" t="str">
        <f>IF(M103&gt;0,M103/100,"")</f>
        <v/>
      </c>
      <c r="AC103" s="1" t="str">
        <f>IF(N103&gt;0,N103/100,"")</f>
        <v/>
      </c>
      <c r="AD103" s="1" t="str">
        <f>IF(O103&gt;0,O103/100,"")</f>
        <v/>
      </c>
      <c r="AE103" s="1" t="str">
        <f>IF(P103&gt;0,P103/100,"")</f>
        <v/>
      </c>
      <c r="AF103" s="1" t="str">
        <f>IF(Q103&gt;0,Q103/100,"")</f>
        <v/>
      </c>
      <c r="AG103" s="1" t="str">
        <f>IF(R103&gt;0,R103/100,"")</f>
        <v/>
      </c>
      <c r="AH103" s="1" t="str">
        <f>IF(S103&gt;0,S103/100,"")</f>
        <v/>
      </c>
      <c r="AI103" s="1" t="str">
        <f>IF(T103&gt;0,T103/100,"")</f>
        <v/>
      </c>
      <c r="AJ103" s="1" t="str">
        <f>IF(U103&gt;0,U103/100,"")</f>
        <v/>
      </c>
      <c r="AK103" s="1" t="str">
        <f>IF(H103&gt;0,CONCATENATE(IF(W103&lt;=12,W103,W103-12),IF(OR(W103&lt;12,W103=24),"am","pm"),"-",IF(X103&lt;=12,X103,X103-12),IF(OR(X103&lt;12,X103=24),"am","pm")),"")</f>
        <v/>
      </c>
      <c r="AL103" s="1" t="str">
        <f>IF(J103&gt;0,CONCATENATE(IF(Y103&lt;=12,Y103,Y103-12),IF(OR(Y103&lt;12,Y103=24),"am","pm"),"-",IF(Z103&lt;=12,Z103,Z103-12),IF(OR(Z103&lt;12,Z103=24),"am","pm")),"")</f>
        <v/>
      </c>
      <c r="AM103" s="1" t="str">
        <f>IF(L103&gt;0,CONCATENATE(IF(AA103&lt;=12,AA103,AA103-12),IF(OR(AA103&lt;12,AA103=24),"am","pm"),"-",IF(AB103&lt;=12,AB103,AB103-12),IF(OR(AB103&lt;12,AB103=24),"am","pm")),"")</f>
        <v/>
      </c>
      <c r="AN103" s="1" t="str">
        <f>IF(N103&gt;0,CONCATENATE(IF(AC103&lt;=12,AC103,AC103-12),IF(OR(AC103&lt;12,AC103=24),"am","pm"),"-",IF(AD103&lt;=12,AD103,AD103-12),IF(OR(AD103&lt;12,AD103=24),"am","pm")),"")</f>
        <v/>
      </c>
      <c r="AO103" s="1" t="str">
        <f>IF(O103&gt;0,CONCATENATE(IF(AE103&lt;=12,AE103,AE103-12),IF(OR(AE103&lt;12,AE103=24),"am","pm"),"-",IF(AF103&lt;=12,AF103,AF103-12),IF(OR(AF103&lt;12,AF103=24),"am","pm")),"")</f>
        <v/>
      </c>
      <c r="AP103" s="1" t="str">
        <f>IF(R103&gt;0,CONCATENATE(IF(AG103&lt;=12,AG103,AG103-12),IF(OR(AG103&lt;12,AG103=24),"am","pm"),"-",IF(AH103&lt;=12,AH103,AH103-12),IF(OR(AH103&lt;12,AH103=24),"am","pm")),"")</f>
        <v/>
      </c>
      <c r="AQ103" s="1" t="str">
        <f>IF(T103&gt;0,CONCATENATE(IF(AI103&lt;=12,AI103,AI103-12),IF(OR(AI103&lt;12,AI103=24),"am","pm"),"-",IF(AJ103&lt;=12,AJ103,AJ103-12),IF(OR(AJ103&lt;12,AJ103=24),"am","pm")),"")</f>
        <v/>
      </c>
      <c r="AR103" s="3"/>
      <c r="AU103" s="1" t="s">
        <v>433</v>
      </c>
      <c r="AV103" s="4" t="s">
        <v>432</v>
      </c>
      <c r="AW103" s="4" t="s">
        <v>432</v>
      </c>
      <c r="AX103" s="5" t="str">
        <f>CONCATENATE("{
    'name': """,B103,""",
    'area': ","""",C103,""",",
"'hours': {
      'sunday-start':","""",H103,"""",", 'sunday-end':","""",I103,"""",", 'monday-start':","""",J103,"""",", 'monday-end':","""",K103,"""",", 'tuesday-start':","""",L103,"""",", 'tuesday-end':","""",M103,""", 'wednesday-start':","""",N103,""", 'wednesday-end':","""",O103,""", 'thursday-start':","""",P103,""", 'thursday-end':","""",Q103,""", 'friday-start':","""",R103,""", 'friday-end':","""",S103,""", 'saturday-start':","""",T103,""", 'saturday-end':","""",U103,"""","},","  'description': ","""",V103,"""",", 'link':","""",AR103,"""",", 'pricing':","""",E103,"""",",   'phone-number': ","""",F103,"""",", 'address': ","""",G103,"""",", 'other-amenities': [","'",AS103,"','",AT103,"','",AU103,"'","]",", 'has-drink':",AV103,", 'has-food':",AW103,"},")</f>
        <v>{
    'name': "The Loop",
    'area': "manitou",'hours':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"965 Manitou Ave, Manitou Springs, CO 80829", 'other-amenities': ['','','med'], 'has-drink':false, 'has-food':false},</v>
      </c>
      <c r="AY103" s="1" t="str">
        <f>IF(AS103&gt;0,"&lt;img src=@img/outdoor.png@&gt;","")</f>
        <v/>
      </c>
      <c r="AZ103" s="1" t="str">
        <f>IF(AT103&gt;0,"&lt;img src=@img/pets.png@&gt;","")</f>
        <v/>
      </c>
      <c r="BA103" s="1" t="str">
        <f>IF(AU103="hard","&lt;img src=@img/hard.png@&gt;",IF(AU103="medium","&lt;img src=@img/medium.png@&gt;",IF(AU103="easy","&lt;img src=@img/easy.png@&gt;","")))</f>
        <v/>
      </c>
      <c r="BB103" s="1" t="str">
        <f>IF(AV103="true","&lt;img src=@img/drinkicon.png@&gt;","")</f>
        <v/>
      </c>
      <c r="BC103" s="1" t="str">
        <f>IF(AW103="true","&lt;img src=@img/foodicon.png@&gt;","")</f>
        <v/>
      </c>
      <c r="BD103" s="1" t="str">
        <f>CONCATENATE(AY103,AZ103,BA103,BB103,BC103,BK103)</f>
        <v/>
      </c>
      <c r="BE103" s="1" t="str">
        <f>CONCATENATE(IF(AS103&gt;0,"outdoor ",""),IF(AT103&gt;0,"pet ",""),IF(AV103="true","drink ",""),IF(AW103="true","food ",""),AU103," ",E103," ",C103,IF(BJ103=TRUE," kid",""))</f>
        <v>med  manitou</v>
      </c>
      <c r="BF103" s="1" t="str">
        <f>IF(C103="Broadmoor","Broadmoor",IF(C103="manitou","Manitou Springs",IF(C103="downtown","Downtown",IF(C103="Monument","Monument",IF(C103="nacademy","North Academy",IF(C103="northgate","North Gate",IF(C103="oldcolo","Old Colorado Springs",IF(C103="powers","Powers Road",IF(C103="sacademy","South Academy",IF(C103="woodland","Woodlands Park",""))))))))))</f>
        <v>Manitou Springs</v>
      </c>
      <c r="BG103" s="8">
        <v>38.859034999999999</v>
      </c>
      <c r="BH103" s="8">
        <v>-104.91963</v>
      </c>
      <c r="BI103" s="1" t="str">
        <f>CONCATENATE("[",BG103,",",BH103,"],")</f>
        <v>[38.859035,-104.91963],</v>
      </c>
    </row>
    <row r="104" spans="2:61" ht="21" customHeight="1">
      <c r="B104" s="1" t="s">
        <v>140</v>
      </c>
      <c r="C104" s="1" t="s">
        <v>142</v>
      </c>
      <c r="G104" s="12" t="s">
        <v>317</v>
      </c>
      <c r="J104" s="1">
        <v>1700</v>
      </c>
      <c r="K104" s="1">
        <v>1900</v>
      </c>
      <c r="L104" s="1">
        <v>1700</v>
      </c>
      <c r="M104" s="1">
        <v>1900</v>
      </c>
      <c r="N104" s="1">
        <v>1700</v>
      </c>
      <c r="O104" s="1">
        <v>1900</v>
      </c>
      <c r="P104" s="1">
        <v>1700</v>
      </c>
      <c r="Q104" s="1">
        <v>1900</v>
      </c>
      <c r="R104" s="1">
        <v>1700</v>
      </c>
      <c r="S104" s="1">
        <v>1900</v>
      </c>
      <c r="V104" s="34" t="s">
        <v>230</v>
      </c>
      <c r="W104" s="1" t="str">
        <f>IF(H104&gt;0,H104/100,"")</f>
        <v/>
      </c>
      <c r="X104" s="1" t="str">
        <f>IF(I104&gt;0,I104/100,"")</f>
        <v/>
      </c>
      <c r="Y104" s="1">
        <f>IF(J104&gt;0,J104/100,"")</f>
        <v>17</v>
      </c>
      <c r="Z104" s="1">
        <f>IF(K104&gt;0,K104/100,"")</f>
        <v>19</v>
      </c>
      <c r="AA104" s="1">
        <f>IF(L104&gt;0,L104/100,"")</f>
        <v>17</v>
      </c>
      <c r="AB104" s="1">
        <f>IF(M104&gt;0,M104/100,"")</f>
        <v>19</v>
      </c>
      <c r="AC104" s="1">
        <f>IF(N104&gt;0,N104/100,"")</f>
        <v>17</v>
      </c>
      <c r="AD104" s="1">
        <f>IF(O104&gt;0,O104/100,"")</f>
        <v>19</v>
      </c>
      <c r="AE104" s="1">
        <f>IF(P104&gt;0,P104/100,"")</f>
        <v>17</v>
      </c>
      <c r="AF104" s="1">
        <f>IF(Q104&gt;0,Q104/100,"")</f>
        <v>19</v>
      </c>
      <c r="AG104" s="1">
        <f>IF(R104&gt;0,R104/100,"")</f>
        <v>17</v>
      </c>
      <c r="AH104" s="1">
        <f>IF(S104&gt;0,S104/100,"")</f>
        <v>19</v>
      </c>
      <c r="AI104" s="1" t="str">
        <f>IF(T104&gt;0,T104/100,"")</f>
        <v/>
      </c>
      <c r="AJ104" s="1" t="str">
        <f>IF(U104&gt;0,U104/100,"")</f>
        <v/>
      </c>
      <c r="AK104" s="1" t="str">
        <f>IF(H104&gt;0,CONCATENATE(IF(W104&lt;=12,W104,W104-12),IF(OR(W104&lt;12,W104=24),"am","pm"),"-",IF(X104&lt;=12,X104,X104-12),IF(OR(X104&lt;12,X104=24),"am","pm")),"")</f>
        <v/>
      </c>
      <c r="AL104" s="1" t="str">
        <f>IF(J104&gt;0,CONCATENATE(IF(Y104&lt;=12,Y104,Y104-12),IF(OR(Y104&lt;12,Y104=24),"am","pm"),"-",IF(Z104&lt;=12,Z104,Z104-12),IF(OR(Z104&lt;12,Z104=24),"am","pm")),"")</f>
        <v>5pm-7pm</v>
      </c>
      <c r="AM104" s="1" t="str">
        <f>IF(L104&gt;0,CONCATENATE(IF(AA104&lt;=12,AA104,AA104-12),IF(OR(AA104&lt;12,AA104=24),"am","pm"),"-",IF(AB104&lt;=12,AB104,AB104-12),IF(OR(AB104&lt;12,AB104=24),"am","pm")),"")</f>
        <v>5pm-7pm</v>
      </c>
      <c r="AN104" s="1" t="str">
        <f>IF(N104&gt;0,CONCATENATE(IF(AC104&lt;=12,AC104,AC104-12),IF(OR(AC104&lt;12,AC104=24),"am","pm"),"-",IF(AD104&lt;=12,AD104,AD104-12),IF(OR(AD104&lt;12,AD104=24),"am","pm")),"")</f>
        <v>5pm-7pm</v>
      </c>
      <c r="AO104" s="1" t="str">
        <f>IF(O104&gt;0,CONCATENATE(IF(AE104&lt;=12,AE104,AE104-12),IF(OR(AE104&lt;12,AE104=24),"am","pm"),"-",IF(AF104&lt;=12,AF104,AF104-12),IF(OR(AF104&lt;12,AF104=24),"am","pm")),"")</f>
        <v>5pm-7pm</v>
      </c>
      <c r="AP104" s="1" t="str">
        <f>IF(R104&gt;0,CONCATENATE(IF(AG104&lt;=12,AG104,AG104-12),IF(OR(AG104&lt;12,AG104=24),"am","pm"),"-",IF(AH104&lt;=12,AH104,AH104-12),IF(OR(AH104&lt;12,AH104=24),"am","pm")),"")</f>
        <v>5pm-7pm</v>
      </c>
      <c r="AQ104" s="1" t="str">
        <f>IF(T104&gt;0,CONCATENATE(IF(AI104&lt;=12,AI104,AI104-12),IF(OR(AI104&lt;12,AI104=24),"am","pm"),"-",IF(AJ104&lt;=12,AJ104,AJ104-12),IF(OR(AJ104&lt;12,AJ104=24),"am","pm")),"")</f>
        <v/>
      </c>
      <c r="AR104" s="6"/>
      <c r="AU104" s="1" t="s">
        <v>433</v>
      </c>
      <c r="AV104" s="4" t="s">
        <v>431</v>
      </c>
      <c r="AW104" s="4" t="s">
        <v>431</v>
      </c>
      <c r="AX104" s="5" t="str">
        <f>CONCATENATE("{
    'name': """,B104,""",
    'area': ","""",C104,""",",
"'hours': {
      'sunday-start':","""",H104,"""",", 'sunday-end':","""",I104,"""",", 'monday-start':","""",J104,"""",", 'monday-end':","""",K104,"""",", 'tuesday-start':","""",L104,"""",", 'tuesday-end':","""",M104,""", 'wednesday-start':","""",N104,""", 'wednesday-end':","""",O104,""", 'thursday-start':","""",P104,""", 'thursday-end':","""",Q104,""", 'friday-start':","""",R104,""", 'friday-end':","""",S104,""", 'saturday-start':","""",T104,""", 'saturday-end':","""",U104,"""","},","  'description': ","""",V104,"""",", 'link':","""",AR104,"""",", 'pricing':","""",E104,"""",",   'phone-number': ","""",F104,"""",", 'address': ","""",G104,"""",", 'other-amenities': [","'",AS104,"','",AT104,"','",AU104,"'","]",", 'has-drink':",AV104,", 'has-food':",AW104,"},")</f>
        <v>{
    'name': "The Playing Field Sports Bar",
    'area': "nacademy",'hours':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"2 for 1 Domestics&lt;br&gt;Special Discounts for First Responders &amp; Military&lt;br&gt;Tuesday $2 drinks all day and 2 tacos for $2 all day&lt;br&gt;Saturday and Sunday $3 Bud Light &amp; Buds For Football Games", 'link':"", 'pricing':"",   'phone-number': "", 'address': "3958 N Academy Blvd #112, Colorado Springs, CO 80917", 'other-amenities': ['','','med'], 'has-drink':true, 'has-food':true},</v>
      </c>
      <c r="AY104" s="1" t="str">
        <f>IF(AS104&gt;0,"&lt;img src=@img/outdoor.png@&gt;","")</f>
        <v/>
      </c>
      <c r="AZ104" s="1" t="str">
        <f>IF(AT104&gt;0,"&lt;img src=@img/pets.png@&gt;","")</f>
        <v/>
      </c>
      <c r="BA104" s="1" t="str">
        <f>IF(AU104="hard","&lt;img src=@img/hard.png@&gt;",IF(AU104="medium","&lt;img src=@img/medium.png@&gt;",IF(AU104="easy","&lt;img src=@img/easy.png@&gt;","")))</f>
        <v/>
      </c>
      <c r="BB104" s="1" t="str">
        <f>IF(AV104="true","&lt;img src=@img/drinkicon.png@&gt;","")</f>
        <v>&lt;img src=@img/drinkicon.png@&gt;</v>
      </c>
      <c r="BC104" s="1" t="str">
        <f>IF(AW104="true","&lt;img src=@img/foodicon.png@&gt;","")</f>
        <v>&lt;img src=@img/foodicon.png@&gt;</v>
      </c>
      <c r="BD104" s="1" t="str">
        <f>CONCATENATE(AY104,AZ104,BA104,BB104,BC104,BK104)</f>
        <v>&lt;img src=@img/drinkicon.png@&gt;&lt;img src=@img/foodicon.png@&gt;</v>
      </c>
      <c r="BE104" s="1" t="str">
        <f>CONCATENATE(IF(AS104&gt;0,"outdoor ",""),IF(AT104&gt;0,"pet ",""),IF(AV104="true","drink ",""),IF(AW104="true","food ",""),AU104," ",E104," ",C104,IF(BJ104=TRUE," kid",""))</f>
        <v>drink food med  nacademy</v>
      </c>
      <c r="BF104" s="1" t="str">
        <f>IF(C104="Broadmoor","Broadmoor",IF(C104="manitou","Manitou Springs",IF(C104="downtown","Downtown",IF(C104="Monument","Monument",IF(C104="nacademy","North Academy",IF(C104="northgate","North Gate",IF(C104="oldcolo","Old Colorado Springs",IF(C104="powers","Powers Road",IF(C104="sacademy","South Academy",IF(C104="woodland","Woodlands Park",""))))))))))</f>
        <v>North Academy</v>
      </c>
      <c r="BG104" s="8">
        <v>38.889229999999998</v>
      </c>
      <c r="BH104" s="8">
        <v>-104.75874</v>
      </c>
      <c r="BI104" s="1" t="str">
        <f>CONCATENATE("[",BG104,",",BH104,"],")</f>
        <v>[38.88923,-104.75874],</v>
      </c>
    </row>
    <row r="105" spans="2:61" ht="21" customHeight="1">
      <c r="B105" s="8" t="s">
        <v>62</v>
      </c>
      <c r="C105" s="1" t="s">
        <v>55</v>
      </c>
      <c r="G105" s="12" t="s">
        <v>150</v>
      </c>
      <c r="J105" s="1">
        <v>1700</v>
      </c>
      <c r="K105" s="1">
        <v>1900</v>
      </c>
      <c r="L105" s="1">
        <v>1700</v>
      </c>
      <c r="M105" s="1">
        <v>1900</v>
      </c>
      <c r="N105" s="1">
        <v>1700</v>
      </c>
      <c r="O105" s="1">
        <v>1900</v>
      </c>
      <c r="P105" s="1">
        <v>1700</v>
      </c>
      <c r="Q105" s="1">
        <v>1900</v>
      </c>
      <c r="R105" s="1">
        <v>1700</v>
      </c>
      <c r="S105" s="1">
        <v>1900</v>
      </c>
      <c r="V105" s="1" t="s">
        <v>173</v>
      </c>
      <c r="W105" s="1" t="str">
        <f>IF(H105&gt;0,H105/100,"")</f>
        <v/>
      </c>
      <c r="X105" s="1" t="str">
        <f>IF(I105&gt;0,I105/100,"")</f>
        <v/>
      </c>
      <c r="Y105" s="1">
        <f>IF(J105&gt;0,J105/100,"")</f>
        <v>17</v>
      </c>
      <c r="Z105" s="1">
        <f>IF(K105&gt;0,K105/100,"")</f>
        <v>19</v>
      </c>
      <c r="AA105" s="1">
        <f>IF(L105&gt;0,L105/100,"")</f>
        <v>17</v>
      </c>
      <c r="AB105" s="1">
        <f>IF(M105&gt;0,M105/100,"")</f>
        <v>19</v>
      </c>
      <c r="AC105" s="1">
        <f>IF(N105&gt;0,N105/100,"")</f>
        <v>17</v>
      </c>
      <c r="AD105" s="1">
        <f>IF(O105&gt;0,O105/100,"")</f>
        <v>19</v>
      </c>
      <c r="AE105" s="1">
        <f>IF(P105&gt;0,P105/100,"")</f>
        <v>17</v>
      </c>
      <c r="AF105" s="1">
        <f>IF(Q105&gt;0,Q105/100,"")</f>
        <v>19</v>
      </c>
      <c r="AG105" s="1">
        <f>IF(R105&gt;0,R105/100,"")</f>
        <v>17</v>
      </c>
      <c r="AH105" s="1">
        <f>IF(S105&gt;0,S105/100,"")</f>
        <v>19</v>
      </c>
      <c r="AI105" s="1" t="str">
        <f>IF(T105&gt;0,T105/100,"")</f>
        <v/>
      </c>
      <c r="AJ105" s="1" t="str">
        <f>IF(U105&gt;0,U105/100,"")</f>
        <v/>
      </c>
      <c r="AK105" s="1" t="str">
        <f>IF(H105&gt;0,CONCATENATE(IF(W105&lt;=12,W105,W105-12),IF(OR(W105&lt;12,W105=24),"am","pm"),"-",IF(X105&lt;=12,X105,X105-12),IF(OR(X105&lt;12,X105=24),"am","pm")),"")</f>
        <v/>
      </c>
      <c r="AL105" s="1" t="str">
        <f>IF(J105&gt;0,CONCATENATE(IF(Y105&lt;=12,Y105,Y105-12),IF(OR(Y105&lt;12,Y105=24),"am","pm"),"-",IF(Z105&lt;=12,Z105,Z105-12),IF(OR(Z105&lt;12,Z105=24),"am","pm")),"")</f>
        <v>5pm-7pm</v>
      </c>
      <c r="AM105" s="1" t="str">
        <f>IF(L105&gt;0,CONCATENATE(IF(AA105&lt;=12,AA105,AA105-12),IF(OR(AA105&lt;12,AA105=24),"am","pm"),"-",IF(AB105&lt;=12,AB105,AB105-12),IF(OR(AB105&lt;12,AB105=24),"am","pm")),"")</f>
        <v>5pm-7pm</v>
      </c>
      <c r="AN105" s="1" t="str">
        <f>IF(N105&gt;0,CONCATENATE(IF(AC105&lt;=12,AC105,AC105-12),IF(OR(AC105&lt;12,AC105=24),"am","pm"),"-",IF(AD105&lt;=12,AD105,AD105-12),IF(OR(AD105&lt;12,AD105=24),"am","pm")),"")</f>
        <v>5pm-7pm</v>
      </c>
      <c r="AO105" s="1" t="str">
        <f>IF(O105&gt;0,CONCATENATE(IF(AE105&lt;=12,AE105,AE105-12),IF(OR(AE105&lt;12,AE105=24),"am","pm"),"-",IF(AF105&lt;=12,AF105,AF105-12),IF(OR(AF105&lt;12,AF105=24),"am","pm")),"")</f>
        <v>5pm-7pm</v>
      </c>
      <c r="AP105" s="1" t="str">
        <f>IF(R105&gt;0,CONCATENATE(IF(AG105&lt;=12,AG105,AG105-12),IF(OR(AG105&lt;12,AG105=24),"am","pm"),"-",IF(AH105&lt;=12,AH105,AH105-12),IF(OR(AH105&lt;12,AH105=24),"am","pm")),"")</f>
        <v>5pm-7pm</v>
      </c>
      <c r="AQ105" s="1" t="str">
        <f>IF(T105&gt;0,CONCATENATE(IF(AI105&lt;=12,AI105,AI105-12),IF(OR(AI105&lt;12,AI105=24),"am","pm"),"-",IF(AJ105&lt;=12,AJ105,AJ105-12),IF(OR(AJ105&lt;12,AJ105=24),"am","pm")),"")</f>
        <v/>
      </c>
      <c r="AR105" s="3" t="s">
        <v>151</v>
      </c>
      <c r="AU105" s="1" t="s">
        <v>433</v>
      </c>
      <c r="AV105" s="4" t="s">
        <v>431</v>
      </c>
      <c r="AW105" s="4" t="s">
        <v>431</v>
      </c>
      <c r="AX105" s="5" t="str">
        <f>CONCATENATE("{
    'name': """,B105,""",
    'area': ","""",C105,""",",
"'hours': {
      'sunday-start':","""",H105,"""",", 'sunday-end':","""",I105,"""",", 'monday-start':","""",J105,"""",", 'monday-end':","""",K105,"""",", 'tuesday-start':","""",L105,"""",", 'tuesday-end':","""",M105,""", 'wednesday-start':","""",N105,""", 'wednesday-end':","""",O105,""", 'thursday-start':","""",P105,""", 'thursday-end':","""",Q105,""", 'friday-start':","""",R105,""", 'friday-end':","""",S105,""", 'saturday-start':","""",T105,""", 'saturday-end':","""",U105,"""","},","  'description': ","""",V105,"""",", 'link':","""",AR105,"""",", 'pricing':","""",E105,"""",",   'phone-number': ","""",F105,"""",", 'address': ","""",G105,"""",", 'other-amenities': [","'",AS105,"','",AT105,"','",AU105,"'","]",", 'has-drink':",AV105,", 'has-food':",AW105,"},")</f>
        <v>{
    'name': "The Rabbit Hole",
    'area': "downtown",'hours':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"$5 Select Local Drafts&lt;br&gt;$6 Wine by the Glass&lt;br&gt;$6 Select Specialty Cocktails&lt;br&gt;Happy hour food specials", 'link':"https://www.facebook.com/rabbitholedinneranddrinks/", 'pricing':"",   'phone-number': "", 'address': "101 N Tejon St, Colorado Springs, CO 80903", 'other-amenities': ['','','med'], 'has-drink':true, 'has-food':true},</v>
      </c>
      <c r="AY105" s="1" t="str">
        <f>IF(AS105&gt;0,"&lt;img src=@img/outdoor.png@&gt;","")</f>
        <v/>
      </c>
      <c r="AZ105" s="1" t="str">
        <f>IF(AT105&gt;0,"&lt;img src=@img/pets.png@&gt;","")</f>
        <v/>
      </c>
      <c r="BA105" s="1" t="str">
        <f>IF(AU105="hard","&lt;img src=@img/hard.png@&gt;",IF(AU105="medium","&lt;img src=@img/medium.png@&gt;",IF(AU105="easy","&lt;img src=@img/easy.png@&gt;","")))</f>
        <v/>
      </c>
      <c r="BB105" s="1" t="str">
        <f>IF(AV105="true","&lt;img src=@img/drinkicon.png@&gt;","")</f>
        <v>&lt;img src=@img/drinkicon.png@&gt;</v>
      </c>
      <c r="BC105" s="1" t="str">
        <f>IF(AW105="true","&lt;img src=@img/foodicon.png@&gt;","")</f>
        <v>&lt;img src=@img/foodicon.png@&gt;</v>
      </c>
      <c r="BD105" s="1" t="str">
        <f>CONCATENATE(AY105,AZ105,BA105,BB105,BC105,BK105)</f>
        <v>&lt;img src=@img/drinkicon.png@&gt;&lt;img src=@img/foodicon.png@&gt;</v>
      </c>
      <c r="BE105" s="1" t="str">
        <f>CONCATENATE(IF(AS105&gt;0,"outdoor ",""),IF(AT105&gt;0,"pet ",""),IF(AV105="true","drink ",""),IF(AW105="true","food ",""),AU105," ",E105," ",C105,IF(BJ105=TRUE," kid",""))</f>
        <v>drink food med  downtown</v>
      </c>
      <c r="BF105" s="1" t="str">
        <f>IF(C105="Broadmoor","Broadmoor",IF(C105="manitou","Manitou Springs",IF(C105="downtown","Downtown",IF(C105="Monument","Monument",IF(C105="nacademy","North Academy",IF(C105="northgate","North Gate",IF(C105="oldcolo","Old Colorado Springs",IF(C105="powers","Powers Road",IF(C105="sacademy","South Academy",IF(C105="woodland","Woodlands Park",""))))))))))</f>
        <v>Downtown</v>
      </c>
      <c r="BG105" s="8">
        <v>38.835619999999999</v>
      </c>
      <c r="BH105" s="8">
        <v>-104.82317999999999</v>
      </c>
      <c r="BI105" s="1" t="str">
        <f>CONCATENATE("[",BG105,",",BH105,"],")</f>
        <v>[38.83562,-104.82318],</v>
      </c>
    </row>
    <row r="106" spans="2:61" ht="21" customHeight="1">
      <c r="B106" s="1" t="s">
        <v>125</v>
      </c>
      <c r="C106" s="1" t="s">
        <v>127</v>
      </c>
      <c r="G106" s="12" t="s">
        <v>304</v>
      </c>
      <c r="H106" s="1">
        <v>1600</v>
      </c>
      <c r="I106" s="1">
        <v>1800</v>
      </c>
      <c r="J106" s="1">
        <v>1600</v>
      </c>
      <c r="K106" s="1">
        <v>1800</v>
      </c>
      <c r="L106" s="1">
        <v>1600</v>
      </c>
      <c r="M106" s="1">
        <v>1800</v>
      </c>
      <c r="N106" s="1">
        <v>1600</v>
      </c>
      <c r="O106" s="1">
        <v>1800</v>
      </c>
      <c r="P106" s="1">
        <v>1600</v>
      </c>
      <c r="Q106" s="1">
        <v>1800</v>
      </c>
      <c r="R106" s="1">
        <v>1600</v>
      </c>
      <c r="S106" s="1">
        <v>1800</v>
      </c>
      <c r="T106" s="1">
        <v>1600</v>
      </c>
      <c r="U106" s="1">
        <v>1800</v>
      </c>
      <c r="V106" s="1" t="s">
        <v>220</v>
      </c>
      <c r="W106" s="1">
        <f>IF(H106&gt;0,H106/100,"")</f>
        <v>16</v>
      </c>
      <c r="X106" s="1">
        <f>IF(I106&gt;0,I106/100,"")</f>
        <v>18</v>
      </c>
      <c r="Y106" s="1">
        <f>IF(J106&gt;0,J106/100,"")</f>
        <v>16</v>
      </c>
      <c r="Z106" s="1">
        <f>IF(K106&gt;0,K106/100,"")</f>
        <v>18</v>
      </c>
      <c r="AA106" s="1">
        <f>IF(L106&gt;0,L106/100,"")</f>
        <v>16</v>
      </c>
      <c r="AB106" s="1">
        <f>IF(M106&gt;0,M106/100,"")</f>
        <v>18</v>
      </c>
      <c r="AC106" s="1">
        <f>IF(N106&gt;0,N106/100,"")</f>
        <v>16</v>
      </c>
      <c r="AD106" s="1">
        <f>IF(O106&gt;0,O106/100,"")</f>
        <v>18</v>
      </c>
      <c r="AE106" s="1">
        <f>IF(P106&gt;0,P106/100,"")</f>
        <v>16</v>
      </c>
      <c r="AF106" s="1">
        <f>IF(Q106&gt;0,Q106/100,"")</f>
        <v>18</v>
      </c>
      <c r="AG106" s="1">
        <f>IF(R106&gt;0,R106/100,"")</f>
        <v>16</v>
      </c>
      <c r="AH106" s="1">
        <f>IF(S106&gt;0,S106/100,"")</f>
        <v>18</v>
      </c>
      <c r="AI106" s="1">
        <f>IF(T106&gt;0,T106/100,"")</f>
        <v>16</v>
      </c>
      <c r="AJ106" s="1">
        <f>IF(U106&gt;0,U106/100,"")</f>
        <v>18</v>
      </c>
      <c r="AK106" s="1" t="str">
        <f>IF(H106&gt;0,CONCATENATE(IF(W106&lt;=12,W106,W106-12),IF(OR(W106&lt;12,W106=24),"am","pm"),"-",IF(X106&lt;=12,X106,X106-12),IF(OR(X106&lt;12,X106=24),"am","pm")),"")</f>
        <v>4pm-6pm</v>
      </c>
      <c r="AL106" s="1" t="str">
        <f>IF(J106&gt;0,CONCATENATE(IF(Y106&lt;=12,Y106,Y106-12),IF(OR(Y106&lt;12,Y106=24),"am","pm"),"-",IF(Z106&lt;=12,Z106,Z106-12),IF(OR(Z106&lt;12,Z106=24),"am","pm")),"")</f>
        <v>4pm-6pm</v>
      </c>
      <c r="AM106" s="1" t="str">
        <f>IF(L106&gt;0,CONCATENATE(IF(AA106&lt;=12,AA106,AA106-12),IF(OR(AA106&lt;12,AA106=24),"am","pm"),"-",IF(AB106&lt;=12,AB106,AB106-12),IF(OR(AB106&lt;12,AB106=24),"am","pm")),"")</f>
        <v>4pm-6pm</v>
      </c>
      <c r="AN106" s="1" t="str">
        <f>IF(N106&gt;0,CONCATENATE(IF(AC106&lt;=12,AC106,AC106-12),IF(OR(AC106&lt;12,AC106=24),"am","pm"),"-",IF(AD106&lt;=12,AD106,AD106-12),IF(OR(AD106&lt;12,AD106=24),"am","pm")),"")</f>
        <v>4pm-6pm</v>
      </c>
      <c r="AO106" s="1" t="str">
        <f>IF(O106&gt;0,CONCATENATE(IF(AE106&lt;=12,AE106,AE106-12),IF(OR(AE106&lt;12,AE106=24),"am","pm"),"-",IF(AF106&lt;=12,AF106,AF106-12),IF(OR(AF106&lt;12,AF106=24),"am","pm")),"")</f>
        <v>4pm-6pm</v>
      </c>
      <c r="AP106" s="1" t="str">
        <f>IF(R106&gt;0,CONCATENATE(IF(AG106&lt;=12,AG106,AG106-12),IF(OR(AG106&lt;12,AG106=24),"am","pm"),"-",IF(AH106&lt;=12,AH106,AH106-12),IF(OR(AH106&lt;12,AH106=24),"am","pm")),"")</f>
        <v>4pm-6pm</v>
      </c>
      <c r="AQ106" s="1" t="str">
        <f>IF(T106&gt;0,CONCATENATE(IF(AI106&lt;=12,AI106,AI106-12),IF(OR(AI106&lt;12,AI106=24),"am","pm"),"-",IF(AJ106&lt;=12,AJ106,AJ106-12),IF(OR(AJ106&lt;12,AJ106=24),"am","pm")),"")</f>
        <v>4pm-6pm</v>
      </c>
      <c r="AR106" s="3"/>
      <c r="AU106" s="1" t="s">
        <v>433</v>
      </c>
      <c r="AV106" s="4" t="s">
        <v>431</v>
      </c>
      <c r="AW106" s="4" t="s">
        <v>431</v>
      </c>
      <c r="AX106" s="5" t="str">
        <f>CONCATENATE("{
    'name': """,B106,""",
    'area': ","""",C106,""",",
"'hours': {
      'sunday-start':","""",H106,"""",", 'sunday-end':","""",I106,"""",", 'monday-start':","""",J106,"""",", 'monday-end':","""",K106,"""",", 'tuesday-start':","""",L106,"""",", 'tuesday-end':","""",M106,""", 'wednesday-start':","""",N106,""", 'wednesday-end':","""",O106,""", 'thursday-start':","""",P106,""", 'thursday-end':","""",Q106,""", 'friday-start':","""",R106,""", 'friday-end':","""",S106,""", 'saturday-start':","""",T106,""", 'saturday-end':","""",U106,"""","},","  'description': ","""",V106,"""",", 'link':","""",AR106,"""",", 'pricing':","""",E106,"""",",   'phone-number': ","""",F106,"""",", 'address': ","""",G106,"""",", 'other-amenities': [","'",AS106,"','",AT106,"','",AU106,"'","]",", 'has-drink':",AV106,", 'has-food':",AW106,"},")</f>
        <v>{
    'name': "The Steakhouse at Flying Horse",
    'area': "northgate",'hours':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"$5 off all Sharing Plates in the Lounge", 'link':"", 'pricing':"",   'phone-number': "", 'address': "1880 Weiskopf Point, Colorado Springs, CO 80921", 'other-amenities': ['','','med'], 'has-drink':true, 'has-food':true},</v>
      </c>
      <c r="AY106" s="1" t="str">
        <f>IF(AS106&gt;0,"&lt;img src=@img/outdoor.png@&gt;","")</f>
        <v/>
      </c>
      <c r="AZ106" s="1" t="str">
        <f>IF(AT106&gt;0,"&lt;img src=@img/pets.png@&gt;","")</f>
        <v/>
      </c>
      <c r="BA106" s="1" t="str">
        <f>IF(AU106="hard","&lt;img src=@img/hard.png@&gt;",IF(AU106="medium","&lt;img src=@img/medium.png@&gt;",IF(AU106="easy","&lt;img src=@img/easy.png@&gt;","")))</f>
        <v/>
      </c>
      <c r="BB106" s="1" t="str">
        <f>IF(AV106="true","&lt;img src=@img/drinkicon.png@&gt;","")</f>
        <v>&lt;img src=@img/drinkicon.png@&gt;</v>
      </c>
      <c r="BC106" s="1" t="str">
        <f>IF(AW106="true","&lt;img src=@img/foodicon.png@&gt;","")</f>
        <v>&lt;img src=@img/foodicon.png@&gt;</v>
      </c>
      <c r="BD106" s="1" t="str">
        <f>CONCATENATE(AY106,AZ106,BA106,BB106,BC106,BK106)</f>
        <v>&lt;img src=@img/drinkicon.png@&gt;&lt;img src=@img/foodicon.png@&gt;</v>
      </c>
      <c r="BE106" s="1" t="str">
        <f>CONCATENATE(IF(AS106&gt;0,"outdoor ",""),IF(AT106&gt;0,"pet ",""),IF(AV106="true","drink ",""),IF(AW106="true","food ",""),AU106," ",E106," ",C106,IF(BJ106=TRUE," kid",""))</f>
        <v>drink food med  northgate</v>
      </c>
      <c r="BF106" s="1" t="str">
        <f>IF(C106="Broadmoor","Broadmoor",IF(C106="manitou","Manitou Springs",IF(C106="downtown","Downtown",IF(C106="Monument","Monument",IF(C106="nacademy","North Academy",IF(C106="northgate","North Gate",IF(C106="oldcolo","Old Colorado Springs",IF(C106="powers","Powers Road",IF(C106="sacademy","South Academy",IF(C106="woodland","Woodlands Park",""))))))))))</f>
        <v>North Gate</v>
      </c>
      <c r="BG106" s="8">
        <v>39.018268800000001</v>
      </c>
      <c r="BH106" s="8">
        <v>-104.7906933</v>
      </c>
      <c r="BI106" s="1" t="str">
        <f>CONCATENATE("[",BG106,",",BH106,"],")</f>
        <v>[39.0182688,-104.7906933],</v>
      </c>
    </row>
    <row r="107" spans="2:61" ht="21" customHeight="1">
      <c r="B107" s="8" t="s">
        <v>123</v>
      </c>
      <c r="C107" s="1" t="s">
        <v>126</v>
      </c>
      <c r="G107" s="12" t="s">
        <v>302</v>
      </c>
      <c r="H107" s="1">
        <v>1600</v>
      </c>
      <c r="I107" s="1">
        <v>1800</v>
      </c>
      <c r="N107" s="1">
        <v>1600</v>
      </c>
      <c r="O107" s="1">
        <v>1800</v>
      </c>
      <c r="P107" s="1">
        <v>1600</v>
      </c>
      <c r="Q107" s="1">
        <v>1800</v>
      </c>
      <c r="R107" s="1">
        <v>1600</v>
      </c>
      <c r="S107" s="1">
        <v>1800</v>
      </c>
      <c r="T107" s="1">
        <v>1600</v>
      </c>
      <c r="U107" s="1">
        <v>1800</v>
      </c>
      <c r="V107" s="1" t="s">
        <v>215</v>
      </c>
      <c r="W107" s="1">
        <f>IF(H107&gt;0,H107/100,"")</f>
        <v>16</v>
      </c>
      <c r="X107" s="1">
        <f>IF(I107&gt;0,I107/100,"")</f>
        <v>18</v>
      </c>
      <c r="Y107" s="1" t="str">
        <f>IF(J107&gt;0,J107/100,"")</f>
        <v/>
      </c>
      <c r="Z107" s="1" t="str">
        <f>IF(K107&gt;0,K107/100,"")</f>
        <v/>
      </c>
      <c r="AA107" s="1" t="str">
        <f>IF(L107&gt;0,L107/100,"")</f>
        <v/>
      </c>
      <c r="AB107" s="1" t="str">
        <f>IF(M107&gt;0,M107/100,"")</f>
        <v/>
      </c>
      <c r="AC107" s="1">
        <f>IF(N107&gt;0,N107/100,"")</f>
        <v>16</v>
      </c>
      <c r="AD107" s="1">
        <f>IF(O107&gt;0,O107/100,"")</f>
        <v>18</v>
      </c>
      <c r="AE107" s="1">
        <f>IF(P107&gt;0,P107/100,"")</f>
        <v>16</v>
      </c>
      <c r="AF107" s="1">
        <f>IF(Q107&gt;0,Q107/100,"")</f>
        <v>18</v>
      </c>
      <c r="AG107" s="1">
        <f>IF(R107&gt;0,R107/100,"")</f>
        <v>16</v>
      </c>
      <c r="AH107" s="1">
        <f>IF(S107&gt;0,S107/100,"")</f>
        <v>18</v>
      </c>
      <c r="AI107" s="1">
        <f>IF(T107&gt;0,T107/100,"")</f>
        <v>16</v>
      </c>
      <c r="AJ107" s="1">
        <f>IF(U107&gt;0,U107/100,"")</f>
        <v>18</v>
      </c>
      <c r="AK107" s="1" t="str">
        <f>IF(H107&gt;0,CONCATENATE(IF(W107&lt;=12,W107,W107-12),IF(OR(W107&lt;12,W107=24),"am","pm"),"-",IF(X107&lt;=12,X107,X107-12),IF(OR(X107&lt;12,X107=24),"am","pm")),"")</f>
        <v>4pm-6pm</v>
      </c>
      <c r="AL107" s="1" t="str">
        <f>IF(J107&gt;0,CONCATENATE(IF(Y107&lt;=12,Y107,Y107-12),IF(OR(Y107&lt;12,Y107=24),"am","pm"),"-",IF(Z107&lt;=12,Z107,Z107-12),IF(OR(Z107&lt;12,Z107=24),"am","pm")),"")</f>
        <v/>
      </c>
      <c r="AM107" s="1" t="str">
        <f>IF(L107&gt;0,CONCATENATE(IF(AA107&lt;=12,AA107,AA107-12),IF(OR(AA107&lt;12,AA107=24),"am","pm"),"-",IF(AB107&lt;=12,AB107,AB107-12),IF(OR(AB107&lt;12,AB107=24),"am","pm")),"")</f>
        <v/>
      </c>
      <c r="AN107" s="1" t="str">
        <f>IF(N107&gt;0,CONCATENATE(IF(AC107&lt;=12,AC107,AC107-12),IF(OR(AC107&lt;12,AC107=24),"am","pm"),"-",IF(AD107&lt;=12,AD107,AD107-12),IF(OR(AD107&lt;12,AD107=24),"am","pm")),"")</f>
        <v>4pm-6pm</v>
      </c>
      <c r="AO107" s="1" t="str">
        <f>IF(O107&gt;0,CONCATENATE(IF(AE107&lt;=12,AE107,AE107-12),IF(OR(AE107&lt;12,AE107=24),"am","pm"),"-",IF(AF107&lt;=12,AF107,AF107-12),IF(OR(AF107&lt;12,AF107=24),"am","pm")),"")</f>
        <v>4pm-6pm</v>
      </c>
      <c r="AP107" s="1" t="str">
        <f>IF(R107&gt;0,CONCATENATE(IF(AG107&lt;=12,AG107,AG107-12),IF(OR(AG107&lt;12,AG107=24),"am","pm"),"-",IF(AH107&lt;=12,AH107,AH107-12),IF(OR(AH107&lt;12,AH107=24),"am","pm")),"")</f>
        <v>4pm-6pm</v>
      </c>
      <c r="AQ107" s="1" t="str">
        <f>IF(T107&gt;0,CONCATENATE(IF(AI107&lt;=12,AI107,AI107-12),IF(OR(AI107&lt;12,AI107=24),"am","pm"),"-",IF(AJ107&lt;=12,AJ107,AJ107-12),IF(OR(AJ107&lt;12,AJ107=24),"am","pm")),"")</f>
        <v>4pm-6pm</v>
      </c>
      <c r="AR107" s="9"/>
      <c r="AU107" s="1" t="s">
        <v>433</v>
      </c>
      <c r="AV107" s="4" t="s">
        <v>431</v>
      </c>
      <c r="AW107" s="4" t="s">
        <v>431</v>
      </c>
      <c r="AX107" s="5" t="str">
        <f>CONCATENATE("{
    'name': """,B107,""",
    'area': ","""",C107,""",",
"'hours': {
      'sunday-start':","""",H107,"""",", 'sunday-end':","""",I107,"""",", 'monday-start':","""",J107,"""",", 'monday-end':","""",K107,"""",", 'tuesday-start':","""",L107,"""",", 'tuesday-end':","""",M107,""", 'wednesday-start':","""",N107,""", 'wednesday-end':","""",O107,""", 'thursday-start':","""",P107,""", 'thursday-end':","""",Q107,""", 'friday-start':","""",R107,""", 'friday-end':","""",S107,""", 'saturday-start':","""",T107,""", 'saturday-end':","""",U107,"""","},","  'description': ","""",V107,"""",", 'link':","""",AR107,"""",", 'pricing':","""",E107,"""",",   'phone-number': ","""",F107,"""",", 'address': ","""",G107,"""",", 'other-amenities': [","'",AS107,"','",AT107,"','",AU107,"'","]",", 'has-drink':",AV107,", 'has-food':",AW107,"},")</f>
        <v>{
    'name': "The Stube",
    'area': "monument",'hours': {
      'sunday-start':"1600", 'sunday-end':"1800", 'monday-start':"", 'monday-end':"", 'tuesday-start':"", 'tuesday-end':"", 'wednesday-start':"1600", 'wednesday-end':"1800", 'thursday-start':"1600", 'thursday-end':"1800", 'friday-start':"1600", 'friday-end':"1800", 'saturday-start':"1600", 'saturday-end':"1800"},  'description': "Food and drink specials", 'link':"", 'pricing':"",   'phone-number': "", 'address': "292 CO-105, Palmer Lake, CO 80133", 'other-amenities': ['','','med'], 'has-drink':true, 'has-food':true},</v>
      </c>
      <c r="AY107" s="1" t="str">
        <f>IF(AS107&gt;0,"&lt;img src=@img/outdoor.png@&gt;","")</f>
        <v/>
      </c>
      <c r="AZ107" s="1" t="str">
        <f>IF(AT107&gt;0,"&lt;img src=@img/pets.png@&gt;","")</f>
        <v/>
      </c>
      <c r="BA107" s="1" t="str">
        <f>IF(AU107="hard","&lt;img src=@img/hard.png@&gt;",IF(AU107="medium","&lt;img src=@img/medium.png@&gt;",IF(AU107="easy","&lt;img src=@img/easy.png@&gt;","")))</f>
        <v/>
      </c>
      <c r="BB107" s="1" t="str">
        <f>IF(AV107="true","&lt;img src=@img/drinkicon.png@&gt;","")</f>
        <v>&lt;img src=@img/drinkicon.png@&gt;</v>
      </c>
      <c r="BC107" s="1" t="str">
        <f>IF(AW107="true","&lt;img src=@img/foodicon.png@&gt;","")</f>
        <v>&lt;img src=@img/foodicon.png@&gt;</v>
      </c>
      <c r="BD107" s="1" t="str">
        <f>CONCATENATE(AY107,AZ107,BA107,BB107,BC107,BK107)</f>
        <v>&lt;img src=@img/drinkicon.png@&gt;&lt;img src=@img/foodicon.png@&gt;</v>
      </c>
      <c r="BE107" s="1" t="str">
        <f>CONCATENATE(IF(AS107&gt;0,"outdoor ",""),IF(AT107&gt;0,"pet ",""),IF(AV107="true","drink ",""),IF(AW107="true","food ",""),AU107," ",E107," ",C107,IF(BJ107=TRUE," kid",""))</f>
        <v>drink food med  monument</v>
      </c>
      <c r="BF107" s="1" t="str">
        <f>IF(C107="Broadmoor","Broadmoor",IF(C107="manitou","Manitou Springs",IF(C107="downtown","Downtown",IF(C107="Monument","Monument",IF(C107="nacademy","North Academy",IF(C107="northgate","North Gate",IF(C107="oldcolo","Old Colorado Springs",IF(C107="powers","Powers Road",IF(C107="sacademy","South Academy",IF(C107="woodland","Woodlands Park",""))))))))))</f>
        <v>Monument</v>
      </c>
      <c r="BG107" s="8">
        <v>39.124110000000002</v>
      </c>
      <c r="BH107" s="8">
        <v>-104.91367</v>
      </c>
      <c r="BI107" s="1" t="str">
        <f>CONCATENATE("[",BG107,",",BH107,"],")</f>
        <v>[39.12411,-104.91367],</v>
      </c>
    </row>
    <row r="108" spans="2:61" ht="21" customHeight="1">
      <c r="B108" s="25" t="s">
        <v>109</v>
      </c>
      <c r="C108" s="1" t="s">
        <v>55</v>
      </c>
      <c r="G108" s="12" t="s">
        <v>287</v>
      </c>
      <c r="L108" s="1">
        <v>1600</v>
      </c>
      <c r="M108" s="1">
        <v>1900</v>
      </c>
      <c r="N108" s="1">
        <v>1600</v>
      </c>
      <c r="O108" s="1">
        <v>1900</v>
      </c>
      <c r="P108" s="1">
        <v>1600</v>
      </c>
      <c r="Q108" s="1">
        <v>1900</v>
      </c>
      <c r="R108" s="1">
        <v>1600</v>
      </c>
      <c r="S108" s="1">
        <v>1900</v>
      </c>
      <c r="T108" s="1">
        <v>1600</v>
      </c>
      <c r="U108" s="1">
        <v>1900</v>
      </c>
      <c r="V108" s="1" t="s">
        <v>198</v>
      </c>
      <c r="W108" s="1" t="str">
        <f>IF(H108&gt;0,H108/100,"")</f>
        <v/>
      </c>
      <c r="X108" s="1" t="str">
        <f>IF(I108&gt;0,I108/100,"")</f>
        <v/>
      </c>
      <c r="Y108" s="1" t="str">
        <f>IF(J108&gt;0,J108/100,"")</f>
        <v/>
      </c>
      <c r="Z108" s="1" t="str">
        <f>IF(K108&gt;0,K108/100,"")</f>
        <v/>
      </c>
      <c r="AA108" s="1">
        <f>IF(L108&gt;0,L108/100,"")</f>
        <v>16</v>
      </c>
      <c r="AB108" s="1">
        <f>IF(M108&gt;0,M108/100,"")</f>
        <v>19</v>
      </c>
      <c r="AC108" s="1">
        <f>IF(N108&gt;0,N108/100,"")</f>
        <v>16</v>
      </c>
      <c r="AD108" s="1">
        <f>IF(O108&gt;0,O108/100,"")</f>
        <v>19</v>
      </c>
      <c r="AE108" s="1">
        <f>IF(P108&gt;0,P108/100,"")</f>
        <v>16</v>
      </c>
      <c r="AF108" s="1">
        <f>IF(Q108&gt;0,Q108/100,"")</f>
        <v>19</v>
      </c>
      <c r="AG108" s="1">
        <f>IF(R108&gt;0,R108/100,"")</f>
        <v>16</v>
      </c>
      <c r="AH108" s="1">
        <f>IF(S108&gt;0,S108/100,"")</f>
        <v>19</v>
      </c>
      <c r="AI108" s="1">
        <f>IF(T108&gt;0,T108/100,"")</f>
        <v>16</v>
      </c>
      <c r="AJ108" s="1">
        <f>IF(U108&gt;0,U108/100,"")</f>
        <v>19</v>
      </c>
      <c r="AK108" s="1" t="str">
        <f>IF(H108&gt;0,CONCATENATE(IF(W108&lt;=12,W108,W108-12),IF(OR(W108&lt;12,W108=24),"am","pm"),"-",IF(X108&lt;=12,X108,X108-12),IF(OR(X108&lt;12,X108=24),"am","pm")),"")</f>
        <v/>
      </c>
      <c r="AL108" s="1" t="str">
        <f>IF(J108&gt;0,CONCATENATE(IF(Y108&lt;=12,Y108,Y108-12),IF(OR(Y108&lt;12,Y108=24),"am","pm"),"-",IF(Z108&lt;=12,Z108,Z108-12),IF(OR(Z108&lt;12,Z108=24),"am","pm")),"")</f>
        <v/>
      </c>
      <c r="AM108" s="1" t="str">
        <f>IF(L108&gt;0,CONCATENATE(IF(AA108&lt;=12,AA108,AA108-12),IF(OR(AA108&lt;12,AA108=24),"am","pm"),"-",IF(AB108&lt;=12,AB108,AB108-12),IF(OR(AB108&lt;12,AB108=24),"am","pm")),"")</f>
        <v>4pm-7pm</v>
      </c>
      <c r="AN108" s="1" t="str">
        <f>IF(N108&gt;0,CONCATENATE(IF(AC108&lt;=12,AC108,AC108-12),IF(OR(AC108&lt;12,AC108=24),"am","pm"),"-",IF(AD108&lt;=12,AD108,AD108-12),IF(OR(AD108&lt;12,AD108=24),"am","pm")),"")</f>
        <v>4pm-7pm</v>
      </c>
      <c r="AO108" s="1" t="str">
        <f>IF(O108&gt;0,CONCATENATE(IF(AE108&lt;=12,AE108,AE108-12),IF(OR(AE108&lt;12,AE108=24),"am","pm"),"-",IF(AF108&lt;=12,AF108,AF108-12),IF(OR(AF108&lt;12,AF108=24),"am","pm")),"")</f>
        <v>4pm-7pm</v>
      </c>
      <c r="AP108" s="1" t="str">
        <f>IF(R108&gt;0,CONCATENATE(IF(AG108&lt;=12,AG108,AG108-12),IF(OR(AG108&lt;12,AG108=24),"am","pm"),"-",IF(AH108&lt;=12,AH108,AH108-12),IF(OR(AH108&lt;12,AH108=24),"am","pm")),"")</f>
        <v>4pm-7pm</v>
      </c>
      <c r="AQ108" s="1" t="str">
        <f>IF(T108&gt;0,CONCATENATE(IF(AI108&lt;=12,AI108,AI108-12),IF(OR(AI108&lt;12,AI108=24),"am","pm"),"-",IF(AJ108&lt;=12,AJ108,AJ108-12),IF(OR(AJ108&lt;12,AJ108=24),"am","pm")),"")</f>
        <v>4pm-7pm</v>
      </c>
      <c r="AR108" s="3"/>
      <c r="AU108" s="1" t="s">
        <v>433</v>
      </c>
      <c r="AV108" s="4" t="s">
        <v>431</v>
      </c>
      <c r="AW108" s="4" t="s">
        <v>432</v>
      </c>
      <c r="AX108" s="5" t="str">
        <f>CONCATENATE("{
    'name': """,B108,""",
    'area': ","""",C108,""",",
"'hours': {
      'sunday-start':","""",H108,"""",", 'sunday-end':","""",I108,"""",", 'monday-start':","""",J108,"""",", 'monday-end':","""",K108,"""",", 'tuesday-start':","""",L108,"""",", 'tuesday-end':","""",M108,""", 'wednesday-start':","""",N108,""", 'wednesday-end':","""",O108,""", 'thursday-start':","""",P108,""", 'thursday-end':","""",Q108,""", 'friday-start':","""",R108,""", 'friday-end':","""",S108,""", 'saturday-start':","""",T108,""", 'saturday-end':","""",U108,"""","},","  'description': ","""",V108,"""",", 'link':","""",AR108,"""",", 'pricing':","""",E108,"""",",   'phone-number': ","""",F108,"""",", 'address': ","""",G108,"""",", 'other-amenities': [","'",AS108,"','",AT108,"','",AU108,"'","]",", 'has-drink':",AV108,", 'has-food':",AW108,"},")</f>
        <v>{
    'name': "The Thirsty Parrot",
    'area': "downtown",'hours': {
      'sunday-start':"", 'sunday-end':"", 'monday-start':"", 'monday-end':"", 'tuesday-start':"1600", 'tuesday-end':"1900", 'wednesday-start':"1600", 'wednesday-end':"1900", 'thursday-start':"1600", 'thursday-end':"1900", 'friday-start':"1600", 'friday-end':"1900", 'saturday-start':"1600", 'saturday-end':"1900"},  'description': "Drink specials", 'link':"", 'pricing':"",   'phone-number': "", 'address': "32 S Tejon St, Colorado Springs, CO 80903", 'other-amenities': ['','','med'], 'has-drink':true, 'has-food':false},</v>
      </c>
      <c r="AY108" s="1" t="str">
        <f>IF(AS108&gt;0,"&lt;img src=@img/outdoor.png@&gt;","")</f>
        <v/>
      </c>
      <c r="AZ108" s="1" t="str">
        <f>IF(AT108&gt;0,"&lt;img src=@img/pets.png@&gt;","")</f>
        <v/>
      </c>
      <c r="BA108" s="1" t="str">
        <f>IF(AU108="hard","&lt;img src=@img/hard.png@&gt;",IF(AU108="medium","&lt;img src=@img/medium.png@&gt;",IF(AU108="easy","&lt;img src=@img/easy.png@&gt;","")))</f>
        <v/>
      </c>
      <c r="BB108" s="1" t="str">
        <f>IF(AV108="true","&lt;img src=@img/drinkicon.png@&gt;","")</f>
        <v>&lt;img src=@img/drinkicon.png@&gt;</v>
      </c>
      <c r="BC108" s="1" t="str">
        <f>IF(AW108="true","&lt;img src=@img/foodicon.png@&gt;","")</f>
        <v/>
      </c>
      <c r="BD108" s="1" t="str">
        <f>CONCATENATE(AY108,AZ108,BA108,BB108,BC108,BK108)</f>
        <v>&lt;img src=@img/drinkicon.png@&gt;</v>
      </c>
      <c r="BE108" s="1" t="str">
        <f>CONCATENATE(IF(AS108&gt;0,"outdoor ",""),IF(AT108&gt;0,"pet ",""),IF(AV108="true","drink ",""),IF(AW108="true","food ",""),AU108," ",E108," ",C108,IF(BJ108=TRUE," kid",""))</f>
        <v>drink med  downtown</v>
      </c>
      <c r="BF108" s="1" t="str">
        <f>IF(C108="Broadmoor","Broadmoor",IF(C108="manitou","Manitou Springs",IF(C108="downtown","Downtown",IF(C108="Monument","Monument",IF(C108="nacademy","North Academy",IF(C108="northgate","North Gate",IF(C108="oldcolo","Old Colorado Springs",IF(C108="powers","Powers Road",IF(C108="sacademy","South Academy",IF(C108="woodland","Woodlands Park",""))))))))))</f>
        <v>Downtown</v>
      </c>
      <c r="BG108" s="8">
        <v>38.832680000000003</v>
      </c>
      <c r="BH108" s="8">
        <v>-104.82393</v>
      </c>
      <c r="BI108" s="1" t="str">
        <f>CONCATENATE("[",BG108,",",BH108,"],")</f>
        <v>[38.83268,-104.82393],</v>
      </c>
    </row>
    <row r="109" spans="2:61" ht="21" customHeight="1">
      <c r="B109" s="25" t="s">
        <v>101</v>
      </c>
      <c r="C109" s="1" t="s">
        <v>55</v>
      </c>
      <c r="G109" s="12" t="s">
        <v>280</v>
      </c>
      <c r="H109" s="1">
        <v>1500</v>
      </c>
      <c r="I109" s="1">
        <v>1800</v>
      </c>
      <c r="J109" s="1">
        <v>1500</v>
      </c>
      <c r="K109" s="1">
        <v>1800</v>
      </c>
      <c r="L109" s="1">
        <v>1500</v>
      </c>
      <c r="M109" s="1">
        <v>1800</v>
      </c>
      <c r="N109" s="1">
        <v>1500</v>
      </c>
      <c r="O109" s="1">
        <v>1800</v>
      </c>
      <c r="P109" s="1">
        <v>1500</v>
      </c>
      <c r="Q109" s="1">
        <v>1800</v>
      </c>
      <c r="R109" s="1">
        <v>1500</v>
      </c>
      <c r="S109" s="1">
        <v>1800</v>
      </c>
      <c r="T109" s="1">
        <v>1500</v>
      </c>
      <c r="U109" s="1">
        <v>1800</v>
      </c>
      <c r="V109" s="1" t="s">
        <v>197</v>
      </c>
      <c r="W109" s="1">
        <f>IF(H109&gt;0,H109/100,"")</f>
        <v>15</v>
      </c>
      <c r="X109" s="1">
        <f>IF(I109&gt;0,I109/100,"")</f>
        <v>18</v>
      </c>
      <c r="Y109" s="1">
        <f>IF(J109&gt;0,J109/100,"")</f>
        <v>15</v>
      </c>
      <c r="Z109" s="1">
        <f>IF(K109&gt;0,K109/100,"")</f>
        <v>18</v>
      </c>
      <c r="AA109" s="1">
        <f>IF(L109&gt;0,L109/100,"")</f>
        <v>15</v>
      </c>
      <c r="AB109" s="1">
        <f>IF(M109&gt;0,M109/100,"")</f>
        <v>18</v>
      </c>
      <c r="AC109" s="1">
        <f>IF(N109&gt;0,N109/100,"")</f>
        <v>15</v>
      </c>
      <c r="AD109" s="1">
        <f>IF(O109&gt;0,O109/100,"")</f>
        <v>18</v>
      </c>
      <c r="AE109" s="1">
        <f>IF(P109&gt;0,P109/100,"")</f>
        <v>15</v>
      </c>
      <c r="AF109" s="1">
        <f>IF(Q109&gt;0,Q109/100,"")</f>
        <v>18</v>
      </c>
      <c r="AG109" s="1">
        <f>IF(R109&gt;0,R109/100,"")</f>
        <v>15</v>
      </c>
      <c r="AH109" s="1">
        <f>IF(S109&gt;0,S109/100,"")</f>
        <v>18</v>
      </c>
      <c r="AI109" s="1">
        <f>IF(T109&gt;0,T109/100,"")</f>
        <v>15</v>
      </c>
      <c r="AJ109" s="1">
        <f>IF(U109&gt;0,U109/100,"")</f>
        <v>18</v>
      </c>
      <c r="AK109" s="1" t="str">
        <f>IF(H109&gt;0,CONCATENATE(IF(W109&lt;=12,W109,W109-12),IF(OR(W109&lt;12,W109=24),"am","pm"),"-",IF(X109&lt;=12,X109,X109-12),IF(OR(X109&lt;12,X109=24),"am","pm")),"")</f>
        <v>3pm-6pm</v>
      </c>
      <c r="AL109" s="1" t="str">
        <f>IF(J109&gt;0,CONCATENATE(IF(Y109&lt;=12,Y109,Y109-12),IF(OR(Y109&lt;12,Y109=24),"am","pm"),"-",IF(Z109&lt;=12,Z109,Z109-12),IF(OR(Z109&lt;12,Z109=24),"am","pm")),"")</f>
        <v>3pm-6pm</v>
      </c>
      <c r="AM109" s="1" t="str">
        <f>IF(L109&gt;0,CONCATENATE(IF(AA109&lt;=12,AA109,AA109-12),IF(OR(AA109&lt;12,AA109=24),"am","pm"),"-",IF(AB109&lt;=12,AB109,AB109-12),IF(OR(AB109&lt;12,AB109=24),"am","pm")),"")</f>
        <v>3pm-6pm</v>
      </c>
      <c r="AN109" s="1" t="str">
        <f>IF(N109&gt;0,CONCATENATE(IF(AC109&lt;=12,AC109,AC109-12),IF(OR(AC109&lt;12,AC109=24),"am","pm"),"-",IF(AD109&lt;=12,AD109,AD109-12),IF(OR(AD109&lt;12,AD109=24),"am","pm")),"")</f>
        <v>3pm-6pm</v>
      </c>
      <c r="AO109" s="1" t="str">
        <f>IF(O109&gt;0,CONCATENATE(IF(AE109&lt;=12,AE109,AE109-12),IF(OR(AE109&lt;12,AE109=24),"am","pm"),"-",IF(AF109&lt;=12,AF109,AF109-12),IF(OR(AF109&lt;12,AF109=24),"am","pm")),"")</f>
        <v>3pm-6pm</v>
      </c>
      <c r="AP109" s="1" t="str">
        <f>IF(R109&gt;0,CONCATENATE(IF(AG109&lt;=12,AG109,AG109-12),IF(OR(AG109&lt;12,AG109=24),"am","pm"),"-",IF(AH109&lt;=12,AH109,AH109-12),IF(OR(AH109&lt;12,AH109=24),"am","pm")),"")</f>
        <v>3pm-6pm</v>
      </c>
      <c r="AQ109" s="1" t="str">
        <f>IF(T109&gt;0,CONCATENATE(IF(AI109&lt;=12,AI109,AI109-12),IF(OR(AI109&lt;12,AI109=24),"am","pm"),"-",IF(AJ109&lt;=12,AJ109,AJ109-12),IF(OR(AJ109&lt;12,AJ109=24),"am","pm")),"")</f>
        <v>3pm-6pm</v>
      </c>
      <c r="AR109" s="3"/>
      <c r="AS109" s="1" t="s">
        <v>353</v>
      </c>
      <c r="AU109" s="1" t="s">
        <v>433</v>
      </c>
      <c r="AV109" s="4" t="s">
        <v>431</v>
      </c>
      <c r="AW109" s="4" t="s">
        <v>431</v>
      </c>
      <c r="AX109" s="5" t="str">
        <f>CONCATENATE("{
    'name': """,B109,""",
    'area': ","""",C109,""",",
"'hours': {
      'sunday-start':","""",H109,"""",", 'sunday-end':","""",I109,"""",", 'monday-start':","""",J109,"""",", 'monday-end':","""",K109,"""",", 'tuesday-start':","""",L109,"""",", 'tuesday-end':","""",M109,""", 'wednesday-start':","""",N109,""", 'wednesday-end':","""",O109,""", 'thursday-start':","""",P109,""", 'thursday-end':","""",Q109,""", 'friday-start':","""",R109,""", 'friday-end':","""",S109,""", 'saturday-start':","""",T109,""", 'saturday-end':","""",U109,"""","},","  'description': ","""",V109,"""",", 'link':","""",AR109,"""",", 'pricing':","""",E109,"""",",   'phone-number': ","""",F109,"""",", 'address': ","""",G109,"""",", 'other-amenities': [","'",AS109,"','",AT109,"','",AU109,"'","]",", 'has-drink':",AV109,", 'has-food':",AW109,"},")</f>
        <v>{
    'name': "The Warehouse Restaurant and Gallery",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$4.00", 'link':"", 'pricing':"",   'phone-number': "", 'address': "25 W Cimarron St, Colorado Springs, CO 80903", 'other-amenities': ['outdoor','','med'], 'has-drink':true, 'has-food':true},</v>
      </c>
      <c r="AY109" s="1" t="str">
        <f>IF(AS109&gt;0,"&lt;img src=@img/outdoor.png@&gt;","")</f>
        <v>&lt;img src=@img/outdoor.png@&gt;</v>
      </c>
      <c r="AZ109" s="1" t="str">
        <f>IF(AT109&gt;0,"&lt;img src=@img/pets.png@&gt;","")</f>
        <v/>
      </c>
      <c r="BA109" s="1" t="str">
        <f>IF(AU109="hard","&lt;img src=@img/hard.png@&gt;",IF(AU109="medium","&lt;img src=@img/medium.png@&gt;",IF(AU109="easy","&lt;img src=@img/easy.png@&gt;","")))</f>
        <v/>
      </c>
      <c r="BB109" s="1" t="str">
        <f>IF(AV109="true","&lt;img src=@img/drinkicon.png@&gt;","")</f>
        <v>&lt;img src=@img/drinkicon.png@&gt;</v>
      </c>
      <c r="BC109" s="1" t="str">
        <f>IF(AW109="true","&lt;img src=@img/foodicon.png@&gt;","")</f>
        <v>&lt;img src=@img/foodicon.png@&gt;</v>
      </c>
      <c r="BD109" s="1" t="str">
        <f>CONCATENATE(AY109,AZ109,BA109,BB109,BC109,BK109)</f>
        <v>&lt;img src=@img/outdoor.png@&gt;&lt;img src=@img/drinkicon.png@&gt;&lt;img src=@img/foodicon.png@&gt;</v>
      </c>
      <c r="BE109" s="1" t="str">
        <f>CONCATENATE(IF(AS109&gt;0,"outdoor ",""),IF(AT109&gt;0,"pet ",""),IF(AV109="true","drink ",""),IF(AW109="true","food ",""),AU109," ",E109," ",C109,IF(BJ109=TRUE," kid",""))</f>
        <v>outdoor drink food med  downtown</v>
      </c>
      <c r="BF109" s="1" t="str">
        <f>IF(C109="Broadmoor","Broadmoor",IF(C109="manitou","Manitou Springs",IF(C109="downtown","Downtown",IF(C109="Monument","Monument",IF(C109="nacademy","North Academy",IF(C109="northgate","North Gate",IF(C109="oldcolo","Old Colorado Springs",IF(C109="powers","Powers Road",IF(C109="sacademy","South Academy",IF(C109="woodland","Woodlands Park",""))))))))))</f>
        <v>Downtown</v>
      </c>
      <c r="BG109" s="8">
        <v>38.826425800000003</v>
      </c>
      <c r="BH109" s="8">
        <v>-104.827124</v>
      </c>
      <c r="BI109" s="1" t="str">
        <f>CONCATENATE("[",BG109,",",BH109,"],")</f>
        <v>[38.8264258,-104.827124],</v>
      </c>
    </row>
    <row r="110" spans="2:61" ht="21" customHeight="1">
      <c r="B110" s="25" t="s">
        <v>95</v>
      </c>
      <c r="C110" s="1" t="s">
        <v>99</v>
      </c>
      <c r="G110" s="12" t="s">
        <v>274</v>
      </c>
      <c r="J110" s="1">
        <v>1600</v>
      </c>
      <c r="K110" s="1">
        <v>1800</v>
      </c>
      <c r="L110" s="1">
        <v>1600</v>
      </c>
      <c r="M110" s="1">
        <v>1800</v>
      </c>
      <c r="N110" s="1">
        <v>1600</v>
      </c>
      <c r="O110" s="1">
        <v>1800</v>
      </c>
      <c r="P110" s="1">
        <v>1600</v>
      </c>
      <c r="Q110" s="1">
        <v>1800</v>
      </c>
      <c r="R110" s="1">
        <v>1600</v>
      </c>
      <c r="S110" s="1">
        <v>1800</v>
      </c>
      <c r="V110" s="5" t="s">
        <v>193</v>
      </c>
      <c r="W110" s="1" t="str">
        <f>IF(H110&gt;0,H110/100,"")</f>
        <v/>
      </c>
      <c r="X110" s="1" t="str">
        <f>IF(I110&gt;0,I110/100,"")</f>
        <v/>
      </c>
      <c r="Y110" s="1">
        <f>IF(J110&gt;0,J110/100,"")</f>
        <v>16</v>
      </c>
      <c r="Z110" s="1">
        <f>IF(K110&gt;0,K110/100,"")</f>
        <v>18</v>
      </c>
      <c r="AA110" s="1">
        <f>IF(L110&gt;0,L110/100,"")</f>
        <v>16</v>
      </c>
      <c r="AB110" s="1">
        <f>IF(M110&gt;0,M110/100,"")</f>
        <v>18</v>
      </c>
      <c r="AC110" s="1">
        <f>IF(N110&gt;0,N110/100,"")</f>
        <v>16</v>
      </c>
      <c r="AD110" s="1">
        <f>IF(O110&gt;0,O110/100,"")</f>
        <v>18</v>
      </c>
      <c r="AE110" s="1">
        <f>IF(P110&gt;0,P110/100,"")</f>
        <v>16</v>
      </c>
      <c r="AF110" s="1">
        <f>IF(Q110&gt;0,Q110/100,"")</f>
        <v>18</v>
      </c>
      <c r="AG110" s="1">
        <f>IF(R110&gt;0,R110/100,"")</f>
        <v>16</v>
      </c>
      <c r="AH110" s="1">
        <f>IF(S110&gt;0,S110/100,"")</f>
        <v>18</v>
      </c>
      <c r="AI110" s="1" t="str">
        <f>IF(T110&gt;0,T110/100,"")</f>
        <v/>
      </c>
      <c r="AJ110" s="1" t="str">
        <f>IF(U110&gt;0,U110/100,"")</f>
        <v/>
      </c>
      <c r="AK110" s="1" t="str">
        <f>IF(H110&gt;0,CONCATENATE(IF(W110&lt;=12,W110,W110-12),IF(OR(W110&lt;12,W110=24),"am","pm"),"-",IF(X110&lt;=12,X110,X110-12),IF(OR(X110&lt;12,X110=24),"am","pm")),"")</f>
        <v/>
      </c>
      <c r="AL110" s="1" t="str">
        <f>IF(J110&gt;0,CONCATENATE(IF(Y110&lt;=12,Y110,Y110-12),IF(OR(Y110&lt;12,Y110=24),"am","pm"),"-",IF(Z110&lt;=12,Z110,Z110-12),IF(OR(Z110&lt;12,Z110=24),"am","pm")),"")</f>
        <v>4pm-6pm</v>
      </c>
      <c r="AM110" s="1" t="str">
        <f>IF(L110&gt;0,CONCATENATE(IF(AA110&lt;=12,AA110,AA110-12),IF(OR(AA110&lt;12,AA110=24),"am","pm"),"-",IF(AB110&lt;=12,AB110,AB110-12),IF(OR(AB110&lt;12,AB110=24),"am","pm")),"")</f>
        <v>4pm-6pm</v>
      </c>
      <c r="AN110" s="1" t="str">
        <f>IF(N110&gt;0,CONCATENATE(IF(AC110&lt;=12,AC110,AC110-12),IF(OR(AC110&lt;12,AC110=24),"am","pm"),"-",IF(AD110&lt;=12,AD110,AD110-12),IF(OR(AD110&lt;12,AD110=24),"am","pm")),"")</f>
        <v>4pm-6pm</v>
      </c>
      <c r="AO110" s="1" t="str">
        <f>IF(O110&gt;0,CONCATENATE(IF(AE110&lt;=12,AE110,AE110-12),IF(OR(AE110&lt;12,AE110=24),"am","pm"),"-",IF(AF110&lt;=12,AF110,AF110-12),IF(OR(AF110&lt;12,AF110=24),"am","pm")),"")</f>
        <v>4pm-6pm</v>
      </c>
      <c r="AP110" s="1" t="str">
        <f>IF(R110&gt;0,CONCATENATE(IF(AG110&lt;=12,AG110,AG110-12),IF(OR(AG110&lt;12,AG110=24),"am","pm"),"-",IF(AH110&lt;=12,AH110,AH110-12),IF(OR(AH110&lt;12,AH110=24),"am","pm")),"")</f>
        <v>4pm-6pm</v>
      </c>
      <c r="AQ110" s="1" t="str">
        <f>IF(T110&gt;0,CONCATENATE(IF(AI110&lt;=12,AI110,AI110-12),IF(OR(AI110&lt;12,AI110=24),"am","pm"),"-",IF(AJ110&lt;=12,AJ110,AJ110-12),IF(OR(AJ110&lt;12,AJ110=24),"am","pm")),"")</f>
        <v/>
      </c>
      <c r="AR110" s="6"/>
      <c r="AT110" s="1" t="s">
        <v>341</v>
      </c>
      <c r="AU110" s="1" t="s">
        <v>433</v>
      </c>
      <c r="AV110" s="4" t="s">
        <v>431</v>
      </c>
      <c r="AW110" s="4" t="s">
        <v>431</v>
      </c>
      <c r="AX110" s="5" t="str">
        <f>CONCATENATE("{
    'name': """,B110,""",
    'area': ","""",C110,""",",
"'hours': {
      'sunday-start':","""",H110,"""",", 'sunday-end':","""",I110,"""",", 'monday-start':","""",J110,"""",", 'monday-end':","""",K110,"""",", 'tuesday-start':","""",L110,"""",", 'tuesday-end':","""",M110,""", 'wednesday-start':","""",N110,""", 'wednesday-end':","""",O110,""", 'thursday-start':","""",P110,""", 'thursday-end':","""",Q110,""", 'friday-start':","""",R110,""", 'friday-end':","""",S110,""", 'saturday-start':","""",T110,""", 'saturday-end':","""",U110,"""","},","  'description': ","""",V110,"""",", 'link':","""",AR110,"""",", 'pricing':","""",E110,"""",",   'phone-number': ","""",F110,"""",", 'address': ","""",G110,"""",", 'other-amenities': [","'",AS110,"','",AT110,"','",AU110,"'","]",", 'has-drink':",AV110,", 'has-food':",AW110,"},")</f>
        <v>{
    'name': "The Wobbly Olive",
    'area': "powers",'hours':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Speciality Martinis&lt;br&gt;Half Off:  Bottled Beer&lt;br&gt;House Wine $5&lt;br&gt;$2.00 Off All Food", 'link':"", 'pricing':"",   'phone-number': "", 'address': "3317 Cinema Point, Colorado Springs, CO 80922", 'other-amenities': ['','pet','med'], 'has-drink':true, 'has-food':true},</v>
      </c>
      <c r="AY110" s="1" t="str">
        <f>IF(AS110&gt;0,"&lt;img src=@img/outdoor.png@&gt;","")</f>
        <v/>
      </c>
      <c r="AZ110" s="1" t="str">
        <f>IF(AT110&gt;0,"&lt;img src=@img/pets.png@&gt;","")</f>
        <v>&lt;img src=@img/pets.png@&gt;</v>
      </c>
      <c r="BA110" s="1" t="str">
        <f>IF(AU110="hard","&lt;img src=@img/hard.png@&gt;",IF(AU110="medium","&lt;img src=@img/medium.png@&gt;",IF(AU110="easy","&lt;img src=@img/easy.png@&gt;","")))</f>
        <v/>
      </c>
      <c r="BB110" s="1" t="str">
        <f>IF(AV110="true","&lt;img src=@img/drinkicon.png@&gt;","")</f>
        <v>&lt;img src=@img/drinkicon.png@&gt;</v>
      </c>
      <c r="BC110" s="1" t="str">
        <f>IF(AW110="true","&lt;img src=@img/foodicon.png@&gt;","")</f>
        <v>&lt;img src=@img/foodicon.png@&gt;</v>
      </c>
      <c r="BD110" s="1" t="str">
        <f>CONCATENATE(AY110,AZ110,BA110,BB110,BC110,BK110)</f>
        <v>&lt;img src=@img/pets.png@&gt;&lt;img src=@img/drinkicon.png@&gt;&lt;img src=@img/foodicon.png@&gt;</v>
      </c>
      <c r="BE110" s="1" t="str">
        <f>CONCATENATE(IF(AS110&gt;0,"outdoor ",""),IF(AT110&gt;0,"pet ",""),IF(AV110="true","drink ",""),IF(AW110="true","food ",""),AU110," ",E110," ",C110,IF(BJ110=TRUE," kid",""))</f>
        <v>pet drink food med  powers</v>
      </c>
      <c r="BF110" s="1" t="str">
        <f>IF(C110="Broadmoor","Broadmoor",IF(C110="manitou","Manitou Springs",IF(C110="downtown","Downtown",IF(C110="Monument","Monument",IF(C110="nacademy","North Academy",IF(C110="northgate","North Gate",IF(C110="oldcolo","Old Colorado Springs",IF(C110="powers","Powers Road",IF(C110="sacademy","South Academy",IF(C110="woodland","Woodlands Park",""))))))))))</f>
        <v>Powers Road</v>
      </c>
      <c r="BG110" s="8">
        <v>38.881039999999999</v>
      </c>
      <c r="BH110" s="8">
        <v>-104.7167</v>
      </c>
      <c r="BI110" s="1" t="str">
        <f>CONCATENATE("[",BG110,",",BH110,"],")</f>
        <v>[38.88104,-104.7167],</v>
      </c>
    </row>
    <row r="111" spans="2:61" ht="21" customHeight="1">
      <c r="B111" s="23" t="s">
        <v>76</v>
      </c>
      <c r="C111" s="1" t="s">
        <v>75</v>
      </c>
      <c r="G111" s="12" t="s">
        <v>158</v>
      </c>
      <c r="H111" s="1">
        <v>1100</v>
      </c>
      <c r="I111" s="1">
        <v>2400</v>
      </c>
      <c r="J111" s="1">
        <v>1500</v>
      </c>
      <c r="K111" s="1">
        <v>1900</v>
      </c>
      <c r="L111" s="1">
        <v>1500</v>
      </c>
      <c r="M111" s="1">
        <v>1900</v>
      </c>
      <c r="N111" s="1">
        <v>1500</v>
      </c>
      <c r="O111" s="1">
        <v>1900</v>
      </c>
      <c r="P111" s="1">
        <v>1500</v>
      </c>
      <c r="Q111" s="1">
        <v>1900</v>
      </c>
      <c r="R111" s="1">
        <v>1500</v>
      </c>
      <c r="S111" s="1">
        <v>1900</v>
      </c>
      <c r="T111" s="1">
        <v>1500</v>
      </c>
      <c r="U111" s="1">
        <v>1900</v>
      </c>
      <c r="V111" s="1" t="s">
        <v>180</v>
      </c>
      <c r="W111" s="1">
        <f>IF(H111&gt;0,H111/100,"")</f>
        <v>11</v>
      </c>
      <c r="X111" s="1">
        <f>IF(I111&gt;0,I111/100,"")</f>
        <v>24</v>
      </c>
      <c r="Y111" s="1">
        <f>IF(J111&gt;0,J111/100,"")</f>
        <v>15</v>
      </c>
      <c r="Z111" s="1">
        <f>IF(K111&gt;0,K111/100,"")</f>
        <v>19</v>
      </c>
      <c r="AA111" s="1">
        <f>IF(L111&gt;0,L111/100,"")</f>
        <v>15</v>
      </c>
      <c r="AB111" s="1">
        <f>IF(M111&gt;0,M111/100,"")</f>
        <v>19</v>
      </c>
      <c r="AC111" s="1">
        <f>IF(N111&gt;0,N111/100,"")</f>
        <v>15</v>
      </c>
      <c r="AD111" s="1">
        <f>IF(O111&gt;0,O111/100,"")</f>
        <v>19</v>
      </c>
      <c r="AE111" s="1">
        <f>IF(P111&gt;0,P111/100,"")</f>
        <v>15</v>
      </c>
      <c r="AF111" s="1">
        <f>IF(Q111&gt;0,Q111/100,"")</f>
        <v>19</v>
      </c>
      <c r="AG111" s="1">
        <f>IF(R111&gt;0,R111/100,"")</f>
        <v>15</v>
      </c>
      <c r="AH111" s="1">
        <f>IF(S111&gt;0,S111/100,"")</f>
        <v>19</v>
      </c>
      <c r="AI111" s="1">
        <f>IF(T111&gt;0,T111/100,"")</f>
        <v>15</v>
      </c>
      <c r="AJ111" s="1">
        <f>IF(U111&gt;0,U111/100,"")</f>
        <v>19</v>
      </c>
      <c r="AK111" s="1" t="str">
        <f>IF(H111&gt;0,CONCATENATE(IF(W111&lt;=12,W111,W111-12),IF(OR(W111&lt;12,W111=24),"am","pm"),"-",IF(X111&lt;=12,X111,X111-12),IF(OR(X111&lt;12,X111=24),"am","pm")),"")</f>
        <v>11am-12am</v>
      </c>
      <c r="AL111" s="1" t="str">
        <f>IF(J111&gt;0,CONCATENATE(IF(Y111&lt;=12,Y111,Y111-12),IF(OR(Y111&lt;12,Y111=24),"am","pm"),"-",IF(Z111&lt;=12,Z111,Z111-12),IF(OR(Z111&lt;12,Z111=24),"am","pm")),"")</f>
        <v>3pm-7pm</v>
      </c>
      <c r="AM111" s="1" t="str">
        <f>IF(L111&gt;0,CONCATENATE(IF(AA111&lt;=12,AA111,AA111-12),IF(OR(AA111&lt;12,AA111=24),"am","pm"),"-",IF(AB111&lt;=12,AB111,AB111-12),IF(OR(AB111&lt;12,AB111=24),"am","pm")),"")</f>
        <v>3pm-7pm</v>
      </c>
      <c r="AN111" s="1" t="str">
        <f>IF(N111&gt;0,CONCATENATE(IF(AC111&lt;=12,AC111,AC111-12),IF(OR(AC111&lt;12,AC111=24),"am","pm"),"-",IF(AD111&lt;=12,AD111,AD111-12),IF(OR(AD111&lt;12,AD111=24),"am","pm")),"")</f>
        <v>3pm-7pm</v>
      </c>
      <c r="AO111" s="1" t="str">
        <f>IF(O111&gt;0,CONCATENATE(IF(AE111&lt;=12,AE111,AE111-12),IF(OR(AE111&lt;12,AE111=24),"am","pm"),"-",IF(AF111&lt;=12,AF111,AF111-12),IF(OR(AF111&lt;12,AF111=24),"am","pm")),"")</f>
        <v>3pm-7pm</v>
      </c>
      <c r="AP111" s="1" t="str">
        <f>IF(R111&gt;0,CONCATENATE(IF(AG111&lt;=12,AG111,AG111-12),IF(OR(AG111&lt;12,AG111=24),"am","pm"),"-",IF(AH111&lt;=12,AH111,AH111-12),IF(OR(AH111&lt;12,AH111=24),"am","pm")),"")</f>
        <v>3pm-7pm</v>
      </c>
      <c r="AQ111" s="1" t="str">
        <f>IF(T111&gt;0,CONCATENATE(IF(AI111&lt;=12,AI111,AI111-12),IF(OR(AI111&lt;12,AI111=24),"am","pm"),"-",IF(AJ111&lt;=12,AJ111,AJ111-12),IF(OR(AJ111&lt;12,AJ111=24),"am","pm")),"")</f>
        <v>3pm-7pm</v>
      </c>
      <c r="AR111" s="3"/>
      <c r="AS111" s="1" t="s">
        <v>353</v>
      </c>
      <c r="AU111" s="1" t="s">
        <v>433</v>
      </c>
      <c r="AV111" s="4" t="s">
        <v>431</v>
      </c>
      <c r="AW111" s="4" t="s">
        <v>431</v>
      </c>
      <c r="AX111" s="5" t="str">
        <f>CONCATENATE("{
    'name': """,B111,""",
    'area': ","""",C111,""",",
"'hours': {
      'sunday-start':","""",H111,"""",", 'sunday-end':","""",I111,"""",", 'monday-start':","""",J111,"""",", 'monday-end':","""",K111,"""",", 'tuesday-start':","""",L111,"""",", 'tuesday-end':","""",M111,""", 'wednesday-start':","""",N111,""", 'wednesday-end':","""",O111,""", 'thursday-start':","""",P111,""", 'thursday-end':","""",Q111,""", 'friday-start':","""",R111,""", 'friday-end':","""",S111,""", 'saturday-start':","""",T111,""", 'saturday-end':","""",U111,"""","},","  'description': ","""",V111,"""",", 'link':","""",AR111,"""",", 'pricing':","""",E111,"""",",   'phone-number': ","""",F111,"""",", 'address': ","""",G111,"""",", 'other-amenities': [","'",AS111,"','",AT111,"','",AU111,"'","]",", 'has-drink':",AV111,", 'has-food':",AW111,"},")</f>
        <v>{
    'name': "Thunder and Buttons II",
    'area': "oldcolo",'hours':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"MONDAY 7pm-Midnight  $3 Jameson, $3 Tuaca, and $3 Jager!&lt;br&gt;TUESDAY Tequila Tuesdays! $3 Tecate cans, $5 Patron &amp; $3 Sauza Silver shots ALL DAY!  Happy Hour Drink Specials from 9pm-Midnight.&lt;br&gt;WEDNESDAY $3 Wednesdays!!  $3 food specials!  $3 Mimosas!  $3 Wells, $3 House wines, $2.50 Rolling Rock ALL DAY!!&lt;br&gt;THURSDAY $5 off pitchers of Bristol pitchers! $3.50 Bristol pints! $4 Bomb shots!   9pm-Midnight.&lt;br&gt;FRIDAY $10 Pitchers of Coors Light 9pm-Midnight.&lt;br&gt;SATURDAY $3 Fireball shots, $3 Tuaca shots, 9pm-Midnight.&lt;br&gt;SUNDAY All Day Happy Hour!  $3 Mimosas!  Plus-7pm-Midnight. $3 Tuaca, $3 Jager and $3 Jameson!", 'link':"", 'pricing':"",   'phone-number': "", 'address': "2415 W Colorado Ave, Colorado Springs, CO 80904", 'other-amenities': ['outdoor','','med'], 'has-drink':true, 'has-food':true},</v>
      </c>
      <c r="AY111" s="1" t="str">
        <f>IF(AS111&gt;0,"&lt;img src=@img/outdoor.png@&gt;","")</f>
        <v>&lt;img src=@img/outdoor.png@&gt;</v>
      </c>
      <c r="AZ111" s="1" t="str">
        <f>IF(AT111&gt;0,"&lt;img src=@img/pets.png@&gt;","")</f>
        <v/>
      </c>
      <c r="BA111" s="1" t="str">
        <f>IF(AU111="hard","&lt;img src=@img/hard.png@&gt;",IF(AU111="medium","&lt;img src=@img/medium.png@&gt;",IF(AU111="easy","&lt;img src=@img/easy.png@&gt;","")))</f>
        <v/>
      </c>
      <c r="BB111" s="1" t="str">
        <f>IF(AV111="true","&lt;img src=@img/drinkicon.png@&gt;","")</f>
        <v>&lt;img src=@img/drinkicon.png@&gt;</v>
      </c>
      <c r="BC111" s="1" t="str">
        <f>IF(AW111="true","&lt;img src=@img/foodicon.png@&gt;","")</f>
        <v>&lt;img src=@img/foodicon.png@&gt;</v>
      </c>
      <c r="BD111" s="1" t="str">
        <f>CONCATENATE(AY111,AZ111,BA111,BB111,BC111,BK111)</f>
        <v>&lt;img src=@img/outdoor.png@&gt;&lt;img src=@img/drinkicon.png@&gt;&lt;img src=@img/foodicon.png@&gt;</v>
      </c>
      <c r="BE111" s="1" t="str">
        <f>CONCATENATE(IF(AS111&gt;0,"outdoor ",""),IF(AT111&gt;0,"pet ",""),IF(AV111="true","drink ",""),IF(AW111="true","food ",""),AU111," ",E111," ",C111,IF(BJ111=TRUE," kid",""))</f>
        <v>outdoor drink food med  oldcolo</v>
      </c>
      <c r="BF111" s="1" t="str">
        <f>IF(C111="Broadmoor","Broadmoor",IF(C111="manitou","Manitou Springs",IF(C111="downtown","Downtown",IF(C111="Monument","Monument",IF(C111="nacademy","North Academy",IF(C111="northgate","North Gate",IF(C111="oldcolo","Old Colorado Springs",IF(C111="powers","Powers Road",IF(C111="sacademy","South Academy",IF(C111="woodland","Woodlands Park",""))))))))))</f>
        <v>Old Colorado Springs</v>
      </c>
      <c r="BG111" s="8">
        <v>38.846469999999997</v>
      </c>
      <c r="BH111" s="8">
        <v>-104.86208000000001</v>
      </c>
      <c r="BI111" s="1" t="str">
        <f>CONCATENATE("[",BG111,",",BH111,"],")</f>
        <v>[38.84647,-104.86208],</v>
      </c>
    </row>
    <row r="112" spans="2:61" ht="21" customHeight="1">
      <c r="B112" s="1" t="s">
        <v>261</v>
      </c>
      <c r="C112" s="1" t="s">
        <v>142</v>
      </c>
      <c r="G112" s="12" t="s">
        <v>339</v>
      </c>
      <c r="J112" s="1">
        <v>1600</v>
      </c>
      <c r="K112" s="1">
        <v>1730</v>
      </c>
      <c r="L112" s="1">
        <v>1600</v>
      </c>
      <c r="M112" s="1">
        <v>1730</v>
      </c>
      <c r="N112" s="1">
        <v>1600</v>
      </c>
      <c r="O112" s="1">
        <v>1730</v>
      </c>
      <c r="P112" s="1">
        <v>1600</v>
      </c>
      <c r="Q112" s="1">
        <v>1730</v>
      </c>
      <c r="R112" s="1">
        <v>1600</v>
      </c>
      <c r="S112" s="1">
        <v>1730</v>
      </c>
      <c r="V112" s="1" t="s">
        <v>268</v>
      </c>
      <c r="W112" s="1" t="str">
        <f>IF(H112&gt;0,H112/100,"")</f>
        <v/>
      </c>
      <c r="X112" s="1" t="str">
        <f>IF(I112&gt;0,I112/100,"")</f>
        <v/>
      </c>
      <c r="Y112" s="1">
        <f>IF(J112&gt;0,J112/100,"")</f>
        <v>16</v>
      </c>
      <c r="Z112" s="1">
        <f>IF(K112&gt;0,K112/100,"")</f>
        <v>17.3</v>
      </c>
      <c r="AA112" s="1">
        <f>IF(L112&gt;0,L112/100,"")</f>
        <v>16</v>
      </c>
      <c r="AB112" s="1">
        <f>IF(M112&gt;0,M112/100,"")</f>
        <v>17.3</v>
      </c>
      <c r="AC112" s="1">
        <f>IF(N112&gt;0,N112/100,"")</f>
        <v>16</v>
      </c>
      <c r="AD112" s="1">
        <f>IF(O112&gt;0,O112/100,"")</f>
        <v>17.3</v>
      </c>
      <c r="AE112" s="1">
        <f>IF(P112&gt;0,P112/100,"")</f>
        <v>16</v>
      </c>
      <c r="AF112" s="1">
        <f>IF(Q112&gt;0,Q112/100,"")</f>
        <v>17.3</v>
      </c>
      <c r="AG112" s="1">
        <f>IF(R112&gt;0,R112/100,"")</f>
        <v>16</v>
      </c>
      <c r="AH112" s="1">
        <f>IF(S112&gt;0,S112/100,"")</f>
        <v>17.3</v>
      </c>
      <c r="AI112" s="1" t="str">
        <f>IF(T112&gt;0,T112/100,"")</f>
        <v/>
      </c>
      <c r="AJ112" s="1" t="str">
        <f>IF(U112&gt;0,U112/100,"")</f>
        <v/>
      </c>
      <c r="AK112" s="1" t="str">
        <f>IF(H112&gt;0,CONCATENATE(IF(W112&lt;=12,W112,W112-12),IF(OR(W112&lt;12,W112=24),"am","pm"),"-",IF(X112&lt;=12,X112,X112-12),IF(OR(X112&lt;12,X112=24),"am","pm")),"")</f>
        <v/>
      </c>
      <c r="AL112" s="1" t="str">
        <f>IF(J112&gt;0,CONCATENATE(IF(Y112&lt;=12,Y112,Y112-12),IF(OR(Y112&lt;12,Y112=24),"am","pm"),"-",IF(Z112&lt;=12,Z112,Z112-12),IF(OR(Z112&lt;12,Z112=24),"am","pm")),"")</f>
        <v>4pm-5.3pm</v>
      </c>
      <c r="AM112" s="1" t="str">
        <f>IF(L112&gt;0,CONCATENATE(IF(AA112&lt;=12,AA112,AA112-12),IF(OR(AA112&lt;12,AA112=24),"am","pm"),"-",IF(AB112&lt;=12,AB112,AB112-12),IF(OR(AB112&lt;12,AB112=24),"am","pm")),"")</f>
        <v>4pm-5.3pm</v>
      </c>
      <c r="AN112" s="1" t="str">
        <f>IF(N112&gt;0,CONCATENATE(IF(AC112&lt;=12,AC112,AC112-12),IF(OR(AC112&lt;12,AC112=24),"am","pm"),"-",IF(AD112&lt;=12,AD112,AD112-12),IF(OR(AD112&lt;12,AD112=24),"am","pm")),"")</f>
        <v>4pm-5.3pm</v>
      </c>
      <c r="AO112" s="1" t="str">
        <f>IF(O112&gt;0,CONCATENATE(IF(AE112&lt;=12,AE112,AE112-12),IF(OR(AE112&lt;12,AE112=24),"am","pm"),"-",IF(AF112&lt;=12,AF112,AF112-12),IF(OR(AF112&lt;12,AF112=24),"am","pm")),"")</f>
        <v>4pm-5.3pm</v>
      </c>
      <c r="AP112" s="1" t="str">
        <f>IF(R112&gt;0,CONCATENATE(IF(AG112&lt;=12,AG112,AG112-12),IF(OR(AG112&lt;12,AG112=24),"am","pm"),"-",IF(AH112&lt;=12,AH112,AH112-12),IF(OR(AH112&lt;12,AH112=24),"am","pm")),"")</f>
        <v>4pm-5.3pm</v>
      </c>
      <c r="AQ112" s="1" t="str">
        <f>IF(T112&gt;0,CONCATENATE(IF(AI112&lt;=12,AI112,AI112-12),IF(OR(AI112&lt;12,AI112=24),"am","pm"),"-",IF(AJ112&lt;=12,AJ112,AJ112-12),IF(OR(AJ112&lt;12,AJ112=24),"am","pm")),"")</f>
        <v/>
      </c>
      <c r="AR112" s="3"/>
      <c r="AU112" s="1" t="s">
        <v>433</v>
      </c>
      <c r="AV112" s="4" t="s">
        <v>431</v>
      </c>
      <c r="AW112" s="4" t="s">
        <v>431</v>
      </c>
      <c r="AX112" s="5" t="str">
        <f>CONCATENATE("{
    'name': """,B112,""",
    'area': ","""",C112,""",",
"'hours': {
      'sunday-start':","""",H112,"""",", 'sunday-end':","""",I112,"""",", 'monday-start':","""",J112,"""",", 'monday-end':","""",K112,"""",", 'tuesday-start':","""",L112,"""",", 'tuesday-end':","""",M112,""", 'wednesday-start':","""",N112,""", 'wednesday-end':","""",O112,""", 'thursday-start':","""",P112,""", 'thursday-end':","""",Q112,""", 'friday-start':","""",R112,""", 'friday-end':","""",S112,""", 'saturday-start':","""",T112,""", 'saturday-end':","""",U112,"""","},","  'description': ","""",V112,"""",", 'link':","""",AR112,"""",", 'pricing':","""",E112,"""",",   'phone-number': ","""",F112,"""",", 'address': ","""",G112,"""",", 'other-amenities': [","'",AS112,"','",AT112,"','",AU112,"'","]",", 'has-drink':",AV112,", 'has-food':",AW112,"},")</f>
        <v>{
    'name': "Tomo Sushi",
    'area': "nacademy",'hours':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"2 for 1 domestic bottle beers&lt;br&gt;20 percent off all sushi rolls&lt;br&gt;$0.99 small bottles of sake", 'link':"", 'pricing':"",   'phone-number': "", 'address': "8312, 975 N Academy Blvd, Colorado Springs, CO 80909", 'other-amenities': ['','','med'], 'has-drink':true, 'has-food':true},</v>
      </c>
      <c r="AY112" s="1" t="str">
        <f>IF(AS112&gt;0,"&lt;img src=@img/outdoor.png@&gt;","")</f>
        <v/>
      </c>
      <c r="AZ112" s="1" t="str">
        <f>IF(AT112&gt;0,"&lt;img src=@img/pets.png@&gt;","")</f>
        <v/>
      </c>
      <c r="BA112" s="1" t="str">
        <f>IF(AU112="hard","&lt;img src=@img/hard.png@&gt;",IF(AU112="medium","&lt;img src=@img/medium.png@&gt;",IF(AU112="easy","&lt;img src=@img/easy.png@&gt;","")))</f>
        <v/>
      </c>
      <c r="BB112" s="1" t="str">
        <f>IF(AV112="true","&lt;img src=@img/drinkicon.png@&gt;","")</f>
        <v>&lt;img src=@img/drinkicon.png@&gt;</v>
      </c>
      <c r="BC112" s="1" t="str">
        <f>IF(AW112="true","&lt;img src=@img/foodicon.png@&gt;","")</f>
        <v>&lt;img src=@img/foodicon.png@&gt;</v>
      </c>
      <c r="BD112" s="1" t="str">
        <f>CONCATENATE(AY112,AZ112,BA112,BB112,BC112,BK112)</f>
        <v>&lt;img src=@img/drinkicon.png@&gt;&lt;img src=@img/foodicon.png@&gt;</v>
      </c>
      <c r="BE112" s="1" t="str">
        <f>CONCATENATE(IF(AS112&gt;0,"outdoor ",""),IF(AT112&gt;0,"pet ",""),IF(AV112="true","drink ",""),IF(AW112="true","food ",""),AU112," ",E112," ",C112,IF(BJ112=TRUE," kid",""))</f>
        <v>drink food med  nacademy</v>
      </c>
      <c r="BF112" s="1" t="str">
        <f>IF(C112="Broadmoor","Broadmoor",IF(C112="manitou","Manitou Springs",IF(C112="downtown","Downtown",IF(C112="Monument","Monument",IF(C112="nacademy","North Academy",IF(C112="northgate","North Gate",IF(C112="oldcolo","Old Colorado Springs",IF(C112="powers","Powers Road",IF(C112="sacademy","South Academy",IF(C112="woodland","Woodlands Park",""))))))))))</f>
        <v>North Academy</v>
      </c>
      <c r="BG112" s="8">
        <v>38.846600799999997</v>
      </c>
      <c r="BH112" s="8">
        <v>-104.7562155</v>
      </c>
      <c r="BI112" s="1" t="str">
        <f>CONCATENATE("[",BG112,",",BH112,"],")</f>
        <v>[38.8466008,-104.7562155],</v>
      </c>
    </row>
    <row r="113" spans="2:61" ht="21" customHeight="1">
      <c r="B113" s="25" t="s">
        <v>111</v>
      </c>
      <c r="C113" s="1" t="s">
        <v>55</v>
      </c>
      <c r="G113" s="12" t="s">
        <v>290</v>
      </c>
      <c r="H113" s="1">
        <v>1600</v>
      </c>
      <c r="I113" s="1">
        <v>1900</v>
      </c>
      <c r="J113" s="1">
        <v>1600</v>
      </c>
      <c r="K113" s="1">
        <v>1900</v>
      </c>
      <c r="L113" s="1">
        <v>1600</v>
      </c>
      <c r="M113" s="1">
        <v>1900</v>
      </c>
      <c r="N113" s="1">
        <v>1600</v>
      </c>
      <c r="O113" s="1">
        <v>1900</v>
      </c>
      <c r="P113" s="1">
        <v>1600</v>
      </c>
      <c r="Q113" s="1">
        <v>1900</v>
      </c>
      <c r="R113" s="1">
        <v>1600</v>
      </c>
      <c r="S113" s="1">
        <v>1900</v>
      </c>
      <c r="T113" s="1">
        <v>1600</v>
      </c>
      <c r="U113" s="1">
        <v>1900</v>
      </c>
      <c r="V113" s="1" t="s">
        <v>208</v>
      </c>
      <c r="W113" s="1">
        <f>IF(H113&gt;0,H113/100,"")</f>
        <v>16</v>
      </c>
      <c r="X113" s="1">
        <f>IF(I113&gt;0,I113/100,"")</f>
        <v>19</v>
      </c>
      <c r="Y113" s="1">
        <f>IF(J113&gt;0,J113/100,"")</f>
        <v>16</v>
      </c>
      <c r="Z113" s="1">
        <f>IF(K113&gt;0,K113/100,"")</f>
        <v>19</v>
      </c>
      <c r="AA113" s="1">
        <f>IF(L113&gt;0,L113/100,"")</f>
        <v>16</v>
      </c>
      <c r="AB113" s="1">
        <f>IF(M113&gt;0,M113/100,"")</f>
        <v>19</v>
      </c>
      <c r="AC113" s="1">
        <f>IF(N113&gt;0,N113/100,"")</f>
        <v>16</v>
      </c>
      <c r="AD113" s="1">
        <f>IF(O113&gt;0,O113/100,"")</f>
        <v>19</v>
      </c>
      <c r="AE113" s="1">
        <f>IF(P113&gt;0,P113/100,"")</f>
        <v>16</v>
      </c>
      <c r="AF113" s="1">
        <f>IF(Q113&gt;0,Q113/100,"")</f>
        <v>19</v>
      </c>
      <c r="AG113" s="1">
        <f>IF(R113&gt;0,R113/100,"")</f>
        <v>16</v>
      </c>
      <c r="AH113" s="1">
        <f>IF(S113&gt;0,S113/100,"")</f>
        <v>19</v>
      </c>
      <c r="AI113" s="1">
        <f>IF(T113&gt;0,T113/100,"")</f>
        <v>16</v>
      </c>
      <c r="AJ113" s="1">
        <f>IF(U113&gt;0,U113/100,"")</f>
        <v>19</v>
      </c>
      <c r="AK113" s="1" t="str">
        <f>IF(H113&gt;0,CONCATENATE(IF(W113&lt;=12,W113,W113-12),IF(OR(W113&lt;12,W113=24),"am","pm"),"-",IF(X113&lt;=12,X113,X113-12),IF(OR(X113&lt;12,X113=24),"am","pm")),"")</f>
        <v>4pm-7pm</v>
      </c>
      <c r="AL113" s="1" t="str">
        <f>IF(J113&gt;0,CONCATENATE(IF(Y113&lt;=12,Y113,Y113-12),IF(OR(Y113&lt;12,Y113=24),"am","pm"),"-",IF(Z113&lt;=12,Z113,Z113-12),IF(OR(Z113&lt;12,Z113=24),"am","pm")),"")</f>
        <v>4pm-7pm</v>
      </c>
      <c r="AM113" s="1" t="str">
        <f>IF(L113&gt;0,CONCATENATE(IF(AA113&lt;=12,AA113,AA113-12),IF(OR(AA113&lt;12,AA113=24),"am","pm"),"-",IF(AB113&lt;=12,AB113,AB113-12),IF(OR(AB113&lt;12,AB113=24),"am","pm")),"")</f>
        <v>4pm-7pm</v>
      </c>
      <c r="AN113" s="1" t="str">
        <f>IF(N113&gt;0,CONCATENATE(IF(AC113&lt;=12,AC113,AC113-12),IF(OR(AC113&lt;12,AC113=24),"am","pm"),"-",IF(AD113&lt;=12,AD113,AD113-12),IF(OR(AD113&lt;12,AD113=24),"am","pm")),"")</f>
        <v>4pm-7pm</v>
      </c>
      <c r="AO113" s="1" t="str">
        <f>IF(O113&gt;0,CONCATENATE(IF(AE113&lt;=12,AE113,AE113-12),IF(OR(AE113&lt;12,AE113=24),"am","pm"),"-",IF(AF113&lt;=12,AF113,AF113-12),IF(OR(AF113&lt;12,AF113=24),"am","pm")),"")</f>
        <v>4pm-7pm</v>
      </c>
      <c r="AP113" s="1" t="str">
        <f>IF(R113&gt;0,CONCATENATE(IF(AG113&lt;=12,AG113,AG113-12),IF(OR(AG113&lt;12,AG113=24),"am","pm"),"-",IF(AH113&lt;=12,AH113,AH113-12),IF(OR(AH113&lt;12,AH113=24),"am","pm")),"")</f>
        <v>4pm-7pm</v>
      </c>
      <c r="AQ113" s="1" t="str">
        <f>IF(T113&gt;0,CONCATENATE(IF(AI113&lt;=12,AI113,AI113-12),IF(OR(AI113&lt;12,AI113=24),"am","pm"),"-",IF(AJ113&lt;=12,AJ113,AJ113-12),IF(OR(AJ113&lt;12,AJ113=24),"am","pm")),"")</f>
        <v>4pm-7pm</v>
      </c>
      <c r="AU113" s="1" t="s">
        <v>433</v>
      </c>
      <c r="AV113" s="4" t="s">
        <v>431</v>
      </c>
      <c r="AW113" s="4" t="s">
        <v>431</v>
      </c>
      <c r="AX113" s="5" t="str">
        <f>CONCATENATE("{
    'name': """,B113,""",
    'area': ","""",C113,""",",
"'hours': {
      'sunday-start':","""",H113,"""",", 'sunday-end':","""",I113,"""",", 'monday-start':","""",J113,"""",", 'monday-end':","""",K113,"""",", 'tuesday-start':","""",L113,"""",", 'tuesday-end':","""",M113,""", 'wednesday-start':","""",N113,""", 'wednesday-end':","""",O113,""", 'thursday-start':","""",P113,""", 'thursday-end':","""",Q113,""", 'friday-start':","""",R113,""", 'friday-end':","""",S113,""", 'saturday-start':","""",T113,""", 'saturday-end':","""",U113,"""","},","  'description': ","""",V113,"""",", 'link':","""",AR113,"""",", 'pricing':","""",E113,"""",",   'phone-number': ","""",F113,"""",", 'address': ","""",G113,"""",", 'other-amenities': [","'",AS113,"','",AT113,"','",AU113,"'","]",", 'has-drink':",AV113,", 'has-food':",AW113,"},")</f>
        <v>{
    'name': "Tonys Bar",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bottles of domestic beers, $4.25 domestic mini pitchers, $6.25 craft mini pitchers and $3.00 hot dogs", 'link':"", 'pricing':"",   'phone-number': "", 'address': "1224, 326 N Tejon St, Colorado Springs, CO 80903", 'other-amenities': ['','','med'], 'has-drink':true, 'has-food':true},</v>
      </c>
      <c r="AY113" s="1" t="str">
        <f>IF(AS113&gt;0,"&lt;img src=@img/outdoor.png@&gt;","")</f>
        <v/>
      </c>
      <c r="AZ113" s="1" t="str">
        <f>IF(AT113&gt;0,"&lt;img src=@img/pets.png@&gt;","")</f>
        <v/>
      </c>
      <c r="BA113" s="1" t="str">
        <f>IF(AU113="hard","&lt;img src=@img/hard.png@&gt;",IF(AU113="medium","&lt;img src=@img/medium.png@&gt;",IF(AU113="easy","&lt;img src=@img/easy.png@&gt;","")))</f>
        <v/>
      </c>
      <c r="BB113" s="1" t="str">
        <f>IF(AV113="true","&lt;img src=@img/drinkicon.png@&gt;","")</f>
        <v>&lt;img src=@img/drinkicon.png@&gt;</v>
      </c>
      <c r="BC113" s="1" t="str">
        <f>IF(AW113="true","&lt;img src=@img/foodicon.png@&gt;","")</f>
        <v>&lt;img src=@img/foodicon.png@&gt;</v>
      </c>
      <c r="BD113" s="1" t="str">
        <f>CONCATENATE(AY113,AZ113,BA113,BB113,BC113,BK113)</f>
        <v>&lt;img src=@img/drinkicon.png@&gt;&lt;img src=@img/foodicon.png@&gt;</v>
      </c>
      <c r="BE113" s="1" t="str">
        <f>CONCATENATE(IF(AS113&gt;0,"outdoor ",""),IF(AT113&gt;0,"pet ",""),IF(AV113="true","drink ",""),IF(AW113="true","food ",""),AU113," ",E113," ",C113,IF(BJ113=TRUE," kid",""))</f>
        <v>drink food med  downtown</v>
      </c>
      <c r="BF113" s="1" t="str">
        <f>IF(C113="Broadmoor","Broadmoor",IF(C113="manitou","Manitou Springs",IF(C113="downtown","Downtown",IF(C113="Monument","Monument",IF(C113="nacademy","North Academy",IF(C113="northgate","North Gate",IF(C113="oldcolo","Old Colorado Springs",IF(C113="powers","Powers Road",IF(C113="sacademy","South Academy",IF(C113="woodland","Woodlands Park",""))))))))))</f>
        <v>Downtown</v>
      </c>
      <c r="BG113" s="8">
        <v>38.851550000000003</v>
      </c>
      <c r="BH113" s="8">
        <v>-104.8231</v>
      </c>
      <c r="BI113" s="1" t="str">
        <f>CONCATENATE("[",BG113,",",BH113,"],")</f>
        <v>[38.85155,-104.8231],</v>
      </c>
    </row>
    <row r="114" spans="2:61" ht="21" customHeight="1">
      <c r="B114" s="24" t="s">
        <v>81</v>
      </c>
      <c r="C114" s="1" t="s">
        <v>87</v>
      </c>
      <c r="G114" s="12" t="s">
        <v>163</v>
      </c>
      <c r="J114" s="1">
        <v>1500</v>
      </c>
      <c r="K114" s="1">
        <v>2100</v>
      </c>
      <c r="L114" s="1">
        <v>1500</v>
      </c>
      <c r="M114" s="1">
        <v>2100</v>
      </c>
      <c r="N114" s="1">
        <v>1500</v>
      </c>
      <c r="O114" s="1">
        <v>2100</v>
      </c>
      <c r="V114" s="5" t="s">
        <v>183</v>
      </c>
      <c r="W114" s="1" t="str">
        <f>IF(H114&gt;0,H114/100,"")</f>
        <v/>
      </c>
      <c r="X114" s="1" t="str">
        <f>IF(I114&gt;0,I114/100,"")</f>
        <v/>
      </c>
      <c r="Y114" s="1">
        <f>IF(J114&gt;0,J114/100,"")</f>
        <v>15</v>
      </c>
      <c r="Z114" s="1">
        <f>IF(K114&gt;0,K114/100,"")</f>
        <v>21</v>
      </c>
      <c r="AA114" s="1">
        <f>IF(L114&gt;0,L114/100,"")</f>
        <v>15</v>
      </c>
      <c r="AB114" s="1">
        <f>IF(M114&gt;0,M114/100,"")</f>
        <v>21</v>
      </c>
      <c r="AC114" s="1">
        <f>IF(N114&gt;0,N114/100,"")</f>
        <v>15</v>
      </c>
      <c r="AD114" s="1">
        <f>IF(O114&gt;0,O114/100,"")</f>
        <v>21</v>
      </c>
      <c r="AE114" s="1" t="str">
        <f>IF(P114&gt;0,P114/100,"")</f>
        <v/>
      </c>
      <c r="AF114" s="1" t="str">
        <f>IF(Q114&gt;0,Q114/100,"")</f>
        <v/>
      </c>
      <c r="AG114" s="1" t="str">
        <f>IF(R114&gt;0,R114/100,"")</f>
        <v/>
      </c>
      <c r="AH114" s="1" t="str">
        <f>IF(S114&gt;0,S114/100,"")</f>
        <v/>
      </c>
      <c r="AI114" s="1" t="str">
        <f>IF(T114&gt;0,T114/100,"")</f>
        <v/>
      </c>
      <c r="AJ114" s="1" t="str">
        <f>IF(U114&gt;0,U114/100,"")</f>
        <v/>
      </c>
      <c r="AK114" s="1" t="str">
        <f>IF(H114&gt;0,CONCATENATE(IF(W114&lt;=12,W114,W114-12),IF(OR(W114&lt;12,W114=24),"am","pm"),"-",IF(X114&lt;=12,X114,X114-12),IF(OR(X114&lt;12,X114=24),"am","pm")),"")</f>
        <v/>
      </c>
      <c r="AL114" s="1" t="str">
        <f>IF(J114&gt;0,CONCATENATE(IF(Y114&lt;=12,Y114,Y114-12),IF(OR(Y114&lt;12,Y114=24),"am","pm"),"-",IF(Z114&lt;=12,Z114,Z114-12),IF(OR(Z114&lt;12,Z114=24),"am","pm")),"")</f>
        <v>3pm-9pm</v>
      </c>
      <c r="AM114" s="1" t="str">
        <f>IF(L114&gt;0,CONCATENATE(IF(AA114&lt;=12,AA114,AA114-12),IF(OR(AA114&lt;12,AA114=24),"am","pm"),"-",IF(AB114&lt;=12,AB114,AB114-12),IF(OR(AB114&lt;12,AB114=24),"am","pm")),"")</f>
        <v>3pm-9pm</v>
      </c>
      <c r="AN114" s="1" t="str">
        <f>IF(N114&gt;0,CONCATENATE(IF(AC114&lt;=12,AC114,AC114-12),IF(OR(AC114&lt;12,AC114=24),"am","pm"),"-",IF(AD114&lt;=12,AD114,AD114-12),IF(OR(AD114&lt;12,AD114=24),"am","pm")),"")</f>
        <v>3pm-9pm</v>
      </c>
      <c r="AO114" s="1" t="e">
        <f>IF(O114&gt;0,CONCATENATE(IF(AE114&lt;=12,AE114,AE114-12),IF(OR(AE114&lt;12,AE114=24),"am","pm"),"-",IF(AF114&lt;=12,AF114,AF114-12),IF(OR(AF114&lt;12,AF114=24),"am","pm")),"")</f>
        <v>#VALUE!</v>
      </c>
      <c r="AP114" s="1" t="str">
        <f>IF(R114&gt;0,CONCATENATE(IF(AG114&lt;=12,AG114,AG114-12),IF(OR(AG114&lt;12,AG114=24),"am","pm"),"-",IF(AH114&lt;=12,AH114,AH114-12),IF(OR(AH114&lt;12,AH114=24),"am","pm")),"")</f>
        <v/>
      </c>
      <c r="AQ114" s="1" t="str">
        <f>IF(T114&gt;0,CONCATENATE(IF(AI114&lt;=12,AI114,AI114-12),IF(OR(AI114&lt;12,AI114=24),"am","pm"),"-",IF(AJ114&lt;=12,AJ114,AJ114-12),IF(OR(AJ114&lt;12,AJ114=24),"am","pm")),"")</f>
        <v/>
      </c>
      <c r="AR114" s="3"/>
      <c r="AU114" s="1" t="s">
        <v>433</v>
      </c>
      <c r="AV114" s="4" t="s">
        <v>431</v>
      </c>
      <c r="AW114" s="4" t="s">
        <v>431</v>
      </c>
      <c r="AX114" s="5" t="str">
        <f>CONCATENATE("{
    'name': """,B114,""",
    'area': ","""",C114,""",",
"'hours': {
      'sunday-start':","""",H114,"""",", 'sunday-end':","""",I114,"""",", 'monday-start':","""",J114,"""",", 'monday-end':","""",K114,"""",", 'tuesday-start':","""",L114,"""",", 'tuesday-end':","""",M114,""", 'wednesday-start':","""",N114,""", 'wednesday-end':","""",O114,""", 'thursday-start':","""",P114,""", 'thursday-end':","""",Q114,""", 'friday-start':","""",R114,""", 'friday-end':","""",S114,""", 'saturday-start':","""",T114,""", 'saturday-end':","""",U114,"""","},","  'description': ","""",V114,"""",", 'link':","""",AR114,"""",", 'pricing':","""",E114,"""",",   'phone-number': ","""",F114,"""",", 'address': ","""",G114,"""",", 'other-amenities': [","'",AS114,"','",AT114,"','",AU114,"'","]",", 'has-drink':",AV114,", 'has-food':",AW114,"},")</f>
        <v>{
    'name': "Townhouse Lounge",
    'area': "manitou",'hours': {
      'sunday-start':"", 'sunday-end':"", 'monday-start':"1500", 'monday-end':"2100", 'tuesday-start':"1500", 'tuesday-end':"2100", 'wednesday-start':"1500", 'wednesday-end':"2100", 'thursday-start':"", 'thursday-end':"", 'friday-start':"", 'friday-end':"", 'saturday-start':"", 'saturday-end':""},  'description': "1 Topping Pizza - $7&lt;br&gt;Wines, wells, and drafts - $4", 'link':"", 'pricing':"",   'phone-number': "", 'address': "907 Manitou Ave, Manitou Springs, CO 80829", 'other-amenities': ['','','med'], 'has-drink':true, 'has-food':true},</v>
      </c>
      <c r="AY114" s="1" t="str">
        <f>IF(AS114&gt;0,"&lt;img src=@img/outdoor.png@&gt;","")</f>
        <v/>
      </c>
      <c r="AZ114" s="1" t="str">
        <f>IF(AT114&gt;0,"&lt;img src=@img/pets.png@&gt;","")</f>
        <v/>
      </c>
      <c r="BA114" s="1" t="str">
        <f>IF(AU114="hard","&lt;img src=@img/hard.png@&gt;",IF(AU114="medium","&lt;img src=@img/medium.png@&gt;",IF(AU114="easy","&lt;img src=@img/easy.png@&gt;","")))</f>
        <v/>
      </c>
      <c r="BB114" s="1" t="str">
        <f>IF(AV114="true","&lt;img src=@img/drinkicon.png@&gt;","")</f>
        <v>&lt;img src=@img/drinkicon.png@&gt;</v>
      </c>
      <c r="BC114" s="1" t="str">
        <f>IF(AW114="true","&lt;img src=@img/foodicon.png@&gt;","")</f>
        <v>&lt;img src=@img/foodicon.png@&gt;</v>
      </c>
      <c r="BD114" s="1" t="str">
        <f>CONCATENATE(AY114,AZ114,BA114,BB114,BC114,BK114)</f>
        <v>&lt;img src=@img/drinkicon.png@&gt;&lt;img src=@img/foodicon.png@&gt;</v>
      </c>
      <c r="BE114" s="1" t="str">
        <f>CONCATENATE(IF(AS114&gt;0,"outdoor ",""),IF(AT114&gt;0,"pet ",""),IF(AV114="true","drink ",""),IF(AW114="true","food ",""),AU114," ",E114," ",C114,IF(BJ114=TRUE," kid",""))</f>
        <v>drink food med  manitou</v>
      </c>
      <c r="BF114" s="1" t="str">
        <f>IF(C114="Broadmoor","Broadmoor",IF(C114="manitou","Manitou Springs",IF(C114="downtown","Downtown",IF(C114="Monument","Monument",IF(C114="nacademy","North Academy",IF(C114="northgate","North Gate",IF(C114="oldcolo","Old Colorado Springs",IF(C114="powers","Powers Road",IF(C114="sacademy","South Academy",IF(C114="woodland","Woodlands Park",""))))))))))</f>
        <v>Manitou Springs</v>
      </c>
      <c r="BG114" s="8">
        <v>38.858221999999998</v>
      </c>
      <c r="BH114" s="8">
        <v>-104.9178137</v>
      </c>
      <c r="BI114" s="1" t="str">
        <f>CONCATENATE("[",BG114,",",BH114,"],")</f>
        <v>[38.858222,-104.9178137],</v>
      </c>
    </row>
    <row r="115" spans="2:61" ht="21" customHeight="1">
      <c r="B115" s="17" t="s">
        <v>244</v>
      </c>
      <c r="C115" s="1" t="s">
        <v>142</v>
      </c>
      <c r="G115" s="12" t="s">
        <v>328</v>
      </c>
      <c r="J115" s="1">
        <v>1630</v>
      </c>
      <c r="K115" s="1">
        <v>1730</v>
      </c>
      <c r="L115" s="1">
        <v>1630</v>
      </c>
      <c r="M115" s="1">
        <v>1730</v>
      </c>
      <c r="N115" s="1">
        <v>1630</v>
      </c>
      <c r="O115" s="1">
        <v>1730</v>
      </c>
      <c r="P115" s="1">
        <v>1400</v>
      </c>
      <c r="Q115" s="1">
        <v>1800</v>
      </c>
      <c r="V115" s="1" t="s">
        <v>245</v>
      </c>
      <c r="W115" s="1" t="str">
        <f>IF(H115&gt;0,H115/100,"")</f>
        <v/>
      </c>
      <c r="X115" s="1" t="str">
        <f>IF(I115&gt;0,I115/100,"")</f>
        <v/>
      </c>
      <c r="Y115" s="1">
        <f>IF(J115&gt;0,J115/100,"")</f>
        <v>16.3</v>
      </c>
      <c r="Z115" s="1">
        <f>IF(K115&gt;0,K115/100,"")</f>
        <v>17.3</v>
      </c>
      <c r="AA115" s="1">
        <f>IF(L115&gt;0,L115/100,"")</f>
        <v>16.3</v>
      </c>
      <c r="AB115" s="1">
        <f>IF(M115&gt;0,M115/100,"")</f>
        <v>17.3</v>
      </c>
      <c r="AC115" s="1">
        <f>IF(N115&gt;0,N115/100,"")</f>
        <v>16.3</v>
      </c>
      <c r="AD115" s="1">
        <f>IF(O115&gt;0,O115/100,"")</f>
        <v>17.3</v>
      </c>
      <c r="AE115" s="1">
        <f>IF(P115&gt;0,P115/100,"")</f>
        <v>14</v>
      </c>
      <c r="AF115" s="1">
        <f>IF(Q115&gt;0,Q115/100,"")</f>
        <v>18</v>
      </c>
      <c r="AG115" s="1" t="str">
        <f>IF(R115&gt;0,R115/100,"")</f>
        <v/>
      </c>
      <c r="AH115" s="1" t="str">
        <f>IF(S115&gt;0,S115/100,"")</f>
        <v/>
      </c>
      <c r="AI115" s="1" t="str">
        <f>IF(T115&gt;0,T115/100,"")</f>
        <v/>
      </c>
      <c r="AJ115" s="1" t="str">
        <f>IF(U115&gt;0,U115/100,"")</f>
        <v/>
      </c>
      <c r="AK115" s="1" t="str">
        <f>IF(H115&gt;0,CONCATENATE(IF(W115&lt;=12,W115,W115-12),IF(OR(W115&lt;12,W115=24),"am","pm"),"-",IF(X115&lt;=12,X115,X115-12),IF(OR(X115&lt;12,X115=24),"am","pm")),"")</f>
        <v/>
      </c>
      <c r="AL115" s="1" t="str">
        <f>IF(J115&gt;0,CONCATENATE(IF(Y115&lt;=12,Y115,Y115-12),IF(OR(Y115&lt;12,Y115=24),"am","pm"),"-",IF(Z115&lt;=12,Z115,Z115-12),IF(OR(Z115&lt;12,Z115=24),"am","pm")),"")</f>
        <v>4.3pm-5.3pm</v>
      </c>
      <c r="AM115" s="1" t="str">
        <f>IF(L115&gt;0,CONCATENATE(IF(AA115&lt;=12,AA115,AA115-12),IF(OR(AA115&lt;12,AA115=24),"am","pm"),"-",IF(AB115&lt;=12,AB115,AB115-12),IF(OR(AB115&lt;12,AB115=24),"am","pm")),"")</f>
        <v>4.3pm-5.3pm</v>
      </c>
      <c r="AN115" s="1" t="str">
        <f>IF(N115&gt;0,CONCATENATE(IF(AC115&lt;=12,AC115,AC115-12),IF(OR(AC115&lt;12,AC115=24),"am","pm"),"-",IF(AD115&lt;=12,AD115,AD115-12),IF(OR(AD115&lt;12,AD115=24),"am","pm")),"")</f>
        <v>4.3pm-5.3pm</v>
      </c>
      <c r="AO115" s="1" t="str">
        <f>IF(O115&gt;0,CONCATENATE(IF(AE115&lt;=12,AE115,AE115-12),IF(OR(AE115&lt;12,AE115=24),"am","pm"),"-",IF(AF115&lt;=12,AF115,AF115-12),IF(OR(AF115&lt;12,AF115=24),"am","pm")),"")</f>
        <v>2pm-6pm</v>
      </c>
      <c r="AP115" s="1" t="str">
        <f>IF(R115&gt;0,CONCATENATE(IF(AG115&lt;=12,AG115,AG115-12),IF(OR(AG115&lt;12,AG115=24),"am","pm"),"-",IF(AH115&lt;=12,AH115,AH115-12),IF(OR(AH115&lt;12,AH115=24),"am","pm")),"")</f>
        <v/>
      </c>
      <c r="AQ115" s="1" t="str">
        <f>IF(T115&gt;0,CONCATENATE(IF(AI115&lt;=12,AI115,AI115-12),IF(OR(AI115&lt;12,AI115=24),"am","pm"),"-",IF(AJ115&lt;=12,AJ115,AJ115-12),IF(OR(AJ115&lt;12,AJ115=24),"am","pm")),"")</f>
        <v/>
      </c>
      <c r="AR115" s="3"/>
      <c r="AT115" s="1" t="s">
        <v>341</v>
      </c>
      <c r="AU115" s="1" t="s">
        <v>433</v>
      </c>
      <c r="AV115" s="4" t="s">
        <v>431</v>
      </c>
      <c r="AW115" s="4" t="s">
        <v>432</v>
      </c>
      <c r="AX115" s="5" t="str">
        <f>CONCATENATE("{
    'name': """,B115,""",
    'area': ","""",C115,""",",
"'hours': {
      'sunday-start':","""",H115,"""",", 'sunday-end':","""",I115,"""",", 'monday-start':","""",J115,"""",", 'monday-end':","""",K115,"""",", 'tuesday-start':","""",L115,"""",", 'tuesday-end':","""",M115,""", 'wednesday-start':","""",N115,""", 'wednesday-end':","""",O115,""", 'thursday-start':","""",P115,""", 'thursday-end':","""",Q115,""", 'friday-start':","""",R115,""", 'friday-end':","""",S115,""", 'saturday-start':","""",T115,""", 'saturday-end':","""",U115,"""","},","  'description': ","""",V115,"""",", 'link':","""",AR115,"""",", 'pricing':","""",E115,"""",",   'phone-number': ","""",F115,"""",", 'address': ","""",G115,"""",", 'other-amenities': [","'",AS115,"','",AT115,"','",AU115,"'","]",", 'has-drink':",AV115,", 'has-food':",AW115,"},")</f>
        <v>{
    'name': "Trinity Brewing Company",
    'area': "nacademy",'hours': {
      'sunday-start':"", 'sunday-end':"", 'monday-start':"1630", 'monday-end':"1730", 'tuesday-start':"1630", 'tuesday-end':"1730", 'wednesday-start':"1630", 'wednesday-end':"1730", 'thursday-start':"1400", 'thursday-end':"1800", 'friday-start':"", 'friday-end':"", 'saturday-start':"", 'saturday-end':""},  'description': "$2 Off house beers", 'link':"", 'pricing':"",   'phone-number': "", 'address': "1466 Garden of the Gods Rd, Colorado Springs, CO 80907", 'other-amenities': ['','pet','med'], 'has-drink':true, 'has-food':false},</v>
      </c>
      <c r="AY115" s="1" t="str">
        <f>IF(AS115&gt;0,"&lt;img src=@img/outdoor.png@&gt;","")</f>
        <v/>
      </c>
      <c r="AZ115" s="1" t="str">
        <f>IF(AT115&gt;0,"&lt;img src=@img/pets.png@&gt;","")</f>
        <v>&lt;img src=@img/pets.png@&gt;</v>
      </c>
      <c r="BA115" s="1" t="str">
        <f>IF(AU115="hard","&lt;img src=@img/hard.png@&gt;",IF(AU115="medium","&lt;img src=@img/medium.png@&gt;",IF(AU115="easy","&lt;img src=@img/easy.png@&gt;","")))</f>
        <v/>
      </c>
      <c r="BB115" s="1" t="str">
        <f>IF(AV115="true","&lt;img src=@img/drinkicon.png@&gt;","")</f>
        <v>&lt;img src=@img/drinkicon.png@&gt;</v>
      </c>
      <c r="BC115" s="1" t="str">
        <f>IF(AW115="true","&lt;img src=@img/foodicon.png@&gt;","")</f>
        <v/>
      </c>
      <c r="BD115" s="1" t="str">
        <f>CONCATENATE(AY115,AZ115,BA115,BB115,BC115,BK115)</f>
        <v>&lt;img src=@img/pets.png@&gt;&lt;img src=@img/drinkicon.png@&gt;</v>
      </c>
      <c r="BE115" s="1" t="str">
        <f>CONCATENATE(IF(AS115&gt;0,"outdoor ",""),IF(AT115&gt;0,"pet ",""),IF(AV115="true","drink ",""),IF(AW115="true","food ",""),AU115," ",E115," ",C115,IF(BJ115=TRUE," kid",""))</f>
        <v>pet drink med  nacademy</v>
      </c>
      <c r="BF115" s="1" t="str">
        <f>IF(C115="Broadmoor","Broadmoor",IF(C115="manitou","Manitou Springs",IF(C115="downtown","Downtown",IF(C115="Monument","Monument",IF(C115="nacademy","North Academy",IF(C115="northgate","North Gate",IF(C115="oldcolo","Old Colorado Springs",IF(C115="powers","Powers Road",IF(C115="sacademy","South Academy",IF(C115="woodland","Woodlands Park",""))))))))))</f>
        <v>North Academy</v>
      </c>
      <c r="BG115" s="8">
        <v>38.89723</v>
      </c>
      <c r="BH115" s="8">
        <v>-104.85431</v>
      </c>
      <c r="BI115" s="1" t="str">
        <f>CONCATENATE("[",BG115,",",BH115,"],")</f>
        <v>[38.89723,-104.85431],</v>
      </c>
    </row>
    <row r="116" spans="2:61" ht="21" customHeight="1">
      <c r="B116" s="25" t="s">
        <v>104</v>
      </c>
      <c r="C116" s="1" t="s">
        <v>55</v>
      </c>
      <c r="G116" s="12" t="s">
        <v>283</v>
      </c>
      <c r="H116" s="1">
        <v>1600</v>
      </c>
      <c r="I116" s="1">
        <v>1900</v>
      </c>
      <c r="J116" s="1">
        <v>1600</v>
      </c>
      <c r="K116" s="1">
        <v>1900</v>
      </c>
      <c r="L116" s="1">
        <v>1600</v>
      </c>
      <c r="M116" s="1">
        <v>1900</v>
      </c>
      <c r="N116" s="1">
        <v>1600</v>
      </c>
      <c r="O116" s="1">
        <v>1900</v>
      </c>
      <c r="P116" s="1">
        <v>1600</v>
      </c>
      <c r="Q116" s="1">
        <v>1900</v>
      </c>
      <c r="R116" s="1">
        <v>1600</v>
      </c>
      <c r="S116" s="1">
        <v>1900</v>
      </c>
      <c r="T116" s="1">
        <v>1600</v>
      </c>
      <c r="U116" s="1">
        <v>1900</v>
      </c>
      <c r="V116" s="1" t="s">
        <v>200</v>
      </c>
      <c r="W116" s="1">
        <f>IF(H116&gt;0,H116/100,"")</f>
        <v>16</v>
      </c>
      <c r="X116" s="1">
        <f>IF(I116&gt;0,I116/100,"")</f>
        <v>19</v>
      </c>
      <c r="Y116" s="1">
        <f>IF(J116&gt;0,J116/100,"")</f>
        <v>16</v>
      </c>
      <c r="Z116" s="1">
        <f>IF(K116&gt;0,K116/100,"")</f>
        <v>19</v>
      </c>
      <c r="AA116" s="1">
        <f>IF(L116&gt;0,L116/100,"")</f>
        <v>16</v>
      </c>
      <c r="AB116" s="1">
        <f>IF(M116&gt;0,M116/100,"")</f>
        <v>19</v>
      </c>
      <c r="AC116" s="1">
        <f>IF(N116&gt;0,N116/100,"")</f>
        <v>16</v>
      </c>
      <c r="AD116" s="1">
        <f>IF(O116&gt;0,O116/100,"")</f>
        <v>19</v>
      </c>
      <c r="AE116" s="1">
        <f>IF(P116&gt;0,P116/100,"")</f>
        <v>16</v>
      </c>
      <c r="AF116" s="1">
        <f>IF(Q116&gt;0,Q116/100,"")</f>
        <v>19</v>
      </c>
      <c r="AG116" s="1">
        <f>IF(R116&gt;0,R116/100,"")</f>
        <v>16</v>
      </c>
      <c r="AH116" s="1">
        <f>IF(S116&gt;0,S116/100,"")</f>
        <v>19</v>
      </c>
      <c r="AI116" s="1">
        <f>IF(T116&gt;0,T116/100,"")</f>
        <v>16</v>
      </c>
      <c r="AJ116" s="1">
        <f>IF(U116&gt;0,U116/100,"")</f>
        <v>19</v>
      </c>
      <c r="AK116" s="1" t="str">
        <f>IF(H116&gt;0,CONCATENATE(IF(W116&lt;=12,W116,W116-12),IF(OR(W116&lt;12,W116=24),"am","pm"),"-",IF(X116&lt;=12,X116,X116-12),IF(OR(X116&lt;12,X116=24),"am","pm")),"")</f>
        <v>4pm-7pm</v>
      </c>
      <c r="AL116" s="1" t="str">
        <f>IF(J116&gt;0,CONCATENATE(IF(Y116&lt;=12,Y116,Y116-12),IF(OR(Y116&lt;12,Y116=24),"am","pm"),"-",IF(Z116&lt;=12,Z116,Z116-12),IF(OR(Z116&lt;12,Z116=24),"am","pm")),"")</f>
        <v>4pm-7pm</v>
      </c>
      <c r="AM116" s="1" t="str">
        <f>IF(L116&gt;0,CONCATENATE(IF(AA116&lt;=12,AA116,AA116-12),IF(OR(AA116&lt;12,AA116=24),"am","pm"),"-",IF(AB116&lt;=12,AB116,AB116-12),IF(OR(AB116&lt;12,AB116=24),"am","pm")),"")</f>
        <v>4pm-7pm</v>
      </c>
      <c r="AN116" s="1" t="str">
        <f>IF(N116&gt;0,CONCATENATE(IF(AC116&lt;=12,AC116,AC116-12),IF(OR(AC116&lt;12,AC116=24),"am","pm"),"-",IF(AD116&lt;=12,AD116,AD116-12),IF(OR(AD116&lt;12,AD116=24),"am","pm")),"")</f>
        <v>4pm-7pm</v>
      </c>
      <c r="AO116" s="1" t="str">
        <f>IF(O116&gt;0,CONCATENATE(IF(AE116&lt;=12,AE116,AE116-12),IF(OR(AE116&lt;12,AE116=24),"am","pm"),"-",IF(AF116&lt;=12,AF116,AF116-12),IF(OR(AF116&lt;12,AF116=24),"am","pm")),"")</f>
        <v>4pm-7pm</v>
      </c>
      <c r="AP116" s="1" t="str">
        <f>IF(R116&gt;0,CONCATENATE(IF(AG116&lt;=12,AG116,AG116-12),IF(OR(AG116&lt;12,AG116=24),"am","pm"),"-",IF(AH116&lt;=12,AH116,AH116-12),IF(OR(AH116&lt;12,AH116=24),"am","pm")),"")</f>
        <v>4pm-7pm</v>
      </c>
      <c r="AQ116" s="1" t="str">
        <f>IF(T116&gt;0,CONCATENATE(IF(AI116&lt;=12,AI116,AI116-12),IF(OR(AI116&lt;12,AI116=24),"am","pm"),"-",IF(AJ116&lt;=12,AJ116,AJ116-12),IF(OR(AJ116&lt;12,AJ116=24),"am","pm")),"")</f>
        <v>4pm-7pm</v>
      </c>
      <c r="AR116" s="3"/>
      <c r="AU116" s="1" t="s">
        <v>433</v>
      </c>
      <c r="AV116" s="4" t="s">
        <v>431</v>
      </c>
      <c r="AW116" s="4" t="s">
        <v>432</v>
      </c>
      <c r="AX116" s="5" t="str">
        <f>CONCATENATE("{
    'name': """,B116,""",
    'area': ","""",C116,""",",
"'hours': {
      'sunday-start':","""",H116,"""",", 'sunday-end':","""",I116,"""",", 'monday-start':","""",J116,"""",", 'monday-end':","""",K116,"""",", 'tuesday-start':","""",L116,"""",", 'tuesday-end':","""",M116,""", 'wednesday-start':","""",N116,""", 'wednesday-end':","""",O116,""", 'thursday-start':","""",P116,""", 'thursday-end':","""",Q116,""", 'friday-start':","""",R116,""", 'friday-end':","""",S116,""", 'saturday-start':","""",T116,""", 'saturday-end':","""",U116,"""","},","  'description': ","""",V116,"""",", 'link':","""",AR116,"""",", 'pricing':","""",E116,"""",",   'phone-number': ","""",F116,"""",", 'address': ","""",G116,"""",", 'other-amenities': [","'",AS116,"','",AT116,"','",AU116,"'","]",", 'has-drink':",AV116,", 'has-food':",AW116,"},")</f>
        <v>{
    'name': "Triple Nickel Tavern",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wells; $2.50 domestics; $1 off drafts except Pabst Blue Ribbon", 'link':"", 'pricing':"",   'phone-number': "", 'address': "26 S Wahsatch Ave, Colorado Springs, CO 80903", 'other-amenities': ['','','med'], 'has-drink':true, 'has-food':false},</v>
      </c>
      <c r="AY116" s="1" t="str">
        <f>IF(AS116&gt;0,"&lt;img src=@img/outdoor.png@&gt;","")</f>
        <v/>
      </c>
      <c r="AZ116" s="1" t="str">
        <f>IF(AT116&gt;0,"&lt;img src=@img/pets.png@&gt;","")</f>
        <v/>
      </c>
      <c r="BA116" s="1" t="str">
        <f>IF(AU116="hard","&lt;img src=@img/hard.png@&gt;",IF(AU116="medium","&lt;img src=@img/medium.png@&gt;",IF(AU116="easy","&lt;img src=@img/easy.png@&gt;","")))</f>
        <v/>
      </c>
      <c r="BB116" s="1" t="str">
        <f>IF(AV116="true","&lt;img src=@img/drinkicon.png@&gt;","")</f>
        <v>&lt;img src=@img/drinkicon.png@&gt;</v>
      </c>
      <c r="BC116" s="1" t="str">
        <f>IF(AW116="true","&lt;img src=@img/foodicon.png@&gt;","")</f>
        <v/>
      </c>
      <c r="BD116" s="1" t="str">
        <f>CONCATENATE(AY116,AZ116,BA116,BB116,BC116,BK116)</f>
        <v>&lt;img src=@img/drinkicon.png@&gt;</v>
      </c>
      <c r="BE116" s="1" t="str">
        <f>CONCATENATE(IF(AS116&gt;0,"outdoor ",""),IF(AT116&gt;0,"pet ",""),IF(AV116="true","drink ",""),IF(AW116="true","food ",""),AU116," ",E116," ",C116,IF(BJ116=TRUE," kid",""))</f>
        <v>drink med  downtown</v>
      </c>
      <c r="BF116" s="1" t="str">
        <f>IF(C116="Broadmoor","Broadmoor",IF(C116="manitou","Manitou Springs",IF(C116="downtown","Downtown",IF(C116="Monument","Monument",IF(C116="nacademy","North Academy",IF(C116="northgate","North Gate",IF(C116="oldcolo","Old Colorado Springs",IF(C116="powers","Powers Road",IF(C116="sacademy","South Academy",IF(C116="woodland","Woodlands Park",""))))))))))</f>
        <v>Downtown</v>
      </c>
      <c r="BG116" s="8">
        <v>38.832635000000003</v>
      </c>
      <c r="BH116" s="8">
        <v>-104.8184667</v>
      </c>
      <c r="BI116" s="1" t="str">
        <f>CONCATENATE("[",BG116,",",BH116,"],")</f>
        <v>[38.832635,-104.8184667],</v>
      </c>
    </row>
    <row r="117" spans="2:61" ht="21" customHeight="1">
      <c r="B117" s="25" t="s">
        <v>90</v>
      </c>
      <c r="C117" s="1" t="s">
        <v>99</v>
      </c>
      <c r="G117" s="12" t="s">
        <v>171</v>
      </c>
      <c r="W117" s="1" t="str">
        <f>IF(H117&gt;0,H117/100,"")</f>
        <v/>
      </c>
      <c r="X117" s="1" t="str">
        <f>IF(I117&gt;0,I117/100,"")</f>
        <v/>
      </c>
      <c r="Y117" s="1" t="str">
        <f>IF(J117&gt;0,J117/100,"")</f>
        <v/>
      </c>
      <c r="Z117" s="1" t="str">
        <f>IF(K117&gt;0,K117/100,"")</f>
        <v/>
      </c>
      <c r="AA117" s="1" t="str">
        <f>IF(L117&gt;0,L117/100,"")</f>
        <v/>
      </c>
      <c r="AB117" s="1" t="str">
        <f>IF(M117&gt;0,M117/100,"")</f>
        <v/>
      </c>
      <c r="AC117" s="1" t="str">
        <f>IF(N117&gt;0,N117/100,"")</f>
        <v/>
      </c>
      <c r="AD117" s="1" t="str">
        <f>IF(O117&gt;0,O117/100,"")</f>
        <v/>
      </c>
      <c r="AE117" s="1" t="str">
        <f>IF(P117&gt;0,P117/100,"")</f>
        <v/>
      </c>
      <c r="AF117" s="1" t="str">
        <f>IF(Q117&gt;0,Q117/100,"")</f>
        <v/>
      </c>
      <c r="AG117" s="1" t="str">
        <f>IF(R117&gt;0,R117/100,"")</f>
        <v/>
      </c>
      <c r="AH117" s="1" t="str">
        <f>IF(S117&gt;0,S117/100,"")</f>
        <v/>
      </c>
      <c r="AI117" s="1" t="str">
        <f>IF(T117&gt;0,T117/100,"")</f>
        <v/>
      </c>
      <c r="AJ117" s="1" t="str">
        <f>IF(U117&gt;0,U117/100,"")</f>
        <v/>
      </c>
      <c r="AK117" s="1" t="str">
        <f>IF(H117&gt;0,CONCATENATE(IF(W117&lt;=12,W117,W117-12),IF(OR(W117&lt;12,W117=24),"am","pm"),"-",IF(X117&lt;=12,X117,X117-12),IF(OR(X117&lt;12,X117=24),"am","pm")),"")</f>
        <v/>
      </c>
      <c r="AL117" s="1" t="str">
        <f>IF(J117&gt;0,CONCATENATE(IF(Y117&lt;=12,Y117,Y117-12),IF(OR(Y117&lt;12,Y117=24),"am","pm"),"-",IF(Z117&lt;=12,Z117,Z117-12),IF(OR(Z117&lt;12,Z117=24),"am","pm")),"")</f>
        <v/>
      </c>
      <c r="AM117" s="1" t="str">
        <f>IF(L117&gt;0,CONCATENATE(IF(AA117&lt;=12,AA117,AA117-12),IF(OR(AA117&lt;12,AA117=24),"am","pm"),"-",IF(AB117&lt;=12,AB117,AB117-12),IF(OR(AB117&lt;12,AB117=24),"am","pm")),"")</f>
        <v/>
      </c>
      <c r="AN117" s="1" t="str">
        <f>IF(N117&gt;0,CONCATENATE(IF(AC117&lt;=12,AC117,AC117-12),IF(OR(AC117&lt;12,AC117=24),"am","pm"),"-",IF(AD117&lt;=12,AD117,AD117-12),IF(OR(AD117&lt;12,AD117=24),"am","pm")),"")</f>
        <v/>
      </c>
      <c r="AO117" s="1" t="str">
        <f>IF(O117&gt;0,CONCATENATE(IF(AE117&lt;=12,AE117,AE117-12),IF(OR(AE117&lt;12,AE117=24),"am","pm"),"-",IF(AF117&lt;=12,AF117,AF117-12),IF(OR(AF117&lt;12,AF117=24),"am","pm")),"")</f>
        <v/>
      </c>
      <c r="AP117" s="1" t="str">
        <f>IF(R117&gt;0,CONCATENATE(IF(AG117&lt;=12,AG117,AG117-12),IF(OR(AG117&lt;12,AG117=24),"am","pm"),"-",IF(AH117&lt;=12,AH117,AH117-12),IF(OR(AH117&lt;12,AH117=24),"am","pm")),"")</f>
        <v/>
      </c>
      <c r="AQ117" s="1" t="str">
        <f>IF(T117&gt;0,CONCATENATE(IF(AI117&lt;=12,AI117,AI117-12),IF(OR(AI117&lt;12,AI117=24),"am","pm"),"-",IF(AJ117&lt;=12,AJ117,AJ117-12),IF(OR(AJ117&lt;12,AJ117=24),"am","pm")),"")</f>
        <v/>
      </c>
      <c r="AU117" s="1" t="s">
        <v>433</v>
      </c>
      <c r="AV117" s="4" t="s">
        <v>432</v>
      </c>
      <c r="AW117" s="4" t="s">
        <v>432</v>
      </c>
      <c r="AX117" s="5" t="str">
        <f>CONCATENATE("{
    'name': """,B117,""",
    'area': ","""",C117,""",",
"'hours': {
      'sunday-start':","""",H117,"""",", 'sunday-end':","""",I117,"""",", 'monday-start':","""",J117,"""",", 'monday-end':","""",K117,"""",", 'tuesday-start':","""",L117,"""",", 'tuesday-end':","""",M117,""", 'wednesday-start':","""",N117,""", 'wednesday-end':","""",O117,""", 'thursday-start':","""",P117,""", 'thursday-end':","""",Q117,""", 'friday-start':","""",R117,""", 'friday-end':","""",S117,""", 'saturday-start':","""",T117,""", 'saturday-end':","""",U117,"""","},","  'description': ","""",V117,"""",", 'link':","""",AR117,"""",", 'pricing':","""",E117,"""",",   'phone-number': ","""",F117,"""",", 'address': ","""",G117,"""",", 'other-amenities': [","'",AS117,"','",AT117,"','",AU117,"'","]",", 'has-drink':",AV117,", 'has-food':",AW117,"},")</f>
        <v>{
    'name': "Vinum Populi",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"6165 Barnes Rd #170, Colorado Springs, CO 80922", 'other-amenities': ['','','med'], 'has-drink':false, 'has-food':false},</v>
      </c>
      <c r="AY117" s="1" t="str">
        <f>IF(AS117&gt;0,"&lt;img src=@img/outdoor.png@&gt;","")</f>
        <v/>
      </c>
      <c r="AZ117" s="1" t="str">
        <f>IF(AT117&gt;0,"&lt;img src=@img/pets.png@&gt;","")</f>
        <v/>
      </c>
      <c r="BA117" s="1" t="str">
        <f>IF(AU117="hard","&lt;img src=@img/hard.png@&gt;",IF(AU117="medium","&lt;img src=@img/medium.png@&gt;",IF(AU117="easy","&lt;img src=@img/easy.png@&gt;","")))</f>
        <v/>
      </c>
      <c r="BB117" s="1" t="str">
        <f>IF(AV117="true","&lt;img src=@img/drinkicon.png@&gt;","")</f>
        <v/>
      </c>
      <c r="BC117" s="1" t="str">
        <f>IF(AW117="true","&lt;img src=@img/foodicon.png@&gt;","")</f>
        <v/>
      </c>
      <c r="BD117" s="1" t="str">
        <f>CONCATENATE(AY117,AZ117,BA117,BB117,BC117,BK117)</f>
        <v/>
      </c>
      <c r="BE117" s="1" t="str">
        <f>CONCATENATE(IF(AS117&gt;0,"outdoor ",""),IF(AT117&gt;0,"pet ",""),IF(AV117="true","drink ",""),IF(AW117="true","food ",""),AU117," ",E117," ",C117,IF(BJ117=TRUE," kid",""))</f>
        <v>med  powers</v>
      </c>
      <c r="BF117" s="1" t="str">
        <f>IF(C117="Broadmoor","Broadmoor",IF(C117="manitou","Manitou Springs",IF(C117="downtown","Downtown",IF(C117="Monument","Monument",IF(C117="nacademy","North Academy",IF(C117="northgate","North Gate",IF(C117="oldcolo","Old Colorado Springs",IF(C117="powers","Powers Road",IF(C117="sacademy","South Academy",IF(C117="woodland","Woodlands Park",""))))))))))</f>
        <v>Powers Road</v>
      </c>
      <c r="BG117" s="8">
        <v>38.896653700000002</v>
      </c>
      <c r="BH117" s="8">
        <v>-104.7109871</v>
      </c>
      <c r="BI117" s="1" t="str">
        <f>CONCATENATE("[",BG117,",",BH117,"],")</f>
        <v>[38.8966537,-104.7109871],</v>
      </c>
    </row>
    <row r="118" spans="2:61" ht="21" customHeight="1">
      <c r="B118" s="1" t="s">
        <v>388</v>
      </c>
      <c r="C118" s="1" t="s">
        <v>384</v>
      </c>
      <c r="G118" s="1" t="s">
        <v>387</v>
      </c>
      <c r="J118" s="1">
        <v>1700</v>
      </c>
      <c r="K118" s="1">
        <v>1830</v>
      </c>
      <c r="L118" s="1">
        <v>1700</v>
      </c>
      <c r="M118" s="1">
        <v>1830</v>
      </c>
      <c r="N118" s="1">
        <v>1700</v>
      </c>
      <c r="O118" s="1">
        <v>1830</v>
      </c>
      <c r="P118" s="1">
        <v>1700</v>
      </c>
      <c r="Q118" s="1">
        <v>1830</v>
      </c>
      <c r="R118" s="1">
        <v>1700</v>
      </c>
      <c r="S118" s="1">
        <v>1830</v>
      </c>
      <c r="V118" s="1" t="s">
        <v>390</v>
      </c>
      <c r="W118" s="1" t="str">
        <f>IF(H118&gt;0,H118/100,"")</f>
        <v/>
      </c>
      <c r="X118" s="1" t="str">
        <f>IF(I118&gt;0,I118/100,"")</f>
        <v/>
      </c>
      <c r="Y118" s="1">
        <f>IF(J118&gt;0,J118/100,"")</f>
        <v>17</v>
      </c>
      <c r="Z118" s="1">
        <f>IF(K118&gt;0,K118/100,"")</f>
        <v>18.3</v>
      </c>
      <c r="AA118" s="1">
        <f>IF(L118&gt;0,L118/100,"")</f>
        <v>17</v>
      </c>
      <c r="AB118" s="1">
        <f>IF(M118&gt;0,M118/100,"")</f>
        <v>18.3</v>
      </c>
      <c r="AC118" s="1">
        <f>IF(N118&gt;0,N118/100,"")</f>
        <v>17</v>
      </c>
      <c r="AD118" s="1">
        <f>IF(O118&gt;0,O118/100,"")</f>
        <v>18.3</v>
      </c>
      <c r="AE118" s="1">
        <f>IF(P118&gt;0,P118/100,"")</f>
        <v>17</v>
      </c>
      <c r="AF118" s="1">
        <f>IF(Q118&gt;0,Q118/100,"")</f>
        <v>18.3</v>
      </c>
      <c r="AG118" s="1">
        <f>IF(R118&gt;0,R118/100,"")</f>
        <v>17</v>
      </c>
      <c r="AH118" s="1">
        <f>IF(S118&gt;0,S118/100,"")</f>
        <v>18.3</v>
      </c>
      <c r="AI118" s="1" t="str">
        <f>IF(T118&gt;0,T118/100,"")</f>
        <v/>
      </c>
      <c r="AJ118" s="1" t="str">
        <f>IF(U118&gt;0,U118/100,"")</f>
        <v/>
      </c>
      <c r="AK118" s="1" t="str">
        <f>IF(H118&gt;0,CONCATENATE(IF(W118&lt;=12,W118,W118-12),IF(OR(W118&lt;12,W118=24),"am","pm"),"-",IF(X118&lt;=12,X118,X118-12),IF(OR(X118&lt;12,X118=24),"am","pm")),"")</f>
        <v/>
      </c>
      <c r="AL118" s="1" t="str">
        <f>IF(J118&gt;0,CONCATENATE(IF(Y118&lt;=12,Y118,Y118-12),IF(OR(Y118&lt;12,Y118=24),"am","pm"),"-",IF(Z118&lt;=12,Z118,Z118-12),IF(OR(Z118&lt;12,Z118=24),"am","pm")),"")</f>
        <v>5pm-6.3pm</v>
      </c>
      <c r="AM118" s="1" t="str">
        <f>IF(L118&gt;0,CONCATENATE(IF(AA118&lt;=12,AA118,AA118-12),IF(OR(AA118&lt;12,AA118=24),"am","pm"),"-",IF(AB118&lt;=12,AB118,AB118-12),IF(OR(AB118&lt;12,AB118=24),"am","pm")),"")</f>
        <v>5pm-6.3pm</v>
      </c>
      <c r="AN118" s="1" t="str">
        <f>IF(N118&gt;0,CONCATENATE(IF(AC118&lt;=12,AC118,AC118-12),IF(OR(AC118&lt;12,AC118=24),"am","pm"),"-",IF(AD118&lt;=12,AD118,AD118-12),IF(OR(AD118&lt;12,AD118=24),"am","pm")),"")</f>
        <v>5pm-6.3pm</v>
      </c>
      <c r="AO118" s="1" t="str">
        <f>IF(O118&gt;0,CONCATENATE(IF(AE118&lt;=12,AE118,AE118-12),IF(OR(AE118&lt;12,AE118=24),"am","pm"),"-",IF(AF118&lt;=12,AF118,AF118-12),IF(OR(AF118&lt;12,AF118=24),"am","pm")),"")</f>
        <v>5pm-6.3pm</v>
      </c>
      <c r="AP118" s="1" t="str">
        <f>IF(R118&gt;0,CONCATENATE(IF(AG118&lt;=12,AG118,AG118-12),IF(OR(AG118&lt;12,AG118=24),"am","pm"),"-",IF(AH118&lt;=12,AH118,AH118-12),IF(OR(AH118&lt;12,AH118=24),"am","pm")),"")</f>
        <v>5pm-6.3pm</v>
      </c>
      <c r="AQ118" s="1" t="str">
        <f>IF(T118&gt;0,CONCATENATE(IF(AI118&lt;=12,AI118,AI118-12),IF(OR(AI118&lt;12,AI118=24),"am","pm"),"-",IF(AJ118&lt;=12,AJ118,AJ118-12),IF(OR(AJ118&lt;12,AJ118=24),"am","pm")),"")</f>
        <v/>
      </c>
      <c r="AU118" s="1" t="s">
        <v>433</v>
      </c>
      <c r="AV118" s="4" t="s">
        <v>431</v>
      </c>
      <c r="AW118" s="4" t="s">
        <v>431</v>
      </c>
      <c r="AX118" s="5" t="str">
        <f>CONCATENATE("{
    'name': """,B118,""",
    'area': ","""",C118,""",",
"'hours': {
      'sunday-start':","""",H118,"""",", 'sunday-end':","""",I118,"""",", 'monday-start':","""",J118,"""",", 'monday-end':","""",K118,"""",", 'tuesday-start':","""",L118,"""",", 'tuesday-end':","""",M118,""", 'wednesday-start':","""",N118,""", 'wednesday-end':","""",O118,""", 'thursday-start':","""",P118,""", 'thursday-end':","""",Q118,""", 'friday-start':","""",R118,""", 'friday-end':","""",S118,""", 'saturday-start':","""",T118,""", 'saturday-end':","""",U118,"""","},","  'description': ","""",V118,"""",", 'link':","""",AR118,"""",", 'pricing':","""",E118,"""",",   'phone-number': ","""",F118,"""",", 'address': ","""",G118,"""",", 'other-amenities': [","'",AS118,"','",AT118,"','",AU118,"'","]",", 'has-drink':",AV118,", 'has-food':",AW118,"},")</f>
        <v>{
    'name': "Walters Bistro",
    'area': "broadmoor",'hours':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'saturday-start':"", 'saturday-end':""},  'description': "Half price on house wines, beer, and house cocktails", 'link':"", 'pricing':"",   'phone-number': "", 'address': "146 E Cheyenne Mountain Blvd, Colorado Springs, CO 80906", 'other-amenities': ['','','med'], 'has-drink':true, 'has-food':true},</v>
      </c>
      <c r="AY118" s="1" t="str">
        <f>IF(AS118&gt;0,"&lt;img src=@img/outdoor.png@&gt;","")</f>
        <v/>
      </c>
      <c r="AZ118" s="1" t="str">
        <f>IF(AT118&gt;0,"&lt;img src=@img/pets.png@&gt;","")</f>
        <v/>
      </c>
      <c r="BA118" s="1" t="str">
        <f>IF(AU118="hard","&lt;img src=@img/hard.png@&gt;",IF(AU118="medium","&lt;img src=@img/medium.png@&gt;",IF(AU118="easy","&lt;img src=@img/easy.png@&gt;","")))</f>
        <v/>
      </c>
      <c r="BB118" s="1" t="str">
        <f>IF(AV118="true","&lt;img src=@img/drinkicon.png@&gt;","")</f>
        <v>&lt;img src=@img/drinkicon.png@&gt;</v>
      </c>
      <c r="BC118" s="1" t="str">
        <f>IF(AW118="true","&lt;img src=@img/foodicon.png@&gt;","")</f>
        <v>&lt;img src=@img/foodicon.png@&gt;</v>
      </c>
      <c r="BD118" s="1" t="str">
        <f>CONCATENATE(AY118,AZ118,BA118,BB118,BC118,BK118)</f>
        <v>&lt;img src=@img/drinkicon.png@&gt;&lt;img src=@img/foodicon.png@&gt;</v>
      </c>
      <c r="BE118" s="1" t="str">
        <f>CONCATENATE(IF(AS118&gt;0,"outdoor ",""),IF(AT118&gt;0,"pet ",""),IF(AV118="true","drink ",""),IF(AW118="true","food ",""),AU118," ",E118," ",C118,IF(BJ118=TRUE," kid",""))</f>
        <v>drink food med  broadmoor</v>
      </c>
      <c r="BF118" s="1" t="str">
        <f>IF(C118="Broadmoor","Broadmoor",IF(C118="manitou","Manitou Springs",IF(C118="downtown","Downtown",IF(C118="Monument","Monument",IF(C118="nacademy","North Academy",IF(C118="northgate","North Gate",IF(C118="oldcolo","Old Colorado Springs",IF(C118="powers","Powers Road",IF(C118="sacademy","South Academy",IF(C118="woodland","Woodlands Park",""))))))))))</f>
        <v>Broadmoor</v>
      </c>
      <c r="BG118" s="1">
        <v>38.790337299999997</v>
      </c>
      <c r="BH118" s="1">
        <v>-104.8237797</v>
      </c>
      <c r="BI118" s="1" t="str">
        <f>CONCATENATE("[",BG118,",",BH118,"],")</f>
        <v>[38.7903373,-104.8237797],</v>
      </c>
    </row>
    <row r="119" spans="2:61" ht="21" customHeight="1">
      <c r="B119" s="25" t="s">
        <v>102</v>
      </c>
      <c r="C119" s="1" t="s">
        <v>55</v>
      </c>
      <c r="G119" s="12" t="s">
        <v>281</v>
      </c>
      <c r="J119" s="1">
        <v>1400</v>
      </c>
      <c r="K119" s="1">
        <v>1900</v>
      </c>
      <c r="L119" s="1">
        <v>1400</v>
      </c>
      <c r="M119" s="1">
        <v>1900</v>
      </c>
      <c r="N119" s="1">
        <v>1400</v>
      </c>
      <c r="O119" s="1">
        <v>1900</v>
      </c>
      <c r="P119" s="1">
        <v>1400</v>
      </c>
      <c r="Q119" s="1">
        <v>1900</v>
      </c>
      <c r="R119" s="1">
        <v>1400</v>
      </c>
      <c r="S119" s="1">
        <v>1900</v>
      </c>
      <c r="T119" s="1">
        <v>1400</v>
      </c>
      <c r="U119" s="1">
        <v>1900</v>
      </c>
      <c r="V119" s="1" t="s">
        <v>198</v>
      </c>
      <c r="W119" s="1" t="str">
        <f>IF(H119&gt;0,H119/100,"")</f>
        <v/>
      </c>
      <c r="X119" s="1" t="str">
        <f>IF(I119&gt;0,I119/100,"")</f>
        <v/>
      </c>
      <c r="Y119" s="1">
        <f>IF(J119&gt;0,J119/100,"")</f>
        <v>14</v>
      </c>
      <c r="Z119" s="1">
        <f>IF(K119&gt;0,K119/100,"")</f>
        <v>19</v>
      </c>
      <c r="AA119" s="1">
        <f>IF(L119&gt;0,L119/100,"")</f>
        <v>14</v>
      </c>
      <c r="AB119" s="1">
        <f>IF(M119&gt;0,M119/100,"")</f>
        <v>19</v>
      </c>
      <c r="AC119" s="1">
        <f>IF(N119&gt;0,N119/100,"")</f>
        <v>14</v>
      </c>
      <c r="AD119" s="1">
        <f>IF(O119&gt;0,O119/100,"")</f>
        <v>19</v>
      </c>
      <c r="AE119" s="1">
        <f>IF(P119&gt;0,P119/100,"")</f>
        <v>14</v>
      </c>
      <c r="AF119" s="1">
        <f>IF(Q119&gt;0,Q119/100,"")</f>
        <v>19</v>
      </c>
      <c r="AG119" s="1">
        <f>IF(R119&gt;0,R119/100,"")</f>
        <v>14</v>
      </c>
      <c r="AH119" s="1">
        <f>IF(S119&gt;0,S119/100,"")</f>
        <v>19</v>
      </c>
      <c r="AI119" s="1">
        <f>IF(T119&gt;0,T119/100,"")</f>
        <v>14</v>
      </c>
      <c r="AJ119" s="1">
        <f>IF(U119&gt;0,U119/100,"")</f>
        <v>19</v>
      </c>
      <c r="AK119" s="1" t="str">
        <f>IF(H119&gt;0,CONCATENATE(IF(W119&lt;=12,W119,W119-12),IF(OR(W119&lt;12,W119=24),"am","pm"),"-",IF(X119&lt;=12,X119,X119-12),IF(OR(X119&lt;12,X119=24),"am","pm")),"")</f>
        <v/>
      </c>
      <c r="AL119" s="1" t="str">
        <f>IF(J119&gt;0,CONCATENATE(IF(Y119&lt;=12,Y119,Y119-12),IF(OR(Y119&lt;12,Y119=24),"am","pm"),"-",IF(Z119&lt;=12,Z119,Z119-12),IF(OR(Z119&lt;12,Z119=24),"am","pm")),"")</f>
        <v>2pm-7pm</v>
      </c>
      <c r="AM119" s="1" t="str">
        <f>IF(L119&gt;0,CONCATENATE(IF(AA119&lt;=12,AA119,AA119-12),IF(OR(AA119&lt;12,AA119=24),"am","pm"),"-",IF(AB119&lt;=12,AB119,AB119-12),IF(OR(AB119&lt;12,AB119=24),"am","pm")),"")</f>
        <v>2pm-7pm</v>
      </c>
      <c r="AN119" s="1" t="str">
        <f>IF(N119&gt;0,CONCATENATE(IF(AC119&lt;=12,AC119,AC119-12),IF(OR(AC119&lt;12,AC119=24),"am","pm"),"-",IF(AD119&lt;=12,AD119,AD119-12),IF(OR(AD119&lt;12,AD119=24),"am","pm")),"")</f>
        <v>2pm-7pm</v>
      </c>
      <c r="AO119" s="1" t="str">
        <f>IF(O119&gt;0,CONCATENATE(IF(AE119&lt;=12,AE119,AE119-12),IF(OR(AE119&lt;12,AE119=24),"am","pm"),"-",IF(AF119&lt;=12,AF119,AF119-12),IF(OR(AF119&lt;12,AF119=24),"am","pm")),"")</f>
        <v>2pm-7pm</v>
      </c>
      <c r="AP119" s="1" t="str">
        <f>IF(R119&gt;0,CONCATENATE(IF(AG119&lt;=12,AG119,AG119-12),IF(OR(AG119&lt;12,AG119=24),"am","pm"),"-",IF(AH119&lt;=12,AH119,AH119-12),IF(OR(AH119&lt;12,AH119=24),"am","pm")),"")</f>
        <v>2pm-7pm</v>
      </c>
      <c r="AQ119" s="1" t="str">
        <f>IF(T119&gt;0,CONCATENATE(IF(AI119&lt;=12,AI119,AI119-12),IF(OR(AI119&lt;12,AI119=24),"am","pm"),"-",IF(AJ119&lt;=12,AJ119,AJ119-12),IF(OR(AJ119&lt;12,AJ119=24),"am","pm")),"")</f>
        <v>2pm-7pm</v>
      </c>
      <c r="AR119" s="3"/>
      <c r="AU119" s="1" t="s">
        <v>433</v>
      </c>
      <c r="AV119" s="4" t="s">
        <v>431</v>
      </c>
      <c r="AW119" s="4" t="s">
        <v>432</v>
      </c>
      <c r="AX119" s="5" t="str">
        <f>CONCATENATE("{
    'name': """,B119,""",
    'area': ","""",C119,""",",
"'hours': {
      'sunday-start':","""",H119,"""",", 'sunday-end':","""",I119,"""",", 'monday-start':","""",J119,"""",", 'monday-end':","""",K119,"""",", 'tuesday-start':","""",L119,"""",", 'tuesday-end':","""",M119,""", 'wednesday-start':","""",N119,""", 'wednesday-end':","""",O119,""", 'thursday-start':","""",P119,""", 'thursday-end':","""",Q119,""", 'friday-start':","""",R119,""", 'friday-end':","""",S119,""", 'saturday-start':","""",T119,""", 'saturday-end':","""",U119,"""","},","  'description': ","""",V119,"""",", 'link':","""",AR119,"""",", 'pricing':","""",E119,"""",",   'phone-number': ","""",F119,"""",", 'address': ","""",G119,"""",", 'other-amenities': [","'",AS119,"','",AT119,"','",AU119,"'","]",", 'has-drink':",AV119,", 'has-food':",AW119,"},")</f>
        <v>{
    'name': "Zodiac Venue",
    'area': "downtown",'hours':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'saturday-start':"1400", 'saturday-end':"1900"},  'description': "Drink specials", 'link':"", 'pricing':"",   'phone-number': "", 'address': "230 Pueblo Ave, Colorado Springs, CO 80903", 'other-amenities': ['','','med'], 'has-drink':true, 'has-food':false},</v>
      </c>
      <c r="AY119" s="1" t="str">
        <f>IF(AS119&gt;0,"&lt;img src=@img/outdoor.png@&gt;","")</f>
        <v/>
      </c>
      <c r="AZ119" s="1" t="str">
        <f>IF(AT119&gt;0,"&lt;img src=@img/pets.png@&gt;","")</f>
        <v/>
      </c>
      <c r="BA119" s="1" t="str">
        <f>IF(AU119="hard","&lt;img src=@img/hard.png@&gt;",IF(AU119="medium","&lt;img src=@img/medium.png@&gt;",IF(AU119="easy","&lt;img src=@img/easy.png@&gt;","")))</f>
        <v/>
      </c>
      <c r="BB119" s="1" t="str">
        <f>IF(AV119="true","&lt;img src=@img/drinkicon.png@&gt;","")</f>
        <v>&lt;img src=@img/drinkicon.png@&gt;</v>
      </c>
      <c r="BC119" s="1" t="str">
        <f>IF(AW119="true","&lt;img src=@img/foodicon.png@&gt;","")</f>
        <v/>
      </c>
      <c r="BD119" s="1" t="str">
        <f>CONCATENATE(AY119,AZ119,BA119,BB119,BC119,BK119)</f>
        <v>&lt;img src=@img/drinkicon.png@&gt;</v>
      </c>
      <c r="BE119" s="1" t="str">
        <f>CONCATENATE(IF(AS119&gt;0,"outdoor ",""),IF(AT119&gt;0,"pet ",""),IF(AV119="true","drink ",""),IF(AW119="true","food ",""),AU119," ",E119," ",C119,IF(BJ119=TRUE," kid",""))</f>
        <v>drink med  downtown</v>
      </c>
      <c r="BF119" s="1" t="str">
        <f>IF(C119="Broadmoor","Broadmoor",IF(C119="manitou","Manitou Springs",IF(C119="downtown","Downtown",IF(C119="Monument","Monument",IF(C119="nacademy","North Academy",IF(C119="northgate","North Gate",IF(C119="oldcolo","Old Colorado Springs",IF(C119="powers","Powers Road",IF(C119="sacademy","South Academy",IF(C119="woodland","Woodlands Park",""))))))))))</f>
        <v>Downtown</v>
      </c>
      <c r="BG119" s="8">
        <v>38.827248300000001</v>
      </c>
      <c r="BH119" s="8">
        <v>-104.81879170000001</v>
      </c>
      <c r="BI119" s="1" t="str">
        <f>CONCATENATE("[",BG119,",",BH119,"],")</f>
        <v>[38.8272483,-104.8187917],</v>
      </c>
    </row>
  </sheetData>
  <autoFilter ref="C1:C100"/>
  <sortState ref="B2:BL119">
    <sortCondition ref="B2:B119"/>
  </sortState>
  <hyperlinks>
    <hyperlink ref="B53" r:id="rId1" display="https://www.yelp.com/biz/legends-rock-bar-colorado-springs"/>
    <hyperlink ref="B51" r:id="rId2" display="https://www.yelp.com/biz/knucklehead-tavern-colorado-springs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80" zoomScaleNormal="100" workbookViewId="0">
      <selection activeCell="A2" sqref="A2:B119"/>
    </sheetView>
  </sheetViews>
  <sheetFormatPr defaultRowHeight="15"/>
  <cols>
    <col min="2" max="2" width="37" bestFit="1" customWidth="1"/>
  </cols>
  <sheetData>
    <row r="1" spans="1:5">
      <c r="A1" t="s">
        <v>56</v>
      </c>
      <c r="B1" s="5" t="s">
        <v>57</v>
      </c>
      <c r="C1" s="8" t="s">
        <v>58</v>
      </c>
      <c r="D1" s="8" t="s">
        <v>59</v>
      </c>
      <c r="E1" s="8" t="s">
        <v>60</v>
      </c>
    </row>
    <row r="2" spans="1:5">
      <c r="A2">
        <v>38.832970000000003</v>
      </c>
      <c r="B2" s="14">
        <v>-104.82306</v>
      </c>
      <c r="C2" s="8" t="s">
        <v>148</v>
      </c>
      <c r="D2" s="8" t="s">
        <v>148</v>
      </c>
      <c r="E2" s="8"/>
    </row>
    <row r="3" spans="1:5">
      <c r="A3">
        <v>38.835619999999999</v>
      </c>
      <c r="B3" s="5">
        <v>-104.82317999999999</v>
      </c>
      <c r="C3" s="8" t="s">
        <v>150</v>
      </c>
      <c r="D3" s="8" t="s">
        <v>150</v>
      </c>
      <c r="E3" s="8"/>
    </row>
    <row r="4" spans="1:5">
      <c r="A4">
        <v>38.835999999999999</v>
      </c>
      <c r="B4" s="14">
        <v>-104.82387</v>
      </c>
      <c r="C4" s="8" t="s">
        <v>152</v>
      </c>
      <c r="D4" s="8" t="s">
        <v>152</v>
      </c>
      <c r="E4" s="8"/>
    </row>
    <row r="5" spans="1:5">
      <c r="A5">
        <v>38.835560000000001</v>
      </c>
      <c r="B5" s="14">
        <v>-104.82407000000001</v>
      </c>
      <c r="C5" s="8" t="s">
        <v>153</v>
      </c>
      <c r="D5" s="8" t="s">
        <v>153</v>
      </c>
      <c r="E5" s="8"/>
    </row>
    <row r="6" spans="1:5">
      <c r="A6">
        <v>38.832360000000001</v>
      </c>
      <c r="B6" s="5">
        <v>-104.83453</v>
      </c>
      <c r="C6" s="8" t="s">
        <v>154</v>
      </c>
      <c r="D6" s="8" t="s">
        <v>154</v>
      </c>
      <c r="E6" s="8"/>
    </row>
    <row r="7" spans="1:5">
      <c r="A7">
        <v>38.826121499999999</v>
      </c>
      <c r="B7" s="14">
        <v>-104.8241113</v>
      </c>
      <c r="C7" s="8" t="s">
        <v>155</v>
      </c>
      <c r="D7" s="8" t="s">
        <v>155</v>
      </c>
    </row>
    <row r="8" spans="1:5">
      <c r="A8">
        <v>38.837568300000001</v>
      </c>
      <c r="B8" s="14">
        <v>-104.8235078</v>
      </c>
      <c r="C8" s="8" t="s">
        <v>156</v>
      </c>
      <c r="D8" s="8" t="s">
        <v>156</v>
      </c>
    </row>
    <row r="9" spans="1:5">
      <c r="A9">
        <v>38.834290000000003</v>
      </c>
      <c r="B9" s="14">
        <v>-104.82483999999999</v>
      </c>
      <c r="C9" s="8" t="s">
        <v>157</v>
      </c>
      <c r="D9" s="8" t="s">
        <v>157</v>
      </c>
    </row>
    <row r="10" spans="1:5">
      <c r="A10">
        <v>38.846469999999997</v>
      </c>
      <c r="B10" s="14">
        <v>-104.86208000000001</v>
      </c>
      <c r="C10" t="s">
        <v>158</v>
      </c>
      <c r="D10" t="s">
        <v>158</v>
      </c>
    </row>
    <row r="11" spans="1:5">
      <c r="A11">
        <v>38.846449999999997</v>
      </c>
      <c r="B11" s="14">
        <v>-104.86077</v>
      </c>
      <c r="C11" t="s">
        <v>159</v>
      </c>
      <c r="D11" t="s">
        <v>400</v>
      </c>
    </row>
    <row r="12" spans="1:5">
      <c r="A12">
        <v>38.8478317</v>
      </c>
      <c r="B12" s="14">
        <v>-104.864165</v>
      </c>
      <c r="C12" t="s">
        <v>401</v>
      </c>
      <c r="D12" t="s">
        <v>401</v>
      </c>
    </row>
    <row r="13" spans="1:5">
      <c r="A13">
        <v>38.848550000000003</v>
      </c>
      <c r="B13" s="14">
        <v>-104.86541</v>
      </c>
      <c r="C13" t="s">
        <v>161</v>
      </c>
      <c r="D13" t="s">
        <v>161</v>
      </c>
    </row>
    <row r="14" spans="1:5">
      <c r="A14">
        <v>38.856949999999998</v>
      </c>
      <c r="B14" s="14">
        <v>-104.91531999999999</v>
      </c>
      <c r="C14" t="s">
        <v>162</v>
      </c>
      <c r="D14" t="s">
        <v>162</v>
      </c>
    </row>
    <row r="15" spans="1:5">
      <c r="A15">
        <v>38.858221999999998</v>
      </c>
      <c r="B15" s="5">
        <v>-104.9178137</v>
      </c>
      <c r="C15" t="s">
        <v>163</v>
      </c>
      <c r="D15" t="s">
        <v>163</v>
      </c>
    </row>
    <row r="16" spans="1:5" ht="15.75">
      <c r="A16">
        <v>38.859034999999999</v>
      </c>
      <c r="B16" s="15">
        <v>-104.91963</v>
      </c>
      <c r="C16" t="s">
        <v>164</v>
      </c>
      <c r="D16" t="s">
        <v>164</v>
      </c>
    </row>
    <row r="17" spans="1:4">
      <c r="A17">
        <v>38.857100000000003</v>
      </c>
      <c r="B17" s="14">
        <v>-104.91604</v>
      </c>
      <c r="C17" t="s">
        <v>166</v>
      </c>
      <c r="D17" t="s">
        <v>166</v>
      </c>
    </row>
    <row r="18" spans="1:4">
      <c r="A18">
        <v>38.857489999999999</v>
      </c>
      <c r="B18" s="14">
        <v>-104.91552</v>
      </c>
      <c r="C18" t="s">
        <v>165</v>
      </c>
      <c r="D18" t="s">
        <v>165</v>
      </c>
    </row>
    <row r="19" spans="1:4">
      <c r="A19">
        <v>38.858800000000002</v>
      </c>
      <c r="B19" s="14">
        <v>-104.91779</v>
      </c>
      <c r="C19" t="s">
        <v>167</v>
      </c>
      <c r="D19" t="s">
        <v>167</v>
      </c>
    </row>
    <row r="20" spans="1:4" ht="15.75">
      <c r="A20">
        <v>38.858370000000001</v>
      </c>
      <c r="B20" s="15">
        <v>-104.91792</v>
      </c>
      <c r="C20" t="s">
        <v>168</v>
      </c>
      <c r="D20" t="s">
        <v>168</v>
      </c>
    </row>
    <row r="21" spans="1:4">
      <c r="A21">
        <v>38.911320000000003</v>
      </c>
      <c r="B21" s="5">
        <v>-104.71729000000001</v>
      </c>
      <c r="C21" t="s">
        <v>169</v>
      </c>
      <c r="D21" t="s">
        <v>402</v>
      </c>
    </row>
    <row r="22" spans="1:4" ht="15.75">
      <c r="A22">
        <v>38.909889999999997</v>
      </c>
      <c r="B22" s="15">
        <v>-104.71872</v>
      </c>
      <c r="C22" t="s">
        <v>170</v>
      </c>
      <c r="D22" t="s">
        <v>170</v>
      </c>
    </row>
    <row r="23" spans="1:4" ht="15.75">
      <c r="A23">
        <v>38.896653700000002</v>
      </c>
      <c r="B23" s="15">
        <v>-104.7109871</v>
      </c>
      <c r="C23" t="s">
        <v>171</v>
      </c>
      <c r="D23" t="s">
        <v>403</v>
      </c>
    </row>
    <row r="24" spans="1:4">
      <c r="A24">
        <v>38.894410000000001</v>
      </c>
      <c r="B24" s="5">
        <v>-104.72107</v>
      </c>
      <c r="C24" t="s">
        <v>270</v>
      </c>
      <c r="D24" t="s">
        <v>404</v>
      </c>
    </row>
    <row r="25" spans="1:4">
      <c r="A25">
        <v>38.895409999999998</v>
      </c>
      <c r="B25" s="5">
        <v>-104.71510000000001</v>
      </c>
      <c r="C25" t="s">
        <v>271</v>
      </c>
      <c r="D25" t="s">
        <v>271</v>
      </c>
    </row>
    <row r="26" spans="1:4">
      <c r="A26">
        <v>38.927124999999997</v>
      </c>
      <c r="B26" s="5">
        <v>-104.72270399999999</v>
      </c>
      <c r="C26" t="s">
        <v>272</v>
      </c>
      <c r="D26" t="s">
        <v>405</v>
      </c>
    </row>
    <row r="27" spans="1:4">
      <c r="A27">
        <v>38.889899999999997</v>
      </c>
      <c r="B27" s="5">
        <v>-104.71393999999999</v>
      </c>
      <c r="C27" t="s">
        <v>273</v>
      </c>
      <c r="D27" t="s">
        <v>273</v>
      </c>
    </row>
    <row r="28" spans="1:4">
      <c r="A28">
        <v>38.881039999999999</v>
      </c>
      <c r="B28" s="5">
        <v>-104.7167</v>
      </c>
      <c r="C28" t="s">
        <v>274</v>
      </c>
      <c r="D28" t="s">
        <v>406</v>
      </c>
    </row>
    <row r="29" spans="1:4">
      <c r="A29">
        <v>38.880665</v>
      </c>
      <c r="B29" s="5">
        <v>-104.71691</v>
      </c>
      <c r="C29" t="s">
        <v>275</v>
      </c>
      <c r="D29" t="s">
        <v>407</v>
      </c>
    </row>
    <row r="30" spans="1:4">
      <c r="A30">
        <v>38.878</v>
      </c>
      <c r="B30" s="5">
        <v>-104.71639</v>
      </c>
      <c r="C30" t="s">
        <v>408</v>
      </c>
      <c r="D30" t="s">
        <v>409</v>
      </c>
    </row>
    <row r="31" spans="1:4" ht="15.75">
      <c r="A31">
        <v>38.854834799999999</v>
      </c>
      <c r="B31" s="15">
        <v>-104.71841430000001</v>
      </c>
      <c r="C31" t="s">
        <v>277</v>
      </c>
      <c r="D31" t="s">
        <v>277</v>
      </c>
    </row>
    <row r="32" spans="1:4" ht="15.75">
      <c r="A32">
        <v>38.872680000000003</v>
      </c>
      <c r="B32" s="15">
        <v>-104.71903</v>
      </c>
      <c r="C32" t="s">
        <v>278</v>
      </c>
      <c r="D32" t="s">
        <v>410</v>
      </c>
    </row>
    <row r="33" spans="1:4">
      <c r="A33">
        <v>38.825550200000002</v>
      </c>
      <c r="B33" s="14">
        <v>-104.8244246</v>
      </c>
      <c r="C33" t="s">
        <v>279</v>
      </c>
      <c r="D33" t="s">
        <v>279</v>
      </c>
    </row>
    <row r="34" spans="1:4" ht="15.75">
      <c r="A34">
        <v>38.826425800000003</v>
      </c>
      <c r="B34" s="15">
        <v>-104.827124</v>
      </c>
      <c r="C34" t="s">
        <v>280</v>
      </c>
      <c r="D34" t="s">
        <v>280</v>
      </c>
    </row>
    <row r="35" spans="1:4">
      <c r="A35">
        <v>38.827248300000001</v>
      </c>
      <c r="B35" s="5">
        <v>-104.81879170000001</v>
      </c>
      <c r="C35" t="s">
        <v>281</v>
      </c>
      <c r="D35" t="s">
        <v>281</v>
      </c>
    </row>
    <row r="36" spans="1:4" ht="15.75">
      <c r="A36">
        <v>38.827300000000001</v>
      </c>
      <c r="B36" s="15">
        <v>-104.82262</v>
      </c>
      <c r="C36" t="s">
        <v>282</v>
      </c>
      <c r="D36" t="s">
        <v>282</v>
      </c>
    </row>
    <row r="37" spans="1:4">
      <c r="A37">
        <v>38.832635000000003</v>
      </c>
      <c r="B37" s="5">
        <v>-104.8184667</v>
      </c>
      <c r="C37" t="s">
        <v>283</v>
      </c>
      <c r="D37" t="s">
        <v>283</v>
      </c>
    </row>
    <row r="38" spans="1:4" ht="15.75">
      <c r="A38">
        <v>38.833321699999999</v>
      </c>
      <c r="B38" s="15">
        <v>-104.8235583</v>
      </c>
      <c r="C38" t="s">
        <v>284</v>
      </c>
      <c r="D38" t="s">
        <v>284</v>
      </c>
    </row>
    <row r="39" spans="1:4">
      <c r="A39">
        <v>38.828311999999997</v>
      </c>
      <c r="B39" s="14">
        <v>-104.822571</v>
      </c>
      <c r="C39" t="s">
        <v>285</v>
      </c>
      <c r="D39" t="s">
        <v>285</v>
      </c>
    </row>
    <row r="40" spans="1:4">
      <c r="A40">
        <v>38.835000000000001</v>
      </c>
      <c r="B40" s="14">
        <v>-104.82375</v>
      </c>
      <c r="C40" t="s">
        <v>286</v>
      </c>
      <c r="D40" t="s">
        <v>286</v>
      </c>
    </row>
    <row r="41" spans="1:4">
      <c r="A41">
        <v>38.833321699999999</v>
      </c>
      <c r="B41" s="14">
        <v>-104.8235583</v>
      </c>
      <c r="C41" t="s">
        <v>284</v>
      </c>
      <c r="D41" t="s">
        <v>284</v>
      </c>
    </row>
    <row r="42" spans="1:4">
      <c r="A42">
        <v>38.832680000000003</v>
      </c>
      <c r="B42" s="5">
        <v>-104.82393</v>
      </c>
      <c r="C42" t="s">
        <v>287</v>
      </c>
      <c r="D42" t="s">
        <v>287</v>
      </c>
    </row>
    <row r="43" spans="1:4">
      <c r="A43">
        <v>38.833320000000001</v>
      </c>
      <c r="B43" s="14">
        <v>-104.82666999999999</v>
      </c>
      <c r="C43" t="s">
        <v>411</v>
      </c>
      <c r="D43" t="s">
        <v>411</v>
      </c>
    </row>
    <row r="44" spans="1:4">
      <c r="A44">
        <v>38.839413299999997</v>
      </c>
      <c r="B44" s="5">
        <v>-104.8226938</v>
      </c>
      <c r="C44" t="s">
        <v>289</v>
      </c>
      <c r="D44" t="s">
        <v>289</v>
      </c>
    </row>
    <row r="45" spans="1:4">
      <c r="A45">
        <v>38.851550000000003</v>
      </c>
      <c r="B45">
        <v>-104.8231</v>
      </c>
      <c r="C45" t="s">
        <v>290</v>
      </c>
      <c r="D45" t="s">
        <v>412</v>
      </c>
    </row>
    <row r="46" spans="1:4">
      <c r="A46">
        <v>38.839080000000003</v>
      </c>
      <c r="B46">
        <v>-104.82272</v>
      </c>
      <c r="C46" t="s">
        <v>291</v>
      </c>
      <c r="D46" t="s">
        <v>291</v>
      </c>
    </row>
    <row r="47" spans="1:4">
      <c r="A47">
        <v>38.988039999999998</v>
      </c>
      <c r="B47">
        <v>-105.04581</v>
      </c>
      <c r="C47" t="s">
        <v>292</v>
      </c>
      <c r="D47" t="s">
        <v>292</v>
      </c>
    </row>
    <row r="48" spans="1:4">
      <c r="A48">
        <v>39.095570000000002</v>
      </c>
      <c r="B48">
        <v>-104.85966000000001</v>
      </c>
      <c r="C48" t="s">
        <v>293</v>
      </c>
      <c r="D48" t="s">
        <v>293</v>
      </c>
    </row>
    <row r="49" spans="1:4">
      <c r="A49">
        <v>39.091769999999997</v>
      </c>
      <c r="B49">
        <v>-104.87315</v>
      </c>
      <c r="C49" t="s">
        <v>294</v>
      </c>
      <c r="D49" t="s">
        <v>294</v>
      </c>
    </row>
    <row r="50" spans="1:4">
      <c r="A50">
        <v>38.967869999999998</v>
      </c>
      <c r="B50">
        <v>-104.78243000000001</v>
      </c>
      <c r="C50" t="s">
        <v>295</v>
      </c>
      <c r="D50" t="s">
        <v>413</v>
      </c>
    </row>
    <row r="51" spans="1:4">
      <c r="A51">
        <v>39.064799999999998</v>
      </c>
      <c r="B51">
        <v>-104.84954</v>
      </c>
      <c r="C51" t="s">
        <v>296</v>
      </c>
      <c r="D51" t="s">
        <v>414</v>
      </c>
    </row>
    <row r="52" spans="1:4">
      <c r="A52">
        <v>39.066606</v>
      </c>
      <c r="B52">
        <v>-104.8554</v>
      </c>
      <c r="C52" t="s">
        <v>297</v>
      </c>
      <c r="D52" t="s">
        <v>297</v>
      </c>
    </row>
    <row r="53" spans="1:4">
      <c r="A53">
        <v>39.091929999999998</v>
      </c>
      <c r="B53">
        <v>-104.87358999999999</v>
      </c>
      <c r="C53" t="s">
        <v>298</v>
      </c>
      <c r="D53" t="s">
        <v>298</v>
      </c>
    </row>
    <row r="54" spans="1:4">
      <c r="A54">
        <v>39.025303000000001</v>
      </c>
      <c r="B54">
        <v>-104.82319819999999</v>
      </c>
      <c r="C54" t="s">
        <v>299</v>
      </c>
      <c r="D54" t="s">
        <v>415</v>
      </c>
    </row>
    <row r="55" spans="1:4">
      <c r="A55">
        <v>39.022539999999999</v>
      </c>
      <c r="B55">
        <v>-104.82472</v>
      </c>
      <c r="C55" t="s">
        <v>300</v>
      </c>
      <c r="D55" t="s">
        <v>300</v>
      </c>
    </row>
    <row r="56" spans="1:4">
      <c r="A56">
        <v>39.021619999999999</v>
      </c>
      <c r="B56">
        <v>-104.82538</v>
      </c>
      <c r="C56" t="s">
        <v>301</v>
      </c>
      <c r="D56" t="s">
        <v>301</v>
      </c>
    </row>
    <row r="57" spans="1:4">
      <c r="A57">
        <v>39.124110000000002</v>
      </c>
      <c r="B57">
        <v>-104.91367</v>
      </c>
      <c r="C57" t="s">
        <v>302</v>
      </c>
      <c r="D57" t="s">
        <v>302</v>
      </c>
    </row>
    <row r="58" spans="1:4">
      <c r="A58">
        <v>39.026110000000003</v>
      </c>
      <c r="B58">
        <v>-104.82259999999999</v>
      </c>
      <c r="C58" t="s">
        <v>303</v>
      </c>
      <c r="D58" t="s">
        <v>416</v>
      </c>
    </row>
    <row r="59" spans="1:4">
      <c r="A59">
        <v>39.018268800000001</v>
      </c>
      <c r="B59">
        <v>-104.7906933</v>
      </c>
      <c r="C59" t="s">
        <v>304</v>
      </c>
      <c r="D59" t="s">
        <v>417</v>
      </c>
    </row>
    <row r="60" spans="1:4">
      <c r="A60">
        <v>38.924329999999998</v>
      </c>
      <c r="B60">
        <v>-104.79201999999999</v>
      </c>
      <c r="C60" t="s">
        <v>305</v>
      </c>
      <c r="D60" t="s">
        <v>305</v>
      </c>
    </row>
    <row r="61" spans="1:4">
      <c r="A61">
        <v>38.924974200000001</v>
      </c>
      <c r="B61">
        <v>-104.77376529999999</v>
      </c>
      <c r="C61" t="s">
        <v>306</v>
      </c>
      <c r="D61" t="s">
        <v>306</v>
      </c>
    </row>
    <row r="62" spans="1:4">
      <c r="A62">
        <v>38.924875</v>
      </c>
      <c r="B62">
        <v>-104.7742415</v>
      </c>
      <c r="C62" t="s">
        <v>418</v>
      </c>
      <c r="D62" t="s">
        <v>418</v>
      </c>
    </row>
    <row r="63" spans="1:4">
      <c r="A63">
        <v>38.925393200000002</v>
      </c>
      <c r="B63">
        <v>-104.7947455</v>
      </c>
      <c r="C63" t="s">
        <v>308</v>
      </c>
      <c r="D63" t="s">
        <v>308</v>
      </c>
    </row>
    <row r="64" spans="1:4">
      <c r="A64">
        <v>38.913607800000001</v>
      </c>
      <c r="B64">
        <v>-104.7764085</v>
      </c>
      <c r="C64" t="s">
        <v>309</v>
      </c>
      <c r="D64" t="s">
        <v>309</v>
      </c>
    </row>
    <row r="65" spans="1:4">
      <c r="A65">
        <v>38.943472499999999</v>
      </c>
      <c r="B65">
        <v>-104.77398049999999</v>
      </c>
      <c r="C65" t="s">
        <v>310</v>
      </c>
      <c r="D65" t="s">
        <v>310</v>
      </c>
    </row>
    <row r="66" spans="1:4">
      <c r="A66">
        <v>38.948990000000002</v>
      </c>
      <c r="B66">
        <v>-104.80538</v>
      </c>
      <c r="C66" t="s">
        <v>311</v>
      </c>
      <c r="D66" t="s">
        <v>311</v>
      </c>
    </row>
    <row r="67" spans="1:4">
      <c r="A67">
        <v>38.941299999999998</v>
      </c>
      <c r="B67">
        <v>-104.80002</v>
      </c>
      <c r="C67" t="s">
        <v>312</v>
      </c>
      <c r="D67" t="s">
        <v>312</v>
      </c>
    </row>
    <row r="68" spans="1:4">
      <c r="A68">
        <v>38.938290000000002</v>
      </c>
      <c r="B68">
        <v>-104.79742</v>
      </c>
      <c r="C68" t="s">
        <v>313</v>
      </c>
      <c r="D68" t="s">
        <v>313</v>
      </c>
    </row>
    <row r="69" spans="1:4">
      <c r="A69">
        <v>38.947016699999999</v>
      </c>
      <c r="B69">
        <v>-104.80141500000001</v>
      </c>
      <c r="C69" t="s">
        <v>314</v>
      </c>
      <c r="D69" t="s">
        <v>314</v>
      </c>
    </row>
    <row r="70" spans="1:4">
      <c r="A70">
        <v>38.947670000000002</v>
      </c>
      <c r="B70">
        <v>-104.80368</v>
      </c>
      <c r="C70" t="s">
        <v>315</v>
      </c>
      <c r="D70" t="s">
        <v>315</v>
      </c>
    </row>
    <row r="71" spans="1:4">
      <c r="A71">
        <v>38.902715000000001</v>
      </c>
      <c r="B71">
        <v>-104.7687567</v>
      </c>
      <c r="C71" t="s">
        <v>316</v>
      </c>
      <c r="D71" t="s">
        <v>316</v>
      </c>
    </row>
    <row r="72" spans="1:4">
      <c r="A72">
        <v>38.889229999999998</v>
      </c>
      <c r="B72">
        <v>-104.75874</v>
      </c>
      <c r="C72" t="s">
        <v>317</v>
      </c>
      <c r="D72" t="s">
        <v>419</v>
      </c>
    </row>
    <row r="73" spans="1:4">
      <c r="A73">
        <v>38.889310000000002</v>
      </c>
      <c r="B73">
        <v>-104.7575033</v>
      </c>
      <c r="C73" t="s">
        <v>318</v>
      </c>
      <c r="D73" t="s">
        <v>318</v>
      </c>
    </row>
    <row r="74" spans="1:4">
      <c r="A74">
        <v>38.824626000000002</v>
      </c>
      <c r="B74">
        <v>-104.747446</v>
      </c>
      <c r="C74" t="s">
        <v>319</v>
      </c>
      <c r="D74" t="s">
        <v>319</v>
      </c>
    </row>
    <row r="75" spans="1:4">
      <c r="A75">
        <v>38.837120800000001</v>
      </c>
      <c r="B75">
        <v>-104.7567483</v>
      </c>
      <c r="C75" t="s">
        <v>321</v>
      </c>
      <c r="D75" t="s">
        <v>321</v>
      </c>
    </row>
    <row r="76" spans="1:4">
      <c r="A76">
        <v>38.789400000000001</v>
      </c>
      <c r="B76">
        <v>-104.76197999999999</v>
      </c>
      <c r="C76" t="s">
        <v>322</v>
      </c>
      <c r="D76" t="s">
        <v>322</v>
      </c>
    </row>
    <row r="77" spans="1:4">
      <c r="A77">
        <v>38.793636499999998</v>
      </c>
      <c r="B77">
        <v>-104.7684613</v>
      </c>
      <c r="C77" t="s">
        <v>323</v>
      </c>
      <c r="D77" t="s">
        <v>323</v>
      </c>
    </row>
    <row r="78" spans="1:4">
      <c r="A78">
        <v>38.804718999999999</v>
      </c>
      <c r="B78">
        <v>-104.73662299999999</v>
      </c>
      <c r="C78" t="s">
        <v>324</v>
      </c>
      <c r="D78" t="s">
        <v>324</v>
      </c>
    </row>
    <row r="79" spans="1:4">
      <c r="A79">
        <v>38.828429999999997</v>
      </c>
      <c r="B79">
        <v>-104.8233</v>
      </c>
      <c r="C79" t="s">
        <v>325</v>
      </c>
      <c r="D79" t="s">
        <v>325</v>
      </c>
    </row>
    <row r="80" spans="1:4">
      <c r="A80">
        <v>38.853960000000001</v>
      </c>
      <c r="B80">
        <v>-104.71791</v>
      </c>
      <c r="C80" t="s">
        <v>326</v>
      </c>
      <c r="D80" t="s">
        <v>326</v>
      </c>
    </row>
    <row r="81" spans="1:4">
      <c r="A81">
        <v>38.810920000000003</v>
      </c>
      <c r="B81">
        <v>-104.82729</v>
      </c>
      <c r="C81" t="s">
        <v>327</v>
      </c>
      <c r="D81" t="s">
        <v>327</v>
      </c>
    </row>
    <row r="82" spans="1:4">
      <c r="A82">
        <v>38.826121499999999</v>
      </c>
      <c r="B82">
        <v>-104.8241113</v>
      </c>
      <c r="C82" t="s">
        <v>155</v>
      </c>
      <c r="D82" t="s">
        <v>155</v>
      </c>
    </row>
    <row r="83" spans="1:4">
      <c r="A83">
        <v>38.89723</v>
      </c>
      <c r="B83">
        <v>-104.85431</v>
      </c>
      <c r="C83" t="s">
        <v>328</v>
      </c>
      <c r="D83" t="s">
        <v>328</v>
      </c>
    </row>
    <row r="84" spans="1:4">
      <c r="A84">
        <v>38.904905999999997</v>
      </c>
      <c r="B84">
        <v>-104.863874</v>
      </c>
      <c r="C84" t="s">
        <v>329</v>
      </c>
      <c r="D84" t="s">
        <v>329</v>
      </c>
    </row>
    <row r="85" spans="1:4">
      <c r="A85">
        <v>38.835619999999999</v>
      </c>
      <c r="B85">
        <v>-104.82317999999999</v>
      </c>
      <c r="C85" t="s">
        <v>330</v>
      </c>
      <c r="D85" t="s">
        <v>150</v>
      </c>
    </row>
    <row r="86" spans="1:4">
      <c r="A86">
        <v>38.833849999999998</v>
      </c>
      <c r="B86">
        <v>-104.82241999999999</v>
      </c>
      <c r="C86" t="s">
        <v>331</v>
      </c>
      <c r="D86" t="s">
        <v>331</v>
      </c>
    </row>
    <row r="87" spans="1:4">
      <c r="A87">
        <v>38.902574999999999</v>
      </c>
      <c r="B87">
        <v>-104.81832780000001</v>
      </c>
      <c r="C87" t="s">
        <v>332</v>
      </c>
      <c r="D87" t="s">
        <v>332</v>
      </c>
    </row>
    <row r="88" spans="1:4">
      <c r="A88">
        <v>38.832819999999998</v>
      </c>
      <c r="B88">
        <v>-104.82402999999999</v>
      </c>
      <c r="C88" t="s">
        <v>333</v>
      </c>
      <c r="D88" t="s">
        <v>420</v>
      </c>
    </row>
    <row r="89" spans="1:4">
      <c r="A89">
        <v>38.809930000000001</v>
      </c>
      <c r="B89">
        <v>-104.82483999999999</v>
      </c>
      <c r="C89" t="s">
        <v>334</v>
      </c>
      <c r="D89" t="s">
        <v>334</v>
      </c>
    </row>
    <row r="90" spans="1:4">
      <c r="A90">
        <v>38.848779999999998</v>
      </c>
      <c r="B90">
        <v>-104.86452</v>
      </c>
      <c r="C90" t="s">
        <v>335</v>
      </c>
      <c r="D90" t="s">
        <v>421</v>
      </c>
    </row>
    <row r="91" spans="1:4">
      <c r="A91">
        <v>38.831229999999998</v>
      </c>
      <c r="B91">
        <v>-104.82414</v>
      </c>
      <c r="C91" t="s">
        <v>336</v>
      </c>
      <c r="D91" t="s">
        <v>336</v>
      </c>
    </row>
    <row r="92" spans="1:4">
      <c r="A92">
        <v>38.824300000000001</v>
      </c>
      <c r="B92">
        <v>-104.82622000000001</v>
      </c>
      <c r="C92" t="s">
        <v>337</v>
      </c>
      <c r="D92" t="s">
        <v>337</v>
      </c>
    </row>
    <row r="93" spans="1:4">
      <c r="A93">
        <v>38.857550000000003</v>
      </c>
      <c r="B93">
        <v>-104.91434</v>
      </c>
      <c r="C93" t="s">
        <v>338</v>
      </c>
      <c r="D93" t="s">
        <v>338</v>
      </c>
    </row>
    <row r="94" spans="1:4">
      <c r="A94">
        <v>38.846600799999997</v>
      </c>
      <c r="B94">
        <v>-104.7562155</v>
      </c>
      <c r="C94" t="s">
        <v>339</v>
      </c>
      <c r="D94" t="s">
        <v>422</v>
      </c>
    </row>
    <row r="95" spans="1:4">
      <c r="A95">
        <v>38.881030000000003</v>
      </c>
      <c r="B95">
        <v>-104.71706</v>
      </c>
      <c r="C95" t="s">
        <v>340</v>
      </c>
      <c r="D95" t="s">
        <v>423</v>
      </c>
    </row>
    <row r="96" spans="1:4">
      <c r="A96">
        <v>38.847990000000003</v>
      </c>
      <c r="B96">
        <v>-104.86448</v>
      </c>
      <c r="C96" t="s">
        <v>368</v>
      </c>
      <c r="D96" t="s">
        <v>368</v>
      </c>
    </row>
    <row r="97" spans="1:4">
      <c r="A97">
        <v>38.840389999999999</v>
      </c>
      <c r="B97">
        <v>-104.86297</v>
      </c>
      <c r="C97" t="s">
        <v>367</v>
      </c>
      <c r="D97" t="s">
        <v>367</v>
      </c>
    </row>
    <row r="98" spans="1:4">
      <c r="A98">
        <v>38.819960000000002</v>
      </c>
      <c r="B98">
        <v>-104.84134</v>
      </c>
      <c r="C98" t="s">
        <v>366</v>
      </c>
      <c r="D98" t="s">
        <v>366</v>
      </c>
    </row>
    <row r="99" spans="1:4">
      <c r="A99">
        <v>38.841248999999998</v>
      </c>
      <c r="B99">
        <v>-104.71677099999999</v>
      </c>
      <c r="C99" t="s">
        <v>369</v>
      </c>
      <c r="D99" t="s">
        <v>369</v>
      </c>
    </row>
    <row r="100" spans="1:4">
      <c r="A100">
        <v>38.804183299999998</v>
      </c>
      <c r="B100">
        <v>-104.83983670000001</v>
      </c>
      <c r="C100" t="s">
        <v>370</v>
      </c>
      <c r="D100" t="s">
        <v>370</v>
      </c>
    </row>
    <row r="101" spans="1:4">
      <c r="A101">
        <v>38.844859999999997</v>
      </c>
      <c r="B101">
        <v>-104.85939999999999</v>
      </c>
      <c r="C101" t="s">
        <v>371</v>
      </c>
      <c r="D101" t="s">
        <v>424</v>
      </c>
    </row>
    <row r="102" spans="1:4">
      <c r="A102">
        <v>38.877710499999999</v>
      </c>
      <c r="B102">
        <v>-104.8125695</v>
      </c>
      <c r="C102" t="s">
        <v>372</v>
      </c>
      <c r="D102" t="s">
        <v>425</v>
      </c>
    </row>
    <row r="103" spans="1:4">
      <c r="A103">
        <v>38.806759999999997</v>
      </c>
      <c r="B103">
        <v>-104.72629999999999</v>
      </c>
      <c r="C103" t="s">
        <v>373</v>
      </c>
      <c r="D103" t="s">
        <v>426</v>
      </c>
    </row>
    <row r="104" spans="1:4">
      <c r="A104">
        <v>38.82799</v>
      </c>
      <c r="B104">
        <v>-104.82259000000001</v>
      </c>
      <c r="C104" t="s">
        <v>374</v>
      </c>
      <c r="D104" t="s">
        <v>374</v>
      </c>
    </row>
    <row r="105" spans="1:4">
      <c r="A105">
        <v>38.848080000000003</v>
      </c>
      <c r="B105">
        <v>-104.86471</v>
      </c>
      <c r="C105" t="s">
        <v>375</v>
      </c>
      <c r="D105" t="s">
        <v>375</v>
      </c>
    </row>
    <row r="106" spans="1:4">
      <c r="A106">
        <v>38.744484999999997</v>
      </c>
      <c r="B106">
        <v>-104.7396383</v>
      </c>
      <c r="C106" t="s">
        <v>376</v>
      </c>
      <c r="D106" t="s">
        <v>427</v>
      </c>
    </row>
    <row r="107" spans="1:4">
      <c r="A107">
        <v>38.850259999999999</v>
      </c>
      <c r="B107">
        <v>-104.86696000000001</v>
      </c>
      <c r="C107" t="s">
        <v>377</v>
      </c>
      <c r="D107" t="s">
        <v>428</v>
      </c>
    </row>
    <row r="108" spans="1:4">
      <c r="A108">
        <v>38.846380000000003</v>
      </c>
      <c r="B108">
        <v>-104.86066</v>
      </c>
      <c r="C108" t="s">
        <v>378</v>
      </c>
      <c r="D108" t="s">
        <v>378</v>
      </c>
    </row>
    <row r="109" spans="1:4">
      <c r="A109">
        <v>38.876530000000002</v>
      </c>
      <c r="B109">
        <v>-104.71932</v>
      </c>
      <c r="C109" t="s">
        <v>379</v>
      </c>
      <c r="D109" t="s">
        <v>429</v>
      </c>
    </row>
    <row r="110" spans="1:4">
      <c r="A110">
        <v>38.993273000000002</v>
      </c>
      <c r="B110">
        <v>-104.811695</v>
      </c>
      <c r="C110" t="s">
        <v>380</v>
      </c>
      <c r="D110" t="s">
        <v>380</v>
      </c>
    </row>
    <row r="111" spans="1:4">
      <c r="A111">
        <v>38.904649300000003</v>
      </c>
      <c r="B111">
        <v>-104.8177993</v>
      </c>
      <c r="C111" t="s">
        <v>381</v>
      </c>
      <c r="D111" t="s">
        <v>381</v>
      </c>
    </row>
    <row r="112" spans="1:4">
      <c r="A112">
        <v>38.811149999999998</v>
      </c>
      <c r="B112">
        <v>-104.82487999999999</v>
      </c>
      <c r="C112" t="s">
        <v>382</v>
      </c>
      <c r="D112" t="s">
        <v>382</v>
      </c>
    </row>
    <row r="113" spans="1:4">
      <c r="A113">
        <v>38.852640000000001</v>
      </c>
      <c r="B113">
        <v>-104.89675</v>
      </c>
      <c r="C113" t="s">
        <v>383</v>
      </c>
      <c r="D113" t="s">
        <v>383</v>
      </c>
    </row>
    <row r="114" spans="1:4">
      <c r="A114">
        <v>38.807157799999999</v>
      </c>
      <c r="B114">
        <v>-104.8221449</v>
      </c>
      <c r="C114" t="s">
        <v>386</v>
      </c>
      <c r="D114" t="s">
        <v>386</v>
      </c>
    </row>
    <row r="115" spans="1:4">
      <c r="A115">
        <v>38.790337299999997</v>
      </c>
      <c r="B115">
        <v>-104.8237797</v>
      </c>
      <c r="C115" t="s">
        <v>387</v>
      </c>
      <c r="D115" t="s">
        <v>387</v>
      </c>
    </row>
    <row r="116" spans="1:4">
      <c r="A116">
        <v>38.915370000000003</v>
      </c>
      <c r="B116">
        <v>-104.78644</v>
      </c>
      <c r="C116" t="s">
        <v>392</v>
      </c>
      <c r="D116" t="s">
        <v>392</v>
      </c>
    </row>
    <row r="117" spans="1:4">
      <c r="A117">
        <v>38.795009999999998</v>
      </c>
      <c r="B117">
        <v>-104.80183</v>
      </c>
      <c r="C117" t="s">
        <v>430</v>
      </c>
      <c r="D117" t="s">
        <v>430</v>
      </c>
    </row>
    <row r="118" spans="1:4">
      <c r="A118">
        <v>38.8765</v>
      </c>
      <c r="B118">
        <v>-104.72076</v>
      </c>
      <c r="C118" t="s">
        <v>396</v>
      </c>
      <c r="D118" t="s">
        <v>396</v>
      </c>
    </row>
    <row r="119" spans="1:4">
      <c r="A119">
        <v>38.82593</v>
      </c>
      <c r="B119">
        <v>-104.83919</v>
      </c>
      <c r="C119" t="s">
        <v>399</v>
      </c>
      <c r="D119" t="s">
        <v>399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cp:lastPrinted>2019-02-14T22:32:51Z</cp:lastPrinted>
  <dcterms:created xsi:type="dcterms:W3CDTF">2018-03-26T00:36:09Z</dcterms:created>
  <dcterms:modified xsi:type="dcterms:W3CDTF">2019-02-19T22:32:13Z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