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Christian\Documents\GitHub\ML_FaultUnderstanding\analysis\descriptive\"/>
    </mc:Choice>
  </mc:AlternateContent>
  <xr:revisionPtr revIDLastSave="0" documentId="13_ncr:1_{A414AE3C-0771-4510-80C5-C713627A5958}" xr6:coauthVersionLast="40" xr6:coauthVersionMax="40" xr10:uidLastSave="{00000000-0000-0000-0000-000000000000}"/>
  <bookViews>
    <workbookView xWindow="-98" yWindow="-98" windowWidth="18240" windowHeight="10996" activeTab="2" xr2:uid="{ABDA7A12-AE05-4412-AF9C-37CFA02479A8}"/>
  </bookViews>
  <sheets>
    <sheet name="Gender" sheetId="1" r:id="rId1"/>
    <sheet name="Quit_Rate" sheetId="8" r:id="rId2"/>
    <sheet name="TasksPerParticipant" sheetId="9" r:id="rId3"/>
    <sheet name="Country" sheetId="3" r:id="rId4"/>
    <sheet name="Age" sheetId="2" r:id="rId5"/>
    <sheet name="Professions" sheetId="4" r:id="rId6"/>
    <sheet name="YoE" sheetId="5" r:id="rId7"/>
    <sheet name="Language" sheetId="6" r:id="rId8"/>
    <sheet name="Summary" sheetId="7" r:id="rId9"/>
  </sheets>
  <definedNames>
    <definedName name="_xlchart.v1.0" hidden="1">TasksPerParticipant!$C$3:$C$11</definedName>
    <definedName name="_xlchart.v1.1" hidden="1">TasksPerParticipant!$C$3:$C$11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9" l="1"/>
  <c r="J3" i="9"/>
  <c r="H4" i="9"/>
  <c r="H5" i="9"/>
  <c r="H6" i="9"/>
  <c r="H7" i="9"/>
  <c r="H8" i="9"/>
  <c r="H9" i="9"/>
  <c r="H10" i="9"/>
  <c r="H11" i="9"/>
  <c r="H3" i="9"/>
  <c r="G4" i="9"/>
  <c r="G5" i="9"/>
  <c r="G6" i="9"/>
  <c r="G7" i="9"/>
  <c r="G8" i="9"/>
  <c r="G9" i="9"/>
  <c r="G10" i="9"/>
  <c r="G11" i="9"/>
  <c r="G3" i="9"/>
  <c r="F4" i="9"/>
  <c r="F5" i="9"/>
  <c r="F6" i="9"/>
  <c r="F7" i="9"/>
  <c r="F8" i="9"/>
  <c r="F9" i="9"/>
  <c r="F10" i="9"/>
  <c r="F11" i="9"/>
  <c r="F3" i="9"/>
  <c r="E43" i="8" l="1"/>
  <c r="C43" i="8"/>
  <c r="B43" i="8"/>
  <c r="F26" i="8"/>
  <c r="F27" i="8"/>
  <c r="F28" i="8"/>
  <c r="F20" i="8"/>
  <c r="F21" i="8"/>
  <c r="F22" i="8"/>
  <c r="F24" i="8"/>
  <c r="D28" i="8" l="1"/>
  <c r="H29" i="8"/>
  <c r="I29" i="8"/>
  <c r="J29" i="8"/>
  <c r="K29" i="8"/>
  <c r="G29" i="8"/>
  <c r="D40" i="8"/>
  <c r="C23" i="8"/>
  <c r="B23" i="8"/>
  <c r="E23" i="8" s="1"/>
  <c r="F23" i="8" s="1"/>
  <c r="C29" i="8"/>
  <c r="B29" i="8"/>
  <c r="E29" i="8" s="1"/>
  <c r="F29" i="8" s="1"/>
  <c r="D20" i="8"/>
  <c r="D21" i="8"/>
  <c r="D22" i="8"/>
  <c r="D27" i="8"/>
  <c r="D26" i="8"/>
  <c r="D39" i="8"/>
  <c r="D42" i="8"/>
  <c r="D41" i="8"/>
  <c r="D38" i="8"/>
  <c r="D23" i="8" l="1"/>
  <c r="D29" i="8"/>
  <c r="D3" i="6"/>
  <c r="D4" i="6"/>
  <c r="D5" i="6"/>
  <c r="D6" i="6"/>
  <c r="D7" i="6"/>
  <c r="D8" i="6"/>
  <c r="D9" i="6"/>
  <c r="D10" i="6"/>
  <c r="D11" i="6"/>
  <c r="D12" i="6"/>
  <c r="D13" i="6"/>
  <c r="D14" i="6"/>
  <c r="D15" i="6"/>
  <c r="D16" i="6"/>
  <c r="D2" i="6"/>
  <c r="C16" i="6"/>
  <c r="D5" i="4" l="1"/>
  <c r="D6" i="4"/>
  <c r="D7" i="4"/>
  <c r="D8" i="4"/>
  <c r="D9" i="4"/>
  <c r="D4" i="4"/>
  <c r="C9" i="4"/>
  <c r="H6" i="3" l="1"/>
  <c r="H5" i="3"/>
  <c r="G6" i="3"/>
  <c r="G5" i="3"/>
  <c r="D7" i="3"/>
  <c r="H7" i="3" s="1"/>
  <c r="C7" i="3"/>
  <c r="G7" i="3" s="1"/>
  <c r="H5" i="1" l="1"/>
  <c r="H6" i="1"/>
  <c r="H4" i="1"/>
  <c r="G5" i="1"/>
  <c r="G6" i="1"/>
  <c r="G4" i="1"/>
  <c r="D43" i="8"/>
</calcChain>
</file>

<file path=xl/sharedStrings.xml><?xml version="1.0" encoding="utf-8"?>
<sst xmlns="http://schemas.openxmlformats.org/spreadsheetml/2006/main" count="164" uniqueCount="123">
  <si>
    <t>E1</t>
  </si>
  <si>
    <t>E2</t>
  </si>
  <si>
    <t>Females</t>
  </si>
  <si>
    <t>Males</t>
  </si>
  <si>
    <t>Other</t>
  </si>
  <si>
    <t>Total</t>
  </si>
  <si>
    <t>E1= Experiment-1</t>
  </si>
  <si>
    <t>E2= Experiment-2</t>
  </si>
  <si>
    <t>Distribution of gender in E1 was female 30%, males 69%, prefer not to tell 1%, which was similar in E2, respectively 29%,71%, and 0%</t>
  </si>
  <si>
    <t>US</t>
  </si>
  <si>
    <t>India</t>
  </si>
  <si>
    <t>Shapiro-Wilk test p-value = 2.586198052248272e-15</t>
  </si>
  <si>
    <t>data is probably not normal</t>
  </si>
  <si>
    <t>Shapiro-Wilk test p-value = 1.202891526846171e-18</t>
  </si>
  <si>
    <t>series_1 is probably not normal</t>
  </si>
  <si>
    <t>Wilcoxon test:</t>
  </si>
  <si>
    <t>RanksumsResult(statistic=1.4501229547853733, pvalue=0.14702423496490485)</t>
  </si>
  <si>
    <t>The p-value&gt;0.05, so we cannot say anything about possible differences in mean age</t>
  </si>
  <si>
    <t>E1 mean=29.267634854771785</t>
  </si>
  <si>
    <t>E1 median=28.0</t>
  </si>
  <si>
    <t>E2 mean=30.388329979879277</t>
  </si>
  <si>
    <t>E2 median=28.0</t>
  </si>
  <si>
    <t>Experiment-2 Professions</t>
  </si>
  <si>
    <t>Profession_Developer:</t>
  </si>
  <si>
    <t>Hobbyist:</t>
  </si>
  <si>
    <t>Graduate_Student:</t>
  </si>
  <si>
    <t>Undergraduate_Student:</t>
  </si>
  <si>
    <t>Other:</t>
  </si>
  <si>
    <t>%</t>
  </si>
  <si>
    <t>Professional_Developer mean:10.538461538461538 median:8.0</t>
  </si>
  <si>
    <t>Hobbyist mean:8.04954954954955 median:5.0</t>
  </si>
  <si>
    <t>Graduate_Student mean:3.9682539682539684 median:3.0</t>
  </si>
  <si>
    <t>Undergraduate_Student mean:4.059322033898305 median:3.0</t>
  </si>
  <si>
    <t>Other mean:13.597222222222221 median:10.0</t>
  </si>
  <si>
    <t>Years of programming experience</t>
  </si>
  <si>
    <t>java</t>
  </si>
  <si>
    <t>python</t>
  </si>
  <si>
    <t>c</t>
  </si>
  <si>
    <t>vb</t>
  </si>
  <si>
    <t>js</t>
  </si>
  <si>
    <t>perl</t>
  </si>
  <si>
    <t>html</t>
  </si>
  <si>
    <t>php</t>
  </si>
  <si>
    <t>ruby</t>
  </si>
  <si>
    <t>sql</t>
  </si>
  <si>
    <t>plsql</t>
  </si>
  <si>
    <t>count</t>
  </si>
  <si>
    <t>language</t>
  </si>
  <si>
    <t>other</t>
  </si>
  <si>
    <t>swift</t>
  </si>
  <si>
    <t>matlab</t>
  </si>
  <si>
    <t>sas</t>
  </si>
  <si>
    <t>Top five languages in number of participants declaring knowledge were Java, C (and variants), Python, PHP, and Javascript.</t>
  </si>
  <si>
    <t>These are also the top 5 languages (if we group C, C++, C#) reported in IEEE surveys with computer programmers [REF].</t>
  </si>
  <si>
    <t>Who are the programmers recruited in MTurk?</t>
  </si>
  <si>
    <t xml:space="preserve">Our tests show that their programming skill is consistent with their </t>
  </si>
  <si>
    <t>They declare knowledge of programming language that is equivalent to professional programmers</t>
  </si>
  <si>
    <t>By MTurk programmers we consisdered the people recruited in MTurk who qualified in the programming test.</t>
  </si>
  <si>
    <t>MTurk programmers pertain (self-declared) to different professions, being the professional developer the largest one.</t>
  </si>
  <si>
    <t>MTurk programmers self-declared programming experience that is consistent with the self-declared professions.</t>
  </si>
  <si>
    <t>Stackoverflow developer yearly surveys report that the average developer age in US is between 28 and 30 years old. [SO surveys]</t>
  </si>
  <si>
    <t>SO Surveys - https://insights.stackoverflow.com/survey/</t>
  </si>
  <si>
    <t>Stackoverflow developer yearly surveys report that the average years of programming experience in US as 10.7 in 2018. [SO surveys]</t>
  </si>
  <si>
    <t xml:space="preserve">This is consistent with the average of 10.5 YoE we found for professional developers. </t>
  </si>
  <si>
    <t>to the average reported in industry surveys with professional developers [SO suerys], which are respectively, 28 years old and 10 years of programming experience.</t>
  </si>
  <si>
    <t xml:space="preserve">MTurk programmers who fall in the category of professional developers self-declared age and years of programming experience that are similar  </t>
  </si>
  <si>
    <t>Are the participants representative of professional programmers?</t>
  </si>
  <si>
    <t>Yes.</t>
  </si>
  <si>
    <t>Can we recruit enough participants in MTurk?</t>
  </si>
  <si>
    <t xml:space="preserve">E2 quit rate by profession
</t>
  </si>
  <si>
    <t>Quit rate by score</t>
  </si>
  <si>
    <t>incomplete sessions</t>
  </si>
  <si>
    <t>total sessions</t>
  </si>
  <si>
    <t>quit rate</t>
  </si>
  <si>
    <t xml:space="preserve">Profession </t>
  </si>
  <si>
    <t xml:space="preserve">Professional_Developer </t>
  </si>
  <si>
    <t>Undergraduate_Student</t>
  </si>
  <si>
    <t>Graduate_Student</t>
  </si>
  <si>
    <t>Hobbyist</t>
  </si>
  <si>
    <t>Score (# questions correct)</t>
  </si>
  <si>
    <t>Did lower skilled programmers quit earlier?</t>
  </si>
  <si>
    <t xml:space="preserve">It seems that profession is a better indicative that the person might quit than </t>
  </si>
  <si>
    <t>No.</t>
  </si>
  <si>
    <t>How many of the ones who quit and had 5 score where students?</t>
  </si>
  <si>
    <t>Undergrad</t>
  </si>
  <si>
    <t>Professionals</t>
  </si>
  <si>
    <t>Graduate</t>
  </si>
  <si>
    <t>average incomplete tasks</t>
  </si>
  <si>
    <t>Was there a decrease in the Quit Rate from E1 to E2?</t>
  </si>
  <si>
    <t>Yes. The average quit rate fell from 37% in E1 to 18% in E2. We measured quit rate as the number of assignments that were left incomplete,</t>
  </si>
  <si>
    <t>quit rate = incomplete sessions / total assigned sessions</t>
  </si>
  <si>
    <t>incomplete session is a session for which not all microtasks were executed, i.e., the participant left the session without finishing all tasks.</t>
  </si>
  <si>
    <t>% average incomplete tasks</t>
  </si>
  <si>
    <t>We also measured the average number of incomplete tasks. Although this average fell from 74% in E1 to 42% in E2, participants in E1 quit later.</t>
  </si>
  <si>
    <t>This can be shown in the number of tasks executed before quiting. While in E1 participants took 2.65 task in average, in E2 participants who quit did so after  executing 1.26 tasks in average.</t>
  </si>
  <si>
    <t>We do not have an explanation for this contradiction, besides the fact that E1 has three times more tasks (10) per session than E2 (3).</t>
  </si>
  <si>
    <t>Who were the participants who quit? Were the ones with lower programming skill?</t>
  </si>
  <si>
    <t>No. In E1 the quit rate for participants with the lowest qualification score was 38%, but for particpants with the highest qualification score presented a quit rate of 37%. Participants with middle score had a a quit rate of 34%. In E2 it was the opposite, participants from lower score had the lowest quit rate (see table-X)</t>
  </si>
  <si>
    <t>However, when we looked at the professions information in E2, the students (Grad and Undergrad) showed a larger quit rate (31% and 21%) than the other groups (see table-2).</t>
  </si>
  <si>
    <t xml:space="preserve">Therefore, we conclude that programming test score is not a predictor for participant retention in the type of tasks that we assigned. </t>
  </si>
  <si>
    <t xml:space="preserve">Conversely, we hypothesize that professional profile (and possible education) could be a predictor of quit rate. </t>
  </si>
  <si>
    <t>We also look at the reasons for quiting. Take it from the journal paper</t>
  </si>
  <si>
    <t>quit 
rate</t>
  </si>
  <si>
    <t>participants</t>
  </si>
  <si>
    <t>Tasks</t>
  </si>
  <si>
    <t>Quit at</t>
  </si>
  <si>
    <t>11ByteArrayBuffer_buggy.java</t>
  </si>
  <si>
    <t>8buggy_AbstractReviewSection_buggy.txt</t>
  </si>
  <si>
    <t>1buggy_ApacheCamel.txt</t>
  </si>
  <si>
    <t>9buggy_Hystrix_buggy.txt</t>
  </si>
  <si>
    <t>13buggy_VectorClock_buggy.txt</t>
  </si>
  <si>
    <t>10HashPropertyBuilder_buggy.java</t>
  </si>
  <si>
    <t>3buggy_PatchSetContentRemoteFactory_buggy.txt</t>
  </si>
  <si>
    <t>7buggy_ReviewTaskMapper_buggy.txt</t>
  </si>
  <si>
    <t>6ReviewScopeNode_buggy.java</t>
  </si>
  <si>
    <t>Task order</t>
  </si>
  <si>
    <t>2SelectTranslator_buggy.java</t>
  </si>
  <si>
    <t>loc</t>
  </si>
  <si>
    <t>If we consider the first two data points as outliers, we have a strong correlation</t>
  </si>
  <si>
    <t>Quit rate</t>
  </si>
  <si>
    <t>loc2</t>
  </si>
  <si>
    <t>Correl all</t>
  </si>
  <si>
    <t>Correl removed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</si>
</sst>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theme="0" tint="-0.14999847407452621"/>
      </patternFill>
    </fill>
    <fill>
      <patternFill patternType="solid">
        <fgColor theme="4" tint="0.79998168889431442"/>
        <bgColor theme="4" tint="0.79998168889431442"/>
      </patternFill>
    </fill>
  </fills>
  <borders count="3">
    <border>
      <left/>
      <right/>
      <top/>
      <bottom/>
      <diagonal/>
    </border>
    <border>
      <left style="medium">
        <color rgb="FFA3A3A3"/>
      </left>
      <right style="medium">
        <color rgb="FFA3A3A3"/>
      </right>
      <top style="medium">
        <color rgb="FFA3A3A3"/>
      </top>
      <bottom style="medium">
        <color rgb="FFA3A3A3"/>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1" xfId="0" applyBorder="1" applyAlignment="1">
      <alignment vertical="center" wrapText="1"/>
    </xf>
    <xf numFmtId="9" fontId="0" fillId="0" borderId="1" xfId="1" applyFont="1" applyBorder="1" applyAlignment="1">
      <alignment vertical="center" wrapText="1"/>
    </xf>
    <xf numFmtId="0" fontId="0" fillId="0" borderId="0" xfId="0" applyFill="1" applyBorder="1" applyAlignment="1">
      <alignment vertical="center"/>
    </xf>
    <xf numFmtId="9" fontId="0" fillId="0" borderId="0" xfId="1" applyFont="1"/>
    <xf numFmtId="0" fontId="2" fillId="0" borderId="0" xfId="0" applyFont="1"/>
    <xf numFmtId="0" fontId="2" fillId="2" borderId="0" xfId="0" applyFont="1" applyFill="1"/>
    <xf numFmtId="0" fontId="0" fillId="2" borderId="0" xfId="0" applyFill="1"/>
    <xf numFmtId="9" fontId="0" fillId="2" borderId="0" xfId="1" applyFont="1" applyFill="1"/>
    <xf numFmtId="9" fontId="2" fillId="0" borderId="0" xfId="1" applyFont="1"/>
    <xf numFmtId="0" fontId="3" fillId="0" borderId="0" xfId="0" applyFont="1"/>
    <xf numFmtId="0" fontId="3" fillId="0" borderId="0" xfId="0" applyFont="1" applyAlignment="1"/>
    <xf numFmtId="0" fontId="0" fillId="0" borderId="0" xfId="0" applyAlignment="1">
      <alignment horizontal="left"/>
    </xf>
    <xf numFmtId="0" fontId="2" fillId="0" borderId="0" xfId="0" applyFont="1" applyAlignment="1">
      <alignment horizontal="left"/>
    </xf>
    <xf numFmtId="2" fontId="0" fillId="0" borderId="0" xfId="0" applyNumberFormat="1"/>
    <xf numFmtId="2" fontId="2" fillId="0" borderId="0" xfId="0" applyNumberFormat="1" applyFont="1"/>
    <xf numFmtId="0" fontId="0" fillId="0" borderId="0" xfId="0" applyAlignment="1">
      <alignment horizontal="center"/>
    </xf>
    <xf numFmtId="0" fontId="0" fillId="0" borderId="0" xfId="0" applyAlignment="1">
      <alignment horizontal="center" vertical="center" wrapText="1"/>
    </xf>
    <xf numFmtId="0" fontId="2" fillId="3" borderId="0" xfId="0" applyFont="1" applyFill="1"/>
    <xf numFmtId="9" fontId="2" fillId="3" borderId="0" xfId="1" applyFont="1" applyFill="1"/>
    <xf numFmtId="2" fontId="2" fillId="3" borderId="0" xfId="0" applyNumberFormat="1" applyFont="1" applyFill="1"/>
    <xf numFmtId="0" fontId="0" fillId="4" borderId="2" xfId="0" applyFill="1" applyBorder="1"/>
    <xf numFmtId="0" fontId="0" fillId="0" borderId="2" xfId="0" applyBorder="1"/>
  </cellXfs>
  <cellStyles count="2">
    <cellStyle name="Normal" xfId="0" builtinId="0"/>
    <cellStyle name="Percent" xfId="1" builtinId="5"/>
  </cellStyles>
  <dxfs count="10">
    <dxf>
      <font>
        <b val="0"/>
        <i val="0"/>
        <strike val="0"/>
        <condense val="0"/>
        <extend val="0"/>
        <outline val="0"/>
        <shadow val="0"/>
        <u val="none"/>
        <vertAlign val="baseline"/>
        <sz val="11"/>
        <color theme="1"/>
        <name val="Calibri"/>
        <family val="2"/>
        <scheme val="minor"/>
      </font>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3"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numFmt numFmtId="2" formatCode="0.00"/>
    </dxf>
    <dxf>
      <font>
        <b val="0"/>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quitting participants by the size of method (loc)</a:t>
            </a:r>
          </a:p>
          <a:p>
            <a:pPr>
              <a:defRPr/>
            </a:pPr>
            <a:r>
              <a:rPr lang="en-US" sz="1100" baseline="0"/>
              <a:t>removed outliers</a:t>
            </a:r>
            <a:endParaRPr lang="en-US" sz="11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TasksPerParticipant!$G$5:$G$11</c:f>
              <c:numCache>
                <c:formatCode>General</c:formatCode>
                <c:ptCount val="7"/>
                <c:pt idx="0">
                  <c:v>2</c:v>
                </c:pt>
                <c:pt idx="1">
                  <c:v>19</c:v>
                </c:pt>
                <c:pt idx="2">
                  <c:v>8</c:v>
                </c:pt>
                <c:pt idx="3">
                  <c:v>34</c:v>
                </c:pt>
                <c:pt idx="4">
                  <c:v>7</c:v>
                </c:pt>
                <c:pt idx="5">
                  <c:v>6</c:v>
                </c:pt>
                <c:pt idx="6">
                  <c:v>41</c:v>
                </c:pt>
              </c:numCache>
            </c:numRef>
          </c:xVal>
          <c:yVal>
            <c:numRef>
              <c:f>TasksPerParticipant!$C$5:$C$11</c:f>
              <c:numCache>
                <c:formatCode>General</c:formatCode>
                <c:ptCount val="7"/>
                <c:pt idx="0">
                  <c:v>25</c:v>
                </c:pt>
                <c:pt idx="1">
                  <c:v>18</c:v>
                </c:pt>
                <c:pt idx="2">
                  <c:v>11</c:v>
                </c:pt>
                <c:pt idx="3">
                  <c:v>11</c:v>
                </c:pt>
                <c:pt idx="4">
                  <c:v>9</c:v>
                </c:pt>
                <c:pt idx="5">
                  <c:v>11</c:v>
                </c:pt>
                <c:pt idx="6">
                  <c:v>11</c:v>
                </c:pt>
              </c:numCache>
            </c:numRef>
          </c:yVal>
          <c:smooth val="0"/>
          <c:extLst>
            <c:ext xmlns:c16="http://schemas.microsoft.com/office/drawing/2014/chart" uri="{C3380CC4-5D6E-409C-BE32-E72D297353CC}">
              <c16:uniqueId val="{00000000-546D-49D5-88BA-42B781B8CC03}"/>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Tasks</a:t>
            </a:r>
            <a:r>
              <a:rPr lang="en-US" sz="1100" baseline="0"/>
              <a:t> distribution in incompleted assigments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TasksPerParticipant!$C$3:$C$11</c:f>
              <c:numCache>
                <c:formatCode>General</c:formatCode>
                <c:ptCount val="9"/>
                <c:pt idx="0">
                  <c:v>143</c:v>
                </c:pt>
                <c:pt idx="1">
                  <c:v>51</c:v>
                </c:pt>
                <c:pt idx="2">
                  <c:v>25</c:v>
                </c:pt>
                <c:pt idx="3">
                  <c:v>18</c:v>
                </c:pt>
                <c:pt idx="4">
                  <c:v>11</c:v>
                </c:pt>
                <c:pt idx="5">
                  <c:v>11</c:v>
                </c:pt>
                <c:pt idx="6">
                  <c:v>9</c:v>
                </c:pt>
                <c:pt idx="7">
                  <c:v>11</c:v>
                </c:pt>
                <c:pt idx="8">
                  <c:v>11</c:v>
                </c:pt>
              </c:numCache>
            </c:numRef>
          </c:val>
          <c:extLst>
            <c:ext xmlns:c16="http://schemas.microsoft.com/office/drawing/2014/chart" uri="{C3380CC4-5D6E-409C-BE32-E72D297353CC}">
              <c16:uniqueId val="{00000000-3E85-466E-8C78-860E388E0E08}"/>
            </c:ext>
          </c:extLst>
        </c:ser>
        <c:dLbls>
          <c:showLegendKey val="0"/>
          <c:showVal val="0"/>
          <c:showCatName val="0"/>
          <c:showSerName val="0"/>
          <c:showPercent val="0"/>
          <c:showBubbleSize val="0"/>
        </c:dLbls>
        <c:gapWidth val="150"/>
        <c:axId val="158198320"/>
        <c:axId val="61384224"/>
      </c:barChart>
      <c:catAx>
        <c:axId val="1581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Tasks</a:t>
                </a:r>
                <a:r>
                  <a:rPr lang="en-US" baseline="0"/>
                  <a:t> in incompleted assignments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4224"/>
        <c:crosses val="autoZero"/>
        <c:auto val="1"/>
        <c:lblAlgn val="ctr"/>
        <c:lblOffset val="100"/>
        <c:noMultiLvlLbl val="0"/>
      </c:catAx>
      <c:valAx>
        <c:axId val="613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participants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Quit rate by the size of method (loc)</a:t>
            </a:r>
            <a:endParaRPr lang="en-US" sz="12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TasksPerParticipant!$G$3:$G$11</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TasksPerParticipant!$H$3:$H$11</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0-A685-46AC-B6A1-BA670D3E287A}"/>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435769</xdr:colOff>
      <xdr:row>20</xdr:row>
      <xdr:rowOff>11908</xdr:rowOff>
    </xdr:from>
    <xdr:to>
      <xdr:col>15</xdr:col>
      <xdr:colOff>473869</xdr:colOff>
      <xdr:row>31</xdr:row>
      <xdr:rowOff>171450</xdr:rowOff>
    </xdr:to>
    <xdr:graphicFrame macro="">
      <xdr:nvGraphicFramePr>
        <xdr:cNvPr id="3" name="Chart 2">
          <a:extLst>
            <a:ext uri="{FF2B5EF4-FFF2-40B4-BE49-F238E27FC236}">
              <a16:creationId xmlns:a16="http://schemas.microsoft.com/office/drawing/2014/main" id="{22D96425-FE60-4C41-BAFE-A5373619E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366712</xdr:colOff>
      <xdr:row>16</xdr:row>
      <xdr:rowOff>73817</xdr:rowOff>
    </xdr:from>
    <xdr:to>
      <xdr:col>7</xdr:col>
      <xdr:colOff>402429</xdr:colOff>
      <xdr:row>29</xdr:row>
      <xdr:rowOff>66675</xdr:rowOff>
    </xdr:to>
    <xdr:graphicFrame macro="">
      <xdr:nvGraphicFramePr>
        <xdr:cNvPr id="4" name="Chart 3">
          <a:extLst>
            <a:ext uri="{FF2B5EF4-FFF2-40B4-BE49-F238E27FC236}">
              <a16:creationId xmlns:a16="http://schemas.microsoft.com/office/drawing/2014/main" id="{E37ED099-CDA3-4339-BB40-B8363D03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5</xdr:row>
      <xdr:rowOff>61913</xdr:rowOff>
    </xdr:from>
    <xdr:to>
      <xdr:col>15</xdr:col>
      <xdr:colOff>490537</xdr:colOff>
      <xdr:row>19</xdr:row>
      <xdr:rowOff>109538</xdr:rowOff>
    </xdr:to>
    <xdr:graphicFrame macro="">
      <xdr:nvGraphicFramePr>
        <xdr:cNvPr id="5" name="Chart 4">
          <a:extLst>
            <a:ext uri="{FF2B5EF4-FFF2-40B4-BE49-F238E27FC236}">
              <a16:creationId xmlns:a16="http://schemas.microsoft.com/office/drawing/2014/main" id="{0E824E7E-A5B3-478A-AABA-2E073950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0B7287-B871-44B4-A107-C0E0AB69D85C}" name="Table2" displayName="Table2" ref="A37:E43" totalsRowShown="0" headerRowDxfId="9">
  <sortState xmlns:xlrd2="http://schemas.microsoft.com/office/spreadsheetml/2017/richdata2" ref="A38:E42">
    <sortCondition ref="D37:D42"/>
  </sortState>
  <tableColumns count="5">
    <tableColumn id="1" xr3:uid="{1B853949-2C17-455A-8C99-7FF5A9859127}" name="Profession "/>
    <tableColumn id="2" xr3:uid="{4B3DD5EA-5764-4888-BFBA-20FCFF002CE3}" name="incomplete sessions"/>
    <tableColumn id="3" xr3:uid="{9C51F61A-03EA-4ABE-80EE-02B7AD30259A}" name="total sessions"/>
    <tableColumn id="4" xr3:uid="{890C9E97-5763-4E3A-A061-F0726CFDEF84}" name="quit _x000a_rate" dataDxfId="8" dataCellStyle="Percent">
      <calculatedColumnFormula>B38/C38</calculatedColumnFormula>
    </tableColumn>
    <tableColumn id="5" xr3:uid="{AA4CD94A-C1AC-43CA-9CBE-6C6CFE2A4091}" name="average incomplete tasks" dataDxfId="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8991CF-33BC-4F22-9FE3-D63CF81F7B12}" name="Table3" displayName="Table3" ref="A19:F24" totalsRowShown="0">
  <tableColumns count="6">
    <tableColumn id="1" xr3:uid="{8589FE61-9738-45B0-B287-1EFCE741015B}" name="Score (# questions correct)"/>
    <tableColumn id="2" xr3:uid="{F814016F-721E-449D-AC2A-908A752B0774}" name="incomplete sessions"/>
    <tableColumn id="3" xr3:uid="{BE448F7C-4021-4ACC-91E5-5C0F3089EDA4}" name="total sessions"/>
    <tableColumn id="4" xr3:uid="{00989F16-3776-453E-B7BF-C835415E558A}" name="quit rate" dataDxfId="6" dataCellStyle="Percent">
      <calculatedColumnFormula>B20/C20</calculatedColumnFormula>
    </tableColumn>
    <tableColumn id="5" xr3:uid="{E86217C2-5AC9-4E1A-9F16-6D9ECB3A2884}" name="average incomplete tasks"/>
    <tableColumn id="6" xr3:uid="{5021B563-8E3D-4247-AE47-4FEFDDD62621}" name="% average incomplete tasks" dataDxfId="5">
      <calculatedColumnFormula>Table3[[#This Row],[average incomplete tasks]]/10</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C860DB-7639-4BD9-A624-6CF7E384E8BE}" name="Table4" displayName="Table4" ref="A25:K29" totalsRowShown="0">
  <tableColumns count="11">
    <tableColumn id="1" xr3:uid="{7F75C8DD-5FCF-4983-916C-F64811C2BBB0}" name="Score (# questions correct)"/>
    <tableColumn id="2" xr3:uid="{40AD7084-2ABB-45DB-8920-524649B2FBE3}" name="incomplete sessions"/>
    <tableColumn id="3" xr3:uid="{81F54010-81C4-48CA-B1F2-9B772C2F38E4}" name="total sessions"/>
    <tableColumn id="4" xr3:uid="{F07CF7A7-024A-498F-9E2A-B7C039517C25}" name="quit rate" dataDxfId="4" dataCellStyle="Percent">
      <calculatedColumnFormula>B26/C26</calculatedColumnFormula>
    </tableColumn>
    <tableColumn id="5" xr3:uid="{0083674C-EDDC-43A1-8586-F423D35F21DD}" name="average incomplete tasks" dataDxfId="3"/>
    <tableColumn id="6" xr3:uid="{DDB56D05-0DF6-4820-ABAC-44C9E4939CCE}" name="% average incomplete tasks" dataDxfId="2" dataCellStyle="Percent">
      <calculatedColumnFormula>Table4[[#This Row],[average incomplete tasks]]/3</calculatedColumnFormula>
    </tableColumn>
    <tableColumn id="7" xr3:uid="{E088BD63-FE5E-4A57-A25D-C9A7F2D09F23}" name="Professionals"/>
    <tableColumn id="8" xr3:uid="{87A0F8D7-5771-4635-97D4-ED9F86BC70D1}" name="Hobbyist"/>
    <tableColumn id="9" xr3:uid="{1C1D4994-699A-4FDA-9534-19A51E1087ED}" name="Graduate"/>
    <tableColumn id="10" xr3:uid="{21823174-201C-4AE9-9711-3242FFE18A3B}" name="Undergrad"/>
    <tableColumn id="11" xr3:uid="{DA60BFBB-A488-4B91-A0EE-A3C5A40D28BB}" name="Other"/>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155FEE-142C-4447-8D95-C1B9FC9518B0}" name="Table5" displayName="Table5" ref="B2:H12" totalsRowShown="0">
  <tableColumns count="7">
    <tableColumn id="1" xr3:uid="{656F7524-5600-45F7-BCBB-BD055D7A195D}" name="Tasks"/>
    <tableColumn id="2" xr3:uid="{6BDA38FE-1455-422A-8E27-283AA156F2B4}" name="participants"/>
    <tableColumn id="3" xr3:uid="{183C35EC-B221-4439-AAAA-CBC9A543698F}" name="Task order" dataDxfId="1"/>
    <tableColumn id="4" xr3:uid="{B9C2667E-390C-4509-B795-0651887B8E89}" name="loc"/>
    <tableColumn id="5" xr3:uid="{C9AD113B-C9AE-435B-8273-D2DB79149774}" name="Quit at"/>
    <tableColumn id="6" xr3:uid="{618ECA55-3251-4A4C-8C03-56EB8BF74DD2}" name="loc2"/>
    <tableColumn id="7" xr3:uid="{260DE00D-19E0-4C40-AF7D-3A59FFBE77E8}" name="Quit rate" dataDxfId="0"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24DC2-372B-4D32-B7EF-2AB8C9CEF9AF}" name="Table1" displayName="Table1" ref="B1:D17" totalsRowShown="0">
  <autoFilter ref="B1:D17" xr:uid="{7B066246-CBDD-4621-B81C-79B9EC096175}"/>
  <sortState xmlns:xlrd2="http://schemas.microsoft.com/office/spreadsheetml/2017/richdata2" ref="B2:C12">
    <sortCondition descending="1" ref="C1:C12"/>
  </sortState>
  <tableColumns count="3">
    <tableColumn id="1" xr3:uid="{5AE75900-0BD7-486F-993F-03CCBC5A0E61}" name="language"/>
    <tableColumn id="2" xr3:uid="{5770C2C6-F9AC-4701-A31F-3AD1165ED188}" name="count"/>
    <tableColumn id="3" xr3:uid="{D340611B-118B-423A-AF2A-24F51913EE24}"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A1C9-E579-4D56-89A9-6B5C66583CB6}">
  <dimension ref="B1:H9"/>
  <sheetViews>
    <sheetView workbookViewId="0">
      <selection activeCell="K15" sqref="K15"/>
    </sheetView>
  </sheetViews>
  <sheetFormatPr defaultRowHeight="14.25" x14ac:dyDescent="0.45"/>
  <cols>
    <col min="7" max="8" width="11.19921875" bestFit="1" customWidth="1"/>
  </cols>
  <sheetData>
    <row r="1" spans="2:8" x14ac:dyDescent="0.45">
      <c r="B1" t="s">
        <v>6</v>
      </c>
    </row>
    <row r="2" spans="2:8" ht="14.65" thickBot="1" x14ac:dyDescent="0.5">
      <c r="B2" t="s">
        <v>7</v>
      </c>
    </row>
    <row r="3" spans="2:8" ht="14.65" thickBot="1" x14ac:dyDescent="0.5">
      <c r="B3" s="1"/>
      <c r="C3" s="1" t="s">
        <v>0</v>
      </c>
      <c r="D3" s="1" t="s">
        <v>1</v>
      </c>
      <c r="F3" s="1"/>
      <c r="G3" s="1" t="s">
        <v>0</v>
      </c>
      <c r="H3" s="1" t="s">
        <v>1</v>
      </c>
    </row>
    <row r="4" spans="2:8" ht="14.65" thickBot="1" x14ac:dyDescent="0.5">
      <c r="B4" s="1" t="s">
        <v>2</v>
      </c>
      <c r="C4" s="1">
        <v>145</v>
      </c>
      <c r="D4" s="1">
        <v>133</v>
      </c>
      <c r="F4" s="1" t="s">
        <v>2</v>
      </c>
      <c r="G4" s="2">
        <f>C4/$C$7</f>
        <v>0.30082987551867219</v>
      </c>
      <c r="H4" s="2">
        <f>D4/$D$7</f>
        <v>0.28850325379609543</v>
      </c>
    </row>
    <row r="5" spans="2:8" ht="14.65" thickBot="1" x14ac:dyDescent="0.5">
      <c r="B5" s="1" t="s">
        <v>3</v>
      </c>
      <c r="C5" s="1">
        <v>332</v>
      </c>
      <c r="D5" s="1">
        <v>326</v>
      </c>
      <c r="F5" s="1" t="s">
        <v>3</v>
      </c>
      <c r="G5" s="2">
        <f t="shared" ref="G5:G6" si="0">C5/$C$7</f>
        <v>0.68879668049792531</v>
      </c>
      <c r="H5" s="2">
        <f t="shared" ref="H5:H6" si="1">D5/$D$7</f>
        <v>0.70715835140997829</v>
      </c>
    </row>
    <row r="6" spans="2:8" ht="14.65" thickBot="1" x14ac:dyDescent="0.5">
      <c r="B6" s="1" t="s">
        <v>4</v>
      </c>
      <c r="C6" s="1">
        <v>5</v>
      </c>
      <c r="D6" s="1">
        <v>2</v>
      </c>
      <c r="F6" s="1" t="s">
        <v>4</v>
      </c>
      <c r="G6" s="2">
        <f t="shared" si="0"/>
        <v>1.0373443983402489E-2</v>
      </c>
      <c r="H6" s="2">
        <f t="shared" si="1"/>
        <v>4.3383947939262474E-3</v>
      </c>
    </row>
    <row r="7" spans="2:8" ht="14.65" thickBot="1" x14ac:dyDescent="0.5">
      <c r="B7" s="1" t="s">
        <v>5</v>
      </c>
      <c r="C7" s="1">
        <v>482</v>
      </c>
      <c r="D7" s="1">
        <v>461</v>
      </c>
      <c r="F7" s="1" t="s">
        <v>5</v>
      </c>
      <c r="G7" s="1">
        <v>482</v>
      </c>
      <c r="H7" s="1">
        <v>497</v>
      </c>
    </row>
    <row r="9" spans="2:8" x14ac:dyDescent="0.45">
      <c r="B9" s="3"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6450-D6F5-4F69-8BE3-C113B4477E1F}">
  <dimension ref="A2:K43"/>
  <sheetViews>
    <sheetView topLeftCell="A24" workbookViewId="0">
      <selection activeCell="A37" sqref="A37:E43"/>
    </sheetView>
  </sheetViews>
  <sheetFormatPr defaultRowHeight="14.25" x14ac:dyDescent="0.45"/>
  <cols>
    <col min="1" max="1" width="22.06640625" customWidth="1"/>
    <col min="2" max="2" width="11.06640625" customWidth="1"/>
    <col min="3" max="3" width="9.19921875" customWidth="1"/>
    <col min="4" max="4" width="7.73046875" customWidth="1"/>
    <col min="5" max="5" width="15.46484375" customWidth="1"/>
    <col min="6" max="6" width="11.73046875" customWidth="1"/>
  </cols>
  <sheetData>
    <row r="2" spans="1:1" x14ac:dyDescent="0.45">
      <c r="A2" t="s">
        <v>88</v>
      </c>
    </row>
    <row r="3" spans="1:1" x14ac:dyDescent="0.45">
      <c r="A3" t="s">
        <v>89</v>
      </c>
    </row>
    <row r="5" spans="1:1" x14ac:dyDescent="0.45">
      <c r="A5" t="s">
        <v>90</v>
      </c>
    </row>
    <row r="6" spans="1:1" x14ac:dyDescent="0.45">
      <c r="A6" t="s">
        <v>91</v>
      </c>
    </row>
    <row r="8" spans="1:1" x14ac:dyDescent="0.45">
      <c r="A8" t="s">
        <v>93</v>
      </c>
    </row>
    <row r="9" spans="1:1" x14ac:dyDescent="0.45">
      <c r="A9" t="s">
        <v>94</v>
      </c>
    </row>
    <row r="10" spans="1:1" x14ac:dyDescent="0.45">
      <c r="A10" t="s">
        <v>95</v>
      </c>
    </row>
    <row r="11" spans="1:1" x14ac:dyDescent="0.45">
      <c r="A11" t="s">
        <v>96</v>
      </c>
    </row>
    <row r="12" spans="1:1" x14ac:dyDescent="0.45">
      <c r="A12" t="s">
        <v>97</v>
      </c>
    </row>
    <row r="13" spans="1:1" x14ac:dyDescent="0.45">
      <c r="A13" t="s">
        <v>98</v>
      </c>
    </row>
    <row r="14" spans="1:1" x14ac:dyDescent="0.45">
      <c r="A14" t="s">
        <v>99</v>
      </c>
    </row>
    <row r="15" spans="1:1" x14ac:dyDescent="0.45">
      <c r="A15" t="s">
        <v>100</v>
      </c>
    </row>
    <row r="16" spans="1:1" x14ac:dyDescent="0.45">
      <c r="A16" t="s">
        <v>101</v>
      </c>
    </row>
    <row r="17" spans="1:11" x14ac:dyDescent="0.45">
      <c r="A17" s="10" t="s">
        <v>70</v>
      </c>
    </row>
    <row r="18" spans="1:11" x14ac:dyDescent="0.45">
      <c r="A18" s="6" t="s">
        <v>0</v>
      </c>
      <c r="B18" s="7"/>
      <c r="C18" s="7"/>
      <c r="D18" s="7"/>
      <c r="E18" s="7"/>
    </row>
    <row r="19" spans="1:11" x14ac:dyDescent="0.45">
      <c r="A19" t="s">
        <v>79</v>
      </c>
      <c r="B19" t="s">
        <v>71</v>
      </c>
      <c r="C19" t="s">
        <v>72</v>
      </c>
      <c r="D19" t="s">
        <v>73</v>
      </c>
      <c r="E19" t="s">
        <v>87</v>
      </c>
      <c r="F19" t="s">
        <v>92</v>
      </c>
    </row>
    <row r="20" spans="1:11" x14ac:dyDescent="0.45">
      <c r="A20" s="12">
        <v>2</v>
      </c>
      <c r="B20">
        <v>204</v>
      </c>
      <c r="C20">
        <v>538</v>
      </c>
      <c r="D20" s="4">
        <f t="shared" ref="D20:D22" si="0">B20/C20</f>
        <v>0.379182156133829</v>
      </c>
      <c r="E20" s="14">
        <v>7.3137254901960702</v>
      </c>
      <c r="F20" s="4">
        <f>Table3[[#This Row],[average incomplete tasks]]/10</f>
        <v>0.73137254901960702</v>
      </c>
    </row>
    <row r="21" spans="1:11" x14ac:dyDescent="0.45">
      <c r="A21" s="12">
        <v>3</v>
      </c>
      <c r="B21">
        <v>46</v>
      </c>
      <c r="C21">
        <v>134</v>
      </c>
      <c r="D21" s="4">
        <f t="shared" si="0"/>
        <v>0.34328358208955223</v>
      </c>
      <c r="E21" s="14">
        <v>7.6521739130434696</v>
      </c>
      <c r="F21" s="4">
        <f>Table3[[#This Row],[average incomplete tasks]]/10</f>
        <v>0.76521739130434696</v>
      </c>
    </row>
    <row r="22" spans="1:11" x14ac:dyDescent="0.45">
      <c r="A22" s="12">
        <v>4</v>
      </c>
      <c r="B22">
        <v>39</v>
      </c>
      <c r="C22">
        <v>105</v>
      </c>
      <c r="D22" s="4">
        <f t="shared" si="0"/>
        <v>0.37142857142857144</v>
      </c>
      <c r="E22" s="14">
        <v>7.2051282051282</v>
      </c>
      <c r="F22" s="4">
        <f>Table3[[#This Row],[average incomplete tasks]]/10</f>
        <v>0.72051282051281995</v>
      </c>
    </row>
    <row r="23" spans="1:11" x14ac:dyDescent="0.45">
      <c r="A23" s="5" t="s">
        <v>5</v>
      </c>
      <c r="B23" s="5">
        <f>SUM(B20:B22)</f>
        <v>289</v>
      </c>
      <c r="C23" s="5">
        <f>SUM(C20:C22)</f>
        <v>777</v>
      </c>
      <c r="D23" s="9">
        <f>B23/C23</f>
        <v>0.37194337194337196</v>
      </c>
      <c r="E23" s="15">
        <f>SUMPRODUCT(E20:E22,B20:B22)/B23</f>
        <v>7.3529411764705808</v>
      </c>
      <c r="F23" s="9">
        <f>Table3[[#This Row],[average incomplete tasks]]/10</f>
        <v>0.7352941176470581</v>
      </c>
    </row>
    <row r="24" spans="1:11" x14ac:dyDescent="0.45">
      <c r="A24" s="6" t="s">
        <v>1</v>
      </c>
      <c r="B24" s="7"/>
      <c r="C24" s="7"/>
      <c r="D24" s="8"/>
      <c r="E24" s="7"/>
      <c r="F24">
        <f>Table3[[#This Row],[average incomplete tasks]]/10</f>
        <v>0</v>
      </c>
    </row>
    <row r="25" spans="1:11" x14ac:dyDescent="0.45">
      <c r="A25" t="s">
        <v>79</v>
      </c>
      <c r="B25" t="s">
        <v>71</v>
      </c>
      <c r="C25" t="s">
        <v>72</v>
      </c>
      <c r="D25" t="s">
        <v>73</v>
      </c>
      <c r="E25" t="s">
        <v>87</v>
      </c>
      <c r="F25" t="s">
        <v>92</v>
      </c>
      <c r="G25" s="16" t="s">
        <v>85</v>
      </c>
      <c r="H25" s="16" t="s">
        <v>78</v>
      </c>
      <c r="I25" s="16" t="s">
        <v>86</v>
      </c>
      <c r="J25" s="16" t="s">
        <v>84</v>
      </c>
      <c r="K25" s="16" t="s">
        <v>4</v>
      </c>
    </row>
    <row r="26" spans="1:11" x14ac:dyDescent="0.45">
      <c r="A26" s="13">
        <v>3</v>
      </c>
      <c r="B26">
        <v>39</v>
      </c>
      <c r="C26">
        <v>246</v>
      </c>
      <c r="D26" s="4">
        <f>B26/C26</f>
        <v>0.15853658536585366</v>
      </c>
      <c r="E26" s="14">
        <v>1.28125</v>
      </c>
      <c r="F26" s="4">
        <f>Table4[[#This Row],[average incomplete tasks]]/3</f>
        <v>0.42708333333333331</v>
      </c>
      <c r="G26">
        <v>8</v>
      </c>
      <c r="H26">
        <v>7</v>
      </c>
      <c r="I26">
        <v>9</v>
      </c>
      <c r="J26">
        <v>12</v>
      </c>
      <c r="K26">
        <v>3</v>
      </c>
    </row>
    <row r="27" spans="1:11" x14ac:dyDescent="0.45">
      <c r="A27" s="13">
        <v>4</v>
      </c>
      <c r="B27">
        <v>50</v>
      </c>
      <c r="C27">
        <v>280</v>
      </c>
      <c r="D27" s="4">
        <f t="shared" ref="D27" si="1">B27/C27</f>
        <v>0.17857142857142858</v>
      </c>
      <c r="E27" s="14">
        <v>1.34782608695652</v>
      </c>
      <c r="F27" s="4">
        <f>Table4[[#This Row],[average incomplete tasks]]/3</f>
        <v>0.44927536231883997</v>
      </c>
      <c r="G27">
        <v>14</v>
      </c>
      <c r="H27">
        <v>5</v>
      </c>
      <c r="I27">
        <v>11</v>
      </c>
      <c r="J27">
        <v>16</v>
      </c>
      <c r="K27">
        <v>4</v>
      </c>
    </row>
    <row r="28" spans="1:11" x14ac:dyDescent="0.45">
      <c r="A28" s="13">
        <v>5</v>
      </c>
      <c r="B28">
        <v>79</v>
      </c>
      <c r="C28">
        <v>405</v>
      </c>
      <c r="D28" s="4">
        <f>B28/C28</f>
        <v>0.19506172839506172</v>
      </c>
      <c r="E28" s="14">
        <v>1.1969696969696899</v>
      </c>
      <c r="F28" s="4">
        <f>Table4[[#This Row],[average incomplete tasks]]/3</f>
        <v>0.39898989898989662</v>
      </c>
      <c r="G28">
        <v>26</v>
      </c>
      <c r="H28">
        <v>21</v>
      </c>
      <c r="I28">
        <v>13</v>
      </c>
      <c r="J28">
        <v>12</v>
      </c>
      <c r="K28">
        <v>7</v>
      </c>
    </row>
    <row r="29" spans="1:11" x14ac:dyDescent="0.45">
      <c r="A29" s="5" t="s">
        <v>5</v>
      </c>
      <c r="B29" s="5">
        <f>SUM(B26:B28)</f>
        <v>168</v>
      </c>
      <c r="C29" s="5">
        <f>SUM(C26:C28)</f>
        <v>931</v>
      </c>
      <c r="D29" s="9">
        <f>B29/C29</f>
        <v>0.18045112781954886</v>
      </c>
      <c r="E29" s="15">
        <f>SUMPRODUCT(E26:E28,B26:B28)/B29</f>
        <v>1.2614325024311399</v>
      </c>
      <c r="F29" s="4">
        <f>Table4[[#This Row],[average incomplete tasks]]/3</f>
        <v>0.42047750081037999</v>
      </c>
      <c r="G29" s="5">
        <f>SUM(G26:G28)</f>
        <v>48</v>
      </c>
      <c r="H29" s="5">
        <f t="shared" ref="H29:K29" si="2">SUM(H26:H28)</f>
        <v>33</v>
      </c>
      <c r="I29" s="5">
        <f t="shared" si="2"/>
        <v>33</v>
      </c>
      <c r="J29" s="5">
        <f t="shared" si="2"/>
        <v>40</v>
      </c>
      <c r="K29" s="5">
        <f t="shared" si="2"/>
        <v>14</v>
      </c>
    </row>
    <row r="30" spans="1:11" x14ac:dyDescent="0.45">
      <c r="A30" t="s">
        <v>80</v>
      </c>
    </row>
    <row r="31" spans="1:11" x14ac:dyDescent="0.45">
      <c r="A31" t="s">
        <v>82</v>
      </c>
    </row>
    <row r="32" spans="1:11" x14ac:dyDescent="0.45">
      <c r="A32" t="s">
        <v>81</v>
      </c>
    </row>
    <row r="33" spans="1:5" x14ac:dyDescent="0.45">
      <c r="A33" t="s">
        <v>83</v>
      </c>
    </row>
    <row r="36" spans="1:5" x14ac:dyDescent="0.45">
      <c r="A36" s="11" t="s">
        <v>69</v>
      </c>
    </row>
    <row r="37" spans="1:5" ht="28.5" x14ac:dyDescent="0.45">
      <c r="A37" s="17" t="s">
        <v>74</v>
      </c>
      <c r="B37" s="17" t="s">
        <v>71</v>
      </c>
      <c r="C37" s="17" t="s">
        <v>72</v>
      </c>
      <c r="D37" s="17" t="s">
        <v>102</v>
      </c>
      <c r="E37" s="17" t="s">
        <v>87</v>
      </c>
    </row>
    <row r="38" spans="1:5" x14ac:dyDescent="0.45">
      <c r="A38" s="5" t="s">
        <v>75</v>
      </c>
      <c r="B38">
        <v>48</v>
      </c>
      <c r="C38">
        <v>346</v>
      </c>
      <c r="D38" s="4">
        <f t="shared" ref="D38:D43" si="3">B38/C38</f>
        <v>0.13872832369942195</v>
      </c>
      <c r="E38" s="14">
        <v>1.17073170731707</v>
      </c>
    </row>
    <row r="39" spans="1:5" x14ac:dyDescent="0.45">
      <c r="A39" s="5" t="s">
        <v>78</v>
      </c>
      <c r="B39">
        <v>33</v>
      </c>
      <c r="C39">
        <v>212</v>
      </c>
      <c r="D39" s="4">
        <f t="shared" si="3"/>
        <v>0.15566037735849056</v>
      </c>
      <c r="E39" s="14">
        <v>1.24242424242424</v>
      </c>
    </row>
    <row r="40" spans="1:5" x14ac:dyDescent="0.45">
      <c r="A40" s="5" t="s">
        <v>4</v>
      </c>
      <c r="B40">
        <v>14</v>
      </c>
      <c r="C40">
        <v>71</v>
      </c>
      <c r="D40" s="4">
        <f t="shared" si="3"/>
        <v>0.19718309859154928</v>
      </c>
      <c r="E40" s="14">
        <v>1.28571428571428</v>
      </c>
    </row>
    <row r="41" spans="1:5" x14ac:dyDescent="0.45">
      <c r="A41" s="5" t="s">
        <v>76</v>
      </c>
      <c r="B41">
        <v>40</v>
      </c>
      <c r="C41">
        <v>195</v>
      </c>
      <c r="D41" s="4">
        <f t="shared" si="3"/>
        <v>0.20512820512820512</v>
      </c>
      <c r="E41" s="14">
        <v>1.3243243243243199</v>
      </c>
    </row>
    <row r="42" spans="1:5" x14ac:dyDescent="0.45">
      <c r="A42" s="5" t="s">
        <v>77</v>
      </c>
      <c r="B42">
        <v>33</v>
      </c>
      <c r="C42">
        <v>107</v>
      </c>
      <c r="D42" s="4">
        <f t="shared" si="3"/>
        <v>0.30841121495327101</v>
      </c>
      <c r="E42" s="14">
        <v>1.27586206896551</v>
      </c>
    </row>
    <row r="43" spans="1:5" x14ac:dyDescent="0.45">
      <c r="A43" s="18" t="s">
        <v>5</v>
      </c>
      <c r="B43" s="18">
        <f>SUM(B38:B42)</f>
        <v>168</v>
      </c>
      <c r="C43" s="18">
        <f>SUM(C38:C42)</f>
        <v>931</v>
      </c>
      <c r="D43" s="19">
        <f t="shared" si="3"/>
        <v>0.18045112781954886</v>
      </c>
      <c r="E43" s="20">
        <f>SUMPRODUCT(E38:E42,B38:B42)/B43</f>
        <v>1.251616328571749</v>
      </c>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96B0-34AE-4D85-9C43-33DA390C3F2A}">
  <dimension ref="B1:K12"/>
  <sheetViews>
    <sheetView tabSelected="1" topLeftCell="A13" workbookViewId="0">
      <selection activeCell="D15" sqref="D15"/>
    </sheetView>
  </sheetViews>
  <sheetFormatPr defaultRowHeight="14.25" x14ac:dyDescent="0.45"/>
  <cols>
    <col min="3" max="3" width="12.19921875" customWidth="1"/>
    <col min="4" max="4" width="11.1328125" customWidth="1"/>
    <col min="8" max="8" width="9.86328125" customWidth="1"/>
  </cols>
  <sheetData>
    <row r="1" spans="2:11" x14ac:dyDescent="0.45">
      <c r="B1" s="5" t="s">
        <v>0</v>
      </c>
    </row>
    <row r="2" spans="2:11" x14ac:dyDescent="0.45">
      <c r="B2" t="s">
        <v>104</v>
      </c>
      <c r="C2" t="s">
        <v>103</v>
      </c>
      <c r="D2" t="s">
        <v>115</v>
      </c>
      <c r="E2" t="s">
        <v>117</v>
      </c>
      <c r="F2" t="s">
        <v>105</v>
      </c>
      <c r="G2" t="s">
        <v>120</v>
      </c>
      <c r="H2" t="s">
        <v>119</v>
      </c>
      <c r="J2" t="s">
        <v>121</v>
      </c>
      <c r="K2" t="s">
        <v>122</v>
      </c>
    </row>
    <row r="3" spans="2:11" x14ac:dyDescent="0.45">
      <c r="B3">
        <v>1</v>
      </c>
      <c r="C3">
        <v>143</v>
      </c>
      <c r="D3" s="21" t="s">
        <v>106</v>
      </c>
      <c r="E3">
        <v>2</v>
      </c>
      <c r="F3" t="str">
        <f>D4</f>
        <v>8buggy_AbstractReviewSection_buggy.txt</v>
      </c>
      <c r="G3">
        <f>E4</f>
        <v>6</v>
      </c>
      <c r="H3" s="4">
        <f>C3/777</f>
        <v>0.18404118404118405</v>
      </c>
      <c r="J3">
        <f>CORREL(C5:C11,G5:G11)</f>
        <v>-0.32497314978659769</v>
      </c>
      <c r="K3">
        <f>CORREL(G3:G11,H3:H11)</f>
        <v>-7.0204937701544401E-2</v>
      </c>
    </row>
    <row r="4" spans="2:11" x14ac:dyDescent="0.45">
      <c r="B4">
        <v>2</v>
      </c>
      <c r="C4">
        <v>51</v>
      </c>
      <c r="D4" s="22" t="s">
        <v>107</v>
      </c>
      <c r="E4">
        <v>6</v>
      </c>
      <c r="F4" t="str">
        <f>D5</f>
        <v>1buggy_ApacheCamel.txt</v>
      </c>
      <c r="G4">
        <f t="shared" ref="G4:G11" si="0">E5</f>
        <v>62</v>
      </c>
      <c r="H4" s="4">
        <f t="shared" ref="H4:H11" si="1">C4/777</f>
        <v>6.5637065637065631E-2</v>
      </c>
    </row>
    <row r="5" spans="2:11" x14ac:dyDescent="0.45">
      <c r="B5">
        <v>3</v>
      </c>
      <c r="C5">
        <v>25</v>
      </c>
      <c r="D5" s="21" t="s">
        <v>108</v>
      </c>
      <c r="E5">
        <v>62</v>
      </c>
      <c r="F5" t="str">
        <f>D6</f>
        <v>9buggy_Hystrix_buggy.txt</v>
      </c>
      <c r="G5">
        <f t="shared" si="0"/>
        <v>2</v>
      </c>
      <c r="H5" s="4">
        <f t="shared" si="1"/>
        <v>3.2175032175032175E-2</v>
      </c>
      <c r="J5" t="s">
        <v>118</v>
      </c>
    </row>
    <row r="6" spans="2:11" x14ac:dyDescent="0.45">
      <c r="B6">
        <v>4</v>
      </c>
      <c r="C6">
        <v>18</v>
      </c>
      <c r="D6" s="22" t="s">
        <v>109</v>
      </c>
      <c r="E6">
        <v>2</v>
      </c>
      <c r="F6" t="str">
        <f>D7</f>
        <v>13buggy_VectorClock_buggy.txt</v>
      </c>
      <c r="G6">
        <f t="shared" si="0"/>
        <v>19</v>
      </c>
      <c r="H6" s="4">
        <f t="shared" si="1"/>
        <v>2.3166023166023165E-2</v>
      </c>
    </row>
    <row r="7" spans="2:11" x14ac:dyDescent="0.45">
      <c r="B7">
        <v>5</v>
      </c>
      <c r="C7">
        <v>11</v>
      </c>
      <c r="D7" s="21" t="s">
        <v>110</v>
      </c>
      <c r="E7">
        <v>19</v>
      </c>
      <c r="F7" t="str">
        <f>D8</f>
        <v>10HashPropertyBuilder_buggy.java</v>
      </c>
      <c r="G7">
        <f t="shared" si="0"/>
        <v>8</v>
      </c>
      <c r="H7" s="4">
        <f t="shared" si="1"/>
        <v>1.4157014157014158E-2</v>
      </c>
    </row>
    <row r="8" spans="2:11" x14ac:dyDescent="0.45">
      <c r="B8">
        <v>6</v>
      </c>
      <c r="C8">
        <v>11</v>
      </c>
      <c r="D8" s="22" t="s">
        <v>111</v>
      </c>
      <c r="E8">
        <v>8</v>
      </c>
      <c r="F8" t="str">
        <f>D9</f>
        <v>3buggy_PatchSetContentRemoteFactory_buggy.txt</v>
      </c>
      <c r="G8">
        <f t="shared" si="0"/>
        <v>34</v>
      </c>
      <c r="H8" s="4">
        <f t="shared" si="1"/>
        <v>1.4157014157014158E-2</v>
      </c>
    </row>
    <row r="9" spans="2:11" x14ac:dyDescent="0.45">
      <c r="B9">
        <v>7</v>
      </c>
      <c r="C9">
        <v>9</v>
      </c>
      <c r="D9" s="21" t="s">
        <v>112</v>
      </c>
      <c r="E9">
        <v>34</v>
      </c>
      <c r="F9" t="str">
        <f>D10</f>
        <v>7buggy_ReviewTaskMapper_buggy.txt</v>
      </c>
      <c r="G9">
        <f t="shared" si="0"/>
        <v>7</v>
      </c>
      <c r="H9" s="4">
        <f t="shared" si="1"/>
        <v>1.1583011583011582E-2</v>
      </c>
    </row>
    <row r="10" spans="2:11" x14ac:dyDescent="0.45">
      <c r="B10">
        <v>8</v>
      </c>
      <c r="C10">
        <v>11</v>
      </c>
      <c r="D10" s="22" t="s">
        <v>113</v>
      </c>
      <c r="E10">
        <v>7</v>
      </c>
      <c r="F10" t="str">
        <f>D11</f>
        <v>6ReviewScopeNode_buggy.java</v>
      </c>
      <c r="G10">
        <f t="shared" si="0"/>
        <v>6</v>
      </c>
      <c r="H10" s="4">
        <f t="shared" si="1"/>
        <v>1.4157014157014158E-2</v>
      </c>
    </row>
    <row r="11" spans="2:11" x14ac:dyDescent="0.45">
      <c r="B11">
        <v>9</v>
      </c>
      <c r="C11">
        <v>11</v>
      </c>
      <c r="D11" s="21" t="s">
        <v>114</v>
      </c>
      <c r="E11">
        <v>6</v>
      </c>
      <c r="F11" t="str">
        <f>D12</f>
        <v>2SelectTranslator_buggy.java</v>
      </c>
      <c r="G11">
        <f t="shared" si="0"/>
        <v>41</v>
      </c>
      <c r="H11" s="4">
        <f t="shared" si="1"/>
        <v>1.4157014157014158E-2</v>
      </c>
    </row>
    <row r="12" spans="2:11" x14ac:dyDescent="0.45">
      <c r="B12">
        <v>10</v>
      </c>
      <c r="C12">
        <v>487</v>
      </c>
      <c r="D12" s="22" t="s">
        <v>116</v>
      </c>
      <c r="E12">
        <v>41</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6CB7-AEB7-4146-8AAF-DAA6C151BCC0}">
  <dimension ref="B2:H8"/>
  <sheetViews>
    <sheetView workbookViewId="0">
      <selection activeCell="K8" sqref="K8"/>
    </sheetView>
  </sheetViews>
  <sheetFormatPr defaultRowHeight="14.25" x14ac:dyDescent="0.45"/>
  <sheetData>
    <row r="2" spans="2:8" x14ac:dyDescent="0.45">
      <c r="B2" t="s">
        <v>6</v>
      </c>
    </row>
    <row r="3" spans="2:8" ht="14.65" thickBot="1" x14ac:dyDescent="0.5">
      <c r="B3" t="s">
        <v>7</v>
      </c>
    </row>
    <row r="4" spans="2:8" ht="14.65" thickBot="1" x14ac:dyDescent="0.5">
      <c r="B4" s="1"/>
      <c r="C4" s="1" t="s">
        <v>0</v>
      </c>
      <c r="D4" s="1" t="s">
        <v>1</v>
      </c>
      <c r="F4" s="1"/>
      <c r="G4" s="1" t="s">
        <v>0</v>
      </c>
      <c r="H4" s="1" t="s">
        <v>1</v>
      </c>
    </row>
    <row r="5" spans="2:8" ht="14.65" thickBot="1" x14ac:dyDescent="0.5">
      <c r="B5" s="1" t="s">
        <v>9</v>
      </c>
      <c r="C5" s="1">
        <v>267</v>
      </c>
      <c r="D5" s="1">
        <v>338</v>
      </c>
      <c r="F5" s="1" t="s">
        <v>9</v>
      </c>
      <c r="G5" s="2">
        <f>C5/$C$8</f>
        <v>0.55394190871369298</v>
      </c>
      <c r="H5" s="2">
        <f>D5/$D$8</f>
        <v>0.68008048289738432</v>
      </c>
    </row>
    <row r="6" spans="2:8" ht="14.65" thickBot="1" x14ac:dyDescent="0.5">
      <c r="B6" s="1" t="s">
        <v>10</v>
      </c>
      <c r="C6" s="1">
        <v>7</v>
      </c>
      <c r="D6" s="1">
        <v>19</v>
      </c>
      <c r="F6" s="1" t="s">
        <v>10</v>
      </c>
      <c r="G6" s="2">
        <f t="shared" ref="G6:G7" si="0">C6/$C$8</f>
        <v>1.4522821576763486E-2</v>
      </c>
      <c r="H6" s="2">
        <f t="shared" ref="H6:H7" si="1">D6/$D$8</f>
        <v>3.8229376257545272E-2</v>
      </c>
    </row>
    <row r="7" spans="2:8" ht="14.65" thickBot="1" x14ac:dyDescent="0.5">
      <c r="B7" s="1" t="s">
        <v>4</v>
      </c>
      <c r="C7" s="1">
        <f>482-C5-C6</f>
        <v>208</v>
      </c>
      <c r="D7" s="1">
        <f>497-D5-D6</f>
        <v>140</v>
      </c>
      <c r="F7" s="1" t="s">
        <v>4</v>
      </c>
      <c r="G7" s="2">
        <f t="shared" si="0"/>
        <v>0.43153526970954359</v>
      </c>
      <c r="H7" s="2">
        <f t="shared" si="1"/>
        <v>0.28169014084507044</v>
      </c>
    </row>
    <row r="8" spans="2:8" ht="14.65" thickBot="1" x14ac:dyDescent="0.5">
      <c r="B8" s="1" t="s">
        <v>5</v>
      </c>
      <c r="C8" s="1">
        <v>482</v>
      </c>
      <c r="D8" s="1">
        <v>497</v>
      </c>
      <c r="F8" s="1" t="s">
        <v>5</v>
      </c>
      <c r="G8" s="1">
        <v>482</v>
      </c>
      <c r="H8" s="1">
        <v>497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0069-5FC1-435D-9A86-2211280C798F}">
  <dimension ref="A1:A15"/>
  <sheetViews>
    <sheetView workbookViewId="0">
      <selection activeCell="A14" sqref="A14:A15"/>
    </sheetView>
  </sheetViews>
  <sheetFormatPr defaultRowHeight="14.25" x14ac:dyDescent="0.45"/>
  <sheetData>
    <row r="1" spans="1:1" x14ac:dyDescent="0.45">
      <c r="A1" t="s">
        <v>11</v>
      </c>
    </row>
    <row r="2" spans="1:1" x14ac:dyDescent="0.45">
      <c r="A2" t="s">
        <v>12</v>
      </c>
    </row>
    <row r="3" spans="1:1" x14ac:dyDescent="0.45">
      <c r="A3" t="s">
        <v>13</v>
      </c>
    </row>
    <row r="4" spans="1:1" x14ac:dyDescent="0.45">
      <c r="A4" t="s">
        <v>14</v>
      </c>
    </row>
    <row r="5" spans="1:1" x14ac:dyDescent="0.45">
      <c r="A5" t="s">
        <v>12</v>
      </c>
    </row>
    <row r="6" spans="1:1" x14ac:dyDescent="0.45">
      <c r="A6" t="s">
        <v>15</v>
      </c>
    </row>
    <row r="7" spans="1:1" x14ac:dyDescent="0.45">
      <c r="A7" t="s">
        <v>16</v>
      </c>
    </row>
    <row r="8" spans="1:1" x14ac:dyDescent="0.45">
      <c r="A8" t="s">
        <v>17</v>
      </c>
    </row>
    <row r="9" spans="1:1" x14ac:dyDescent="0.45">
      <c r="A9" t="s">
        <v>18</v>
      </c>
    </row>
    <row r="10" spans="1:1" x14ac:dyDescent="0.45">
      <c r="A10" t="s">
        <v>19</v>
      </c>
    </row>
    <row r="11" spans="1:1" x14ac:dyDescent="0.45">
      <c r="A11" t="s">
        <v>20</v>
      </c>
    </row>
    <row r="12" spans="1:1" x14ac:dyDescent="0.45">
      <c r="A12" t="s">
        <v>21</v>
      </c>
    </row>
    <row r="14" spans="1:1" x14ac:dyDescent="0.45">
      <c r="A14" t="s">
        <v>60</v>
      </c>
    </row>
    <row r="15" spans="1:1" x14ac:dyDescent="0.45">
      <c r="A15" t="s">
        <v>61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1282-1BB6-4220-9560-09A3B7430CB5}">
  <dimension ref="B3:D9"/>
  <sheetViews>
    <sheetView workbookViewId="0">
      <selection activeCell="B4" sqref="B4:B8"/>
    </sheetView>
  </sheetViews>
  <sheetFormatPr defaultRowHeight="14.25" x14ac:dyDescent="0.45"/>
  <cols>
    <col min="2" max="2" width="26.86328125" customWidth="1"/>
  </cols>
  <sheetData>
    <row r="3" spans="2:4" x14ac:dyDescent="0.45">
      <c r="B3" t="s">
        <v>22</v>
      </c>
      <c r="D3" t="s">
        <v>28</v>
      </c>
    </row>
    <row r="4" spans="2:4" x14ac:dyDescent="0.45">
      <c r="B4" t="s">
        <v>23</v>
      </c>
      <c r="C4">
        <v>169</v>
      </c>
      <c r="D4" s="4">
        <f>C4/$C$9</f>
        <v>0.34004024144869216</v>
      </c>
    </row>
    <row r="5" spans="2:4" x14ac:dyDescent="0.45">
      <c r="B5" t="s">
        <v>24</v>
      </c>
      <c r="C5">
        <v>111</v>
      </c>
      <c r="D5" s="4">
        <f t="shared" ref="D5:D9" si="0">C5/$C$9</f>
        <v>0.22334004024144868</v>
      </c>
    </row>
    <row r="6" spans="2:4" x14ac:dyDescent="0.45">
      <c r="B6" t="s">
        <v>25</v>
      </c>
      <c r="C6">
        <v>63</v>
      </c>
      <c r="D6" s="4">
        <f t="shared" si="0"/>
        <v>0.12676056338028169</v>
      </c>
    </row>
    <row r="7" spans="2:4" x14ac:dyDescent="0.45">
      <c r="B7" t="s">
        <v>26</v>
      </c>
      <c r="C7">
        <v>118</v>
      </c>
      <c r="D7" s="4">
        <f t="shared" si="0"/>
        <v>0.23742454728370221</v>
      </c>
    </row>
    <row r="8" spans="2:4" x14ac:dyDescent="0.45">
      <c r="B8" t="s">
        <v>27</v>
      </c>
      <c r="C8">
        <v>36</v>
      </c>
      <c r="D8" s="4">
        <f t="shared" si="0"/>
        <v>7.2434607645875254E-2</v>
      </c>
    </row>
    <row r="9" spans="2:4" x14ac:dyDescent="0.45">
      <c r="B9" t="s">
        <v>5</v>
      </c>
      <c r="C9">
        <f>SUM(C4:C8)</f>
        <v>497</v>
      </c>
      <c r="D9">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50DA-EB91-4C87-B006-19FD3423E834}">
  <dimension ref="B1:B10"/>
  <sheetViews>
    <sheetView workbookViewId="0">
      <selection activeCell="B8" sqref="B8:B10"/>
    </sheetView>
  </sheetViews>
  <sheetFormatPr defaultRowHeight="14.25" x14ac:dyDescent="0.45"/>
  <sheetData>
    <row r="1" spans="2:2" x14ac:dyDescent="0.45">
      <c r="B1" s="5" t="s">
        <v>34</v>
      </c>
    </row>
    <row r="2" spans="2:2" x14ac:dyDescent="0.45">
      <c r="B2" t="s">
        <v>29</v>
      </c>
    </row>
    <row r="3" spans="2:2" x14ac:dyDescent="0.45">
      <c r="B3" t="s">
        <v>30</v>
      </c>
    </row>
    <row r="4" spans="2:2" x14ac:dyDescent="0.45">
      <c r="B4" t="s">
        <v>31</v>
      </c>
    </row>
    <row r="5" spans="2:2" x14ac:dyDescent="0.45">
      <c r="B5" t="s">
        <v>32</v>
      </c>
    </row>
    <row r="6" spans="2:2" x14ac:dyDescent="0.45">
      <c r="B6" t="s">
        <v>33</v>
      </c>
    </row>
    <row r="8" spans="2:2" x14ac:dyDescent="0.45">
      <c r="B8" t="s">
        <v>62</v>
      </c>
    </row>
    <row r="9" spans="2:2" x14ac:dyDescent="0.45">
      <c r="B9" t="s">
        <v>63</v>
      </c>
    </row>
    <row r="10" spans="2:2" x14ac:dyDescent="0.45">
      <c r="B10" t="s">
        <v>61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F3DA-BE1E-4596-9030-B1320549CDE8}">
  <dimension ref="B1:F17"/>
  <sheetViews>
    <sheetView workbookViewId="0">
      <selection activeCell="F8" sqref="F8:F9"/>
    </sheetView>
  </sheetViews>
  <sheetFormatPr defaultRowHeight="14.25" x14ac:dyDescent="0.45"/>
  <cols>
    <col min="2" max="2" width="9.9296875" customWidth="1"/>
  </cols>
  <sheetData>
    <row r="1" spans="2:6" x14ac:dyDescent="0.45">
      <c r="B1" t="s">
        <v>47</v>
      </c>
      <c r="C1" t="s">
        <v>46</v>
      </c>
      <c r="D1" t="s">
        <v>28</v>
      </c>
    </row>
    <row r="2" spans="2:6" x14ac:dyDescent="0.45">
      <c r="B2" t="s">
        <v>35</v>
      </c>
      <c r="C2">
        <v>112</v>
      </c>
      <c r="D2">
        <f>Table1[[#This Row],[count]]/$C$17</f>
        <v>0.22535211267605634</v>
      </c>
    </row>
    <row r="3" spans="2:6" x14ac:dyDescent="0.45">
      <c r="B3" t="s">
        <v>37</v>
      </c>
      <c r="C3">
        <v>91</v>
      </c>
      <c r="D3">
        <f>Table1[[#This Row],[count]]/$C$17</f>
        <v>0.18309859154929578</v>
      </c>
    </row>
    <row r="4" spans="2:6" x14ac:dyDescent="0.45">
      <c r="B4" t="s">
        <v>36</v>
      </c>
      <c r="C4">
        <v>41</v>
      </c>
      <c r="D4">
        <f>Table1[[#This Row],[count]]/$C$17</f>
        <v>8.249496981891348E-2</v>
      </c>
    </row>
    <row r="5" spans="2:6" x14ac:dyDescent="0.45">
      <c r="B5" t="s">
        <v>42</v>
      </c>
      <c r="C5">
        <v>27</v>
      </c>
      <c r="D5">
        <f>Table1[[#This Row],[count]]/$C$17</f>
        <v>5.4325955734406441E-2</v>
      </c>
    </row>
    <row r="6" spans="2:6" x14ac:dyDescent="0.45">
      <c r="B6" t="s">
        <v>39</v>
      </c>
      <c r="C6">
        <v>23</v>
      </c>
      <c r="D6">
        <f>Table1[[#This Row],[count]]/$C$17</f>
        <v>4.6277665995975853E-2</v>
      </c>
    </row>
    <row r="7" spans="2:6" x14ac:dyDescent="0.45">
      <c r="B7" t="s">
        <v>38</v>
      </c>
      <c r="C7">
        <v>17</v>
      </c>
      <c r="D7">
        <f>Table1[[#This Row],[count]]/$C$17</f>
        <v>3.4205231388329982E-2</v>
      </c>
    </row>
    <row r="8" spans="2:6" x14ac:dyDescent="0.45">
      <c r="B8" t="s">
        <v>41</v>
      </c>
      <c r="C8">
        <v>6</v>
      </c>
      <c r="D8">
        <f>Table1[[#This Row],[count]]/$C$17</f>
        <v>1.2072434607645875E-2</v>
      </c>
      <c r="F8" t="s">
        <v>52</v>
      </c>
    </row>
    <row r="9" spans="2:6" x14ac:dyDescent="0.45">
      <c r="B9" t="s">
        <v>40</v>
      </c>
      <c r="C9">
        <v>5</v>
      </c>
      <c r="D9">
        <f>Table1[[#This Row],[count]]/$C$17</f>
        <v>1.0060362173038229E-2</v>
      </c>
      <c r="F9" t="s">
        <v>53</v>
      </c>
    </row>
    <row r="10" spans="2:6" x14ac:dyDescent="0.45">
      <c r="B10" t="s">
        <v>43</v>
      </c>
      <c r="C10">
        <v>5</v>
      </c>
      <c r="D10">
        <f>Table1[[#This Row],[count]]/$C$17</f>
        <v>1.0060362173038229E-2</v>
      </c>
    </row>
    <row r="11" spans="2:6" x14ac:dyDescent="0.45">
      <c r="B11" t="s">
        <v>44</v>
      </c>
      <c r="C11">
        <v>3</v>
      </c>
      <c r="D11">
        <f>Table1[[#This Row],[count]]/$C$17</f>
        <v>6.0362173038229373E-3</v>
      </c>
    </row>
    <row r="12" spans="2:6" x14ac:dyDescent="0.45">
      <c r="B12" t="s">
        <v>45</v>
      </c>
      <c r="C12">
        <v>3</v>
      </c>
      <c r="D12">
        <f>Table1[[#This Row],[count]]/$C$17</f>
        <v>6.0362173038229373E-3</v>
      </c>
    </row>
    <row r="13" spans="2:6" x14ac:dyDescent="0.45">
      <c r="B13" t="s">
        <v>49</v>
      </c>
      <c r="C13">
        <v>2</v>
      </c>
      <c r="D13">
        <f>Table1[[#This Row],[count]]/$C$17</f>
        <v>4.0241448692152921E-3</v>
      </c>
    </row>
    <row r="14" spans="2:6" x14ac:dyDescent="0.45">
      <c r="B14" t="s">
        <v>50</v>
      </c>
      <c r="C14">
        <v>2</v>
      </c>
      <c r="D14">
        <f>Table1[[#This Row],[count]]/$C$17</f>
        <v>4.0241448692152921E-3</v>
      </c>
    </row>
    <row r="15" spans="2:6" x14ac:dyDescent="0.45">
      <c r="B15" t="s">
        <v>51</v>
      </c>
      <c r="C15">
        <v>2</v>
      </c>
      <c r="D15">
        <f>Table1[[#This Row],[count]]/$C$17</f>
        <v>4.0241448692152921E-3</v>
      </c>
    </row>
    <row r="16" spans="2:6" x14ac:dyDescent="0.45">
      <c r="B16" t="s">
        <v>48</v>
      </c>
      <c r="C16">
        <f>497-339</f>
        <v>158</v>
      </c>
      <c r="D16">
        <f>Table1[[#This Row],[count]]/$C$17</f>
        <v>0.31790744466800802</v>
      </c>
    </row>
    <row r="17" spans="2:3" x14ac:dyDescent="0.45">
      <c r="B17" t="s">
        <v>5</v>
      </c>
      <c r="C17">
        <v>497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CBAB-F905-425F-A960-0D8E8C71BA12}">
  <dimension ref="B3:B14"/>
  <sheetViews>
    <sheetView workbookViewId="0">
      <selection activeCell="B3" sqref="B3:B14"/>
    </sheetView>
  </sheetViews>
  <sheetFormatPr defaultRowHeight="14.25" x14ac:dyDescent="0.45"/>
  <sheetData>
    <row r="3" spans="2:2" x14ac:dyDescent="0.45">
      <c r="B3" t="s">
        <v>54</v>
      </c>
    </row>
    <row r="4" spans="2:2" x14ac:dyDescent="0.45">
      <c r="B4" t="s">
        <v>55</v>
      </c>
    </row>
    <row r="5" spans="2:2" x14ac:dyDescent="0.45">
      <c r="B5" t="s">
        <v>56</v>
      </c>
    </row>
    <row r="6" spans="2:2" x14ac:dyDescent="0.45">
      <c r="B6" t="s">
        <v>57</v>
      </c>
    </row>
    <row r="7" spans="2:2" x14ac:dyDescent="0.45">
      <c r="B7" t="s">
        <v>58</v>
      </c>
    </row>
    <row r="8" spans="2:2" x14ac:dyDescent="0.45">
      <c r="B8" t="s">
        <v>59</v>
      </c>
    </row>
    <row r="9" spans="2:2" x14ac:dyDescent="0.45">
      <c r="B9" t="s">
        <v>65</v>
      </c>
    </row>
    <row r="10" spans="2:2" x14ac:dyDescent="0.45">
      <c r="B10" t="s">
        <v>64</v>
      </c>
    </row>
    <row r="12" spans="2:2" x14ac:dyDescent="0.45">
      <c r="B12" t="s">
        <v>68</v>
      </c>
    </row>
    <row r="13" spans="2:2" x14ac:dyDescent="0.45">
      <c r="B13" t="s">
        <v>66</v>
      </c>
    </row>
    <row r="14" spans="2:2" x14ac:dyDescent="0.45">
      <c r="B14"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Gender</vt:lpstr>
      <vt:lpstr>Quit_Rate</vt:lpstr>
      <vt:lpstr>TasksPerParticipant</vt:lpstr>
      <vt:lpstr>Country</vt:lpstr>
      <vt:lpstr>Age</vt:lpstr>
      <vt:lpstr>Professions</vt:lpstr>
      <vt:lpstr>YoE</vt:lpstr>
      <vt:lpstr>Language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2019-02-09T08:57:03Z</dcterms:created>
  <dcterms:modified xsi:type="dcterms:W3CDTF">2019-02-14T16:40:28Z</dcterms:modified>
</cp:coreProperties>
</file>