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3E4110ED-AB1D-4185-8DE2-43035D73AD32}" xr6:coauthVersionLast="40" xr6:coauthVersionMax="40" xr10:uidLastSave="{00000000-0000-0000-0000-000000000000}"/>
  <bookViews>
    <workbookView xWindow="-98" yWindow="-98" windowWidth="18278" windowHeight="10996" activeTab="2" xr2:uid="{ABDA7A12-AE05-4412-AF9C-37CFA02479A8}"/>
  </bookViews>
  <sheets>
    <sheet name="Gender" sheetId="1" r:id="rId1"/>
    <sheet name="Quit_Rate" sheetId="8" r:id="rId2"/>
    <sheet name="TasksPerParticipant" sheetId="9" r:id="rId3"/>
    <sheet name="Country" sheetId="3" r:id="rId4"/>
    <sheet name="Age" sheetId="2" r:id="rId5"/>
    <sheet name="Professions" sheetId="4" r:id="rId6"/>
    <sheet name="YoE" sheetId="5" r:id="rId7"/>
    <sheet name="Language" sheetId="6" r:id="rId8"/>
    <sheet name="Summary"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6" i="9" l="1"/>
  <c r="G47" i="9"/>
  <c r="H44" i="9"/>
  <c r="I44" i="9"/>
  <c r="J44" i="9"/>
  <c r="F67" i="9" l="1"/>
  <c r="E67" i="9"/>
  <c r="D67" i="9"/>
  <c r="F59" i="9"/>
  <c r="F60" i="9"/>
  <c r="F61" i="9"/>
  <c r="F62" i="9"/>
  <c r="F63" i="9"/>
  <c r="F64" i="9"/>
  <c r="F65" i="9"/>
  <c r="F66" i="9"/>
  <c r="F58" i="9"/>
  <c r="E59" i="9"/>
  <c r="E60" i="9"/>
  <c r="E61" i="9"/>
  <c r="E62" i="9"/>
  <c r="E63" i="9"/>
  <c r="E64" i="9"/>
  <c r="E65" i="9"/>
  <c r="E66" i="9"/>
  <c r="E58" i="9"/>
  <c r="D59" i="9"/>
  <c r="D60" i="9"/>
  <c r="D61" i="9"/>
  <c r="D62" i="9"/>
  <c r="D63" i="9"/>
  <c r="D64" i="9"/>
  <c r="D65" i="9"/>
  <c r="D66" i="9"/>
  <c r="D58" i="9"/>
  <c r="F51" i="9"/>
  <c r="F52" i="9"/>
  <c r="F53" i="9"/>
  <c r="F54" i="9"/>
  <c r="E51" i="9"/>
  <c r="E52" i="9"/>
  <c r="E53" i="9"/>
  <c r="D54" i="9"/>
  <c r="D52" i="9"/>
  <c r="D53" i="9"/>
  <c r="D51" i="9"/>
  <c r="E54" i="9" l="1"/>
  <c r="K3" i="9"/>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<sst xmlns="http://schemas.openxmlformats.org/spreadsheetml/2006/main" count="205" uniqueCount="144">
  <si>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</si>
  <si>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</si>
  <si>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</si>
  <si>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</si>
  <si>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</si>
  <si>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</si>
  <si>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</si>
  <si>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</si>
  <si>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</si>
  <si>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</si>
  <si>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</si>
  <si>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</si>
  <si>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</si>
  <si>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</si>
  <si>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</si>
  <si>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</si>
  <si>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</si>
  <si>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</si>
  <si>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</si>
  <si>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</si>
  <si>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</si>
  <si>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</si>
  <si>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</si>
  <si>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</si>
  <si>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</si>
  <si>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</si>
  <si>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</si>
  <si>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</si>
  <si>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</si>
  <si>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</si>
  <si>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</si>
  <si>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</si>
  <si>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</si>
  <si>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</si>
  <si>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</si>
  <si>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</si>
  <si>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</si>
  <si>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</si>
  <si>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</si>
  <si>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</si>
  <si>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</si>
  <si>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</si>
  <si>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</si>
  <si>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</si>
  <si>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</si>
  <si>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</si>
  <si>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</si>
  <si>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</si>
  <si>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</si>
  <si>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</si>
  <si>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</si>
  <si>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</si>
  <si>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</si>
  <si>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</si>
  <si>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</si>
  <si>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</si>
  <si>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</si>
  <si>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</si>
  <si>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</si>
  <si>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</si>
  <si>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</si>
  <si>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</si>
  <si>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</si>
  <si>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</si>
  <si>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</si>
  <si>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</si>
  <si>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</si>
  <si>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</si>
  <si>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</si>
  <si>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</si>
  <si>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</si>
  <si>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</si>
  <si>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</si>
  <si>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</si>
  <si>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</si>
  <si>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</si>
  <si>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</si>
  <si>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</si>
  <si>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</si>
  <si>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</si>
  <si>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</si>
  <si>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</si>
  <si>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</si>
  <si>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</si>
  <si>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</si>
  <si>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</si>
  <si>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</si>
  <si>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</si>
  <si>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</si>
  <si>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</si>
  <si>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</si>
  <si>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</si>
  <si>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</si>
  <si>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</si>
  <si>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</si>
  <si>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</si>
  <si>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</si>
  <si>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</si>
  <si>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</si>
  <si>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</si>
  <si>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</si>
  <si>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</si>
  <si>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</si>
  <si>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</si>
  <si>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</si>
  <si>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</si>
  <si>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</si>
  <si>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</si>
  <si>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</si>
  <si>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</si>
  <si>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</si>
  <si>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</si>
  <si>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</si>
  <si>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</si>
  <si>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</si>
  <si>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</si>
  <si>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</si>
  <si>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</si>
  <si>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</si>
  <si>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</si>
  <si>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</si>
  <si>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</si>
  <si>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</si>
  <si>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</si>
  <si>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</si>
  <si>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</si>
  <si>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</si>
  <si>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</si>
  <si>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</si>
  <si>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</si>
  <si>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</si>
  <si>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</si>
  <si>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</si>
  <si>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</si>
  <si>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</si>
  <si>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</si>
  <si>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</si>
  <si>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</si>
  <si>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</si>
  <si>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</si>
  <si>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</si>
  <si>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</si>
  <si>
    <t>incomplete</t>
  </si>
  <si>
    <t>CONFIRM THAT THESE NUMBERS ARE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</si>
</sst>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s>
  <borders count="13">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Fill="1" applyBorder="1"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3" fillId="0" borderId="0" xfId="0" applyFont="1" applyAlignme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0" fontId="0" fillId="0" borderId="2" xfId="0" applyFont="1" applyBorder="1"/>
    <xf numFmtId="0" fontId="0" fillId="4" borderId="2" xfId="0" applyFont="1" applyFill="1" applyBorder="1"/>
    <xf numFmtId="9" fontId="0" fillId="0" borderId="0" xfId="0" applyNumberFormat="1"/>
    <xf numFmtId="0" fontId="0" fillId="0" borderId="0" xfId="0" applyFont="1" applyFill="1" applyBorder="1"/>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2" xfId="0" applyFont="1" applyFill="1" applyBorder="1"/>
    <xf numFmtId="0" fontId="0" fillId="0" borderId="0" xfId="0" applyFill="1"/>
    <xf numFmtId="9" fontId="0" fillId="5" borderId="0" xfId="1" applyFont="1" applyFill="1"/>
    <xf numFmtId="0" fontId="0" fillId="0" borderId="5" xfId="0" applyBorder="1"/>
    <xf numFmtId="0" fontId="0" fillId="0" borderId="6" xfId="0" applyBorder="1"/>
    <xf numFmtId="0" fontId="0" fillId="0" borderId="7" xfId="0" applyBorder="1"/>
    <xf numFmtId="0" fontId="0" fillId="0" borderId="8" xfId="0" applyBorder="1"/>
    <xf numFmtId="9" fontId="0" fillId="0" borderId="0" xfId="1" applyFont="1" applyBorder="1"/>
    <xf numFmtId="0" fontId="0" fillId="0" borderId="0" xfId="0" applyBorder="1"/>
    <xf numFmtId="0" fontId="0" fillId="0" borderId="9" xfId="0" applyBorder="1"/>
    <xf numFmtId="0" fontId="0" fillId="0" borderId="10" xfId="0" applyBorder="1"/>
    <xf numFmtId="9" fontId="0" fillId="0" borderId="11" xfId="1" applyFont="1" applyBorder="1"/>
    <xf numFmtId="0" fontId="0" fillId="0" borderId="11" xfId="0" applyBorder="1"/>
    <xf numFmtId="0" fontId="0" fillId="0" borderId="12" xfId="0" applyBorder="1"/>
  </cellXfs>
  <cellStyles count="2">
    <cellStyle name="Normal" xfId="0" builtinId="0"/>
    <cellStyle name="Percent" xfId="1" builtinId="5"/>
  </cellStyles>
  <dxfs count="22">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theme="4" tint="0.39997558519241921"/>
        </left>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ser>
          <c:idx val="2"/>
          <c:order val="2"/>
          <c:tx>
            <c:strRef>
              <c:f>TasksPerParticipant!$H$35</c:f>
              <c:strCache>
                <c:ptCount val="1"/>
                <c:pt idx="0">
                  <c:v>quit rate</c:v>
                </c:pt>
              </c:strCache>
            </c:strRef>
          </c:tx>
          <c:spPr>
            <a:ln w="25400" cap="rnd">
              <a:noFill/>
              <a:round/>
            </a:ln>
            <a:effectLst/>
          </c:spPr>
          <c:marker>
            <c:symbol val="circle"/>
            <c:size val="5"/>
            <c:spPr>
              <a:solidFill>
                <a:schemeClr val="accent3"/>
              </a:solidFill>
              <a:ln w="9525">
                <a:solidFill>
                  <a:schemeClr val="accent3"/>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TasksPerParticipant!$H$36:$H$43</c:f>
              <c:numCache>
                <c:formatCode>0%</c:formatCode>
                <c:ptCount val="8"/>
                <c:pt idx="0">
                  <c:v>0.45205479452054698</c:v>
                </c:pt>
                <c:pt idx="1">
                  <c:v>0.29166666666666602</c:v>
                </c:pt>
                <c:pt idx="2">
                  <c:v>0.19626168224299001</c:v>
                </c:pt>
                <c:pt idx="3">
                  <c:v>0.214285714285714</c:v>
                </c:pt>
                <c:pt idx="4">
                  <c:v>9.1743119266054995E-2</c:v>
                </c:pt>
                <c:pt idx="5">
                  <c:v>6.0975609756097497E-2</c:v>
                </c:pt>
                <c:pt idx="6">
                  <c:v>0.245283018867924</c:v>
                </c:pt>
                <c:pt idx="7">
                  <c:v>0.125925925925925</c:v>
                </c:pt>
              </c:numCache>
            </c:numRef>
          </c:yVal>
          <c:smooth val="0"/>
          <c:extLst>
            <c:ext xmlns:c16="http://schemas.microsoft.com/office/drawing/2014/chart" uri="{C3380CC4-5D6E-409C-BE32-E72D297353CC}">
              <c16:uniqueId val="{00000000-833F-4C47-AAB1-8B1FF626F91E}"/>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0.11067104111986002"/>
          <c:h val="0.23356564858458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73817</xdr:colOff>
      <xdr:row>32</xdr:row>
      <xdr:rowOff>78581</xdr:rowOff>
    </xdr:from>
    <xdr:to>
      <xdr:col>18</xdr:col>
      <xdr:colOff>111917</xdr:colOff>
      <xdr:row>47</xdr:row>
      <xdr:rowOff>107156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1">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0" dataCellStyle="Percent">
      <calculatedColumnFormula>B38/C38</calculatedColumnFormula>
    </tableColumn>
    <tableColumn id="5" xr3:uid="{AA4CD94A-C1AC-43CA-9CBE-6C6CFE2A4091}" name="average incomplete tasks"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18" dataCellStyle="Percent">
      <calculatedColumnFormula>B20/C20</calculatedColumnFormula>
    </tableColumn>
    <tableColumn id="5" xr3:uid="{E86217C2-5AC9-4E1A-9F16-6D9ECB3A2884}" name="average incomplete tasks"/>
    <tableColumn id="6" xr3:uid="{5021B563-8E3D-4247-AE47-4FEFDDD62621}" name="% average incomplete tasks" dataDxfId="17">
      <calculatedColumnFormula>Table3[[#This Row],[average incomplete tasks]]/10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6" dataCellStyle="Percent">
      <calculatedColumnFormula>B26/C26</calculatedColumnFormula>
    </tableColumn>
    <tableColumn id="5" xr3:uid="{0083674C-EDDC-43A1-8586-F423D35F21DD}" name="average incomplete tasks" dataDxfId="15"/>
    <tableColumn id="6" xr3:uid="{DDB56D05-0DF6-4820-ABAC-44C9E4939CCE}" name="% average incomplete tasks" dataDxfId="14"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3"/>
    <tableColumn id="4" xr3:uid="{B9C2667E-390C-4509-B795-0651887B8E89}" name="loc"/>
    <tableColumn id="5" xr3:uid="{C9AD113B-C9AE-435B-8273-D2DB79149774}" name="Quit at"/>
    <tableColumn id="6" xr3:uid="{618ECA55-3251-4A4C-8C03-56EB8BF74DD2}" name="loc2"/>
    <tableColumn id="7" xr3:uid="{260DE00D-19E0-4C40-AF7D-3A59FFBE77E8}" name="Quit rate" dataDxfId="12"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0:F54" totalsRowShown="0" headerRowDxfId="11">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0">
      <calculatedColumnFormula>(3-Table6[[#This Row],[Completed tasks in assignments]])*Table6[[#This Row],[Number of assignments]]</calculatedColumnFormula>
    </tableColumn>
    <tableColumn id="5" xr3:uid="{91C538DA-9438-414B-8050-1819F3C81507}" name="Incomplete rate" dataDxfId="9">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7:F67" totalsRowShown="0" headerRowDxfId="8" dataDxfId="6" headerRowBorderDxfId="7" tableBorderDxfId="5">
  <autoFilter ref="B57:F67" xr:uid="{B1571A41-CDAA-4E45-BD9A-2E860F66C242}"/>
  <tableColumns count="5">
    <tableColumn id="1" xr3:uid="{9EA52DC6-5CAA-4B6E-AF58-A84E3C65AD1A}" name="Completed tasks in assignments" dataDxfId="4"/>
    <tableColumn id="2" xr3:uid="{BD8547E9-128A-40A7-AD9B-393732E36DD9}" name="Number of assignments" dataDxfId="3"/>
    <tableColumn id="3" xr3:uid="{45A17975-7691-4970-9EE6-FEDEA7E9F50C}" name="Completed tasks" dataDxfId="2">
      <calculatedColumnFormula>C58*B58</calculatedColumnFormula>
    </tableColumn>
    <tableColumn id="4" xr3:uid="{31D09BE0-F531-4A32-A7C3-F3A266F25F5A}" name="Incomplete tasks" dataDxfId="1"/>
    <tableColumn id="5" xr3:uid="{2BA77099-DD7E-4C62-BEA7-B658F93235AC}" name="Incomplete rate" dataDxfId="0"/>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9"/>
  <sheetViews>
    <sheetView workbookViewId="0">
      <selection activeCell="K15" sqref="K15"/>
    </sheetView>
  </sheetViews>
  <sheetFormatPr defaultRowHeight="14.25" x14ac:dyDescent="0.45"/>
  <cols>
    <col min="7" max="8" width="11.19921875" bestFit="1"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27" workbookViewId="0">
      <selection activeCell="H37" sqref="H37"/>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2">
        <v>2</v>
      </c>
      <c r="B20">
        <v>204</v>
      </c>
      <c r="C20">
        <v>538</v>
      </c>
      <c r="D20" s="4">
        <f t="shared" ref="D20:D22" si="0">B20/C20</f>
        <v>0.379182156133829</v>
      </c>
      <c r="E20" s="14">
        <v>7.3137254901960702</v>
      </c>
      <c r="F20" s="4">
        <f>Table3[[#This Row],[average incomplete tasks]]/10</f>
        <v>0.73137254901960702</v>
      </c>
    </row>
    <row r="21" spans="1:11" x14ac:dyDescent="0.45">
      <c r="A21" s="12">
        <v>3</v>
      </c>
      <c r="B21">
        <v>46</v>
      </c>
      <c r="C21">
        <v>134</v>
      </c>
      <c r="D21" s="4">
        <f t="shared" si="0"/>
        <v>0.34328358208955223</v>
      </c>
      <c r="E21" s="14">
        <v>7.6521739130434696</v>
      </c>
      <c r="F21" s="4">
        <f>Table3[[#This Row],[average incomplete tasks]]/10</f>
        <v>0.76521739130434696</v>
      </c>
    </row>
    <row r="22" spans="1:11" x14ac:dyDescent="0.45">
      <c r="A22" s="12">
        <v>4</v>
      </c>
      <c r="B22">
        <v>39</v>
      </c>
      <c r="C22">
        <v>105</v>
      </c>
      <c r="D22" s="4">
        <f t="shared" si="0"/>
        <v>0.37142857142857144</v>
      </c>
      <c r="E22" s="14">
        <v>7.2051282051282</v>
      </c>
      <c r="F22" s="4">
        <f>Table3[[#This Row],[average incomplete tasks]]/10</f>
        <v>0.72051282051281995</v>
      </c>
    </row>
    <row r="23" spans="1:11" x14ac:dyDescent="0.45">
      <c r="A23" s="5" t="s">
        <v>5</v>
      </c>
      <c r="B23" s="5">
        <f>SUM(B20:B22)</f>
        <v>289</v>
      </c>
      <c r="C23" s="5">
        <f>SUM(C20:C22)</f>
        <v>777</v>
      </c>
      <c r="D23" s="9">
        <f>B23/C23</f>
        <v>0.37194337194337196</v>
      </c>
      <c r="E23" s="15">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6" t="s">
        <v>85</v>
      </c>
      <c r="H25" s="16" t="s">
        <v>78</v>
      </c>
      <c r="I25" s="16" t="s">
        <v>86</v>
      </c>
      <c r="J25" s="16" t="s">
        <v>84</v>
      </c>
      <c r="K25" s="16" t="s">
        <v>4</v>
      </c>
    </row>
    <row r="26" spans="1:11" x14ac:dyDescent="0.45">
      <c r="A26" s="13">
        <v>3</v>
      </c>
      <c r="B26">
        <v>39</v>
      </c>
      <c r="C26">
        <v>246</v>
      </c>
      <c r="D26" s="4">
        <f>B26/C26</f>
        <v>0.15853658536585366</v>
      </c>
      <c r="E26" s="14">
        <v>1.28125</v>
      </c>
      <c r="F26" s="4">
        <f>Table4[[#This Row],[average incomplete tasks]]/3</f>
        <v>0.42708333333333331</v>
      </c>
      <c r="G26">
        <v>8</v>
      </c>
      <c r="H26">
        <v>7</v>
      </c>
      <c r="I26">
        <v>9</v>
      </c>
      <c r="J26">
        <v>12</v>
      </c>
      <c r="K26">
        <v>3</v>
      </c>
    </row>
    <row r="27" spans="1:11" x14ac:dyDescent="0.45">
      <c r="A27" s="13">
        <v>4</v>
      </c>
      <c r="B27">
        <v>50</v>
      </c>
      <c r="C27">
        <v>280</v>
      </c>
      <c r="D27" s="4">
        <f t="shared" ref="D27" si="1">B27/C27</f>
        <v>0.17857142857142858</v>
      </c>
      <c r="E27" s="14">
        <v>1.34782608695652</v>
      </c>
      <c r="F27" s="4">
        <f>Table4[[#This Row],[average incomplete tasks]]/3</f>
        <v>0.44927536231883997</v>
      </c>
      <c r="G27">
        <v>14</v>
      </c>
      <c r="H27">
        <v>5</v>
      </c>
      <c r="I27">
        <v>11</v>
      </c>
      <c r="J27">
        <v>16</v>
      </c>
      <c r="K27">
        <v>4</v>
      </c>
    </row>
    <row r="28" spans="1:11" x14ac:dyDescent="0.45">
      <c r="A28" s="13">
        <v>5</v>
      </c>
      <c r="B28">
        <v>79</v>
      </c>
      <c r="C28">
        <v>405</v>
      </c>
      <c r="D28" s="4">
        <f>B28/C28</f>
        <v>0.19506172839506172</v>
      </c>
      <c r="E28" s="14">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5">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1" t="s">
        <v>69</v>
      </c>
    </row>
    <row r="37" spans="1:5" ht="28.5" x14ac:dyDescent="0.45">
      <c r="A37" s="17" t="s">
        <v>74</v>
      </c>
      <c r="B37" s="17" t="s">
        <v>71</v>
      </c>
      <c r="C37" s="17" t="s">
        <v>72</v>
      </c>
      <c r="D37" s="17" t="s">
        <v>102</v>
      </c>
      <c r="E37" s="17" t="s">
        <v>87</v>
      </c>
    </row>
    <row r="38" spans="1:5" x14ac:dyDescent="0.45">
      <c r="A38" s="5" t="s">
        <v>75</v>
      </c>
      <c r="B38">
        <v>48</v>
      </c>
      <c r="C38">
        <v>346</v>
      </c>
      <c r="D38" s="4">
        <f t="shared" ref="D38:D43" si="3">B38/C38</f>
        <v>0.13872832369942195</v>
      </c>
      <c r="E38" s="14">
        <v>1.17073170731707</v>
      </c>
    </row>
    <row r="39" spans="1:5" x14ac:dyDescent="0.45">
      <c r="A39" s="5" t="s">
        <v>78</v>
      </c>
      <c r="B39">
        <v>33</v>
      </c>
      <c r="C39">
        <v>212</v>
      </c>
      <c r="D39" s="4">
        <f t="shared" si="3"/>
        <v>0.15566037735849056</v>
      </c>
      <c r="E39" s="14">
        <v>1.24242424242424</v>
      </c>
    </row>
    <row r="40" spans="1:5" x14ac:dyDescent="0.45">
      <c r="A40" s="5" t="s">
        <v>4</v>
      </c>
      <c r="B40">
        <v>14</v>
      </c>
      <c r="C40">
        <v>71</v>
      </c>
      <c r="D40" s="4">
        <f t="shared" si="3"/>
        <v>0.19718309859154928</v>
      </c>
      <c r="E40" s="14">
        <v>1.28571428571428</v>
      </c>
    </row>
    <row r="41" spans="1:5" x14ac:dyDescent="0.45">
      <c r="A41" s="5" t="s">
        <v>76</v>
      </c>
      <c r="B41">
        <v>40</v>
      </c>
      <c r="C41">
        <v>195</v>
      </c>
      <c r="D41" s="4">
        <f t="shared" si="3"/>
        <v>0.20512820512820512</v>
      </c>
      <c r="E41" s="14">
        <v>1.3243243243243199</v>
      </c>
    </row>
    <row r="42" spans="1:5" x14ac:dyDescent="0.45">
      <c r="A42" s="5" t="s">
        <v>77</v>
      </c>
      <c r="B42">
        <v>33</v>
      </c>
      <c r="C42">
        <v>107</v>
      </c>
      <c r="D42" s="4">
        <f t="shared" si="3"/>
        <v>0.30841121495327101</v>
      </c>
      <c r="E42" s="14">
        <v>1.27586206896551</v>
      </c>
    </row>
    <row r="43" spans="1:5" x14ac:dyDescent="0.45">
      <c r="A43" s="18" t="s">
        <v>5</v>
      </c>
      <c r="B43" s="18">
        <f>SUM(B38:B42)</f>
        <v>168</v>
      </c>
      <c r="C43" s="18">
        <f>SUM(C38:C42)</f>
        <v>931</v>
      </c>
      <c r="D43" s="19">
        <f t="shared" si="3"/>
        <v>0.18045112781954886</v>
      </c>
      <c r="E43" s="20">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7"/>
  <sheetViews>
    <sheetView tabSelected="1" topLeftCell="D30" workbookViewId="0">
      <selection activeCell="G34" sqref="G34"/>
    </sheetView>
  </sheetViews>
  <sheetFormatPr defaultRowHeight="14.25" x14ac:dyDescent="0.45"/>
  <cols>
    <col min="2" max="2" width="18.46484375" customWidth="1"/>
    <col min="3" max="3" width="13.73046875" customWidth="1"/>
    <col min="4" max="4" width="11.265625" customWidth="1"/>
    <col min="5" max="5" width="10.73046875" customWidth="1"/>
    <col min="6" max="6" width="10.86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1"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2" t="s">
        <v>107</v>
      </c>
      <c r="E4">
        <v>6</v>
      </c>
      <c r="F4" t="str">
        <f t="shared" ref="F4:F11" si="0">D5</f>
        <v>1buggy_ApacheCamel.txt</v>
      </c>
      <c r="G4">
        <f t="shared" ref="G4:G11" si="1">E5</f>
        <v>62</v>
      </c>
      <c r="H4" s="4">
        <f t="shared" ref="H4:H11" si="2">C4/777</f>
        <v>6.5637065637065631E-2</v>
      </c>
    </row>
    <row r="5" spans="2:11" x14ac:dyDescent="0.45">
      <c r="B5">
        <v>3</v>
      </c>
      <c r="C5">
        <v>25</v>
      </c>
      <c r="D5" s="21" t="s">
        <v>108</v>
      </c>
      <c r="E5">
        <v>62</v>
      </c>
      <c r="F5" t="str">
        <f t="shared" si="0"/>
        <v>9buggy_Hystrix_buggy.txt</v>
      </c>
      <c r="G5">
        <f t="shared" si="1"/>
        <v>2</v>
      </c>
      <c r="H5" s="4">
        <f t="shared" si="2"/>
        <v>3.2175032175032175E-2</v>
      </c>
      <c r="J5" t="s">
        <v>118</v>
      </c>
    </row>
    <row r="6" spans="2:11" x14ac:dyDescent="0.45">
      <c r="B6">
        <v>4</v>
      </c>
      <c r="C6">
        <v>18</v>
      </c>
      <c r="D6" s="22" t="s">
        <v>109</v>
      </c>
      <c r="E6">
        <v>2</v>
      </c>
      <c r="F6" t="str">
        <f t="shared" si="0"/>
        <v>13buggy_VectorClock_buggy.txt</v>
      </c>
      <c r="G6">
        <f t="shared" si="1"/>
        <v>19</v>
      </c>
      <c r="H6" s="4">
        <f t="shared" si="2"/>
        <v>2.3166023166023165E-2</v>
      </c>
    </row>
    <row r="7" spans="2:11" x14ac:dyDescent="0.45">
      <c r="B7">
        <v>5</v>
      </c>
      <c r="C7">
        <v>11</v>
      </c>
      <c r="D7" s="21" t="s">
        <v>110</v>
      </c>
      <c r="E7">
        <v>19</v>
      </c>
      <c r="F7" t="str">
        <f t="shared" si="0"/>
        <v>10HashPropertyBuilder_buggy.java</v>
      </c>
      <c r="G7">
        <f t="shared" si="1"/>
        <v>8</v>
      </c>
      <c r="H7" s="4">
        <f t="shared" si="2"/>
        <v>1.4157014157014158E-2</v>
      </c>
    </row>
    <row r="8" spans="2:11" x14ac:dyDescent="0.45">
      <c r="B8">
        <v>6</v>
      </c>
      <c r="C8">
        <v>11</v>
      </c>
      <c r="D8" s="22" t="s">
        <v>111</v>
      </c>
      <c r="E8">
        <v>8</v>
      </c>
      <c r="F8" t="str">
        <f t="shared" si="0"/>
        <v>3buggy_PatchSetContentRemoteFactory_buggy.txt</v>
      </c>
      <c r="G8">
        <f t="shared" si="1"/>
        <v>34</v>
      </c>
      <c r="H8" s="4">
        <f t="shared" si="2"/>
        <v>1.4157014157014158E-2</v>
      </c>
    </row>
    <row r="9" spans="2:11" x14ac:dyDescent="0.45">
      <c r="B9">
        <v>7</v>
      </c>
      <c r="C9">
        <v>9</v>
      </c>
      <c r="D9" s="21" t="s">
        <v>112</v>
      </c>
      <c r="E9">
        <v>34</v>
      </c>
      <c r="F9" t="str">
        <f t="shared" si="0"/>
        <v>7buggy_ReviewTaskMapper_buggy.txt</v>
      </c>
      <c r="G9">
        <f t="shared" si="1"/>
        <v>7</v>
      </c>
      <c r="H9" s="4">
        <f t="shared" si="2"/>
        <v>1.1583011583011582E-2</v>
      </c>
    </row>
    <row r="10" spans="2:11" x14ac:dyDescent="0.45">
      <c r="B10">
        <v>8</v>
      </c>
      <c r="C10">
        <v>11</v>
      </c>
      <c r="D10" s="22" t="s">
        <v>113</v>
      </c>
      <c r="E10">
        <v>7</v>
      </c>
      <c r="F10" t="str">
        <f t="shared" si="0"/>
        <v>6ReviewScopeNode_buggy.java</v>
      </c>
      <c r="G10">
        <f t="shared" si="1"/>
        <v>6</v>
      </c>
      <c r="H10" s="4">
        <f t="shared" si="2"/>
        <v>1.4157014157014158E-2</v>
      </c>
    </row>
    <row r="11" spans="2:11" x14ac:dyDescent="0.45">
      <c r="B11">
        <v>9</v>
      </c>
      <c r="C11">
        <v>11</v>
      </c>
      <c r="D11" s="21" t="s">
        <v>114</v>
      </c>
      <c r="E11">
        <v>6</v>
      </c>
      <c r="F11" t="str">
        <f t="shared" si="0"/>
        <v>2SelectTranslator_buggy.java</v>
      </c>
      <c r="G11">
        <f t="shared" si="1"/>
        <v>41</v>
      </c>
      <c r="H11" s="4">
        <f t="shared" si="2"/>
        <v>1.4157014157014158E-2</v>
      </c>
    </row>
    <row r="12" spans="2:11" x14ac:dyDescent="0.45">
      <c r="B12">
        <v>10</v>
      </c>
      <c r="C12">
        <v>487</v>
      </c>
      <c r="D12" s="22" t="s">
        <v>116</v>
      </c>
      <c r="E12">
        <v>41</v>
      </c>
    </row>
    <row r="34" spans="2:10" ht="14.65" thickBot="1" x14ac:dyDescent="0.5">
      <c r="B34" t="s">
        <v>1</v>
      </c>
      <c r="D34" t="s">
        <v>119</v>
      </c>
      <c r="F34" t="s">
        <v>119</v>
      </c>
      <c r="G34" s="5" t="s">
        <v>143</v>
      </c>
    </row>
    <row r="35" spans="2:10" x14ac:dyDescent="0.45">
      <c r="B35" t="s">
        <v>123</v>
      </c>
      <c r="C35" t="s">
        <v>132</v>
      </c>
      <c r="D35" t="s">
        <v>1</v>
      </c>
      <c r="E35" t="s">
        <v>133</v>
      </c>
      <c r="F35" t="s">
        <v>0</v>
      </c>
      <c r="G35" s="32"/>
      <c r="H35" s="33" t="s">
        <v>73</v>
      </c>
      <c r="I35" s="33" t="s">
        <v>72</v>
      </c>
      <c r="J35" s="34" t="s">
        <v>142</v>
      </c>
    </row>
    <row r="36" spans="2:10" x14ac:dyDescent="0.45">
      <c r="B36" t="s">
        <v>124</v>
      </c>
      <c r="C36">
        <v>3</v>
      </c>
      <c r="D36" s="25">
        <v>0.03</v>
      </c>
      <c r="E36" s="24">
        <v>6</v>
      </c>
      <c r="F36" s="4">
        <v>0.18404118404118405</v>
      </c>
      <c r="G36" s="35" t="s">
        <v>126</v>
      </c>
      <c r="H36" s="36">
        <v>0.45205479452054698</v>
      </c>
      <c r="I36" s="37">
        <v>73</v>
      </c>
      <c r="J36" s="38">
        <v>33</v>
      </c>
    </row>
    <row r="37" spans="2:10" x14ac:dyDescent="0.45">
      <c r="B37" t="s">
        <v>125</v>
      </c>
      <c r="C37">
        <v>7</v>
      </c>
      <c r="D37" s="25">
        <v>0.03</v>
      </c>
      <c r="E37" s="23">
        <v>62</v>
      </c>
      <c r="F37" s="4">
        <v>6.5637065637065631E-2</v>
      </c>
      <c r="G37" s="35" t="s">
        <v>124</v>
      </c>
      <c r="H37" s="36">
        <v>0.29166666666666602</v>
      </c>
      <c r="I37" s="37">
        <v>24</v>
      </c>
      <c r="J37" s="38">
        <v>7</v>
      </c>
    </row>
    <row r="38" spans="2:10" x14ac:dyDescent="0.45">
      <c r="B38" t="s">
        <v>126</v>
      </c>
      <c r="C38">
        <v>23</v>
      </c>
      <c r="D38" s="25">
        <v>0.09</v>
      </c>
      <c r="E38" s="24">
        <v>2</v>
      </c>
      <c r="F38" s="4">
        <v>3.2175032175032175E-2</v>
      </c>
      <c r="G38" s="35" t="s">
        <v>127</v>
      </c>
      <c r="H38" s="36">
        <v>0.19626168224299001</v>
      </c>
      <c r="I38" s="37">
        <v>107</v>
      </c>
      <c r="J38" s="38">
        <v>21</v>
      </c>
    </row>
    <row r="39" spans="2:10" x14ac:dyDescent="0.45">
      <c r="B39" t="s">
        <v>127</v>
      </c>
      <c r="C39">
        <v>23</v>
      </c>
      <c r="D39" s="25">
        <v>0.11</v>
      </c>
      <c r="E39" s="23">
        <v>19</v>
      </c>
      <c r="F39" s="4">
        <v>2.3166023166023165E-2</v>
      </c>
      <c r="G39" s="35" t="s">
        <v>131</v>
      </c>
      <c r="H39" s="36">
        <v>0.214285714285714</v>
      </c>
      <c r="I39" s="37">
        <v>266</v>
      </c>
      <c r="J39" s="38">
        <v>57</v>
      </c>
    </row>
    <row r="40" spans="2:10" x14ac:dyDescent="0.45">
      <c r="B40" t="s">
        <v>128</v>
      </c>
      <c r="C40">
        <v>28</v>
      </c>
      <c r="D40" s="25">
        <v>7.0000000000000007E-2</v>
      </c>
      <c r="E40" s="24">
        <v>8</v>
      </c>
      <c r="F40" s="4">
        <v>1.4157014157014158E-2</v>
      </c>
      <c r="G40" s="35" t="s">
        <v>125</v>
      </c>
      <c r="H40" s="36">
        <v>9.1743119266054995E-2</v>
      </c>
      <c r="I40" s="37">
        <v>109</v>
      </c>
      <c r="J40" s="38">
        <v>10</v>
      </c>
    </row>
    <row r="41" spans="2:10" x14ac:dyDescent="0.45">
      <c r="B41" t="s">
        <v>129</v>
      </c>
      <c r="C41">
        <v>12</v>
      </c>
      <c r="D41" s="25">
        <v>0.06</v>
      </c>
      <c r="E41" s="23">
        <v>34</v>
      </c>
      <c r="F41" s="4">
        <v>1.4157014157014158E-2</v>
      </c>
      <c r="G41" s="35" t="s">
        <v>128</v>
      </c>
      <c r="H41" s="36">
        <v>6.0975609756097497E-2</v>
      </c>
      <c r="I41" s="37">
        <v>164</v>
      </c>
      <c r="J41" s="38">
        <v>10</v>
      </c>
    </row>
    <row r="42" spans="2:10" x14ac:dyDescent="0.45">
      <c r="B42" t="s">
        <v>130</v>
      </c>
      <c r="C42">
        <v>33</v>
      </c>
      <c r="D42" s="25">
        <v>7.0000000000000007E-2</v>
      </c>
      <c r="E42" s="24">
        <v>7</v>
      </c>
      <c r="F42" s="4">
        <v>1.1583011583011582E-2</v>
      </c>
      <c r="G42" s="35" t="s">
        <v>129</v>
      </c>
      <c r="H42" s="36">
        <v>0.245283018867924</v>
      </c>
      <c r="I42" s="37">
        <v>53</v>
      </c>
      <c r="J42" s="38">
        <v>13</v>
      </c>
    </row>
    <row r="43" spans="2:10" x14ac:dyDescent="0.45">
      <c r="B43" t="s">
        <v>131</v>
      </c>
      <c r="C43">
        <v>78</v>
      </c>
      <c r="D43" s="25">
        <v>0.15</v>
      </c>
      <c r="E43" s="23">
        <v>6</v>
      </c>
      <c r="F43" s="4">
        <v>1.4157014157014158E-2</v>
      </c>
      <c r="G43" s="35" t="s">
        <v>130</v>
      </c>
      <c r="H43" s="36">
        <v>0.125925925925925</v>
      </c>
      <c r="I43" s="37">
        <v>135</v>
      </c>
      <c r="J43" s="38">
        <v>17</v>
      </c>
    </row>
    <row r="44" spans="2:10" ht="14.65" thickBot="1" x14ac:dyDescent="0.5">
      <c r="E44" s="24">
        <v>41</v>
      </c>
      <c r="F44" s="4">
        <v>1.4157014157014158E-2</v>
      </c>
      <c r="G44" s="39"/>
      <c r="H44" s="40">
        <f>J44/I44</f>
        <v>0.18045112781954886</v>
      </c>
      <c r="I44" s="41">
        <f>SUM(I36:I43)</f>
        <v>931</v>
      </c>
      <c r="J44" s="42">
        <f>SUM(J36:J43)</f>
        <v>168</v>
      </c>
    </row>
    <row r="46" spans="2:10" x14ac:dyDescent="0.45">
      <c r="G46">
        <f>CORREL(H36:H43,C36:C43)</f>
        <v>-0.45452813833369993</v>
      </c>
    </row>
    <row r="47" spans="2:10" x14ac:dyDescent="0.45">
      <c r="G47">
        <f>CORREL(C36:C43,D36:D43)</f>
        <v>0.8756663596482317</v>
      </c>
    </row>
    <row r="49" spans="2:6" x14ac:dyDescent="0.45">
      <c r="B49" s="5" t="s">
        <v>138</v>
      </c>
    </row>
    <row r="50" spans="2:6" ht="31.9" customHeight="1" x14ac:dyDescent="0.45">
      <c r="B50" s="17" t="s">
        <v>134</v>
      </c>
      <c r="C50" s="17" t="s">
        <v>135</v>
      </c>
      <c r="D50" s="17" t="s">
        <v>141</v>
      </c>
      <c r="E50" s="17" t="s">
        <v>136</v>
      </c>
      <c r="F50" s="17" t="s">
        <v>137</v>
      </c>
    </row>
    <row r="51" spans="2:6" x14ac:dyDescent="0.45">
      <c r="B51">
        <v>1</v>
      </c>
      <c r="C51">
        <v>45</v>
      </c>
      <c r="D51">
        <f>C51*B51</f>
        <v>45</v>
      </c>
      <c r="E51">
        <f>(3-Table6[[#This Row],[Completed tasks in assignments]])*Table6[[#This Row],[Number of assignments]]</f>
        <v>90</v>
      </c>
      <c r="F51" s="4">
        <f>Table6[[#This Row],[Incomplete tasks]]/(Table6[[#This Row],[Completed Tasks]]+Table6[[#This Row],[Incomplete tasks]])</f>
        <v>0.66666666666666663</v>
      </c>
    </row>
    <row r="52" spans="2:6" x14ac:dyDescent="0.45">
      <c r="B52">
        <v>2</v>
      </c>
      <c r="C52">
        <v>123</v>
      </c>
      <c r="D52">
        <f t="shared" ref="D52:D53" si="3">C52*B52</f>
        <v>246</v>
      </c>
      <c r="E52">
        <f>(3-Table6[[#This Row],[Completed tasks in assignments]])*Table6[[#This Row],[Number of assignments]]</f>
        <v>123</v>
      </c>
      <c r="F52" s="4">
        <f>Table6[[#This Row],[Incomplete tasks]]/(Table6[[#This Row],[Completed Tasks]]+Table6[[#This Row],[Incomplete tasks]])</f>
        <v>0.33333333333333331</v>
      </c>
    </row>
    <row r="53" spans="2:6" x14ac:dyDescent="0.45">
      <c r="B53">
        <v>3</v>
      </c>
      <c r="C53">
        <v>763</v>
      </c>
      <c r="D53">
        <f t="shared" si="3"/>
        <v>2289</v>
      </c>
      <c r="E53">
        <f>(3-Table6[[#This Row],[Completed tasks in assignments]])*Table6[[#This Row],[Number of assignments]]</f>
        <v>0</v>
      </c>
      <c r="F53">
        <f>Table6[[#This Row],[Incomplete tasks]]/(Table6[[#This Row],[Completed Tasks]]+Table6[[#This Row],[Incomplete tasks]])</f>
        <v>0</v>
      </c>
    </row>
    <row r="54" spans="2:6" x14ac:dyDescent="0.45">
      <c r="B54" t="s">
        <v>5</v>
      </c>
      <c r="D54" s="5">
        <f>SUM(D51:D53)</f>
        <v>2580</v>
      </c>
      <c r="E54">
        <f>SUM(E51:E53)</f>
        <v>213</v>
      </c>
      <c r="F54" s="31">
        <f>Table6[[#This Row],[Incomplete tasks]]/Table6[[#This Row],[Completed Tasks]]</f>
        <v>8.2558139534883723E-2</v>
      </c>
    </row>
    <row r="56" spans="2:6" x14ac:dyDescent="0.45">
      <c r="B56" t="s">
        <v>139</v>
      </c>
    </row>
    <row r="57" spans="2:6" ht="28.5" x14ac:dyDescent="0.45">
      <c r="B57" s="27" t="s">
        <v>134</v>
      </c>
      <c r="C57" s="27" t="s">
        <v>135</v>
      </c>
      <c r="D57" s="27" t="s">
        <v>140</v>
      </c>
      <c r="E57" s="27" t="s">
        <v>136</v>
      </c>
      <c r="F57" s="28" t="s">
        <v>137</v>
      </c>
    </row>
    <row r="58" spans="2:6" x14ac:dyDescent="0.45">
      <c r="B58" s="29">
        <v>1</v>
      </c>
      <c r="C58" s="29">
        <v>143</v>
      </c>
      <c r="D58" s="30">
        <f>C58*B58</f>
        <v>143</v>
      </c>
      <c r="E58" s="30">
        <f>(10-B58)*C58</f>
        <v>1287</v>
      </c>
      <c r="F58" s="30">
        <f>E58/(D58+E58)</f>
        <v>0.9</v>
      </c>
    </row>
    <row r="59" spans="2:6" x14ac:dyDescent="0.45">
      <c r="B59" s="29">
        <v>2</v>
      </c>
      <c r="C59" s="29">
        <v>51</v>
      </c>
      <c r="D59" s="30">
        <f t="shared" ref="D59:D67" si="4">C59*B59</f>
        <v>102</v>
      </c>
      <c r="E59" s="30">
        <f t="shared" ref="E59:E66" si="5">(10-B59)*C59</f>
        <v>408</v>
      </c>
      <c r="F59" s="30">
        <f t="shared" ref="F59:F66" si="6">E59/(D59+E59)</f>
        <v>0.8</v>
      </c>
    </row>
    <row r="60" spans="2:6" x14ac:dyDescent="0.45">
      <c r="B60" s="29">
        <v>3</v>
      </c>
      <c r="C60" s="29">
        <v>25</v>
      </c>
      <c r="D60" s="30">
        <f t="shared" si="4"/>
        <v>75</v>
      </c>
      <c r="E60" s="30">
        <f t="shared" si="5"/>
        <v>175</v>
      </c>
      <c r="F60" s="30">
        <f t="shared" si="6"/>
        <v>0.7</v>
      </c>
    </row>
    <row r="61" spans="2:6" x14ac:dyDescent="0.45">
      <c r="B61" s="29">
        <v>4</v>
      </c>
      <c r="C61" s="29">
        <v>18</v>
      </c>
      <c r="D61" s="30">
        <f t="shared" si="4"/>
        <v>72</v>
      </c>
      <c r="E61" s="30">
        <f t="shared" si="5"/>
        <v>108</v>
      </c>
      <c r="F61" s="30">
        <f t="shared" si="6"/>
        <v>0.6</v>
      </c>
    </row>
    <row r="62" spans="2:6" x14ac:dyDescent="0.45">
      <c r="B62" s="29">
        <v>5</v>
      </c>
      <c r="C62" s="29">
        <v>11</v>
      </c>
      <c r="D62" s="30">
        <f t="shared" si="4"/>
        <v>55</v>
      </c>
      <c r="E62" s="30">
        <f t="shared" si="5"/>
        <v>55</v>
      </c>
      <c r="F62" s="30">
        <f t="shared" si="6"/>
        <v>0.5</v>
      </c>
    </row>
    <row r="63" spans="2:6" x14ac:dyDescent="0.45">
      <c r="B63" s="29">
        <v>6</v>
      </c>
      <c r="C63" s="29">
        <v>11</v>
      </c>
      <c r="D63" s="30">
        <f t="shared" si="4"/>
        <v>66</v>
      </c>
      <c r="E63" s="30">
        <f t="shared" si="5"/>
        <v>44</v>
      </c>
      <c r="F63" s="30">
        <f t="shared" si="6"/>
        <v>0.4</v>
      </c>
    </row>
    <row r="64" spans="2:6" x14ac:dyDescent="0.45">
      <c r="B64" s="29">
        <v>7</v>
      </c>
      <c r="C64" s="29">
        <v>9</v>
      </c>
      <c r="D64" s="30">
        <f t="shared" si="4"/>
        <v>63</v>
      </c>
      <c r="E64" s="30">
        <f t="shared" si="5"/>
        <v>27</v>
      </c>
      <c r="F64" s="30">
        <f t="shared" si="6"/>
        <v>0.3</v>
      </c>
    </row>
    <row r="65" spans="2:6" x14ac:dyDescent="0.45">
      <c r="B65" s="29">
        <v>8</v>
      </c>
      <c r="C65" s="29">
        <v>11</v>
      </c>
      <c r="D65" s="30">
        <f t="shared" si="4"/>
        <v>88</v>
      </c>
      <c r="E65" s="30">
        <f t="shared" si="5"/>
        <v>22</v>
      </c>
      <c r="F65" s="30">
        <f t="shared" si="6"/>
        <v>0.2</v>
      </c>
    </row>
    <row r="66" spans="2:6" x14ac:dyDescent="0.45">
      <c r="B66" s="29">
        <v>9</v>
      </c>
      <c r="C66" s="29">
        <v>11</v>
      </c>
      <c r="D66" s="30">
        <f t="shared" si="4"/>
        <v>99</v>
      </c>
      <c r="E66" s="30">
        <f t="shared" si="5"/>
        <v>11</v>
      </c>
      <c r="F66" s="30">
        <f t="shared" si="6"/>
        <v>0.1</v>
      </c>
    </row>
    <row r="67" spans="2:6" x14ac:dyDescent="0.45">
      <c r="B67" s="26">
        <v>10</v>
      </c>
      <c r="C67" s="26">
        <v>487</v>
      </c>
      <c r="D67" s="30">
        <f t="shared" si="4"/>
        <v>4870</v>
      </c>
      <c r="E67" s="30">
        <f>SUM(E58:E66)</f>
        <v>2137</v>
      </c>
      <c r="F67" s="31">
        <f>E67/D67</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A14" sqref="A14:A15"/>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9"/>
  <sheetViews>
    <sheetView workbookViewId="0">
      <selection activeCell="B4" sqref="B4:B8"/>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vt:lpstr>
      <vt:lpstr>Quit_Rate</vt:lpstr>
      <vt:lpstr>TasksPerParticipant</vt:lpstr>
      <vt:lpstr>Country</vt:lpstr>
      <vt:lpstr>Age</vt:lpstr>
      <vt:lpstr>Professions</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2019-02-17T21:22:01Z</dcterms:modified>
</cp:coreProperties>
</file>