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bookViews>
    <workbookView xWindow="0" yWindow="0" windowWidth="18270" windowHeight="7238" tabRatio="809" activeTab="6" xr2:uid="{00000000-000D-0000-FFFF-FFFF00000000}"/>
  </bookViews>
  <sheets>
    <sheet name="Combined-10" sheetId="1" r:id="rId1"/>
    <sheet name="Discontinuous-10" sheetId="2" r:id="rId2"/>
    <sheet name="Saturating-10" sheetId="3" r:id="rId3"/>
    <sheet name="Linear-10" sheetId="4" r:id="rId4"/>
    <sheet name="Jaccard" sheetId="5" r:id="rId5"/>
    <sheet name="KendallTau" sheetId="6" r:id="rId6"/>
    <sheet name="DiscountedCumGain" sheetId="10" r:id="rId7"/>
    <sheet name="MismatchPosition" sheetId="8" r:id="rId8"/>
    <sheet name="MismatchDistance" sheetId="7" r:id="rId9"/>
  </sheets>
  <calcPr calcId="171027" concurrentCalc="0"/>
</workbook>
</file>

<file path=xl/calcChain.xml><?xml version="1.0" encoding="utf-8"?>
<calcChain xmlns="http://schemas.openxmlformats.org/spreadsheetml/2006/main">
  <c r="D4" i="5" l="1"/>
  <c r="C4" i="5"/>
  <c r="C3" i="5"/>
  <c r="B3" i="5"/>
  <c r="B2" i="5"/>
  <c r="C2" i="5"/>
  <c r="J24" i="4"/>
  <c r="J23" i="4"/>
  <c r="J22" i="4"/>
  <c r="J19" i="4"/>
  <c r="J18" i="4"/>
  <c r="J17" i="4"/>
  <c r="J14" i="4"/>
  <c r="J13" i="4"/>
  <c r="J12" i="4"/>
  <c r="J9" i="4"/>
  <c r="J8" i="4"/>
  <c r="J7" i="4"/>
  <c r="J4" i="4"/>
  <c r="J3" i="4"/>
  <c r="J2" i="4"/>
  <c r="J24" i="3"/>
  <c r="J23" i="3"/>
  <c r="J22" i="3"/>
  <c r="J19" i="3"/>
  <c r="J18" i="3"/>
  <c r="J17" i="3"/>
  <c r="J14" i="3"/>
  <c r="J13" i="3"/>
  <c r="J12" i="3"/>
  <c r="J9" i="3"/>
  <c r="J8" i="3"/>
  <c r="J7" i="3"/>
  <c r="J4" i="3"/>
  <c r="J3" i="3"/>
  <c r="J2" i="3"/>
  <c r="J24" i="2"/>
  <c r="J23" i="2"/>
  <c r="J22" i="2"/>
  <c r="J19" i="2"/>
  <c r="J18" i="2"/>
  <c r="J17" i="2"/>
  <c r="J14" i="2"/>
  <c r="J13" i="2"/>
  <c r="J12" i="2"/>
  <c r="J9" i="2"/>
  <c r="J8" i="2"/>
  <c r="J7" i="2"/>
  <c r="J4" i="2"/>
  <c r="J3" i="2"/>
  <c r="J2" i="2"/>
  <c r="J24" i="1"/>
  <c r="J23" i="1"/>
  <c r="J22" i="1"/>
  <c r="J19" i="1"/>
  <c r="J18" i="1"/>
  <c r="J17" i="1"/>
  <c r="J14" i="1"/>
  <c r="J13" i="1"/>
  <c r="J12" i="1"/>
  <c r="J9" i="1"/>
  <c r="J8" i="1"/>
  <c r="J7" i="1"/>
  <c r="J4" i="1"/>
  <c r="J3" i="1"/>
  <c r="J2" i="1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D3" i="5"/>
  <c r="B4" i="5"/>
  <c r="D5" i="5"/>
  <c r="C5" i="5"/>
  <c r="B5" i="5"/>
</calcChain>
</file>

<file path=xl/sharedStrings.xml><?xml version="1.0" encoding="utf-8"?>
<sst xmlns="http://schemas.openxmlformats.org/spreadsheetml/2006/main" count="145" uniqueCount="36">
  <si>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</si>
  <si>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</si>
  <si>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</si>
  <si>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</si>
  <si>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</si>
  <si>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</si>
  <si>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</si>
  <si>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</si>
  <si>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</si>
  <si>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</si>
  <si>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</si>
  <si>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</si>
  <si>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</si>
  <si>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</si>
  <si>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</si>
  <si>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</si>
  <si>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</si>
  <si>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</si>
  <si>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</si>
  <si>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</si>
  <si>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</si>
  <si>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</si>
  <si>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</si>
  <si>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</si>
  <si>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</si>
  <si>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</si>
  <si>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</si>
  <si>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</si>
  <si>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</si>
  <si>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</si>
  <si>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</si>
  <si>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</si>
  <si>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</si>
  <si>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</si>
  <si>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Mismatch Distance</t>
  </si>
  <si>
    <t>Mismatch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</si>
</sst>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18" fillId="33" borderId="10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0" borderId="0" xfId="0" applyFont="1"/>
    <xf numFmtId="0" fontId="18" fillId="33" borderId="12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2" fontId="19" fillId="3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3" borderId="13" xfId="0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color auto="1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0.96363636363636362</c:v>
                </c:pt>
                <c:pt idx="3">
                  <c:v>0.89090909090909076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0.73999999999999988</c:v>
                </c:pt>
                <c:pt idx="1">
                  <c:v>0.7639999999999999</c:v>
                </c:pt>
                <c:pt idx="2">
                  <c:v>0.62909090909090903</c:v>
                </c:pt>
                <c:pt idx="3">
                  <c:v>0.62545454545454549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0.6180000000000001</c:v>
                </c:pt>
                <c:pt idx="1">
                  <c:v>0.54399999999999993</c:v>
                </c:pt>
                <c:pt idx="2">
                  <c:v>0.53</c:v>
                </c:pt>
                <c:pt idx="3">
                  <c:v>0.37749999999999995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functions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0.98181818181818192</c:v>
                </c:pt>
                <c:pt idx="3">
                  <c:v>0.94545454545454533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0.95933333333333315</c:v>
                </c:pt>
                <c:pt idx="1">
                  <c:v>0.97199999999999975</c:v>
                </c:pt>
                <c:pt idx="2">
                  <c:v>0.9581818181818178</c:v>
                </c:pt>
                <c:pt idx="3">
                  <c:v>0.94969696969696926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0.95787755102040761</c:v>
                </c:pt>
                <c:pt idx="1">
                  <c:v>0.97142857142857097</c:v>
                </c:pt>
                <c:pt idx="2">
                  <c:v>0.97163265306122404</c:v>
                </c:pt>
                <c:pt idx="3">
                  <c:v>0.94387755102040771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0.99135145251248513</c:v>
                </c:pt>
                <c:pt idx="1">
                  <c:v>0.99214231028559241</c:v>
                </c:pt>
                <c:pt idx="2">
                  <c:v>0.99381235251007849</c:v>
                </c:pt>
                <c:pt idx="3">
                  <c:v>0.98337796486192375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0.9013597723229495</c:v>
                </c:pt>
                <c:pt idx="1">
                  <c:v>0.84975698220156592</c:v>
                </c:pt>
                <c:pt idx="2">
                  <c:v>0.82974994017573378</c:v>
                </c:pt>
                <c:pt idx="3">
                  <c:v>0.80827336804117611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0.80091597782197044</c:v>
                </c:pt>
                <c:pt idx="1">
                  <c:v>0.73436103911465378</c:v>
                </c:pt>
                <c:pt idx="2">
                  <c:v>0.7220251661369923</c:v>
                </c:pt>
                <c:pt idx="3">
                  <c:v>0.64244192888875118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0.9933333333333334</c:v>
                </c:pt>
                <c:pt idx="1">
                  <c:v>0.94666666666666655</c:v>
                </c:pt>
                <c:pt idx="2">
                  <c:v>0.96969696969696961</c:v>
                </c:pt>
                <c:pt idx="3">
                  <c:v>0.9696969696969695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0.72861538461538411</c:v>
                </c:pt>
                <c:pt idx="1">
                  <c:v>0.84646153846153815</c:v>
                </c:pt>
                <c:pt idx="2">
                  <c:v>0.65762237762237707</c:v>
                </c:pt>
                <c:pt idx="3">
                  <c:v>0.68447552447552407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0.60776470588235254</c:v>
                </c:pt>
                <c:pt idx="1">
                  <c:v>0.57121568627450947</c:v>
                </c:pt>
                <c:pt idx="2">
                  <c:v>0.5634313725490192</c:v>
                </c:pt>
                <c:pt idx="3">
                  <c:v>0.4085294117647057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0.98484848484848475</c:v>
                </c:pt>
                <c:pt idx="3">
                  <c:v>0.95454545454545459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0.96410256410256356</c:v>
                </c:pt>
                <c:pt idx="1">
                  <c:v>0.97499999999999942</c:v>
                </c:pt>
                <c:pt idx="2">
                  <c:v>0.96212121212121149</c:v>
                </c:pt>
                <c:pt idx="3">
                  <c:v>0.9568764568764565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0.96287999999999996</c:v>
                </c:pt>
                <c:pt idx="1">
                  <c:v>0.97535999999999989</c:v>
                </c:pt>
                <c:pt idx="2">
                  <c:v>0.9748</c:v>
                </c:pt>
                <c:pt idx="3">
                  <c:v>0.95260000000000011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0.98484848484848475</c:v>
                </c:pt>
                <c:pt idx="3">
                  <c:v>0.95454545454545459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0.96410256410256356</c:v>
                </c:pt>
                <c:pt idx="1">
                  <c:v>0.97499999999999942</c:v>
                </c:pt>
                <c:pt idx="2">
                  <c:v>0.96212121212121149</c:v>
                </c:pt>
                <c:pt idx="3">
                  <c:v>0.9568764568764565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0.96287999999999996</c:v>
                </c:pt>
                <c:pt idx="1">
                  <c:v>0.97535999999999989</c:v>
                </c:pt>
                <c:pt idx="2">
                  <c:v>0.9748</c:v>
                </c:pt>
                <c:pt idx="3">
                  <c:v>0.95260000000000011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J4" totalsRowShown="0" headerRowDxfId="72" dataDxfId="71">
  <tableColumns count="2">
    <tableColumn id="1" xr3:uid="{00000000-0010-0000-0100-000001000000}" name="Cycle size" dataDxfId="28"/>
    <tableColumn id="2" xr3:uid="{00000000-0010-0000-0100-000002000000}" name="Jaccard Mean" dataDxfId="27">
      <calculatedColumnFormula>AVERAGEIF($B$2:$B$31,I2,$C$2:$C$31)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E47054-838E-4E17-83AD-076277ED7B94}" name="Table25141823" displayName="Table25141823" ref="I16:J19" totalsRowShown="0">
  <tableColumns count="2">
    <tableColumn id="1" xr3:uid="{2C394440-113F-411C-BBE1-045D7BCF39D7}" name="Cycle size" dataDxfId="32"/>
    <tableColumn id="2" xr3:uid="{7A7ADE5C-F950-4830-86FD-DD19C27954A4}" name="Mismatch Position" dataDxfId="31">
      <calculatedColumnFormula>AVERAGEIF($B$2:$B$31,I17,$F$2:$F$31)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92AB48-4A8C-406D-95F4-B8A99146EEFB}" name="Table2514182330" displayName="Table2514182330" ref="I21:J24" totalsRowShown="0">
  <tableColumns count="2">
    <tableColumn id="1" xr3:uid="{D1DF71DA-4B13-41DC-9C76-D2479CD2BD41}" name="Cycle size" dataDxfId="30"/>
    <tableColumn id="2" xr3:uid="{45ED883E-9ED9-4909-B916-AA95BC8EE9E4}" name="DCG Mean" dataDxfId="29">
      <calculatedColumnFormula>AVERAGEIF($B$2:$B$31,I22,$G$2:$G$31)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685ECBB-8CE5-4411-94D1-54CFFE3A826F}" name="Table134" displayName="Table134" ref="A1:G51" totalsRowShown="0">
  <autoFilter ref="A1:G51" xr:uid="{2A6C51B4-A6AC-4014-94B8-9538ADE49D04}"/>
  <sortState ref="A2:G51">
    <sortCondition ref="B1:B51"/>
  </sortState>
  <tableColumns count="7">
    <tableColumn id="1" xr3:uid="{D330D540-2EFF-4235-A162-FEE666D32216}" name="Cycle id"/>
    <tableColumn id="2" xr3:uid="{0CACFE4E-F78F-46E0-BA57-4F101F08CADF}" name=" Cycle size"/>
    <tableColumn id="3" xr3:uid="{E99F3D87-DAF8-49CA-8ABD-518564A004FD}" name="JaccardCoefficient"/>
    <tableColumn id="4" xr3:uid="{50F96303-694B-470F-80A6-FE1E25727B06}" name="MismatchDistanceCoefficient"/>
    <tableColumn id="5" xr3:uid="{F6790CE2-C42D-4F59-B1BF-2E59FA684E4B}" name="KendallTauCorrelation"/>
    <tableColumn id="6" xr3:uid="{AC994011-AABC-4C6F-A40A-050D5F11E9B8}" name="MismatchPositionCoefficient"/>
    <tableColumn id="7" xr3:uid="{1BDA08CE-93E3-4036-BE61-9044490C9C60}" name="DiscountedCumulativeGain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I1:J4" totalsRowShown="0" headerRowDxfId="58" dataDxfId="57">
  <tableColumns count="2">
    <tableColumn id="1" xr3:uid="{00000000-0010-0000-0500-000001000000}" name="Cycle size" dataDxfId="48"/>
    <tableColumn id="2" xr3:uid="{00000000-0010-0000-0500-000002000000}" name="Jaccard Mean" dataDxfId="47">
      <calculatedColumnFormula>AVERAGEIF($B$2:$B$31,I2,$C$2:$C$31)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0607BD-E204-479D-9CB1-F850E84E9F2A}" name="Table271316" displayName="Table271316" ref="I11:J14" totalsRowShown="0" headerRowDxfId="56" dataDxfId="55" tableBorderDxfId="61">
  <tableColumns count="2">
    <tableColumn id="1" xr3:uid="{380CE00B-9C9C-4AAB-AB3E-78243832CFBB}" name="Cycle size" dataDxfId="46"/>
    <tableColumn id="2" xr3:uid="{CCCD3E80-C243-4452-BB37-598394E46013}" name="Mismatch Distance" dataDxfId="45">
      <calculatedColumnFormula>AVERAGEIF($B$2:$B$31,I12,$D$2:$D$31)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D4432-76F0-49A5-BDB6-1D4DD9603FB0}" name="Table27131624" displayName="Table27131624" ref="I16:J19" totalsRowShown="0" headerRowDxfId="54" dataDxfId="53" tableBorderDxfId="60">
  <tableColumns count="2">
    <tableColumn id="1" xr3:uid="{6FF18B88-A608-4385-AC27-3897FE54548E}" name="Cycle size" dataDxfId="44"/>
    <tableColumn id="2" xr3:uid="{7BF20EEA-9AEA-4C43-BD0F-5CC95CE6C6DE}" name="Mismatch Position" dataDxfId="43">
      <calculatedColumnFormula>AVERAGEIF($B$2:$B$31,I17,$F$2:$F$31)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C9FFF6-FBB9-4B81-BA52-2FABF0149582}" name="Table2713162431" displayName="Table2713162431" ref="I21:J24" totalsRowShown="0" headerRowDxfId="52" dataDxfId="51" tableBorderDxfId="59">
  <tableColumns count="2">
    <tableColumn id="1" xr3:uid="{900914DF-0E92-49CB-B9FA-3CBC22AE0CF4}" name="Cycle size" dataDxfId="42"/>
    <tableColumn id="2" xr3:uid="{9BD04BD9-1C8C-45BC-8D5B-78BCBCE3C7A5}" name="DCG Mean" dataDxfId="41">
      <calculatedColumnFormula>AVERAGEIF($B$2:$B$31,I22,$G$2:$G$31)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BBEA01D-1133-4F49-83A6-FC346FC16218}" name="Table1" displayName="Table1" ref="A1:G51" totalsRowShown="0">
  <autoFilter ref="A1:G51" xr:uid="{EB71D2DB-EBD2-48CC-9F7C-8A98C4587D43}"/>
  <sortState ref="A2:G51">
    <sortCondition ref="B1:B51"/>
  </sortState>
  <tableColumns count="7">
    <tableColumn id="1" xr3:uid="{A51B6F6A-4A47-4D45-9FAE-D1BF2F0CAC54}" name="Cycle id"/>
    <tableColumn id="2" xr3:uid="{AA504BBD-07C8-4E67-A12A-43155784776C}" name=" Cycle size"/>
    <tableColumn id="3" xr3:uid="{83D796F6-CD5C-4DEB-AC96-22F158B6B2B0}" name="JaccardCoefficient"/>
    <tableColumn id="4" xr3:uid="{F242D10A-8745-49FC-82A0-9DAFFA81DA3D}" name="MismatchDistanceCoefficient"/>
    <tableColumn id="5" xr3:uid="{F8EAB7B5-E41F-4D7C-8AE4-C6CA0F4F1A12}" name="KendallTauCorrelation"/>
    <tableColumn id="6" xr3:uid="{BB146E2D-9B1A-4B55-B55F-327E0682D585}" name="MismatchPositionCoefficient"/>
    <tableColumn id="7" xr3:uid="{F762E471-C8DB-4BE3-A135-1EA873F29976}" name="DiscountedCumulativeGain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DF69A-B471-4C48-996D-7925422E007C}" name="Table2713" displayName="Table2713" ref="I6:J9" totalsRowShown="0" headerRowDxfId="50" dataDxfId="49" tableBorderDxfId="62">
  <tableColumns count="2">
    <tableColumn id="1" xr3:uid="{DEDABE40-5979-4EEE-BDF4-F018157C0F87}" name="Cycle size" dataDxfId="40"/>
    <tableColumn id="2" xr3:uid="{CA48291E-D7BF-4D45-BFC1-138CCFF6B166}" name="Kendall Mean" dataDxfId="39">
      <calculatedColumnFormula>AVERAGEIF($B$2:$B$31,I7,$E$2:$E$31)</calculatedColumnFormula>
    </tableColumn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79" displayName="Table279" ref="I1:J4" totalsRowShown="0">
  <tableColumns count="2">
    <tableColumn id="1" xr3:uid="{00000000-0010-0000-0700-000001000000}" name="Cycle size" dataDxfId="18"/>
    <tableColumn id="2" xr3:uid="{00000000-0010-0000-0700-000002000000}" name="Jaccard Mean" dataDxfId="17">
      <calculatedColumnFormula>AVERAGEIF($B$2:$B$31,I2,$C$2:$C$31)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1BBCC5-C531-4B47-98A9-76CB12FD11B0}" name="Table212" displayName="Table212" ref="I6:J9" totalsRowShown="0" headerRowDxfId="70" dataDxfId="69">
  <tableColumns count="2">
    <tableColumn id="1" xr3:uid="{75223DA4-C54F-45B7-8FDC-BC2D4B6EB88F}" name="Cycle size" dataDxfId="26"/>
    <tableColumn id="2" xr3:uid="{82C9C76A-1310-456E-BE4D-57E7BAC02D76}" name="Kendall Mean" dataDxfId="25">
      <calculatedColumnFormula>AVERAGEIF($B$2:$B$31,I7,$E$2:$E$31)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CF662B-73AE-48CE-BA38-FBDC4E4B600B}" name="Table27915" displayName="Table27915" ref="I6:J9" totalsRowShown="0">
  <tableColumns count="2">
    <tableColumn id="1" xr3:uid="{9622BEE3-2C7F-4BF4-A3E9-F8307F5CF2C3}" name="Cycle size" dataDxfId="16"/>
    <tableColumn id="2" xr3:uid="{7B646BC7-93D5-4DDC-82E8-3078E2C46E55}" name="Kendall Mean" dataDxfId="15">
      <calculatedColumnFormula>AVERAGEIF($B$2:$B$31,I7,$E$2:$E$31)</calculatedColumnFormula>
    </tableColumn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67C3D39-0F40-4ED2-A623-CE79595A43CA}" name="Table136" displayName="Table136" ref="A1:G51" totalsRowShown="0">
  <autoFilter ref="A1:G51" xr:uid="{BEECC680-0789-4F23-8CD3-E5DA055D26A8}"/>
  <sortState ref="A2:G51">
    <sortCondition ref="B1:B51"/>
  </sortState>
  <tableColumns count="7">
    <tableColumn id="1" xr3:uid="{9040B080-92F0-4798-B29F-DFD9CA9E54A6}" name="Cycle id"/>
    <tableColumn id="2" xr3:uid="{D42C14A3-D356-4A5C-93DF-7CBC49F5C639}" name=" Cycle size"/>
    <tableColumn id="3" xr3:uid="{1B95B88A-1AFB-4672-8CFA-4F5458B526E3}" name="JaccardCoefficient"/>
    <tableColumn id="4" xr3:uid="{7250B392-1685-4FBC-9414-7BF6719751A2}" name="MismatchDistanceCoefficient"/>
    <tableColumn id="5" xr3:uid="{79D35DB1-134D-48E9-823F-FE4A66F968D4}" name="KendallTauCorrelation"/>
    <tableColumn id="6" xr3:uid="{0E7C8B72-D9D4-4EFC-B4C7-1CAF33E36D90}" name="MismatchPositionCoefficient"/>
    <tableColumn id="7" xr3:uid="{0AEAEC3B-4927-4177-A34E-899BB9CCAF8D}" name="DiscountedCumulativeGain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F0A35-603D-47CE-8899-03CB8F4FBCF4}" name="Table2713162" displayName="Table2713162" ref="I11:J14" totalsRowShown="0" headerRowDxfId="14" dataDxfId="13" tableBorderDxfId="12">
  <tableColumns count="2">
    <tableColumn id="1" xr3:uid="{E2F6EE71-4CF4-4251-986A-B74067F54874}" name="Cycle size" dataDxfId="11"/>
    <tableColumn id="2" xr3:uid="{25D487A1-BD80-4161-B8D8-A9C9F86A9F9C}" name="Mismatch Distance" dataDxfId="10">
      <calculatedColumnFormula>AVERAGEIF($B$2:$B$31,I12,$D$2:$D$31)</calculatedColumnFormula>
    </tableColumn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FA385B-7604-4FC8-8FE6-687F146D4019}" name="Table271316244" displayName="Table271316244" ref="I16:J19" totalsRowShown="0" headerRowDxfId="9" dataDxfId="8" tableBorderDxfId="7">
  <tableColumns count="2">
    <tableColumn id="1" xr3:uid="{97C1316D-E7D8-4B7F-AAAF-F4B0167A9C35}" name="Cycle size" dataDxfId="6"/>
    <tableColumn id="2" xr3:uid="{09CA13A1-ADAD-4317-A14D-B3837CA5DE61}" name="Mismatch Position" dataDxfId="5">
      <calculatedColumnFormula>AVERAGEIF($B$2:$B$31,I17,$F$2:$F$31)</calculatedColumnFormula>
    </tableColumn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D263FD-97F7-41A1-887B-A2C1C1D9B990}" name="Table27131624316" displayName="Table27131624316" ref="I21:J24" totalsRowShown="0" headerRowDxfId="4" dataDxfId="3" tableBorderDxfId="2">
  <tableColumns count="2">
    <tableColumn id="1" xr3:uid="{2808497A-36F5-4913-B962-8A8CAA6FF500}" name="Cycle size" dataDxfId="1"/>
    <tableColumn id="2" xr3:uid="{3DD84AE8-8026-4E58-9CD4-D66D9B97A023}" name="DCG Mean" dataDxfId="0">
      <calculatedColumnFormula>AVERAGEIF($B$2:$B$31,I22,$G$2:$G$31)</calculatedColumnFormula>
    </tableColumn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105" dataDxfId="104">
  <autoFilter ref="A1:D5" xr:uid="{00000000-0009-0000-0100-000009000000}"/>
  <tableColumns count="4">
    <tableColumn id="1" xr3:uid="{00000000-0010-0000-0800-000001000000}" name="Model" dataDxfId="103"/>
    <tableColumn id="2" xr3:uid="{00000000-0010-0000-0800-000002000000}" name="5" dataDxfId="102"/>
    <tableColumn id="3" xr3:uid="{00000000-0010-0000-0800-000003000000}" name="25" dataDxfId="101"/>
    <tableColumn id="4" xr3:uid="{00000000-0010-0000-0800-000004000000}" name="50" dataDxfId="100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99" dataDxfId="98">
  <autoFilter ref="A1:D5" xr:uid="{8A959E55-9473-4EF7-ADCD-173BCA70F2F6}"/>
  <tableColumns count="4">
    <tableColumn id="1" xr3:uid="{239E2949-9546-4517-84DE-87E133191387}" name="Model" dataDxfId="97"/>
    <tableColumn id="2" xr3:uid="{774D349E-D602-4D8A-90D6-61DB6BD2AD4E}" name="5" dataDxfId="96"/>
    <tableColumn id="3" xr3:uid="{832CDC12-250F-4522-9610-EBB53510889F}" name="25" dataDxfId="95"/>
    <tableColumn id="4" xr3:uid="{8C7FC36E-6CFF-491C-9B72-866C71E0AC87}" name="50" dataDxfId="9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93" dataDxfId="92">
  <autoFilter ref="A1:D5" xr:uid="{8A959E55-9473-4EF7-ADCD-173BCA70F2F6}"/>
  <tableColumns count="4">
    <tableColumn id="1" xr3:uid="{A2304EAD-C29E-41E6-90F1-2750C01D329E}" name="Model" dataDxfId="91"/>
    <tableColumn id="2" xr3:uid="{09BC7742-4DA7-4249-93E5-324E3D7C9D47}" name="5" dataDxfId="90"/>
    <tableColumn id="3" xr3:uid="{A71ACE98-5F26-4CDD-9717-2F0C6E76B864}" name="25" dataDxfId="89"/>
    <tableColumn id="4" xr3:uid="{72EC72BD-E403-4E55-898D-CC711A20C4EF}" name="50" dataDxfId="88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87" dataDxfId="86">
  <autoFilter ref="A1:D5" xr:uid="{8A959E55-9473-4EF7-ADCD-173BCA70F2F6}"/>
  <tableColumns count="4">
    <tableColumn id="1" xr3:uid="{F5D38831-3CF8-4141-A1F4-E53ADB3A804C}" name="Model" dataDxfId="85"/>
    <tableColumn id="2" xr3:uid="{18A57BE0-AC3D-4A45-B274-4383A0ABC6B7}" name="5" dataDxfId="84"/>
    <tableColumn id="3" xr3:uid="{4D6B4A6C-09E0-4E65-AD8C-808C63E64927}" name="25" dataDxfId="83"/>
    <tableColumn id="4" xr3:uid="{8C5316D4-1A40-48BF-90C7-4D27CEB38B4D}" name="50" dataDxfId="8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1" dataDxfId="80">
  <autoFilter ref="A1:D5" xr:uid="{8A959E55-9473-4EF7-ADCD-173BCA70F2F6}"/>
  <tableColumns count="4">
    <tableColumn id="1" xr3:uid="{32135BED-1F04-4B05-8683-75631D6DFA3C}" name="Model" dataDxfId="79"/>
    <tableColumn id="2" xr3:uid="{7E5A33E3-DA7F-4D46-80FD-35B8B7D693E0}" name="5" dataDxfId="78"/>
    <tableColumn id="3" xr3:uid="{FD11EDB1-049A-49E7-8954-7B22EEB5700D}" name="25" dataDxfId="77"/>
    <tableColumn id="4" xr3:uid="{46D3A56B-2A8A-46A3-A893-7FE6F12167A9}" name="50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808BEE-F751-4607-BADE-E6722E68A2FE}" name="Table21219" displayName="Table21219" ref="I11:J14" totalsRowShown="0" headerRowDxfId="68" dataDxfId="67">
  <tableColumns count="2">
    <tableColumn id="1" xr3:uid="{67EE4A47-38A6-4FD1-9DCC-C9FEFDEBEA64}" name="Cycle size" dataDxfId="24"/>
    <tableColumn id="2" xr3:uid="{13330743-0072-4BC7-8262-88EFF27D81F2}" name="Mismatch Distance" dataDxfId="23">
      <calculatedColumnFormula>AVERAGEIF($B$2:$B$31,I12,$D$2:$D$31)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75"/>
    <tableColumn id="3" xr3:uid="{9B9F262C-7988-45A2-8D49-040A0D4BDE46}" name="25" dataDxfId="74"/>
    <tableColumn id="4" xr3:uid="{D8D5F2CD-7013-410D-BE3E-1052B5FF0DE3}" name="50" dataDxfId="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FFF84B-E8F0-41BD-9016-CBF4776E4924}" name="Table2121921" displayName="Table2121921" ref="I16:J19" totalsRowShown="0" headerRowDxfId="66" dataDxfId="65">
  <tableColumns count="2">
    <tableColumn id="1" xr3:uid="{31FE3616-3E36-4DE8-81E9-71F06CD7AD80}" name="Cycle size" dataDxfId="22"/>
    <tableColumn id="2" xr3:uid="{198EFEFB-63BA-40C1-84ED-35CFEB3E1948}" name="Mismatch Position" dataDxfId="21">
      <calculatedColumnFormula>AVERAGEIF($B$2:$B$31,I17,$F$2:$F$31)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663EF6-917B-41E1-8C06-7C17D51C4791}" name="Table212192129" displayName="Table212192129" ref="I21:J24" totalsRowShown="0" headerRowDxfId="64" dataDxfId="63">
  <tableColumns count="2">
    <tableColumn id="1" xr3:uid="{98391CF3-AE4D-4E38-80E9-F0BF5D9AEE5D}" name="Cycle size" dataDxfId="20"/>
    <tableColumn id="2" xr3:uid="{28D6C25C-EA27-42A8-9E02-42B1D8B048F0}" name="DCG Mean" dataDxfId="19">
      <calculatedColumnFormula>AVERAGEIF($B$2:$B$31,I22,$G$2:$G$31)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FFD3E66-4EDA-4265-A4D8-87892FC4EF1A}" name="Table133" displayName="Table133" ref="A1:G51" totalsRowShown="0">
  <autoFilter ref="A1:G51" xr:uid="{48C245A0-0FEB-46ED-BEDD-F3813F2CDBB5}"/>
  <sortState ref="A2:G51">
    <sortCondition ref="B1:B51"/>
  </sortState>
  <tableColumns count="7">
    <tableColumn id="1" xr3:uid="{33BBE411-A4BF-416F-9C43-3C2D949A9134}" name="Cycle id"/>
    <tableColumn id="2" xr3:uid="{00013FE1-8A91-4583-8218-04A26DB4AD52}" name=" Cycle size"/>
    <tableColumn id="3" xr3:uid="{0D84D3E9-0268-4FF7-9FA3-7D92C7C121AD}" name="JaccardCoefficient"/>
    <tableColumn id="4" xr3:uid="{36880068-DE7C-4239-9CA2-F31D457F664C}" name="MismatchDistanceCoefficient"/>
    <tableColumn id="5" xr3:uid="{652662A9-A4B8-4C2B-A89C-7D574CA9D3EC}" name="KendallTauCorrelation"/>
    <tableColumn id="6" xr3:uid="{856A1C02-9317-4BFF-9838-7F6B30783413}" name="MismatchPositionCoefficient"/>
    <tableColumn id="7" xr3:uid="{37DAF40C-D18B-4BAF-8C65-367742C6FFF0}" name="DiscountedCumulativeGa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I1:J4" totalsRowShown="0">
  <tableColumns count="2">
    <tableColumn id="1" xr3:uid="{00000000-0010-0000-0300-000001000000}" name="Cycle size" dataDxfId="38"/>
    <tableColumn id="2" xr3:uid="{00000000-0010-0000-0300-000002000000}" name="Jaccard Mean" dataDxfId="37">
      <calculatedColumnFormula>AVERAGEIF($B$2:$B$31,I2,$C$2:$C$31)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21D4AE-D1A3-4BB7-9299-69F6E31A71AA}" name="Table2514" displayName="Table2514" ref="I6:J9" totalsRowShown="0">
  <tableColumns count="2">
    <tableColumn id="1" xr3:uid="{3442E7A8-E7F6-4654-B11E-82B31BA21568}" name="Cycle size" dataDxfId="36"/>
    <tableColumn id="2" xr3:uid="{BF1D688A-D44B-4639-A36A-7CB35EDCC40A}" name="Kendall Mean" dataDxfId="35">
      <calculatedColumnFormula>AVERAGEIF($B$2:$B$31,I7,$E$2:$E$31)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570697-FC3B-41DB-9B20-478D40327730}" name="Table251418" displayName="Table251418" ref="I11:J14" totalsRowShown="0">
  <tableColumns count="2">
    <tableColumn id="1" xr3:uid="{70DEB76C-9EDA-4936-A61F-FD8C177C7D1C}" name="Cycle size" dataDxfId="34"/>
    <tableColumn id="2" xr3:uid="{B032D2A8-C660-4A13-B778-4E0D4DEC526C}" name="Mismatch Distance" dataDxfId="33">
      <calculatedColumnFormula>AVERAGEIF($B$2:$B$31,I12,$D$2:$D$31)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" workbookViewId="0">
      <selection activeCell="J3" sqref="J1:J1048576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style="13" customWidth="1"/>
    <col min="10" max="10" width="21.1328125" style="20" customWidth="1"/>
    <col min="11" max="11" width="12.53125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26</v>
      </c>
      <c r="G1" s="1" t="s">
        <v>32</v>
      </c>
      <c r="I1" s="11" t="s">
        <v>4</v>
      </c>
      <c r="J1" s="18" t="s">
        <v>5</v>
      </c>
    </row>
    <row r="2" spans="1:10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5</v>
      </c>
      <c r="J2" s="19">
        <f>AVERAGEIF($B$2:$B$31,I2,$C$2:$C$31)</f>
        <v>0.89090909090909076</v>
      </c>
    </row>
    <row r="3" spans="1:10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25</v>
      </c>
      <c r="J3" s="19">
        <f>AVERAGEIF($B$2:$B$31,I3,$C$2:$C$31)</f>
        <v>0.62545454545454549</v>
      </c>
    </row>
    <row r="4" spans="1:10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50</v>
      </c>
      <c r="J4" s="19">
        <f>AVERAGEIF($B$2:$B$31,I4,$C$2:$C$31)</f>
        <v>0.37749999999999995</v>
      </c>
    </row>
    <row r="5" spans="1:10" x14ac:dyDescent="0.45">
      <c r="A5" s="1">
        <v>158.1</v>
      </c>
      <c r="B5" s="1">
        <v>5</v>
      </c>
      <c r="C5" s="1">
        <v>0.6</v>
      </c>
      <c r="D5" s="1">
        <v>0.83333333333333304</v>
      </c>
      <c r="E5" s="1">
        <v>0.8</v>
      </c>
      <c r="F5" s="1">
        <v>0.8</v>
      </c>
      <c r="G5" s="1">
        <v>0.99012856323145804</v>
      </c>
    </row>
    <row r="6" spans="1:10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4" t="s">
        <v>4</v>
      </c>
      <c r="J6" s="23" t="s">
        <v>18</v>
      </c>
    </row>
    <row r="7" spans="1:10" x14ac:dyDescent="0.45">
      <c r="A7" s="1">
        <v>260.10000000000002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I7" s="12">
        <v>5</v>
      </c>
      <c r="J7" s="19">
        <f>AVERAGEIF($B$2:$B$31,I7,$E$2:$E$31)</f>
        <v>0.94545454545454533</v>
      </c>
    </row>
    <row r="8" spans="1:10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25</v>
      </c>
      <c r="J8" s="19">
        <f t="shared" ref="J8:J9" si="0">AVERAGEIF($B$2:$B$31,I8,$E$2:$E$31)</f>
        <v>0.94969696969696926</v>
      </c>
    </row>
    <row r="9" spans="1:10" x14ac:dyDescent="0.45">
      <c r="A9" s="1">
        <v>56.2</v>
      </c>
      <c r="B9" s="1">
        <v>5</v>
      </c>
      <c r="C9" s="1">
        <v>0.6</v>
      </c>
      <c r="D9" s="1">
        <v>0.83333333333333304</v>
      </c>
      <c r="E9" s="1">
        <v>0.8</v>
      </c>
      <c r="F9" s="1">
        <v>0.93333333333333302</v>
      </c>
      <c r="G9" s="1">
        <v>0.91351452512485098</v>
      </c>
      <c r="I9" s="12">
        <v>50</v>
      </c>
      <c r="J9" s="19">
        <f t="shared" si="0"/>
        <v>0.94387755102040771</v>
      </c>
    </row>
    <row r="10" spans="1:10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0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4" t="s">
        <v>4</v>
      </c>
      <c r="J11" s="23" t="s">
        <v>34</v>
      </c>
    </row>
    <row r="12" spans="1:10" x14ac:dyDescent="0.45">
      <c r="A12" s="1">
        <v>56.3</v>
      </c>
      <c r="B12" s="1">
        <v>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5</v>
      </c>
      <c r="J12" s="19">
        <f>AVERAGEIF($B$2:$B$31,I12,$D$2:$D$31)</f>
        <v>0.95454545454545459</v>
      </c>
    </row>
    <row r="13" spans="1:10" x14ac:dyDescent="0.45">
      <c r="A13" s="1">
        <v>25.1</v>
      </c>
      <c r="B13" s="1">
        <v>25</v>
      </c>
      <c r="C13" s="1">
        <v>0.64</v>
      </c>
      <c r="D13" s="1">
        <v>0.94871794871794801</v>
      </c>
      <c r="E13" s="1">
        <v>0.92666666666666597</v>
      </c>
      <c r="F13" s="1">
        <v>0.68923076923076898</v>
      </c>
      <c r="G13" s="1">
        <v>0.82011796361946299</v>
      </c>
      <c r="I13" s="12">
        <v>25</v>
      </c>
      <c r="J13" s="19">
        <f t="shared" ref="J13:J14" si="1">AVERAGEIF($B$2:$B$31,I13,$D$2:$D$31)</f>
        <v>0.9568764568764565</v>
      </c>
    </row>
    <row r="14" spans="1:10" x14ac:dyDescent="0.45">
      <c r="A14" s="1">
        <v>76.099999999999994</v>
      </c>
      <c r="B14" s="1">
        <v>25</v>
      </c>
      <c r="C14" s="1">
        <v>0.64</v>
      </c>
      <c r="D14" s="1">
        <v>0.93589743589743501</v>
      </c>
      <c r="E14" s="1">
        <v>0.913333333333333</v>
      </c>
      <c r="F14" s="1">
        <v>0.716923076923077</v>
      </c>
      <c r="G14" s="1">
        <v>0.80406750578345898</v>
      </c>
      <c r="I14" s="12">
        <v>50</v>
      </c>
      <c r="J14" s="19">
        <f t="shared" si="1"/>
        <v>0.95260000000000011</v>
      </c>
    </row>
    <row r="15" spans="1:10" x14ac:dyDescent="0.45">
      <c r="A15" s="1">
        <v>127.1</v>
      </c>
      <c r="B15" s="1">
        <v>25</v>
      </c>
      <c r="C15" s="1">
        <v>0.52</v>
      </c>
      <c r="D15" s="1">
        <v>0.94230769230769196</v>
      </c>
      <c r="E15" s="1">
        <v>0.94</v>
      </c>
      <c r="F15" s="1">
        <v>0.58769230769230696</v>
      </c>
      <c r="G15" s="1">
        <v>0.75879150323172595</v>
      </c>
    </row>
    <row r="16" spans="1:10" x14ac:dyDescent="0.45">
      <c r="A16" s="1">
        <v>178.1</v>
      </c>
      <c r="B16" s="1">
        <v>25</v>
      </c>
      <c r="C16" s="1">
        <v>0.68</v>
      </c>
      <c r="D16" s="1">
        <v>0.96794871794871795</v>
      </c>
      <c r="E16" s="1">
        <v>0.96666666666666601</v>
      </c>
      <c r="F16" s="1">
        <v>0.74153846153846104</v>
      </c>
      <c r="G16" s="1">
        <v>0.82797038226678299</v>
      </c>
      <c r="I16" s="14" t="s">
        <v>4</v>
      </c>
      <c r="J16" s="23" t="s">
        <v>35</v>
      </c>
    </row>
    <row r="17" spans="1:10" x14ac:dyDescent="0.45">
      <c r="A17" s="1">
        <v>229.1</v>
      </c>
      <c r="B17" s="1">
        <v>25</v>
      </c>
      <c r="C17" s="1">
        <v>0.8</v>
      </c>
      <c r="D17" s="1">
        <v>0.98076923076922995</v>
      </c>
      <c r="E17" s="1">
        <v>0.98</v>
      </c>
      <c r="F17" s="1">
        <v>0.80923076923076898</v>
      </c>
      <c r="G17" s="1">
        <v>0.91266336969428496</v>
      </c>
      <c r="I17" s="12">
        <v>5</v>
      </c>
      <c r="J17" s="19">
        <f>AVERAGEIF($B$2:$B$31,I17,$F$2:$F$31)</f>
        <v>0.9696969696969695</v>
      </c>
    </row>
    <row r="18" spans="1:10" x14ac:dyDescent="0.45">
      <c r="A18" s="1">
        <v>280.10000000000002</v>
      </c>
      <c r="B18" s="1">
        <v>25</v>
      </c>
      <c r="C18" s="1">
        <v>0.8</v>
      </c>
      <c r="D18" s="1">
        <v>0.98076923076922995</v>
      </c>
      <c r="E18" s="1">
        <v>0.98</v>
      </c>
      <c r="F18" s="1">
        <v>0.76615384615384596</v>
      </c>
      <c r="G18" s="1">
        <v>0.94069178697922495</v>
      </c>
      <c r="I18" s="12">
        <v>25</v>
      </c>
      <c r="J18" s="19">
        <f>AVERAGEIF($B$2:$B$31,I18,$F$2:$F$31)</f>
        <v>0.68447552447552407</v>
      </c>
    </row>
    <row r="19" spans="1:10" x14ac:dyDescent="0.45">
      <c r="A19" s="1">
        <v>25.2</v>
      </c>
      <c r="B19" s="1">
        <v>25</v>
      </c>
      <c r="C19" s="1">
        <v>0.52</v>
      </c>
      <c r="D19" s="1">
        <v>0.95512820512820495</v>
      </c>
      <c r="E19" s="1">
        <v>0.95333333333333303</v>
      </c>
      <c r="F19" s="1">
        <v>0.68923076923076898</v>
      </c>
      <c r="G19" s="1">
        <v>0.69422683045766898</v>
      </c>
      <c r="I19" s="12">
        <v>50</v>
      </c>
      <c r="J19" s="19">
        <f>AVERAGEIF($B$2:$B$31,I19,$F$2:$F$31)</f>
        <v>0.4085294117647057</v>
      </c>
    </row>
    <row r="20" spans="1:10" x14ac:dyDescent="0.45">
      <c r="A20" s="1">
        <v>76.2</v>
      </c>
      <c r="B20" s="1">
        <v>25</v>
      </c>
      <c r="C20" s="1">
        <v>0.56000000000000005</v>
      </c>
      <c r="D20" s="1">
        <v>0.94230769230769196</v>
      </c>
      <c r="E20" s="1">
        <v>0.92666666666666597</v>
      </c>
      <c r="F20" s="1">
        <v>0.67384615384615298</v>
      </c>
      <c r="G20" s="1">
        <v>0.74588232096747298</v>
      </c>
    </row>
    <row r="21" spans="1:10" x14ac:dyDescent="0.45">
      <c r="A21" s="1">
        <v>127.2</v>
      </c>
      <c r="B21" s="1">
        <v>25</v>
      </c>
      <c r="C21" s="1">
        <v>0.48</v>
      </c>
      <c r="D21" s="1">
        <v>0.94871794871794801</v>
      </c>
      <c r="E21" s="1">
        <v>0.94666666666666599</v>
      </c>
      <c r="F21" s="1">
        <v>0.60923076923076902</v>
      </c>
      <c r="G21" s="1">
        <v>0.70394460333379405</v>
      </c>
      <c r="I21" s="14" t="s">
        <v>4</v>
      </c>
      <c r="J21" s="23" t="s">
        <v>33</v>
      </c>
    </row>
    <row r="22" spans="1:10" x14ac:dyDescent="0.45">
      <c r="A22" s="1">
        <v>178.2</v>
      </c>
      <c r="B22" s="1">
        <v>25</v>
      </c>
      <c r="C22" s="1">
        <v>0.64</v>
      </c>
      <c r="D22" s="1">
        <v>0.96153846153846101</v>
      </c>
      <c r="E22" s="1">
        <v>0.96</v>
      </c>
      <c r="F22" s="1">
        <v>0.62153846153846104</v>
      </c>
      <c r="G22" s="1">
        <v>0.86394512313332195</v>
      </c>
      <c r="I22" s="12">
        <v>5</v>
      </c>
      <c r="J22" s="19">
        <f>AVERAGEIF($B$2:$B$31,I22,$G$2:$G$31)</f>
        <v>0.98337796486192375</v>
      </c>
    </row>
    <row r="23" spans="1:10" x14ac:dyDescent="0.45">
      <c r="A23" s="1">
        <v>76.3</v>
      </c>
      <c r="B23" s="1">
        <v>25</v>
      </c>
      <c r="C23" s="1">
        <v>0.6</v>
      </c>
      <c r="D23" s="1">
        <v>0.96153846153846101</v>
      </c>
      <c r="E23" s="1">
        <v>0.95333333333333303</v>
      </c>
      <c r="F23" s="1">
        <v>0.62461538461538402</v>
      </c>
      <c r="G23" s="1">
        <v>0.81870565898573799</v>
      </c>
      <c r="I23" s="12">
        <v>25</v>
      </c>
      <c r="J23" s="19">
        <f>AVERAGEIF($B$2:$B$31,I23,$G$2:$G$31)</f>
        <v>0.80827336804117611</v>
      </c>
    </row>
    <row r="24" spans="1:10" ht="14.65" thickBot="1" x14ac:dyDescent="0.5">
      <c r="A24" s="1">
        <v>50.1</v>
      </c>
      <c r="B24" s="1">
        <v>50</v>
      </c>
      <c r="C24" s="1">
        <v>0.28000000000000003</v>
      </c>
      <c r="D24" s="1">
        <v>0.94399999999999995</v>
      </c>
      <c r="E24" s="1">
        <v>0.93142857142857105</v>
      </c>
      <c r="F24" s="1">
        <v>0.30901960784313698</v>
      </c>
      <c r="G24" s="1">
        <v>0.58966236483845502</v>
      </c>
      <c r="I24" s="15">
        <v>50</v>
      </c>
      <c r="J24" s="24">
        <f>AVERAGEIF($B$2:$B$31,I24,$G$2:$G$31)</f>
        <v>0.64244192888875118</v>
      </c>
    </row>
    <row r="25" spans="1:10" x14ac:dyDescent="0.45">
      <c r="A25" s="1">
        <v>101.1</v>
      </c>
      <c r="B25" s="1">
        <v>50</v>
      </c>
      <c r="C25" s="1">
        <v>0.32</v>
      </c>
      <c r="D25" s="1">
        <v>0.94399999999999995</v>
      </c>
      <c r="E25" s="1">
        <v>0.93469387755101996</v>
      </c>
      <c r="F25" s="1">
        <v>0.30509803921568601</v>
      </c>
      <c r="G25" s="1">
        <v>0.641713772482707</v>
      </c>
    </row>
    <row r="26" spans="1:10" x14ac:dyDescent="0.45">
      <c r="A26" s="1">
        <v>152.1</v>
      </c>
      <c r="B26" s="1">
        <v>50</v>
      </c>
      <c r="C26" s="1">
        <v>0.26</v>
      </c>
      <c r="D26" s="1">
        <v>0.93120000000000003</v>
      </c>
      <c r="E26" s="1">
        <v>0.91510204081632596</v>
      </c>
      <c r="F26" s="1">
        <v>0.25882352941176401</v>
      </c>
      <c r="G26" s="1">
        <v>0.60209984771048297</v>
      </c>
    </row>
    <row r="27" spans="1:10" x14ac:dyDescent="0.45">
      <c r="A27" s="1">
        <v>50.2</v>
      </c>
      <c r="B27" s="1">
        <v>50</v>
      </c>
      <c r="C27" s="1">
        <v>0.44</v>
      </c>
      <c r="D27" s="1">
        <v>0.96160000000000001</v>
      </c>
      <c r="E27" s="1">
        <v>0.95755102040816298</v>
      </c>
      <c r="F27" s="1">
        <v>0.47215686274509799</v>
      </c>
      <c r="G27" s="1">
        <v>0.67612958746212204</v>
      </c>
    </row>
    <row r="28" spans="1:10" x14ac:dyDescent="0.45">
      <c r="A28" s="1">
        <v>101.2</v>
      </c>
      <c r="B28" s="1">
        <v>50</v>
      </c>
      <c r="C28" s="1">
        <v>0.46</v>
      </c>
      <c r="D28" s="1">
        <v>0.96</v>
      </c>
      <c r="E28" s="1">
        <v>0.95265306122448901</v>
      </c>
      <c r="F28" s="1">
        <v>0.51215686274509797</v>
      </c>
      <c r="G28" s="1">
        <v>0.67300848841955396</v>
      </c>
    </row>
    <row r="29" spans="1:10" x14ac:dyDescent="0.45">
      <c r="A29" s="1">
        <v>152.19999999999999</v>
      </c>
      <c r="B29" s="1">
        <v>50</v>
      </c>
      <c r="C29" s="1">
        <v>0.54</v>
      </c>
      <c r="D29" s="1">
        <v>0.96640000000000004</v>
      </c>
      <c r="E29" s="1">
        <v>0.960816326530612</v>
      </c>
      <c r="F29" s="1">
        <v>0.51607843137254905</v>
      </c>
      <c r="G29" s="1">
        <v>0.76848249437380001</v>
      </c>
    </row>
    <row r="30" spans="1:10" x14ac:dyDescent="0.45">
      <c r="A30" s="1">
        <v>203.2</v>
      </c>
      <c r="B30" s="1">
        <v>50</v>
      </c>
      <c r="C30" s="1">
        <v>0.38</v>
      </c>
      <c r="D30" s="1">
        <v>0.95679999999999998</v>
      </c>
      <c r="E30" s="1">
        <v>0.94775510204081603</v>
      </c>
      <c r="F30" s="1">
        <v>0.44156862745098002</v>
      </c>
      <c r="G30" s="1">
        <v>0.62306836843195001</v>
      </c>
    </row>
    <row r="31" spans="1:10" x14ac:dyDescent="0.45">
      <c r="A31" s="1">
        <v>50.3</v>
      </c>
      <c r="B31" s="1">
        <v>50</v>
      </c>
      <c r="C31" s="1">
        <v>0.34</v>
      </c>
      <c r="D31" s="1">
        <v>0.95679999999999998</v>
      </c>
      <c r="E31" s="1">
        <v>0.95102040816326505</v>
      </c>
      <c r="F31" s="1">
        <v>0.45333333333333298</v>
      </c>
      <c r="G31" s="1">
        <v>0.56537050739093897</v>
      </c>
    </row>
    <row r="32" spans="1:10" x14ac:dyDescent="0.45">
      <c r="A32" s="1">
        <v>101.3</v>
      </c>
      <c r="B32" s="1">
        <v>50</v>
      </c>
      <c r="C32" s="1">
        <v>0.26</v>
      </c>
      <c r="D32" s="1">
        <v>0.94879999999999998</v>
      </c>
      <c r="E32" s="1">
        <v>0.93795918367346898</v>
      </c>
      <c r="F32" s="1">
        <v>0.30431372549019597</v>
      </c>
      <c r="G32" s="1">
        <v>0.56942300341613705</v>
      </c>
    </row>
    <row r="33" spans="1:7" x14ac:dyDescent="0.45">
      <c r="A33" s="1">
        <v>152.30000000000001</v>
      </c>
      <c r="B33" s="1">
        <v>50</v>
      </c>
      <c r="C33" s="1">
        <v>0.2</v>
      </c>
      <c r="D33" s="1">
        <v>0.93920000000000003</v>
      </c>
      <c r="E33" s="1">
        <v>0.92979591836734699</v>
      </c>
      <c r="F33" s="1">
        <v>0.25568627450980302</v>
      </c>
      <c r="G33" s="1">
        <v>0.52844807113110204</v>
      </c>
    </row>
    <row r="34" spans="1:7" x14ac:dyDescent="0.4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0.76923076923076905</v>
      </c>
      <c r="G34" s="1">
        <v>0.87459607140641005</v>
      </c>
    </row>
    <row r="35" spans="1:7" x14ac:dyDescent="0.45">
      <c r="A35" s="1">
        <v>25.2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0.628571428571428</v>
      </c>
      <c r="G35" s="1">
        <v>0.85669084259336103</v>
      </c>
    </row>
    <row r="36" spans="1:7" x14ac:dyDescent="0.4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5">
      <c r="A37" s="1">
        <v>49.2</v>
      </c>
      <c r="B37" s="1">
        <v>14</v>
      </c>
      <c r="C37" s="1">
        <v>0.85714285714285698</v>
      </c>
      <c r="D37" s="1">
        <v>0.97959183673469297</v>
      </c>
      <c r="E37" s="1">
        <v>0.97802197802197799</v>
      </c>
      <c r="F37" s="1">
        <v>0.91428571428571404</v>
      </c>
      <c r="G37" s="1">
        <v>0.93028952400241005</v>
      </c>
    </row>
    <row r="38" spans="1:7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5">
      <c r="A39" s="1">
        <v>7.2</v>
      </c>
      <c r="B39" s="1">
        <v>16</v>
      </c>
      <c r="C39" s="1">
        <v>0.625</v>
      </c>
      <c r="D39" s="1">
        <v>0.9375</v>
      </c>
      <c r="E39" s="1">
        <v>0.91666666666666596</v>
      </c>
      <c r="F39" s="1">
        <v>0.61764705882352899</v>
      </c>
      <c r="G39" s="1">
        <v>0.90664262190304901</v>
      </c>
    </row>
    <row r="40" spans="1:7" x14ac:dyDescent="0.45">
      <c r="A40" s="1">
        <v>34.200000000000003</v>
      </c>
      <c r="B40" s="1">
        <v>16</v>
      </c>
      <c r="C40" s="1">
        <v>0.5</v>
      </c>
      <c r="D40" s="1">
        <v>0.921875</v>
      </c>
      <c r="E40" s="1">
        <v>0.91666666666666596</v>
      </c>
      <c r="F40" s="1">
        <v>0.48529411764705799</v>
      </c>
      <c r="G40" s="1">
        <v>0.86749800052186798</v>
      </c>
    </row>
    <row r="41" spans="1:7" x14ac:dyDescent="0.45">
      <c r="A41" s="1">
        <v>14.2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45">
      <c r="A42" s="1">
        <v>36.200000000000003</v>
      </c>
      <c r="B42" s="1">
        <v>17</v>
      </c>
      <c r="C42" s="1">
        <v>0.52941176470588203</v>
      </c>
      <c r="D42" s="1">
        <v>0.93055555555555503</v>
      </c>
      <c r="E42" s="1">
        <v>0.91176470588235203</v>
      </c>
      <c r="F42" s="1">
        <v>0.56209150326797297</v>
      </c>
      <c r="G42" s="1">
        <v>0.83612966468928795</v>
      </c>
    </row>
    <row r="43" spans="1:7" x14ac:dyDescent="0.45">
      <c r="A43" s="1">
        <v>45.2</v>
      </c>
      <c r="B43" s="1">
        <v>18</v>
      </c>
      <c r="C43" s="1">
        <v>0.44444444444444398</v>
      </c>
      <c r="D43" s="1">
        <v>0.91358024691357997</v>
      </c>
      <c r="E43" s="1">
        <v>0.89542483660130701</v>
      </c>
      <c r="F43" s="1">
        <v>0.67251461988304095</v>
      </c>
      <c r="G43" s="1">
        <v>0.67643421718551999</v>
      </c>
    </row>
    <row r="44" spans="1:7" x14ac:dyDescent="0.45">
      <c r="A44" s="1">
        <v>48.2</v>
      </c>
      <c r="B44" s="1">
        <v>18</v>
      </c>
      <c r="C44" s="1">
        <v>0.83333333333333304</v>
      </c>
      <c r="D44" s="1">
        <v>0.97530864197530798</v>
      </c>
      <c r="E44" s="1">
        <v>0.973856209150326</v>
      </c>
      <c r="F44" s="1">
        <v>0.82456140350877105</v>
      </c>
      <c r="G44" s="1">
        <v>0.95235517292166605</v>
      </c>
    </row>
    <row r="45" spans="1:7" x14ac:dyDescent="0.4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0.71904761904761905</v>
      </c>
      <c r="G45" s="1">
        <v>0.88264554654727601</v>
      </c>
    </row>
    <row r="46" spans="1:7" x14ac:dyDescent="0.45">
      <c r="A46" s="1">
        <v>35.200000000000003</v>
      </c>
      <c r="B46" s="1">
        <v>20</v>
      </c>
      <c r="C46" s="1">
        <v>0.7</v>
      </c>
      <c r="D46" s="1">
        <v>0.97</v>
      </c>
      <c r="E46" s="1">
        <v>0.96842105263157896</v>
      </c>
      <c r="F46" s="1">
        <v>0.60476190476190395</v>
      </c>
      <c r="G46" s="1">
        <v>0.95263757118336401</v>
      </c>
    </row>
    <row r="47" spans="1:7" x14ac:dyDescent="0.45">
      <c r="A47" s="1">
        <v>24.2</v>
      </c>
      <c r="B47" s="1">
        <v>21</v>
      </c>
      <c r="C47" s="1">
        <v>0.52380952380952295</v>
      </c>
      <c r="D47" s="1">
        <v>0.93636363636363595</v>
      </c>
      <c r="E47" s="1">
        <v>0.92380952380952297</v>
      </c>
      <c r="F47" s="1">
        <v>0.53679653679653605</v>
      </c>
      <c r="G47" s="1">
        <v>0.81580790524194702</v>
      </c>
    </row>
    <row r="48" spans="1:7" x14ac:dyDescent="0.45">
      <c r="A48" s="1">
        <v>44.2</v>
      </c>
      <c r="B48" s="1">
        <v>25</v>
      </c>
      <c r="C48" s="1">
        <v>0.48</v>
      </c>
      <c r="D48" s="1">
        <v>0.94871794871794801</v>
      </c>
      <c r="E48" s="1">
        <v>0.94</v>
      </c>
      <c r="F48" s="1">
        <v>0.61846153846153795</v>
      </c>
      <c r="G48" s="1">
        <v>0.698047457715674</v>
      </c>
    </row>
    <row r="49" spans="1:7" x14ac:dyDescent="0.45">
      <c r="A49" s="1">
        <v>31.2</v>
      </c>
      <c r="B49" s="1">
        <v>30</v>
      </c>
      <c r="C49" s="1">
        <v>0.33333333333333298</v>
      </c>
      <c r="D49" s="1">
        <v>0.92444444444444396</v>
      </c>
      <c r="E49" s="1">
        <v>0.91264367816091896</v>
      </c>
      <c r="F49" s="1">
        <v>0.37204301075268797</v>
      </c>
      <c r="G49" s="1">
        <v>0.67435901158387002</v>
      </c>
    </row>
    <row r="50" spans="1:7" x14ac:dyDescent="0.45">
      <c r="A50" s="1">
        <v>16.2</v>
      </c>
      <c r="B50" s="1">
        <v>40</v>
      </c>
      <c r="C50" s="1">
        <v>0.47499999999999998</v>
      </c>
      <c r="D50" s="1">
        <v>0.95750000000000002</v>
      </c>
      <c r="E50" s="1">
        <v>0.94615384615384601</v>
      </c>
      <c r="F50" s="1">
        <v>0.53170731707316998</v>
      </c>
      <c r="G50" s="1">
        <v>0.69657568976983897</v>
      </c>
    </row>
    <row r="51" spans="1:7" x14ac:dyDescent="0.45">
      <c r="A51" s="1">
        <v>19.2</v>
      </c>
      <c r="B51" s="1">
        <v>90</v>
      </c>
      <c r="C51" s="1">
        <v>0.24444444444444399</v>
      </c>
      <c r="D51" s="1">
        <v>0.96098765432098698</v>
      </c>
      <c r="E51" s="1">
        <v>0.947066167290886</v>
      </c>
      <c r="F51" s="1">
        <v>0.26935286935286901</v>
      </c>
      <c r="G51" s="1">
        <v>0.51710311019140198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J1" sqref="J1:J1048576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customWidth="1"/>
    <col min="10" max="10" width="19.06640625" style="22" customWidth="1"/>
    <col min="11" max="11" width="11.33203125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26</v>
      </c>
      <c r="G1" s="1" t="s">
        <v>32</v>
      </c>
      <c r="I1" s="11" t="s">
        <v>4</v>
      </c>
      <c r="J1" s="18" t="s">
        <v>5</v>
      </c>
    </row>
    <row r="2" spans="1:10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5</v>
      </c>
      <c r="J2" s="19">
        <f>AVERAGEIF($B$2:$B$31,I2,$C$2:$C$31)</f>
        <v>0.96363636363636362</v>
      </c>
    </row>
    <row r="3" spans="1:10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25</v>
      </c>
      <c r="J3" s="19">
        <f>AVERAGEIF($B$2:$B$31,I3,$C$2:$C$31)</f>
        <v>0.62909090909090903</v>
      </c>
    </row>
    <row r="4" spans="1:10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50</v>
      </c>
      <c r="J4" s="19">
        <f>AVERAGEIF($B$2:$B$31,I4,$C$2:$C$31)</f>
        <v>0.53</v>
      </c>
    </row>
    <row r="5" spans="1:10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0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4" t="s">
        <v>4</v>
      </c>
      <c r="J6" s="23" t="s">
        <v>18</v>
      </c>
    </row>
    <row r="7" spans="1:10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5</v>
      </c>
      <c r="J7" s="19">
        <f>AVERAGEIF($B$2:$B$31,I7,$E$2:$E$31)</f>
        <v>0.98181818181818192</v>
      </c>
    </row>
    <row r="8" spans="1:10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25</v>
      </c>
      <c r="J8" s="19">
        <f t="shared" ref="J8:J9" si="0">AVERAGEIF($B$2:$B$31,I8,$E$2:$E$31)</f>
        <v>0.9581818181818178</v>
      </c>
    </row>
    <row r="9" spans="1:10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50</v>
      </c>
      <c r="J9" s="19">
        <f t="shared" si="0"/>
        <v>0.97163265306122404</v>
      </c>
    </row>
    <row r="10" spans="1:10" x14ac:dyDescent="0.45">
      <c r="A10" s="1">
        <v>107.2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0.66666666666666596</v>
      </c>
      <c r="G10" s="1">
        <v>0.93193587761086405</v>
      </c>
    </row>
    <row r="11" spans="1:10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4" t="s">
        <v>4</v>
      </c>
      <c r="J11" s="23" t="s">
        <v>34</v>
      </c>
    </row>
    <row r="12" spans="1:10" x14ac:dyDescent="0.45">
      <c r="A12" s="1">
        <v>158.30000000000001</v>
      </c>
      <c r="B12" s="1">
        <v>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5</v>
      </c>
      <c r="J12" s="19">
        <f>AVERAGEIF($B$2:$B$31,I12,$D$2:$D$31)</f>
        <v>0.98484848484848475</v>
      </c>
    </row>
    <row r="13" spans="1:10" x14ac:dyDescent="0.45">
      <c r="A13" s="1">
        <v>25.1</v>
      </c>
      <c r="B13" s="1">
        <v>25</v>
      </c>
      <c r="C13" s="1">
        <v>0.52</v>
      </c>
      <c r="D13" s="1">
        <v>0.95512820512820495</v>
      </c>
      <c r="E13" s="1">
        <v>0.95333333333333303</v>
      </c>
      <c r="F13" s="1">
        <v>0.70461538461538398</v>
      </c>
      <c r="G13" s="1">
        <v>0.68424282114002699</v>
      </c>
      <c r="I13" s="12">
        <v>25</v>
      </c>
      <c r="J13" s="19">
        <f t="shared" ref="J13:J14" si="1">AVERAGEIF($B$2:$B$31,I13,$D$2:$D$31)</f>
        <v>0.96212121212121149</v>
      </c>
    </row>
    <row r="14" spans="1:10" x14ac:dyDescent="0.45">
      <c r="A14" s="1">
        <v>76.099999999999994</v>
      </c>
      <c r="B14" s="1">
        <v>25</v>
      </c>
      <c r="C14" s="1">
        <v>0.28000000000000003</v>
      </c>
      <c r="D14" s="1">
        <v>0.92948717948717896</v>
      </c>
      <c r="E14" s="1">
        <v>0.92666666666666597</v>
      </c>
      <c r="F14" s="1">
        <v>0.23384615384615301</v>
      </c>
      <c r="G14" s="1">
        <v>0.73413588892919002</v>
      </c>
      <c r="I14" s="12">
        <v>50</v>
      </c>
      <c r="J14" s="19">
        <f t="shared" si="1"/>
        <v>0.9748</v>
      </c>
    </row>
    <row r="15" spans="1:10" x14ac:dyDescent="0.45">
      <c r="A15" s="1">
        <v>127.1</v>
      </c>
      <c r="B15" s="1">
        <v>25</v>
      </c>
      <c r="C15" s="1">
        <v>0.56000000000000005</v>
      </c>
      <c r="D15" s="1">
        <v>0.95512820512820495</v>
      </c>
      <c r="E15" s="1">
        <v>0.95333333333333303</v>
      </c>
      <c r="F15" s="1">
        <v>0.60923076923076902</v>
      </c>
      <c r="G15" s="1">
        <v>0.78741231375226195</v>
      </c>
    </row>
    <row r="16" spans="1:10" x14ac:dyDescent="0.45">
      <c r="A16" s="1">
        <v>178.1</v>
      </c>
      <c r="B16" s="1">
        <v>25</v>
      </c>
      <c r="C16" s="1">
        <v>0.52</v>
      </c>
      <c r="D16" s="1">
        <v>0.94871794871794801</v>
      </c>
      <c r="E16" s="1">
        <v>0.94666666666666599</v>
      </c>
      <c r="F16" s="1">
        <v>0.581538461538461</v>
      </c>
      <c r="G16" s="1">
        <v>0.76536642912838104</v>
      </c>
      <c r="I16" s="14" t="s">
        <v>4</v>
      </c>
      <c r="J16" s="23" t="s">
        <v>35</v>
      </c>
    </row>
    <row r="17" spans="1:10" x14ac:dyDescent="0.45">
      <c r="A17" s="1">
        <v>229.1</v>
      </c>
      <c r="B17" s="1">
        <v>25</v>
      </c>
      <c r="C17" s="1">
        <v>0.64</v>
      </c>
      <c r="D17" s="1">
        <v>0.96794871794871795</v>
      </c>
      <c r="E17" s="1">
        <v>0.96666666666666601</v>
      </c>
      <c r="F17" s="1">
        <v>0.716923076923077</v>
      </c>
      <c r="G17" s="1">
        <v>0.80371789891794798</v>
      </c>
      <c r="I17" s="12">
        <v>5</v>
      </c>
      <c r="J17" s="19">
        <f>AVERAGEIF($B$2:$B$31,I17,$F$2:$F$31)</f>
        <v>0.96969696969696961</v>
      </c>
    </row>
    <row r="18" spans="1:10" x14ac:dyDescent="0.45">
      <c r="A18" s="1">
        <v>280.10000000000002</v>
      </c>
      <c r="B18" s="1">
        <v>25</v>
      </c>
      <c r="C18" s="1">
        <v>0.44</v>
      </c>
      <c r="D18" s="1">
        <v>0.94230769230769196</v>
      </c>
      <c r="E18" s="1">
        <v>0.93333333333333302</v>
      </c>
      <c r="F18" s="1">
        <v>0.40923076923076901</v>
      </c>
      <c r="G18" s="1">
        <v>0.79065000664668295</v>
      </c>
      <c r="I18" s="12">
        <v>25</v>
      </c>
      <c r="J18" s="19">
        <f>AVERAGEIF($B$2:$B$31,I18,$F$2:$F$31)</f>
        <v>0.65762237762237707</v>
      </c>
    </row>
    <row r="19" spans="1:10" x14ac:dyDescent="0.45">
      <c r="A19" s="1">
        <v>25.2</v>
      </c>
      <c r="B19" s="1">
        <v>25</v>
      </c>
      <c r="C19" s="1">
        <v>0.6</v>
      </c>
      <c r="D19" s="1">
        <v>0.94871794871794801</v>
      </c>
      <c r="E19" s="1">
        <v>0.93333333333333302</v>
      </c>
      <c r="F19" s="1">
        <v>0.55384615384615299</v>
      </c>
      <c r="G19" s="1">
        <v>0.86799349109894997</v>
      </c>
      <c r="I19" s="12">
        <v>50</v>
      </c>
      <c r="J19" s="19">
        <f>AVERAGEIF($B$2:$B$31,I19,$F$2:$F$31)</f>
        <v>0.5634313725490192</v>
      </c>
    </row>
    <row r="20" spans="1:10" x14ac:dyDescent="0.45">
      <c r="A20" s="1">
        <v>76.2</v>
      </c>
      <c r="B20" s="1">
        <v>25</v>
      </c>
      <c r="C20" s="1">
        <v>0.76</v>
      </c>
      <c r="D20" s="1">
        <v>0.98076923076922995</v>
      </c>
      <c r="E20" s="1">
        <v>0.98</v>
      </c>
      <c r="F20" s="1">
        <v>0.78153846153846096</v>
      </c>
      <c r="G20" s="1">
        <v>0.88688130410834098</v>
      </c>
    </row>
    <row r="21" spans="1:10" x14ac:dyDescent="0.45">
      <c r="A21" s="1">
        <v>127.2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0.89846153846153798</v>
      </c>
      <c r="G21" s="1">
        <v>0.98129792383035397</v>
      </c>
      <c r="I21" s="14" t="s">
        <v>4</v>
      </c>
      <c r="J21" s="23" t="s">
        <v>33</v>
      </c>
    </row>
    <row r="22" spans="1:10" x14ac:dyDescent="0.45">
      <c r="A22" s="1">
        <v>178.2</v>
      </c>
      <c r="B22" s="1">
        <v>25</v>
      </c>
      <c r="C22" s="1">
        <v>0.92</v>
      </c>
      <c r="D22" s="1">
        <v>0.99358974358974295</v>
      </c>
      <c r="E22" s="1">
        <v>0.99333333333333296</v>
      </c>
      <c r="F22" s="1">
        <v>0.86769230769230699</v>
      </c>
      <c r="G22" s="1">
        <v>0.99954439522606697</v>
      </c>
      <c r="I22" s="12">
        <v>5</v>
      </c>
      <c r="J22" s="19">
        <f>AVERAGEIF($B$2:$B$31,I22,$G$2:$G$31)</f>
        <v>0.99381235251007849</v>
      </c>
    </row>
    <row r="23" spans="1:10" x14ac:dyDescent="0.45">
      <c r="A23" s="1">
        <v>178.3</v>
      </c>
      <c r="B23" s="1">
        <v>25</v>
      </c>
      <c r="C23" s="1">
        <v>0.76</v>
      </c>
      <c r="D23" s="1">
        <v>0.96794871794871795</v>
      </c>
      <c r="E23" s="1">
        <v>0.96</v>
      </c>
      <c r="F23" s="1">
        <v>0.87692307692307603</v>
      </c>
      <c r="G23" s="1">
        <v>0.82600686915486898</v>
      </c>
      <c r="I23" s="12">
        <v>25</v>
      </c>
      <c r="J23" s="19">
        <f>AVERAGEIF($B$2:$B$31,I23,$G$2:$G$31)</f>
        <v>0.82974994017573378</v>
      </c>
    </row>
    <row r="24" spans="1:10" ht="14.65" thickBot="1" x14ac:dyDescent="0.5">
      <c r="A24" s="1">
        <v>50.1</v>
      </c>
      <c r="B24" s="1">
        <v>50</v>
      </c>
      <c r="C24" s="1">
        <v>0.5</v>
      </c>
      <c r="D24" s="1">
        <v>0.96640000000000004</v>
      </c>
      <c r="E24" s="1">
        <v>0.95755102040816298</v>
      </c>
      <c r="F24" s="1">
        <v>0.44941176470588201</v>
      </c>
      <c r="G24" s="1">
        <v>0.76415332754968102</v>
      </c>
      <c r="I24" s="15">
        <v>50</v>
      </c>
      <c r="J24" s="24">
        <f>AVERAGEIF($B$2:$B$31,I24,$G$2:$G$31)</f>
        <v>0.7220251661369923</v>
      </c>
    </row>
    <row r="25" spans="1:10" x14ac:dyDescent="0.45">
      <c r="A25" s="1">
        <v>50.2</v>
      </c>
      <c r="B25" s="1">
        <v>50</v>
      </c>
      <c r="C25" s="1">
        <v>0.62</v>
      </c>
      <c r="D25" s="1">
        <v>0.97760000000000002</v>
      </c>
      <c r="E25" s="1">
        <v>0.97224489795918301</v>
      </c>
      <c r="F25" s="1">
        <v>0.63529411764705801</v>
      </c>
      <c r="G25" s="1">
        <v>0.78321062873882297</v>
      </c>
    </row>
    <row r="26" spans="1:10" x14ac:dyDescent="0.45">
      <c r="A26" s="1">
        <v>50.3</v>
      </c>
      <c r="B26" s="1">
        <v>50</v>
      </c>
      <c r="C26" s="1">
        <v>0.5</v>
      </c>
      <c r="D26" s="1">
        <v>0.97119999999999995</v>
      </c>
      <c r="E26" s="1">
        <v>0.96897959183673399</v>
      </c>
      <c r="F26" s="1">
        <v>0.621176470588235</v>
      </c>
      <c r="G26" s="1">
        <v>0.64513095466921599</v>
      </c>
    </row>
    <row r="27" spans="1:10" x14ac:dyDescent="0.45">
      <c r="A27" s="1">
        <v>101.3</v>
      </c>
      <c r="B27" s="1">
        <v>50</v>
      </c>
      <c r="C27" s="1">
        <v>0.48</v>
      </c>
      <c r="D27" s="1">
        <v>0.96960000000000002</v>
      </c>
      <c r="E27" s="1">
        <v>0.96571428571428497</v>
      </c>
      <c r="F27" s="1">
        <v>0.49960784313725398</v>
      </c>
      <c r="G27" s="1">
        <v>0.70475904527214495</v>
      </c>
    </row>
    <row r="28" spans="1:10" x14ac:dyDescent="0.45">
      <c r="A28" s="1">
        <v>152.30000000000001</v>
      </c>
      <c r="B28" s="1">
        <v>50</v>
      </c>
      <c r="C28" s="1">
        <v>0.46</v>
      </c>
      <c r="D28" s="1">
        <v>0.97440000000000004</v>
      </c>
      <c r="E28" s="1">
        <v>0.97387755102040796</v>
      </c>
      <c r="F28" s="1">
        <v>0.54431372549019597</v>
      </c>
      <c r="G28" s="1">
        <v>0.64784139496357895</v>
      </c>
    </row>
    <row r="29" spans="1:10" x14ac:dyDescent="0.45">
      <c r="A29" s="1">
        <v>203.3</v>
      </c>
      <c r="B29" s="1">
        <v>50</v>
      </c>
      <c r="C29" s="1">
        <v>0.57999999999999996</v>
      </c>
      <c r="D29" s="1">
        <v>0.97919999999999996</v>
      </c>
      <c r="E29" s="1">
        <v>0.97714285714285698</v>
      </c>
      <c r="F29" s="1">
        <v>0.65568627450980399</v>
      </c>
      <c r="G29" s="1">
        <v>0.72143078870895505</v>
      </c>
    </row>
    <row r="30" spans="1:10" x14ac:dyDescent="0.45">
      <c r="A30" s="1">
        <v>101.4</v>
      </c>
      <c r="B30" s="1">
        <v>50</v>
      </c>
      <c r="C30" s="1">
        <v>0.56000000000000005</v>
      </c>
      <c r="D30" s="1">
        <v>0.97919999999999996</v>
      </c>
      <c r="E30" s="1">
        <v>0.97714285714285698</v>
      </c>
      <c r="F30" s="1">
        <v>0.59372549019607801</v>
      </c>
      <c r="G30" s="1">
        <v>0.73826509866520795</v>
      </c>
    </row>
    <row r="31" spans="1:10" x14ac:dyDescent="0.45">
      <c r="A31" s="1">
        <v>152.4</v>
      </c>
      <c r="B31" s="1">
        <v>50</v>
      </c>
      <c r="C31" s="1">
        <v>0.54</v>
      </c>
      <c r="D31" s="1">
        <v>0.98080000000000001</v>
      </c>
      <c r="E31" s="1">
        <v>0.980408163265306</v>
      </c>
      <c r="F31" s="1">
        <v>0.50823529411764701</v>
      </c>
      <c r="G31" s="1">
        <v>0.77141009052833198</v>
      </c>
    </row>
    <row r="32" spans="1:10" x14ac:dyDescent="0.45">
      <c r="A32" s="1">
        <v>203.4</v>
      </c>
      <c r="B32" s="1">
        <v>50</v>
      </c>
      <c r="C32" s="1">
        <v>0.66</v>
      </c>
      <c r="D32" s="1">
        <v>0.98399999999999999</v>
      </c>
      <c r="E32" s="1">
        <v>0.98367346938775502</v>
      </c>
      <c r="F32" s="1">
        <v>0.67450980392156801</v>
      </c>
      <c r="G32" s="1">
        <v>0.80506918735278699</v>
      </c>
    </row>
    <row r="33" spans="1:7" x14ac:dyDescent="0.45">
      <c r="A33" s="1">
        <v>50.4</v>
      </c>
      <c r="B33" s="1">
        <v>50</v>
      </c>
      <c r="C33" s="1">
        <v>0.4</v>
      </c>
      <c r="D33" s="1">
        <v>0.96479999999999999</v>
      </c>
      <c r="E33" s="1">
        <v>0.96244897959183595</v>
      </c>
      <c r="F33" s="1">
        <v>0.34823529411764698</v>
      </c>
      <c r="G33" s="1">
        <v>0.70993068677682702</v>
      </c>
    </row>
    <row r="34" spans="1:7" x14ac:dyDescent="0.4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0.74358974358974295</v>
      </c>
      <c r="G34" s="1">
        <v>0.88952715252725401</v>
      </c>
    </row>
    <row r="35" spans="1:7" x14ac:dyDescent="0.45">
      <c r="A35" s="1">
        <v>25.2</v>
      </c>
      <c r="B35" s="1">
        <v>14</v>
      </c>
      <c r="C35" s="1">
        <v>0.85714285714285698</v>
      </c>
      <c r="D35" s="1">
        <v>0.97959183673469297</v>
      </c>
      <c r="E35" s="1">
        <v>0.97802197802197799</v>
      </c>
      <c r="F35" s="1">
        <v>0.99047619047618995</v>
      </c>
      <c r="G35" s="1">
        <v>0.88170522422904196</v>
      </c>
    </row>
    <row r="36" spans="1:7" x14ac:dyDescent="0.4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5">
      <c r="A37" s="1">
        <v>49.2</v>
      </c>
      <c r="B37" s="1">
        <v>14</v>
      </c>
      <c r="C37" s="1">
        <v>0.71428571428571397</v>
      </c>
      <c r="D37" s="1">
        <v>0.95918367346938704</v>
      </c>
      <c r="E37" s="1">
        <v>0.95604395604395598</v>
      </c>
      <c r="F37" s="1">
        <v>0.77142857142857102</v>
      </c>
      <c r="G37" s="1">
        <v>0.89487696845627596</v>
      </c>
    </row>
    <row r="38" spans="1:7" x14ac:dyDescent="0.45">
      <c r="A38" s="1">
        <v>46.2</v>
      </c>
      <c r="B38" s="1">
        <v>15</v>
      </c>
      <c r="C38" s="1">
        <v>0.86666666666666603</v>
      </c>
      <c r="D38" s="1">
        <v>0.96428571428571397</v>
      </c>
      <c r="E38" s="1">
        <v>0.94285714285714195</v>
      </c>
      <c r="F38" s="1">
        <v>0.86666666666666603</v>
      </c>
      <c r="G38" s="1">
        <v>0.96558984646078805</v>
      </c>
    </row>
    <row r="39" spans="1:7" x14ac:dyDescent="0.45">
      <c r="A39" s="1">
        <v>7.2</v>
      </c>
      <c r="B39" s="1">
        <v>16</v>
      </c>
      <c r="C39" s="1">
        <v>0.75</v>
      </c>
      <c r="D39" s="1">
        <v>0.96875</v>
      </c>
      <c r="E39" s="1">
        <v>0.96666666666666601</v>
      </c>
      <c r="F39" s="1">
        <v>0.88235294117647001</v>
      </c>
      <c r="G39" s="1">
        <v>0.84561056384199496</v>
      </c>
    </row>
    <row r="40" spans="1:7" x14ac:dyDescent="0.45">
      <c r="A40" s="1">
        <v>34.200000000000003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0.90441176470588203</v>
      </c>
      <c r="G40" s="1">
        <v>0.94617941191362498</v>
      </c>
    </row>
    <row r="41" spans="1:7" x14ac:dyDescent="0.45">
      <c r="A41" s="1">
        <v>14.2</v>
      </c>
      <c r="B41" s="1">
        <v>17</v>
      </c>
      <c r="C41" s="1">
        <v>0.88235294117647001</v>
      </c>
      <c r="D41" s="1">
        <v>0.98611111111111105</v>
      </c>
      <c r="E41" s="1">
        <v>0.98529411764705799</v>
      </c>
      <c r="F41" s="1">
        <v>0.91503267973856195</v>
      </c>
      <c r="G41" s="1">
        <v>0.94394763489190803</v>
      </c>
    </row>
    <row r="42" spans="1:7" x14ac:dyDescent="0.4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45">
      <c r="A43" s="1">
        <v>45.2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0.76023391812865504</v>
      </c>
      <c r="G43" s="1">
        <v>0.83333662060677605</v>
      </c>
    </row>
    <row r="44" spans="1:7" x14ac:dyDescent="0.45">
      <c r="A44" s="1">
        <v>48.2</v>
      </c>
      <c r="B44" s="1">
        <v>18</v>
      </c>
      <c r="C44" s="1">
        <v>0.77777777777777701</v>
      </c>
      <c r="D44" s="1">
        <v>0.97530864197530798</v>
      </c>
      <c r="E44" s="1">
        <v>0.973856209150326</v>
      </c>
      <c r="F44" s="1">
        <v>0.68421052631578905</v>
      </c>
      <c r="G44" s="1">
        <v>0.98464029197809</v>
      </c>
    </row>
    <row r="45" spans="1:7" x14ac:dyDescent="0.4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0.64285714285714202</v>
      </c>
      <c r="G45" s="1">
        <v>0.92778568199039402</v>
      </c>
    </row>
    <row r="46" spans="1:7" x14ac:dyDescent="0.45">
      <c r="A46" s="1">
        <v>35.200000000000003</v>
      </c>
      <c r="B46" s="1">
        <v>20</v>
      </c>
      <c r="C46" s="1">
        <v>0.7</v>
      </c>
      <c r="D46" s="1">
        <v>0.96</v>
      </c>
      <c r="E46" s="1">
        <v>0.95789473684210502</v>
      </c>
      <c r="F46" s="1">
        <v>0.55714285714285705</v>
      </c>
      <c r="G46" s="1">
        <v>0.98611090882161501</v>
      </c>
    </row>
    <row r="47" spans="1:7" x14ac:dyDescent="0.45">
      <c r="A47" s="1">
        <v>24.2</v>
      </c>
      <c r="B47" s="1">
        <v>21</v>
      </c>
      <c r="C47" s="1">
        <v>0.85714285714285698</v>
      </c>
      <c r="D47" s="1">
        <v>0.98181818181818103</v>
      </c>
      <c r="E47" s="1">
        <v>0.98095238095238002</v>
      </c>
      <c r="F47" s="1">
        <v>0.88311688311688297</v>
      </c>
      <c r="G47" s="1">
        <v>0.93200183522997604</v>
      </c>
    </row>
    <row r="48" spans="1:7" x14ac:dyDescent="0.45">
      <c r="A48" s="1">
        <v>44.2</v>
      </c>
      <c r="B48" s="1">
        <v>25</v>
      </c>
      <c r="C48" s="1">
        <v>0.52</v>
      </c>
      <c r="D48" s="1">
        <v>0.94871794871794801</v>
      </c>
      <c r="E48" s="1">
        <v>0.94</v>
      </c>
      <c r="F48" s="1">
        <v>0.52</v>
      </c>
      <c r="G48" s="1">
        <v>0.80163984709273295</v>
      </c>
    </row>
    <row r="49" spans="1:7" x14ac:dyDescent="0.45">
      <c r="A49" s="1">
        <v>31.2</v>
      </c>
      <c r="B49" s="1">
        <v>30</v>
      </c>
      <c r="C49" s="1">
        <v>0.76666666666666605</v>
      </c>
      <c r="D49" s="1">
        <v>0.982222222222222</v>
      </c>
      <c r="E49" s="1">
        <v>0.98160919540229796</v>
      </c>
      <c r="F49" s="1">
        <v>0.85806451612903201</v>
      </c>
      <c r="G49" s="1">
        <v>0.83490051856835301</v>
      </c>
    </row>
    <row r="50" spans="1:7" x14ac:dyDescent="0.45">
      <c r="A50" s="1">
        <v>16.2</v>
      </c>
      <c r="B50" s="1">
        <v>40</v>
      </c>
      <c r="C50" s="1">
        <v>0.55000000000000004</v>
      </c>
      <c r="D50" s="1">
        <v>0.96</v>
      </c>
      <c r="E50" s="1">
        <v>0.94615384615384601</v>
      </c>
      <c r="F50" s="1">
        <v>0.51219512195121897</v>
      </c>
      <c r="G50" s="1">
        <v>0.80056226507482398</v>
      </c>
    </row>
    <row r="51" spans="1:7" x14ac:dyDescent="0.45">
      <c r="A51" s="1">
        <v>19.2</v>
      </c>
      <c r="B51" s="1">
        <v>90</v>
      </c>
      <c r="C51" s="1">
        <v>0.37777777777777699</v>
      </c>
      <c r="D51" s="1">
        <v>0.96938271604938198</v>
      </c>
      <c r="E51" s="1">
        <v>0.96354556803994995</v>
      </c>
      <c r="F51" s="1">
        <v>0.38485958485958399</v>
      </c>
      <c r="G51" s="1">
        <v>0.61296811677275898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F3" workbookViewId="0">
      <selection activeCell="I21" sqref="I21:J24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5.73046875" style="13" customWidth="1"/>
    <col min="10" max="10" width="15.53125" style="20" customWidth="1"/>
    <col min="11" max="11" width="14.19921875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26</v>
      </c>
      <c r="G1" s="1" t="s">
        <v>32</v>
      </c>
      <c r="I1" s="11" t="s">
        <v>4</v>
      </c>
      <c r="J1" s="18" t="s">
        <v>5</v>
      </c>
    </row>
    <row r="2" spans="1:10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5</v>
      </c>
      <c r="J2" s="19">
        <f>AVERAGEIF($B$2:$B$31,I2,$C$2:$C$31)</f>
        <v>0.91999999999999993</v>
      </c>
    </row>
    <row r="3" spans="1:10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25</v>
      </c>
      <c r="J3" s="19">
        <f>AVERAGEIF($B$2:$B$31,I3,$C$2:$C$31)</f>
        <v>0.7639999999999999</v>
      </c>
    </row>
    <row r="4" spans="1:10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50</v>
      </c>
      <c r="J4" s="19">
        <f>AVERAGEIF($B$2:$B$31,I4,$C$2:$C$31)</f>
        <v>0.54399999999999993</v>
      </c>
    </row>
    <row r="5" spans="1:10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0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6" t="s">
        <v>4</v>
      </c>
      <c r="J6" s="16" t="s">
        <v>18</v>
      </c>
    </row>
    <row r="7" spans="1:10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7">
        <v>5</v>
      </c>
      <c r="J7" s="21">
        <f>AVERAGEIF($B$2:$B$31,I7,$E$2:$E$31)</f>
        <v>0.96</v>
      </c>
    </row>
    <row r="8" spans="1:10" x14ac:dyDescent="0.45">
      <c r="A8" s="1">
        <v>5.2</v>
      </c>
      <c r="B8" s="1">
        <v>5</v>
      </c>
      <c r="C8" s="1">
        <v>0.2</v>
      </c>
      <c r="D8" s="1">
        <v>0.66666666666666596</v>
      </c>
      <c r="E8" s="1">
        <v>0.6</v>
      </c>
      <c r="F8" s="1">
        <v>0.46666666666666601</v>
      </c>
      <c r="G8" s="1">
        <v>0.92142310285592399</v>
      </c>
      <c r="I8" s="17">
        <v>25</v>
      </c>
      <c r="J8" s="21">
        <f t="shared" ref="J8:J9" si="0">AVERAGEIF($B$2:$B$31,I8,$E$2:$E$31)</f>
        <v>0.97199999999999975</v>
      </c>
    </row>
    <row r="9" spans="1:10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7">
        <v>50</v>
      </c>
      <c r="J9" s="21">
        <f t="shared" si="0"/>
        <v>0.97142857142857097</v>
      </c>
    </row>
    <row r="10" spans="1:10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0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6" t="s">
        <v>4</v>
      </c>
      <c r="J11" s="16" t="s">
        <v>34</v>
      </c>
    </row>
    <row r="12" spans="1:10" x14ac:dyDescent="0.45">
      <c r="A12" s="1">
        <v>25.1</v>
      </c>
      <c r="B12" s="1">
        <v>25</v>
      </c>
      <c r="C12" s="1">
        <v>0.84</v>
      </c>
      <c r="D12" s="1">
        <v>0.987179487179487</v>
      </c>
      <c r="E12" s="1">
        <v>0.98666666666666603</v>
      </c>
      <c r="F12" s="1">
        <v>0.93230769230769195</v>
      </c>
      <c r="G12" s="1">
        <v>0.8743602842764</v>
      </c>
      <c r="I12" s="17">
        <v>5</v>
      </c>
      <c r="J12" s="21">
        <f>AVERAGEIF($B$2:$B$31,I12,$D$2:$D$31)</f>
        <v>0.96666666666666656</v>
      </c>
    </row>
    <row r="13" spans="1:10" x14ac:dyDescent="0.45">
      <c r="A13" s="1">
        <v>76.099999999999994</v>
      </c>
      <c r="B13" s="1">
        <v>25</v>
      </c>
      <c r="C13" s="1">
        <v>0.72</v>
      </c>
      <c r="D13" s="1">
        <v>0.97435897435897401</v>
      </c>
      <c r="E13" s="1">
        <v>0.97333333333333305</v>
      </c>
      <c r="F13" s="1">
        <v>0.78769230769230703</v>
      </c>
      <c r="G13" s="1">
        <v>0.84172586046608</v>
      </c>
      <c r="I13" s="17">
        <v>25</v>
      </c>
      <c r="J13" s="21">
        <f t="shared" ref="J13:J14" si="1">AVERAGEIF($B$2:$B$31,I13,$D$2:$D$31)</f>
        <v>0.97499999999999942</v>
      </c>
    </row>
    <row r="14" spans="1:10" x14ac:dyDescent="0.45">
      <c r="A14" s="1">
        <v>127.1</v>
      </c>
      <c r="B14" s="1">
        <v>25</v>
      </c>
      <c r="C14" s="1">
        <v>0.64</v>
      </c>
      <c r="D14" s="1">
        <v>0.96153846153846101</v>
      </c>
      <c r="E14" s="1">
        <v>0.96</v>
      </c>
      <c r="F14" s="1">
        <v>0.81538461538461504</v>
      </c>
      <c r="G14" s="1">
        <v>0.73916736932934701</v>
      </c>
      <c r="I14" s="17">
        <v>50</v>
      </c>
      <c r="J14" s="21">
        <f t="shared" si="1"/>
        <v>0.97535999999999989</v>
      </c>
    </row>
    <row r="15" spans="1:10" x14ac:dyDescent="0.45">
      <c r="A15" s="1">
        <v>178.1</v>
      </c>
      <c r="B15" s="1">
        <v>25</v>
      </c>
      <c r="C15" s="1">
        <v>0.72</v>
      </c>
      <c r="D15" s="1">
        <v>0.97435897435897401</v>
      </c>
      <c r="E15" s="1">
        <v>0.97333333333333305</v>
      </c>
      <c r="F15" s="1">
        <v>0.821538461538461</v>
      </c>
      <c r="G15" s="1">
        <v>0.81914897368028206</v>
      </c>
    </row>
    <row r="16" spans="1:10" x14ac:dyDescent="0.45">
      <c r="A16" s="1">
        <v>229.1</v>
      </c>
      <c r="B16" s="1">
        <v>25</v>
      </c>
      <c r="C16" s="1">
        <v>0.88</v>
      </c>
      <c r="D16" s="1">
        <v>0.98076923076922995</v>
      </c>
      <c r="E16" s="1">
        <v>0.97333333333333305</v>
      </c>
      <c r="F16" s="1">
        <v>0.95692307692307599</v>
      </c>
      <c r="G16" s="1">
        <v>0.90092501869984498</v>
      </c>
      <c r="I16" s="16" t="s">
        <v>4</v>
      </c>
      <c r="J16" s="16" t="s">
        <v>35</v>
      </c>
    </row>
    <row r="17" spans="1:10" x14ac:dyDescent="0.45">
      <c r="A17" s="1">
        <v>280.10000000000002</v>
      </c>
      <c r="B17" s="1">
        <v>25</v>
      </c>
      <c r="C17" s="1">
        <v>0.64</v>
      </c>
      <c r="D17" s="1">
        <v>0.94871794871794801</v>
      </c>
      <c r="E17" s="1">
        <v>0.94</v>
      </c>
      <c r="F17" s="1">
        <v>0.79692307692307696</v>
      </c>
      <c r="G17" s="1">
        <v>0.75163760675167401</v>
      </c>
      <c r="I17" s="17">
        <v>5</v>
      </c>
      <c r="J17" s="21">
        <f>AVERAGEIF($B$2:$B$31,I17,$F$2:$F$31)</f>
        <v>0.94666666666666655</v>
      </c>
    </row>
    <row r="18" spans="1:10" x14ac:dyDescent="0.45">
      <c r="A18" s="1">
        <v>25.2</v>
      </c>
      <c r="B18" s="1">
        <v>25</v>
      </c>
      <c r="C18" s="1">
        <v>0.76</v>
      </c>
      <c r="D18" s="1">
        <v>0.97435897435897401</v>
      </c>
      <c r="E18" s="1">
        <v>0.96666666666666601</v>
      </c>
      <c r="F18" s="1">
        <v>0.82769230769230695</v>
      </c>
      <c r="G18" s="1">
        <v>0.85751519098249196</v>
      </c>
      <c r="I18" s="17">
        <v>25</v>
      </c>
      <c r="J18" s="21">
        <f>AVERAGEIF($B$2:$B$31,I18,$F$2:$F$31)</f>
        <v>0.84646153846153815</v>
      </c>
    </row>
    <row r="19" spans="1:10" x14ac:dyDescent="0.45">
      <c r="A19" s="1">
        <v>76.2</v>
      </c>
      <c r="B19" s="1">
        <v>25</v>
      </c>
      <c r="C19" s="1">
        <v>0.88</v>
      </c>
      <c r="D19" s="1">
        <v>0.987179487179487</v>
      </c>
      <c r="E19" s="1">
        <v>0.98666666666666603</v>
      </c>
      <c r="F19" s="1">
        <v>0.96307692307692305</v>
      </c>
      <c r="G19" s="1">
        <v>0.89668208663379001</v>
      </c>
      <c r="I19" s="17">
        <v>50</v>
      </c>
      <c r="J19" s="21">
        <f>AVERAGEIF($B$2:$B$31,I19,$F$2:$F$31)</f>
        <v>0.57121568627450947</v>
      </c>
    </row>
    <row r="20" spans="1:10" x14ac:dyDescent="0.45">
      <c r="A20" s="1">
        <v>127.2</v>
      </c>
      <c r="B20" s="1">
        <v>25</v>
      </c>
      <c r="C20" s="1">
        <v>0.8</v>
      </c>
      <c r="D20" s="1">
        <v>0.98076923076922995</v>
      </c>
      <c r="E20" s="1">
        <v>0.98</v>
      </c>
      <c r="F20" s="1">
        <v>0.8</v>
      </c>
      <c r="G20" s="1">
        <v>0.91748710094307195</v>
      </c>
    </row>
    <row r="21" spans="1:10" x14ac:dyDescent="0.45">
      <c r="A21" s="1">
        <v>178.2</v>
      </c>
      <c r="B21" s="1">
        <v>25</v>
      </c>
      <c r="C21" s="1">
        <v>0.76</v>
      </c>
      <c r="D21" s="1">
        <v>0.98076923076922995</v>
      </c>
      <c r="E21" s="1">
        <v>0.98</v>
      </c>
      <c r="F21" s="1">
        <v>0.76307692307692299</v>
      </c>
      <c r="G21" s="1">
        <v>0.89892033025267704</v>
      </c>
      <c r="I21" s="16" t="s">
        <v>4</v>
      </c>
      <c r="J21" s="16" t="s">
        <v>33</v>
      </c>
    </row>
    <row r="22" spans="1:10" x14ac:dyDescent="0.45">
      <c r="A22" s="1">
        <v>50.1</v>
      </c>
      <c r="B22" s="1">
        <v>50</v>
      </c>
      <c r="C22" s="1">
        <v>0.57999999999999996</v>
      </c>
      <c r="D22" s="1">
        <v>0.97119999999999995</v>
      </c>
      <c r="E22" s="1">
        <v>0.96244897959183595</v>
      </c>
      <c r="F22" s="1">
        <v>0.63764705882352901</v>
      </c>
      <c r="G22" s="1">
        <v>0.73274685349112201</v>
      </c>
      <c r="I22" s="17">
        <v>5</v>
      </c>
      <c r="J22" s="21">
        <f>AVERAGEIF($B$2:$B$31,I22,$G$2:$G$31)</f>
        <v>0.99214231028559241</v>
      </c>
    </row>
    <row r="23" spans="1:10" x14ac:dyDescent="0.45">
      <c r="A23" s="1">
        <v>101.1</v>
      </c>
      <c r="B23" s="1">
        <v>50</v>
      </c>
      <c r="C23" s="1">
        <v>0.62</v>
      </c>
      <c r="D23" s="1">
        <v>0.98240000000000005</v>
      </c>
      <c r="E23" s="1">
        <v>0.980408163265306</v>
      </c>
      <c r="F23" s="1">
        <v>0.64862745098039198</v>
      </c>
      <c r="G23" s="1">
        <v>0.77489297390441303</v>
      </c>
      <c r="I23" s="17">
        <v>25</v>
      </c>
      <c r="J23" s="21">
        <f>AVERAGEIF($B$2:$B$31,I23,$G$2:$G$31)</f>
        <v>0.84975698220156592</v>
      </c>
    </row>
    <row r="24" spans="1:10" x14ac:dyDescent="0.45">
      <c r="A24" s="1">
        <v>152.1</v>
      </c>
      <c r="B24" s="1">
        <v>50</v>
      </c>
      <c r="C24" s="1">
        <v>0.52</v>
      </c>
      <c r="D24" s="1">
        <v>0.97919999999999996</v>
      </c>
      <c r="E24" s="1">
        <v>0.97877551020408105</v>
      </c>
      <c r="F24" s="1">
        <v>0.57568627450980303</v>
      </c>
      <c r="G24" s="1">
        <v>0.70202018358979601</v>
      </c>
      <c r="I24" s="17">
        <v>50</v>
      </c>
      <c r="J24" s="21">
        <f>AVERAGEIF($B$2:$B$31,I24,$G$2:$G$31)</f>
        <v>0.73436103911465378</v>
      </c>
    </row>
    <row r="25" spans="1:10" x14ac:dyDescent="0.45">
      <c r="A25" s="1">
        <v>203.1</v>
      </c>
      <c r="B25" s="1">
        <v>50</v>
      </c>
      <c r="C25" s="1">
        <v>0.36</v>
      </c>
      <c r="D25" s="1">
        <v>0.96960000000000002</v>
      </c>
      <c r="E25" s="1">
        <v>0.96897959183673399</v>
      </c>
      <c r="F25" s="1">
        <v>0.36078431372549002</v>
      </c>
      <c r="G25" s="1">
        <v>0.65291431732775296</v>
      </c>
    </row>
    <row r="26" spans="1:10" x14ac:dyDescent="0.45">
      <c r="A26" s="1">
        <v>254.1</v>
      </c>
      <c r="B26" s="1">
        <v>50</v>
      </c>
      <c r="C26" s="1">
        <v>0.52</v>
      </c>
      <c r="D26" s="1">
        <v>0.9728</v>
      </c>
      <c r="E26" s="1">
        <v>0.96734693877551003</v>
      </c>
      <c r="F26" s="1">
        <v>0.53725490196078396</v>
      </c>
      <c r="G26" s="1">
        <v>0.72750164917965798</v>
      </c>
    </row>
    <row r="27" spans="1:10" x14ac:dyDescent="0.45">
      <c r="A27" s="1">
        <v>305.10000000000002</v>
      </c>
      <c r="B27" s="1">
        <v>50</v>
      </c>
      <c r="C27" s="1">
        <v>0.5</v>
      </c>
      <c r="D27" s="1">
        <v>0.97599999999999998</v>
      </c>
      <c r="E27" s="1">
        <v>0.97551020408163203</v>
      </c>
      <c r="F27" s="1">
        <v>0.538039215686274</v>
      </c>
      <c r="G27" s="1">
        <v>0.70216055788767195</v>
      </c>
    </row>
    <row r="28" spans="1:10" x14ac:dyDescent="0.45">
      <c r="A28" s="1">
        <v>50.2</v>
      </c>
      <c r="B28" s="1">
        <v>50</v>
      </c>
      <c r="C28" s="1">
        <v>0.54</v>
      </c>
      <c r="D28" s="1">
        <v>0.97119999999999995</v>
      </c>
      <c r="E28" s="1">
        <v>0.96408163265306102</v>
      </c>
      <c r="F28" s="1">
        <v>0.57411764705882296</v>
      </c>
      <c r="G28" s="1">
        <v>0.72819211197817402</v>
      </c>
    </row>
    <row r="29" spans="1:10" x14ac:dyDescent="0.45">
      <c r="A29" s="1">
        <v>101.2</v>
      </c>
      <c r="B29" s="1">
        <v>50</v>
      </c>
      <c r="C29" s="1">
        <v>0.72</v>
      </c>
      <c r="D29" s="1">
        <v>0.98399999999999999</v>
      </c>
      <c r="E29" s="1">
        <v>0.980408163265306</v>
      </c>
      <c r="F29" s="1">
        <v>0.68862745098039202</v>
      </c>
      <c r="G29" s="1">
        <v>0.87006476905846197</v>
      </c>
    </row>
    <row r="30" spans="1:10" x14ac:dyDescent="0.45">
      <c r="A30" s="1">
        <v>152.19999999999999</v>
      </c>
      <c r="B30" s="1">
        <v>50</v>
      </c>
      <c r="C30" s="1">
        <v>0.56000000000000005</v>
      </c>
      <c r="D30" s="1">
        <v>0.97440000000000004</v>
      </c>
      <c r="E30" s="1">
        <v>0.96897959183673399</v>
      </c>
      <c r="F30" s="1">
        <v>0.59137254901960701</v>
      </c>
      <c r="G30" s="1">
        <v>0.74015008407384597</v>
      </c>
    </row>
    <row r="31" spans="1:10" x14ac:dyDescent="0.45">
      <c r="A31" s="1">
        <v>203.2</v>
      </c>
      <c r="B31" s="1">
        <v>50</v>
      </c>
      <c r="C31" s="1">
        <v>0.52</v>
      </c>
      <c r="D31" s="1">
        <v>0.9728</v>
      </c>
      <c r="E31" s="1">
        <v>0.96734693877551003</v>
      </c>
      <c r="F31" s="1">
        <v>0.56000000000000005</v>
      </c>
      <c r="G31" s="1">
        <v>0.712966890655642</v>
      </c>
    </row>
    <row r="32" spans="1:10" x14ac:dyDescent="0.45">
      <c r="A32" s="1"/>
      <c r="B32" s="1"/>
      <c r="C32" s="1"/>
      <c r="D32" s="1"/>
      <c r="E32" s="1"/>
      <c r="F32" s="1"/>
      <c r="G32" s="1"/>
    </row>
    <row r="33" spans="1:7" x14ac:dyDescent="0.45">
      <c r="A33" s="1">
        <v>41.2</v>
      </c>
      <c r="B33" s="1">
        <v>12</v>
      </c>
      <c r="C33" s="1">
        <v>0.58333333333333304</v>
      </c>
      <c r="D33" s="1">
        <v>0.91666666666666596</v>
      </c>
      <c r="E33" s="1">
        <v>0.90909090909090895</v>
      </c>
      <c r="F33" s="1">
        <v>0.47435897435897401</v>
      </c>
      <c r="G33" s="1">
        <v>0.993532607689255</v>
      </c>
    </row>
    <row r="34" spans="1:7" x14ac:dyDescent="0.45">
      <c r="A34" s="1">
        <v>47.2</v>
      </c>
      <c r="B34" s="1">
        <v>12</v>
      </c>
      <c r="C34" s="1">
        <v>0.33333333333333298</v>
      </c>
      <c r="D34" s="1">
        <v>0.88888888888888795</v>
      </c>
      <c r="E34" s="1">
        <v>0.87878787878787801</v>
      </c>
      <c r="F34" s="1">
        <v>0.38461538461538403</v>
      </c>
      <c r="G34" s="1">
        <v>0.84411459098256403</v>
      </c>
    </row>
    <row r="35" spans="1:7" x14ac:dyDescent="0.45">
      <c r="A35" s="1">
        <v>25.2</v>
      </c>
      <c r="B35" s="1">
        <v>14</v>
      </c>
      <c r="C35" s="1">
        <v>0.5</v>
      </c>
      <c r="D35" s="1">
        <v>0.91836734693877498</v>
      </c>
      <c r="E35" s="1">
        <v>0.91208791208791196</v>
      </c>
      <c r="F35" s="1">
        <v>0.46666666666666601</v>
      </c>
      <c r="G35" s="1">
        <v>0.89928363550731005</v>
      </c>
    </row>
    <row r="36" spans="1:7" x14ac:dyDescent="0.45">
      <c r="A36" s="1">
        <v>28.2</v>
      </c>
      <c r="B36" s="1">
        <v>14</v>
      </c>
      <c r="C36" s="1">
        <v>0.14285714285714199</v>
      </c>
      <c r="D36" s="1">
        <v>0.81632653061224403</v>
      </c>
      <c r="E36" s="1">
        <v>0.80219780219780201</v>
      </c>
      <c r="F36" s="1">
        <v>0.18095238095238</v>
      </c>
      <c r="G36" s="1">
        <v>0.77456814130702401</v>
      </c>
    </row>
    <row r="37" spans="1:7" x14ac:dyDescent="0.45">
      <c r="A37" s="1">
        <v>49.2</v>
      </c>
      <c r="B37" s="1">
        <v>14</v>
      </c>
      <c r="C37" s="1">
        <v>0.28571428571428498</v>
      </c>
      <c r="D37" s="1">
        <v>0.87755102040816302</v>
      </c>
      <c r="E37" s="1">
        <v>0.86813186813186805</v>
      </c>
      <c r="F37" s="1">
        <v>0.40952380952380901</v>
      </c>
      <c r="G37" s="1">
        <v>0.74845980479465601</v>
      </c>
    </row>
    <row r="38" spans="1:7" x14ac:dyDescent="0.45">
      <c r="A38" s="1">
        <v>46.2</v>
      </c>
      <c r="B38" s="1">
        <v>15</v>
      </c>
      <c r="C38" s="1">
        <v>0.53333333333333299</v>
      </c>
      <c r="D38" s="1">
        <v>0.92857142857142805</v>
      </c>
      <c r="E38" s="1">
        <v>0.92380952380952297</v>
      </c>
      <c r="F38" s="1">
        <v>0.63333333333333297</v>
      </c>
      <c r="G38" s="1">
        <v>0.81391438702469698</v>
      </c>
    </row>
    <row r="39" spans="1:7" x14ac:dyDescent="0.45">
      <c r="A39" s="1">
        <v>7.2</v>
      </c>
      <c r="B39" s="1">
        <v>16</v>
      </c>
      <c r="C39" s="1">
        <v>0.4375</v>
      </c>
      <c r="D39" s="1">
        <v>0.90625</v>
      </c>
      <c r="E39" s="1">
        <v>0.88333333333333297</v>
      </c>
      <c r="F39" s="1">
        <v>0.41911764705882298</v>
      </c>
      <c r="G39" s="1">
        <v>0.847913286376901</v>
      </c>
    </row>
    <row r="40" spans="1:7" x14ac:dyDescent="0.45">
      <c r="A40" s="1">
        <v>34.200000000000003</v>
      </c>
      <c r="B40" s="1">
        <v>16</v>
      </c>
      <c r="C40" s="1">
        <v>0.625</v>
      </c>
      <c r="D40" s="1">
        <v>0.953125</v>
      </c>
      <c r="E40" s="1">
        <v>0.95</v>
      </c>
      <c r="F40" s="1">
        <v>0.74264705882352899</v>
      </c>
      <c r="G40" s="1">
        <v>0.81817102103883099</v>
      </c>
    </row>
    <row r="41" spans="1:7" x14ac:dyDescent="0.45">
      <c r="A41" s="1">
        <v>14.2</v>
      </c>
      <c r="B41" s="1">
        <v>17</v>
      </c>
      <c r="C41" s="1">
        <v>0.29411764705882298</v>
      </c>
      <c r="D41" s="1">
        <v>0.875</v>
      </c>
      <c r="E41" s="1">
        <v>0.85294117647058798</v>
      </c>
      <c r="F41" s="1">
        <v>0.28104575163398599</v>
      </c>
      <c r="G41" s="1">
        <v>0.79230645683637402</v>
      </c>
    </row>
    <row r="42" spans="1:7" x14ac:dyDescent="0.45">
      <c r="A42" s="1">
        <v>36.200000000000003</v>
      </c>
      <c r="B42" s="1">
        <v>17</v>
      </c>
      <c r="C42" s="1">
        <v>0.64705882352941102</v>
      </c>
      <c r="D42" s="1">
        <v>0.93055555555555503</v>
      </c>
      <c r="E42" s="1">
        <v>0.91176470588235203</v>
      </c>
      <c r="F42" s="1">
        <v>0.80392156862745101</v>
      </c>
      <c r="G42" s="1">
        <v>0.79309446596661204</v>
      </c>
    </row>
    <row r="43" spans="1:7" x14ac:dyDescent="0.45">
      <c r="A43" s="1">
        <v>45.2</v>
      </c>
      <c r="B43" s="1">
        <v>18</v>
      </c>
      <c r="C43" s="1">
        <v>0.55555555555555503</v>
      </c>
      <c r="D43" s="1">
        <v>0.95061728395061695</v>
      </c>
      <c r="E43" s="1">
        <v>0.947712418300653</v>
      </c>
      <c r="F43" s="1">
        <v>0.64912280701754299</v>
      </c>
      <c r="G43" s="1">
        <v>0.79692830436653195</v>
      </c>
    </row>
    <row r="44" spans="1:7" x14ac:dyDescent="0.45">
      <c r="A44" s="1">
        <v>48.2</v>
      </c>
      <c r="B44" s="1">
        <v>18</v>
      </c>
      <c r="C44" s="1">
        <v>0.33333333333333298</v>
      </c>
      <c r="D44" s="1">
        <v>0.88888888888888795</v>
      </c>
      <c r="E44" s="1">
        <v>0.85620915032679701</v>
      </c>
      <c r="F44" s="1">
        <v>0.38596491228070101</v>
      </c>
      <c r="G44" s="1">
        <v>0.74908876807705804</v>
      </c>
    </row>
    <row r="45" spans="1:7" x14ac:dyDescent="0.45">
      <c r="A45" s="1">
        <v>18.2</v>
      </c>
      <c r="B45" s="1">
        <v>20</v>
      </c>
      <c r="C45" s="1">
        <v>0.25</v>
      </c>
      <c r="D45" s="1">
        <v>0.84</v>
      </c>
      <c r="E45" s="1">
        <v>0.77894736842105206</v>
      </c>
      <c r="F45" s="1">
        <v>0.338095238095238</v>
      </c>
      <c r="G45" s="1">
        <v>0.68105492551739999</v>
      </c>
    </row>
    <row r="46" spans="1:7" x14ac:dyDescent="0.45">
      <c r="A46" s="1">
        <v>35.200000000000003</v>
      </c>
      <c r="B46" s="1">
        <v>20</v>
      </c>
      <c r="C46" s="1">
        <v>0.55000000000000004</v>
      </c>
      <c r="D46" s="1">
        <v>0.91</v>
      </c>
      <c r="E46" s="1">
        <v>0.89473684210526305</v>
      </c>
      <c r="F46" s="1">
        <v>0.55238095238095197</v>
      </c>
      <c r="G46" s="1">
        <v>0.84212637851105598</v>
      </c>
    </row>
    <row r="47" spans="1:7" x14ac:dyDescent="0.45">
      <c r="A47" s="1">
        <v>24.2</v>
      </c>
      <c r="B47" s="1">
        <v>21</v>
      </c>
      <c r="C47" s="1">
        <v>0.33333333333333298</v>
      </c>
      <c r="D47" s="1">
        <v>0.82727272727272705</v>
      </c>
      <c r="E47" s="1">
        <v>0.76190476190476097</v>
      </c>
      <c r="F47" s="1">
        <v>0.493506493506493</v>
      </c>
      <c r="G47" s="1">
        <v>0.68375476191127904</v>
      </c>
    </row>
    <row r="48" spans="1:7" x14ac:dyDescent="0.45">
      <c r="A48" s="1">
        <v>44.2</v>
      </c>
      <c r="B48" s="1">
        <v>25</v>
      </c>
      <c r="C48" s="1">
        <v>0.6</v>
      </c>
      <c r="D48" s="1">
        <v>0.95512820512820495</v>
      </c>
      <c r="E48" s="1">
        <v>0.95333333333333303</v>
      </c>
      <c r="F48" s="1">
        <v>0.57230769230769196</v>
      </c>
      <c r="G48" s="1">
        <v>0.85413295421660096</v>
      </c>
    </row>
    <row r="49" spans="1:7" x14ac:dyDescent="0.45">
      <c r="A49" s="1">
        <v>31.2</v>
      </c>
      <c r="B49" s="1">
        <v>30</v>
      </c>
      <c r="C49" s="1">
        <v>0.3</v>
      </c>
      <c r="D49" s="1">
        <v>0.93777777777777704</v>
      </c>
      <c r="E49" s="1">
        <v>0.93103448275862</v>
      </c>
      <c r="F49" s="1">
        <v>0.31182795698924698</v>
      </c>
      <c r="G49" s="1">
        <v>0.67877320111433803</v>
      </c>
    </row>
    <row r="50" spans="1:7" x14ac:dyDescent="0.45">
      <c r="A50" s="1">
        <v>16.2</v>
      </c>
      <c r="B50" s="1">
        <v>40</v>
      </c>
      <c r="C50" s="1">
        <v>0.17499999999999999</v>
      </c>
      <c r="D50" s="1">
        <v>0.86250000000000004</v>
      </c>
      <c r="E50" s="1">
        <v>0.81282051282051204</v>
      </c>
      <c r="F50" s="1">
        <v>0.17804878048780401</v>
      </c>
      <c r="G50" s="1">
        <v>0.58376412815371403</v>
      </c>
    </row>
    <row r="51" spans="1:7" x14ac:dyDescent="0.45">
      <c r="A51" s="1">
        <v>19.2</v>
      </c>
      <c r="B51" s="1">
        <v>90</v>
      </c>
      <c r="C51" s="1">
        <v>0.1</v>
      </c>
      <c r="D51" s="1">
        <v>0.87456790123456796</v>
      </c>
      <c r="E51" s="1">
        <v>0.82571785268414399</v>
      </c>
      <c r="F51" s="1">
        <v>0.144566544566544</v>
      </c>
      <c r="G51" s="1">
        <v>0.416689912914466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selection activeCell="K7" sqref="K7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10" max="10" width="16.929687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26</v>
      </c>
      <c r="G1" s="1" t="s">
        <v>32</v>
      </c>
      <c r="H1" s="1"/>
      <c r="I1" s="11" t="s">
        <v>4</v>
      </c>
      <c r="J1" s="18" t="s">
        <v>5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2">
        <v>5</v>
      </c>
      <c r="J2" s="19">
        <f>AVERAGEIF($B$2:$B$31,I2,$C$2:$C$31)</f>
        <v>0.96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2">
        <v>25</v>
      </c>
      <c r="J3" s="19">
        <f>AVERAGEIF($B$2:$B$31,I3,$C$2:$C$31)</f>
        <v>0.73999999999999988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2">
        <v>50</v>
      </c>
      <c r="J4" s="19">
        <f>AVERAGEIF($B$2:$B$31,I4,$C$2:$C$31)</f>
        <v>0.6180000000000001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/>
      <c r="I6" s="16" t="s">
        <v>4</v>
      </c>
      <c r="J6" s="16" t="s">
        <v>18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/>
      <c r="I7" s="17">
        <v>5</v>
      </c>
      <c r="J7" s="21">
        <f>AVERAGEIF($B$2:$B$31,I7,$E$2:$E$31)</f>
        <v>0.98000000000000009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/>
      <c r="I8" s="17">
        <v>25</v>
      </c>
      <c r="J8" s="21">
        <f t="shared" ref="J8:J9" si="0">AVERAGEIF($B$2:$B$31,I8,$E$2:$E$31)</f>
        <v>0.95933333333333315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7">
        <v>50</v>
      </c>
      <c r="J9" s="21">
        <f t="shared" si="0"/>
        <v>0.95787755102040761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/>
      <c r="K10" s="1"/>
    </row>
    <row r="11" spans="1:11" x14ac:dyDescent="0.45">
      <c r="A11" s="1">
        <v>158.19999999999999</v>
      </c>
      <c r="B11" s="1">
        <v>5</v>
      </c>
      <c r="C11" s="1">
        <v>0.6</v>
      </c>
      <c r="D11" s="1">
        <v>0.83333333333333304</v>
      </c>
      <c r="E11" s="1">
        <v>0.8</v>
      </c>
      <c r="F11" s="1">
        <v>0.93333333333333302</v>
      </c>
      <c r="G11" s="1">
        <v>0.91351452512485098</v>
      </c>
      <c r="H11" s="1"/>
      <c r="I11" s="16" t="s">
        <v>4</v>
      </c>
      <c r="J11" s="16" t="s">
        <v>34</v>
      </c>
    </row>
    <row r="12" spans="1:11" x14ac:dyDescent="0.45">
      <c r="A12" s="1">
        <v>25.1</v>
      </c>
      <c r="B12" s="1">
        <v>25</v>
      </c>
      <c r="C12" s="1">
        <v>0.6</v>
      </c>
      <c r="D12" s="1">
        <v>0.94230769230769196</v>
      </c>
      <c r="E12" s="1">
        <v>0.93333333333333302</v>
      </c>
      <c r="F12" s="1">
        <v>0.6</v>
      </c>
      <c r="G12" s="1">
        <v>0.83537038934258001</v>
      </c>
      <c r="H12" s="1"/>
      <c r="I12" s="17">
        <v>5</v>
      </c>
      <c r="J12" s="21">
        <f>AVERAGEIF($B$2:$B$31,I12,$D$2:$D$31)</f>
        <v>0.98333333333333317</v>
      </c>
    </row>
    <row r="13" spans="1:11" x14ac:dyDescent="0.45">
      <c r="A13" s="1">
        <v>76.099999999999994</v>
      </c>
      <c r="B13" s="1">
        <v>25</v>
      </c>
      <c r="C13" s="1">
        <v>0.64</v>
      </c>
      <c r="D13" s="1">
        <v>0.94871794871794801</v>
      </c>
      <c r="E13" s="1">
        <v>0.94</v>
      </c>
      <c r="F13" s="1">
        <v>0.63384615384615295</v>
      </c>
      <c r="G13" s="1">
        <v>0.85636960953327002</v>
      </c>
      <c r="H13" s="1"/>
      <c r="I13" s="17">
        <v>25</v>
      </c>
      <c r="J13" s="21">
        <f t="shared" ref="J13:J14" si="1">AVERAGEIF($B$2:$B$31,I13,$D$2:$D$31)</f>
        <v>0.96410256410256356</v>
      </c>
    </row>
    <row r="14" spans="1:11" x14ac:dyDescent="0.45">
      <c r="A14" s="1">
        <v>127.1</v>
      </c>
      <c r="B14" s="1">
        <v>25</v>
      </c>
      <c r="C14" s="1">
        <v>0.72</v>
      </c>
      <c r="D14" s="1">
        <v>0.95512820512820495</v>
      </c>
      <c r="E14" s="1">
        <v>0.94666666666666599</v>
      </c>
      <c r="F14" s="1">
        <v>0.66461538461538405</v>
      </c>
      <c r="G14" s="1">
        <v>0.92158214013701001</v>
      </c>
      <c r="H14" s="1"/>
      <c r="I14" s="17">
        <v>50</v>
      </c>
      <c r="J14" s="21">
        <f t="shared" si="1"/>
        <v>0.96287999999999996</v>
      </c>
    </row>
    <row r="15" spans="1:11" x14ac:dyDescent="0.45">
      <c r="A15" s="1">
        <v>178.1</v>
      </c>
      <c r="B15" s="1">
        <v>25</v>
      </c>
      <c r="C15" s="1">
        <v>0.76</v>
      </c>
      <c r="D15" s="1">
        <v>0.97435897435897401</v>
      </c>
      <c r="E15" s="1">
        <v>0.97333333333333305</v>
      </c>
      <c r="F15" s="1">
        <v>0.701538461538461</v>
      </c>
      <c r="G15" s="1">
        <v>0.93925212613351505</v>
      </c>
      <c r="H15" s="1"/>
      <c r="I15" s="1"/>
      <c r="J15" s="1"/>
      <c r="K15" s="1"/>
    </row>
    <row r="16" spans="1:11" x14ac:dyDescent="0.45">
      <c r="A16" s="1">
        <v>229.1</v>
      </c>
      <c r="B16" s="1">
        <v>25</v>
      </c>
      <c r="C16" s="1">
        <v>0.76</v>
      </c>
      <c r="D16" s="1">
        <v>0.97435897435897401</v>
      </c>
      <c r="E16" s="1">
        <v>0.97333333333333305</v>
      </c>
      <c r="F16" s="1">
        <v>0.68923076923076898</v>
      </c>
      <c r="G16" s="1">
        <v>0.947159999647045</v>
      </c>
      <c r="H16" s="1"/>
      <c r="I16" s="16" t="s">
        <v>4</v>
      </c>
      <c r="J16" s="16" t="s">
        <v>35</v>
      </c>
    </row>
    <row r="17" spans="1:10" x14ac:dyDescent="0.45">
      <c r="A17" s="1">
        <v>280.10000000000002</v>
      </c>
      <c r="B17" s="1">
        <v>25</v>
      </c>
      <c r="C17" s="1">
        <v>0.76</v>
      </c>
      <c r="D17" s="1">
        <v>0.97435897435897401</v>
      </c>
      <c r="E17" s="1">
        <v>0.97333333333333305</v>
      </c>
      <c r="F17" s="1">
        <v>0.78769230769230703</v>
      </c>
      <c r="G17" s="1">
        <v>0.88471915311833205</v>
      </c>
      <c r="I17" s="17">
        <v>5</v>
      </c>
      <c r="J17" s="21">
        <f>AVERAGEIF($B$2:$B$31,I17,$F$2:$F$31)</f>
        <v>0.9933333333333334</v>
      </c>
    </row>
    <row r="18" spans="1:10" x14ac:dyDescent="0.45">
      <c r="A18" s="1">
        <v>25.2</v>
      </c>
      <c r="B18" s="1">
        <v>25</v>
      </c>
      <c r="C18" s="1">
        <v>0.68</v>
      </c>
      <c r="D18" s="1">
        <v>0.94871794871794801</v>
      </c>
      <c r="E18" s="1">
        <v>0.94</v>
      </c>
      <c r="F18" s="1">
        <v>0.73538461538461497</v>
      </c>
      <c r="G18" s="1">
        <v>0.83404726274808305</v>
      </c>
      <c r="I18" s="17">
        <v>25</v>
      </c>
      <c r="J18" s="21">
        <f>AVERAGEIF($B$2:$B$31,I18,$F$2:$F$31)</f>
        <v>0.72861538461538411</v>
      </c>
    </row>
    <row r="19" spans="1:10" x14ac:dyDescent="0.45">
      <c r="A19" s="1">
        <v>76.2</v>
      </c>
      <c r="B19" s="1">
        <v>25</v>
      </c>
      <c r="C19" s="1">
        <v>0.8</v>
      </c>
      <c r="D19" s="1">
        <v>0.96153846153846101</v>
      </c>
      <c r="E19" s="1">
        <v>0.95333333333333303</v>
      </c>
      <c r="F19" s="1">
        <v>0.79384615384615298</v>
      </c>
      <c r="G19" s="1">
        <v>0.92392144343702898</v>
      </c>
      <c r="I19" s="17">
        <v>50</v>
      </c>
      <c r="J19" s="21">
        <f>AVERAGEIF($B$2:$B$31,I19,$F$2:$F$31)</f>
        <v>0.60776470588235254</v>
      </c>
    </row>
    <row r="20" spans="1:10" x14ac:dyDescent="0.45">
      <c r="A20" s="1">
        <v>127.2</v>
      </c>
      <c r="B20" s="1">
        <v>25</v>
      </c>
      <c r="C20" s="1">
        <v>0.84</v>
      </c>
      <c r="D20" s="1">
        <v>0.98076923076922995</v>
      </c>
      <c r="E20" s="1">
        <v>0.98</v>
      </c>
      <c r="F20" s="1">
        <v>0.84615384615384603</v>
      </c>
      <c r="G20" s="1">
        <v>0.93163386280954996</v>
      </c>
    </row>
    <row r="21" spans="1:10" x14ac:dyDescent="0.45">
      <c r="A21" s="1">
        <v>178.2</v>
      </c>
      <c r="B21" s="1">
        <v>25</v>
      </c>
      <c r="C21" s="1">
        <v>0.84</v>
      </c>
      <c r="D21" s="1">
        <v>0.98076923076922995</v>
      </c>
      <c r="E21" s="1">
        <v>0.98</v>
      </c>
      <c r="F21" s="1">
        <v>0.83384615384615302</v>
      </c>
      <c r="G21" s="1">
        <v>0.93954173632308102</v>
      </c>
      <c r="I21" s="16" t="s">
        <v>4</v>
      </c>
      <c r="J21" s="16" t="s">
        <v>33</v>
      </c>
    </row>
    <row r="22" spans="1:10" x14ac:dyDescent="0.45">
      <c r="A22" s="1">
        <v>50.1</v>
      </c>
      <c r="B22" s="1">
        <v>50</v>
      </c>
      <c r="C22" s="1">
        <v>0.6</v>
      </c>
      <c r="D22" s="1">
        <v>0.95040000000000002</v>
      </c>
      <c r="E22" s="1">
        <v>0.941224489795918</v>
      </c>
      <c r="F22" s="1">
        <v>0.55843137254901898</v>
      </c>
      <c r="G22" s="1">
        <v>0.81284338743303897</v>
      </c>
      <c r="I22" s="17">
        <v>5</v>
      </c>
      <c r="J22" s="21">
        <f>AVERAGEIF($B$2:$B$31,I22,$G$2:$G$31)</f>
        <v>0.99135145251248513</v>
      </c>
    </row>
    <row r="23" spans="1:10" x14ac:dyDescent="0.45">
      <c r="A23" s="1">
        <v>101.1</v>
      </c>
      <c r="B23" s="1">
        <v>50</v>
      </c>
      <c r="C23" s="1">
        <v>0.57999999999999996</v>
      </c>
      <c r="D23" s="1">
        <v>0.96319999999999995</v>
      </c>
      <c r="E23" s="1">
        <v>0.95918367346938704</v>
      </c>
      <c r="F23" s="1">
        <v>0.586666666666666</v>
      </c>
      <c r="G23" s="1">
        <v>0.76923322760989699</v>
      </c>
      <c r="I23" s="17">
        <v>25</v>
      </c>
      <c r="J23" s="21">
        <f>AVERAGEIF($B$2:$B$31,I23,$G$2:$G$31)</f>
        <v>0.9013597723229495</v>
      </c>
    </row>
    <row r="24" spans="1:10" x14ac:dyDescent="0.45">
      <c r="A24" s="1">
        <v>152.1</v>
      </c>
      <c r="B24" s="1">
        <v>50</v>
      </c>
      <c r="C24" s="1">
        <v>0.57999999999999996</v>
      </c>
      <c r="D24" s="1">
        <v>0.96319999999999995</v>
      </c>
      <c r="E24" s="1">
        <v>0.95918367346938704</v>
      </c>
      <c r="F24" s="1">
        <v>0.581960784313725</v>
      </c>
      <c r="G24" s="1">
        <v>0.77242146805974699</v>
      </c>
      <c r="I24" s="17">
        <v>50</v>
      </c>
      <c r="J24" s="21">
        <f>AVERAGEIF($B$2:$B$31,I24,$G$2:$G$31)</f>
        <v>0.80091597782197044</v>
      </c>
    </row>
    <row r="25" spans="1:10" x14ac:dyDescent="0.45">
      <c r="A25" s="1">
        <v>203.1</v>
      </c>
      <c r="B25" s="1">
        <v>50</v>
      </c>
      <c r="C25" s="1">
        <v>0.62</v>
      </c>
      <c r="D25" s="1">
        <v>0.96319999999999995</v>
      </c>
      <c r="E25" s="1">
        <v>0.95918367346938704</v>
      </c>
      <c r="F25" s="1">
        <v>0.61725490196078403</v>
      </c>
      <c r="G25" s="1">
        <v>0.79693306268195296</v>
      </c>
    </row>
    <row r="26" spans="1:10" x14ac:dyDescent="0.45">
      <c r="A26" s="1">
        <v>254.1</v>
      </c>
      <c r="B26" s="1">
        <v>50</v>
      </c>
      <c r="C26" s="1">
        <v>0.62</v>
      </c>
      <c r="D26" s="1">
        <v>0.96640000000000004</v>
      </c>
      <c r="E26" s="1">
        <v>0.96244897959183595</v>
      </c>
      <c r="F26" s="1">
        <v>0.61098039215686195</v>
      </c>
      <c r="G26" s="1">
        <v>0.80134297069671001</v>
      </c>
    </row>
    <row r="27" spans="1:10" x14ac:dyDescent="0.45">
      <c r="A27" s="1">
        <v>305.10000000000002</v>
      </c>
      <c r="B27" s="1">
        <v>50</v>
      </c>
      <c r="C27" s="1">
        <v>0.66</v>
      </c>
      <c r="D27" s="1">
        <v>0.96799999999999997</v>
      </c>
      <c r="E27" s="1">
        <v>0.96408163265306102</v>
      </c>
      <c r="F27" s="1">
        <v>0.669803921568627</v>
      </c>
      <c r="G27" s="1">
        <v>0.80924195183535397</v>
      </c>
    </row>
    <row r="28" spans="1:10" x14ac:dyDescent="0.45">
      <c r="A28" s="1">
        <v>50.2</v>
      </c>
      <c r="B28" s="1">
        <v>50</v>
      </c>
      <c r="C28" s="1">
        <v>0.57999999999999996</v>
      </c>
      <c r="D28" s="1">
        <v>0.96160000000000001</v>
      </c>
      <c r="E28" s="1">
        <v>0.95755102040816298</v>
      </c>
      <c r="F28" s="1">
        <v>0.542745098039215</v>
      </c>
      <c r="G28" s="1">
        <v>0.79816087999012497</v>
      </c>
    </row>
    <row r="29" spans="1:10" x14ac:dyDescent="0.45">
      <c r="A29" s="1">
        <v>101.2</v>
      </c>
      <c r="B29" s="1">
        <v>50</v>
      </c>
      <c r="C29" s="1">
        <v>0.66</v>
      </c>
      <c r="D29" s="1">
        <v>0.96160000000000001</v>
      </c>
      <c r="E29" s="1">
        <v>0.95265306122448901</v>
      </c>
      <c r="F29" s="1">
        <v>0.65725490196078395</v>
      </c>
      <c r="G29" s="1">
        <v>0.81921795303419298</v>
      </c>
    </row>
    <row r="30" spans="1:10" x14ac:dyDescent="0.45">
      <c r="A30" s="1">
        <v>152.19999999999999</v>
      </c>
      <c r="B30" s="1">
        <v>50</v>
      </c>
      <c r="C30" s="1">
        <v>0.62</v>
      </c>
      <c r="D30" s="1">
        <v>0.96319999999999995</v>
      </c>
      <c r="E30" s="1">
        <v>0.95918367346938704</v>
      </c>
      <c r="F30" s="1">
        <v>0.63215686274509797</v>
      </c>
      <c r="G30" s="1">
        <v>0.785920653578845</v>
      </c>
    </row>
    <row r="31" spans="1:10" x14ac:dyDescent="0.45">
      <c r="A31" s="1">
        <v>203.2</v>
      </c>
      <c r="B31" s="1">
        <v>50</v>
      </c>
      <c r="C31" s="1">
        <v>0.66</v>
      </c>
      <c r="D31" s="1">
        <v>0.96799999999999997</v>
      </c>
      <c r="E31" s="1">
        <v>0.96408163265306102</v>
      </c>
      <c r="F31" s="1">
        <v>0.62039215686274496</v>
      </c>
      <c r="G31" s="1">
        <v>0.84384422329984099</v>
      </c>
    </row>
    <row r="32" spans="1:10" x14ac:dyDescent="0.45">
      <c r="A32" s="1">
        <v>15.2</v>
      </c>
      <c r="B32" s="1">
        <v>12</v>
      </c>
      <c r="C32" s="1">
        <v>0.58333333333333304</v>
      </c>
      <c r="D32" s="1">
        <v>0.86111111111111105</v>
      </c>
      <c r="E32" s="1">
        <v>0.84848484848484795</v>
      </c>
      <c r="F32" s="1">
        <v>0.487179487179487</v>
      </c>
      <c r="G32" s="1">
        <v>0.99246454261069295</v>
      </c>
    </row>
    <row r="33" spans="1:7" x14ac:dyDescent="0.45">
      <c r="A33" s="1">
        <v>41.2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45">
      <c r="A34" s="1">
        <v>47.2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45">
      <c r="A35" s="1">
        <v>25.2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45">
      <c r="A36" s="1">
        <v>28.2</v>
      </c>
      <c r="B36" s="1">
        <v>14</v>
      </c>
      <c r="C36" s="1">
        <v>0.57142857142857095</v>
      </c>
      <c r="D36" s="1">
        <v>0.87755102040816302</v>
      </c>
      <c r="E36" s="1">
        <v>0.86813186813186805</v>
      </c>
      <c r="F36" s="1">
        <v>0.74285714285714199</v>
      </c>
      <c r="G36" s="1">
        <v>0.79294171850588602</v>
      </c>
    </row>
    <row r="37" spans="1:7" x14ac:dyDescent="0.45">
      <c r="A37" s="1">
        <v>49.2</v>
      </c>
      <c r="B37" s="1">
        <v>14</v>
      </c>
      <c r="C37" s="1">
        <v>0.57142857142857095</v>
      </c>
      <c r="D37" s="1">
        <v>0.89795918367346905</v>
      </c>
      <c r="E37" s="1">
        <v>0.89010989010988995</v>
      </c>
      <c r="F37" s="1">
        <v>0.628571428571428</v>
      </c>
      <c r="G37" s="1">
        <v>0.86614331369331798</v>
      </c>
    </row>
    <row r="38" spans="1:7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5">
      <c r="A39" s="1">
        <v>7.2</v>
      </c>
      <c r="B39" s="1">
        <v>16</v>
      </c>
      <c r="C39" s="1">
        <v>0.625</v>
      </c>
      <c r="D39" s="1">
        <v>0.875</v>
      </c>
      <c r="E39" s="1">
        <v>0.86666666666666603</v>
      </c>
      <c r="F39" s="1">
        <v>0.625</v>
      </c>
      <c r="G39" s="1">
        <v>0.899031352405118</v>
      </c>
    </row>
    <row r="40" spans="1:7" x14ac:dyDescent="0.4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45">
      <c r="A41" s="1">
        <v>14.2</v>
      </c>
      <c r="B41" s="1">
        <v>17</v>
      </c>
      <c r="C41" s="1">
        <v>0.58823529411764697</v>
      </c>
      <c r="D41" s="1">
        <v>0.90277777777777701</v>
      </c>
      <c r="E41" s="1">
        <v>0.89705882352941102</v>
      </c>
      <c r="F41" s="1">
        <v>0.49673202614378997</v>
      </c>
      <c r="G41" s="1">
        <v>0.93522576164775495</v>
      </c>
    </row>
    <row r="42" spans="1:7" x14ac:dyDescent="0.4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45">
      <c r="A43" s="1">
        <v>45.2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</row>
    <row r="44" spans="1:7" x14ac:dyDescent="0.45">
      <c r="A44" s="1">
        <v>48.2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45">
      <c r="A45" s="1">
        <v>18.2</v>
      </c>
      <c r="B45" s="1">
        <v>20</v>
      </c>
      <c r="C45" s="1">
        <v>0.5</v>
      </c>
      <c r="D45" s="1">
        <v>0.85</v>
      </c>
      <c r="E45" s="1">
        <v>0.84210526315789402</v>
      </c>
      <c r="F45" s="1">
        <v>0.30952380952380898</v>
      </c>
      <c r="G45" s="1">
        <v>0.96090067853169103</v>
      </c>
    </row>
    <row r="46" spans="1:7" x14ac:dyDescent="0.45">
      <c r="A46" s="1">
        <v>35.200000000000003</v>
      </c>
      <c r="B46" s="1">
        <v>20</v>
      </c>
      <c r="C46" s="1">
        <v>0.5</v>
      </c>
      <c r="D46" s="1">
        <v>0.89</v>
      </c>
      <c r="E46" s="1">
        <v>0.884210526315789</v>
      </c>
      <c r="F46" s="1">
        <v>0.5</v>
      </c>
      <c r="G46" s="1">
        <v>0.82661733697374296</v>
      </c>
    </row>
    <row r="47" spans="1:7" x14ac:dyDescent="0.45">
      <c r="A47" s="1">
        <v>24.2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</row>
    <row r="48" spans="1:7" x14ac:dyDescent="0.45">
      <c r="A48" s="1">
        <v>44.2</v>
      </c>
      <c r="B48" s="1">
        <v>25</v>
      </c>
      <c r="C48" s="1">
        <v>0.52</v>
      </c>
      <c r="D48" s="1">
        <v>0.94230769230769196</v>
      </c>
      <c r="E48" s="1">
        <v>0.94</v>
      </c>
      <c r="F48" s="1">
        <v>0.70461538461538398</v>
      </c>
      <c r="G48" s="1">
        <v>0.68409645387120899</v>
      </c>
    </row>
    <row r="49" spans="1:7" x14ac:dyDescent="0.45">
      <c r="A49" s="1">
        <v>31.2</v>
      </c>
      <c r="B49" s="1">
        <v>30</v>
      </c>
      <c r="C49" s="1">
        <v>0.8</v>
      </c>
      <c r="D49" s="1">
        <v>0.982222222222222</v>
      </c>
      <c r="E49" s="1">
        <v>0.98160919540229796</v>
      </c>
      <c r="F49" s="1">
        <v>0.72903225806451599</v>
      </c>
      <c r="G49" s="1">
        <v>0.95627167608463903</v>
      </c>
    </row>
    <row r="50" spans="1:7" x14ac:dyDescent="0.45">
      <c r="A50" s="1">
        <v>16.2</v>
      </c>
      <c r="B50" s="1">
        <v>40</v>
      </c>
      <c r="C50" s="1">
        <v>0.52500000000000002</v>
      </c>
      <c r="D50" s="1">
        <v>0.87250000000000005</v>
      </c>
      <c r="E50" s="1">
        <v>0.86923076923076903</v>
      </c>
      <c r="F50" s="1">
        <v>0.328048780487804</v>
      </c>
      <c r="G50" s="1">
        <v>0.90141726976996694</v>
      </c>
    </row>
    <row r="51" spans="1:7" x14ac:dyDescent="0.45">
      <c r="A51" s="1">
        <v>19.2</v>
      </c>
      <c r="B51" s="1">
        <v>90</v>
      </c>
      <c r="C51" s="1">
        <v>0.6</v>
      </c>
      <c r="D51" s="1">
        <v>0.91555555555555501</v>
      </c>
      <c r="E51" s="1">
        <v>0.91460674157303301</v>
      </c>
      <c r="F51" s="1">
        <v>0.371428571428571</v>
      </c>
      <c r="G51" s="1">
        <v>0.92072117192839797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2" sqref="D2:D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10</v>
      </c>
      <c r="B1" s="6" t="s">
        <v>11</v>
      </c>
      <c r="C1" s="6" t="s">
        <v>12</v>
      </c>
      <c r="D1" s="6" t="s">
        <v>13</v>
      </c>
    </row>
    <row r="2" spans="1:4" x14ac:dyDescent="0.45">
      <c r="A2" s="5" t="s">
        <v>6</v>
      </c>
      <c r="B2" s="3">
        <f>'Linear-10'!J2</f>
        <v>0.96</v>
      </c>
      <c r="C2" s="3">
        <f>'Linear-10'!J3</f>
        <v>0.73999999999999988</v>
      </c>
      <c r="D2" s="3">
        <f>'Linear-10'!J4</f>
        <v>0.6180000000000001</v>
      </c>
    </row>
    <row r="3" spans="1:4" x14ac:dyDescent="0.45">
      <c r="A3" s="5" t="s">
        <v>7</v>
      </c>
      <c r="B3" s="4">
        <f>'Saturating-10'!J2</f>
        <v>0.91999999999999993</v>
      </c>
      <c r="C3" s="4">
        <f>'Saturating-10'!J3</f>
        <v>0.7639999999999999</v>
      </c>
      <c r="D3" s="4">
        <f>'Saturating-10'!J4</f>
        <v>0.54399999999999993</v>
      </c>
    </row>
    <row r="4" spans="1:4" x14ac:dyDescent="0.45">
      <c r="A4" s="5" t="s">
        <v>8</v>
      </c>
      <c r="B4" s="4">
        <f>'Discontinuous-10'!J2</f>
        <v>0.96363636363636362</v>
      </c>
      <c r="C4" s="4">
        <f>'Discontinuous-10'!J3</f>
        <v>0.62909090909090903</v>
      </c>
      <c r="D4" s="4">
        <f>'Discontinuous-10'!J4</f>
        <v>0.53</v>
      </c>
    </row>
    <row r="5" spans="1:4" x14ac:dyDescent="0.45">
      <c r="A5" s="5" t="s">
        <v>9</v>
      </c>
      <c r="B5" s="4">
        <f>'Combined-10'!J2</f>
        <v>0.89090909090909076</v>
      </c>
      <c r="C5" s="4">
        <f>'Combined-10'!J3</f>
        <v>0.62545454545454549</v>
      </c>
      <c r="D5" s="4">
        <f>'Combined-10'!J4</f>
        <v>0.37749999999999995</v>
      </c>
    </row>
    <row r="18" spans="6:6" x14ac:dyDescent="0.45">
      <c r="F18" t="s">
        <v>14</v>
      </c>
    </row>
    <row r="19" spans="6:6" x14ac:dyDescent="0.45">
      <c r="F19" t="s">
        <v>15</v>
      </c>
    </row>
    <row r="20" spans="6:6" x14ac:dyDescent="0.45">
      <c r="F20" t="s">
        <v>16</v>
      </c>
    </row>
    <row r="21" spans="6:6" x14ac:dyDescent="0.45">
      <c r="F21" t="s">
        <v>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10</v>
      </c>
      <c r="B1" s="6" t="s">
        <v>11</v>
      </c>
      <c r="C1" s="6" t="s">
        <v>12</v>
      </c>
      <c r="D1" s="6" t="s">
        <v>13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6</v>
      </c>
      <c r="B2" s="3">
        <f>'Linear-10'!J7</f>
        <v>0.98000000000000009</v>
      </c>
      <c r="C2" s="3">
        <f>'Linear-10'!J8</f>
        <v>0.95933333333333315</v>
      </c>
      <c r="D2" s="3">
        <f>'Linear-10'!J9</f>
        <v>0.95787755102040761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7</v>
      </c>
      <c r="B3" s="4">
        <f>'Saturating-10'!J7</f>
        <v>0.96</v>
      </c>
      <c r="C3" s="4">
        <f>'Saturating-10'!J8</f>
        <v>0.97199999999999975</v>
      </c>
      <c r="D3" s="4">
        <f>'Saturating-10'!J9</f>
        <v>0.97142857142857097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8</v>
      </c>
      <c r="B4" s="4">
        <f>'Discontinuous-10'!J7</f>
        <v>0.98181818181818192</v>
      </c>
      <c r="C4" s="10">
        <f>'Discontinuous-10'!J8</f>
        <v>0.9581818181818178</v>
      </c>
      <c r="D4" s="4">
        <f>'Discontinuous-10'!J9</f>
        <v>0.97163265306122404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9</v>
      </c>
      <c r="B5" s="4">
        <f>'Combined-10'!J7</f>
        <v>0.94545454545454533</v>
      </c>
      <c r="C5" s="4">
        <f>'Combined-10'!J8</f>
        <v>0.94969696969696926</v>
      </c>
      <c r="D5" s="4">
        <f>'Combined-10'!J9</f>
        <v>0.94387755102040771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19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20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21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22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23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tabSelected="1" zoomScale="90" zoomScaleNormal="90" workbookViewId="0">
      <selection activeCell="D17" sqref="D17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10</v>
      </c>
      <c r="B1" s="6" t="s">
        <v>11</v>
      </c>
      <c r="C1" s="6" t="s">
        <v>12</v>
      </c>
      <c r="D1" s="6" t="s">
        <v>13</v>
      </c>
    </row>
    <row r="2" spans="1:4" x14ac:dyDescent="0.45">
      <c r="A2" s="5" t="s">
        <v>6</v>
      </c>
      <c r="B2" s="3">
        <f>'Linear-10'!J22</f>
        <v>0.99135145251248513</v>
      </c>
      <c r="C2" s="3">
        <f>'Linear-10'!J23</f>
        <v>0.9013597723229495</v>
      </c>
      <c r="D2" s="3">
        <f>'Linear-10'!J24</f>
        <v>0.80091597782197044</v>
      </c>
    </row>
    <row r="3" spans="1:4" x14ac:dyDescent="0.45">
      <c r="A3" s="5" t="s">
        <v>7</v>
      </c>
      <c r="B3" s="4">
        <f>'Saturating-10'!J22</f>
        <v>0.99214231028559241</v>
      </c>
      <c r="C3" s="4">
        <f>'Saturating-10'!J23</f>
        <v>0.84975698220156592</v>
      </c>
      <c r="D3" s="4">
        <f>'Saturating-10'!J24</f>
        <v>0.73436103911465378</v>
      </c>
    </row>
    <row r="4" spans="1:4" x14ac:dyDescent="0.45">
      <c r="A4" s="5" t="s">
        <v>8</v>
      </c>
      <c r="B4" s="4">
        <f>'Discontinuous-10'!J22</f>
        <v>0.99381235251007849</v>
      </c>
      <c r="C4" s="10">
        <f>'Discontinuous-10'!J23</f>
        <v>0.82974994017573378</v>
      </c>
      <c r="D4" s="4">
        <f>'Discontinuous-10'!J24</f>
        <v>0.7220251661369923</v>
      </c>
    </row>
    <row r="5" spans="1:4" x14ac:dyDescent="0.45">
      <c r="A5" s="5" t="s">
        <v>9</v>
      </c>
      <c r="B5" s="4">
        <f>'Combined-10'!J22</f>
        <v>0.98337796486192375</v>
      </c>
      <c r="C5" s="4">
        <f>'Combined-10'!J23</f>
        <v>0.80827336804117611</v>
      </c>
      <c r="D5" s="4">
        <f>'Combined-10'!J24</f>
        <v>0.64244192888875118</v>
      </c>
    </row>
    <row r="18" spans="6:6" x14ac:dyDescent="0.45">
      <c r="F18" s="1" t="s">
        <v>27</v>
      </c>
    </row>
    <row r="19" spans="6:6" x14ac:dyDescent="0.45">
      <c r="F19" s="1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10</v>
      </c>
      <c r="B1" s="6" t="s">
        <v>11</v>
      </c>
      <c r="C1" s="6" t="s">
        <v>12</v>
      </c>
      <c r="D1" s="6" t="s">
        <v>13</v>
      </c>
    </row>
    <row r="2" spans="1:4" x14ac:dyDescent="0.45">
      <c r="A2" s="5" t="s">
        <v>6</v>
      </c>
      <c r="B2" s="7">
        <f>'Linear-10'!J17</f>
        <v>0.9933333333333334</v>
      </c>
      <c r="C2" s="7">
        <f>'Linear-10'!J18</f>
        <v>0.72861538461538411</v>
      </c>
      <c r="D2" s="7">
        <f>'Linear-10'!J19</f>
        <v>0.60776470588235254</v>
      </c>
    </row>
    <row r="3" spans="1:4" x14ac:dyDescent="0.45">
      <c r="A3" s="5" t="s">
        <v>7</v>
      </c>
      <c r="B3" s="8">
        <f>'Saturating-10'!J17</f>
        <v>0.94666666666666655</v>
      </c>
      <c r="C3" s="8">
        <f>'Saturating-10'!J18</f>
        <v>0.84646153846153815</v>
      </c>
      <c r="D3" s="8">
        <f>'Saturating-10'!J19</f>
        <v>0.57121568627450947</v>
      </c>
    </row>
    <row r="4" spans="1:4" x14ac:dyDescent="0.45">
      <c r="A4" s="5" t="s">
        <v>8</v>
      </c>
      <c r="B4" s="8">
        <f>'Discontinuous-10'!J17</f>
        <v>0.96969696969696961</v>
      </c>
      <c r="C4" s="9">
        <f>'Discontinuous-10'!J18</f>
        <v>0.65762237762237707</v>
      </c>
      <c r="D4" s="8">
        <f>'Discontinuous-10'!J19</f>
        <v>0.5634313725490192</v>
      </c>
    </row>
    <row r="5" spans="1:4" x14ac:dyDescent="0.45">
      <c r="A5" s="5" t="s">
        <v>9</v>
      </c>
      <c r="B5" s="8">
        <f>'Combined-10'!J17</f>
        <v>0.9696969696969695</v>
      </c>
      <c r="C5" s="8">
        <f>'Combined-10'!J18</f>
        <v>0.68447552447552407</v>
      </c>
      <c r="D5" s="8">
        <f>'Combined-10'!J19</f>
        <v>0.4085294117647057</v>
      </c>
    </row>
    <row r="18" spans="6:6" x14ac:dyDescent="0.45">
      <c r="F18" s="1" t="s">
        <v>27</v>
      </c>
    </row>
    <row r="19" spans="6:6" x14ac:dyDescent="0.45">
      <c r="F19" s="1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10</v>
      </c>
      <c r="B1" s="6" t="s">
        <v>11</v>
      </c>
      <c r="C1" s="6" t="s">
        <v>12</v>
      </c>
      <c r="D1" s="6" t="s">
        <v>13</v>
      </c>
      <c r="F1" s="1" t="s">
        <v>29</v>
      </c>
      <c r="G1" s="1" t="s">
        <v>30</v>
      </c>
      <c r="H1" s="1" t="s">
        <v>31</v>
      </c>
      <c r="J1" s="1" t="s">
        <v>29</v>
      </c>
      <c r="K1" s="1" t="s">
        <v>30</v>
      </c>
      <c r="L1" s="1" t="s">
        <v>31</v>
      </c>
      <c r="N1" s="1" t="s">
        <v>29</v>
      </c>
      <c r="O1" s="1" t="s">
        <v>30</v>
      </c>
      <c r="P1" s="1" t="s">
        <v>31</v>
      </c>
    </row>
    <row r="2" spans="1:16" x14ac:dyDescent="0.45">
      <c r="A2" s="5" t="s">
        <v>6</v>
      </c>
      <c r="B2" s="7">
        <f>'Linear-10'!J12</f>
        <v>0.98333333333333317</v>
      </c>
      <c r="C2" s="7">
        <f>'Linear-10'!J13</f>
        <v>0.96410256410256356</v>
      </c>
      <c r="D2" s="7">
        <f>'Linear-10'!J14</f>
        <v>0.96287999999999996</v>
      </c>
      <c r="F2" s="1" t="str">
        <f>Table91120[[#This Row],[Model]]</f>
        <v>Linear</v>
      </c>
      <c r="G2" s="1">
        <f>Table91120[[#This Row],[5]]</f>
        <v>0.98333333333333317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0.96410256410256356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0.96287999999999996</v>
      </c>
      <c r="P2" s="1">
        <f>D8</f>
        <v>0.97551020408163236</v>
      </c>
    </row>
    <row r="3" spans="1:16" x14ac:dyDescent="0.45">
      <c r="A3" s="5" t="s">
        <v>7</v>
      </c>
      <c r="B3" s="8">
        <f>'Saturating-10'!J12</f>
        <v>0.96666666666666656</v>
      </c>
      <c r="C3" s="8">
        <f>'Saturating-10'!J13</f>
        <v>0.97499999999999942</v>
      </c>
      <c r="D3" s="8">
        <f>'Saturating-10'!J14</f>
        <v>0.97535999999999989</v>
      </c>
      <c r="F3" s="1" t="str">
        <f>Table91120[[#This Row],[Model]]</f>
        <v>Saturating</v>
      </c>
      <c r="G3" s="1">
        <f>Table91120[[#This Row],[5]]</f>
        <v>0.96666666666666656</v>
      </c>
      <c r="H3" s="1">
        <f t="shared" ref="H3:H5" si="0">B9</f>
        <v>0.96</v>
      </c>
      <c r="J3" s="1" t="str">
        <f>Table91120[[#This Row],[Model]]</f>
        <v>Saturating</v>
      </c>
      <c r="K3" s="1">
        <f>Table91120[[#This Row],[25]]</f>
        <v>0.97499999999999942</v>
      </c>
      <c r="L3" s="1">
        <f t="shared" ref="L3:L5" si="1">C9</f>
        <v>0.98066666666666646</v>
      </c>
      <c r="N3" s="1" t="str">
        <f>Table91120[[#This Row],[Model]]</f>
        <v>Saturating</v>
      </c>
      <c r="O3" s="1">
        <f>Table91120[[#This Row],[50]]</f>
        <v>0.97535999999999989</v>
      </c>
      <c r="P3" s="1">
        <f t="shared" ref="P3:P5" si="2">D9</f>
        <v>0.9756734693877549</v>
      </c>
    </row>
    <row r="4" spans="1:16" x14ac:dyDescent="0.45">
      <c r="A4" s="5" t="s">
        <v>8</v>
      </c>
      <c r="B4" s="8">
        <f>'Discontinuous-10'!J12</f>
        <v>0.98484848484848475</v>
      </c>
      <c r="C4" s="9">
        <f>'Discontinuous-10'!J13</f>
        <v>0.96212121212121149</v>
      </c>
      <c r="D4" s="8">
        <f>'Discontinuous-10'!J14</f>
        <v>0.9748</v>
      </c>
      <c r="F4" s="1" t="str">
        <f>Table91120[[#This Row],[Model]]</f>
        <v>Discontinuous</v>
      </c>
      <c r="G4" s="1">
        <f>Table91120[[#This Row],[5]]</f>
        <v>0.98484848484848475</v>
      </c>
      <c r="H4" s="1">
        <f t="shared" si="0"/>
        <v>0.98000000000000009</v>
      </c>
      <c r="J4" s="1" t="str">
        <f>Table91120[[#This Row],[Model]]</f>
        <v>Discontinuous</v>
      </c>
      <c r="K4" s="1">
        <f>Table91120[[#This Row],[25]]</f>
        <v>0.96212121212121149</v>
      </c>
      <c r="L4" s="1">
        <f t="shared" si="1"/>
        <v>0.97533333333333316</v>
      </c>
      <c r="N4" s="1" t="str">
        <f>Table91120[[#This Row],[Model]]</f>
        <v>Discontinuous</v>
      </c>
      <c r="O4" s="1">
        <f>Table91120[[#This Row],[50]]</f>
        <v>0.9748</v>
      </c>
      <c r="P4" s="1">
        <f t="shared" si="2"/>
        <v>0.98302040816326475</v>
      </c>
    </row>
    <row r="5" spans="1:16" x14ac:dyDescent="0.45">
      <c r="A5" s="5" t="s">
        <v>9</v>
      </c>
      <c r="B5" s="8">
        <f>'Combined-10'!J12</f>
        <v>0.95454545454545459</v>
      </c>
      <c r="C5" s="8">
        <f>'Combined-10'!J13</f>
        <v>0.9568764568764565</v>
      </c>
      <c r="D5" s="8">
        <f>'Combined-10'!J14</f>
        <v>0.95260000000000011</v>
      </c>
      <c r="F5" s="1" t="str">
        <f>Table91120[[#This Row],[Model]]</f>
        <v>Combined</v>
      </c>
      <c r="G5" s="1">
        <f>Table91120[[#This Row],[5]]</f>
        <v>0.95454545454545459</v>
      </c>
      <c r="H5" s="1">
        <f t="shared" si="0"/>
        <v>0.93333333333333335</v>
      </c>
      <c r="J5" s="1" t="str">
        <f>Table91120[[#This Row],[Model]]</f>
        <v>Combined</v>
      </c>
      <c r="K5" s="1">
        <f>Table91120[[#This Row],[25]]</f>
        <v>0.9568764568764565</v>
      </c>
      <c r="L5" s="1">
        <f t="shared" si="1"/>
        <v>0.96466666666666612</v>
      </c>
      <c r="N5" s="1" t="str">
        <f>Table91120[[#This Row],[Model]]</f>
        <v>Combined</v>
      </c>
      <c r="O5" s="1">
        <f>Table91120[[#This Row],[50]]</f>
        <v>0.95260000000000011</v>
      </c>
      <c r="P5" s="1">
        <f t="shared" si="2"/>
        <v>0.96767346938775467</v>
      </c>
    </row>
    <row r="7" spans="1:16" x14ac:dyDescent="0.45">
      <c r="A7" s="1" t="s">
        <v>10</v>
      </c>
      <c r="B7" s="1" t="s">
        <v>11</v>
      </c>
      <c r="C7" s="1" t="s">
        <v>12</v>
      </c>
      <c r="D7" s="1" t="s">
        <v>13</v>
      </c>
    </row>
    <row r="8" spans="1:16" x14ac:dyDescent="0.45">
      <c r="A8" s="1" t="s">
        <v>6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7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8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9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19</v>
      </c>
    </row>
    <row r="19" spans="6:6" x14ac:dyDescent="0.45">
      <c r="F19" s="1" t="s">
        <v>20</v>
      </c>
    </row>
    <row r="20" spans="6:6" x14ac:dyDescent="0.45">
      <c r="F20" s="1" t="s">
        <v>21</v>
      </c>
    </row>
    <row r="21" spans="6:6" x14ac:dyDescent="0.45">
      <c r="F21" s="1" t="s">
        <v>22</v>
      </c>
    </row>
    <row r="22" spans="6:6" x14ac:dyDescent="0.45">
      <c r="F22" s="1" t="s">
        <v>23</v>
      </c>
    </row>
    <row r="23" spans="6:6" x14ac:dyDescent="0.45">
      <c r="F23" s="1" t="s">
        <v>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2018-01-26T14:56:02Z</dcterms:modified>
</cp:coreProperties>
</file>