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.xml" ContentType="application/vnd.openxmlformats-officedocument.drawing+xml"/>
  <Override PartName="/xl/tables/table2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SelfHealingUtility\data\Ranking\9K\5-25-50\"/>
    </mc:Choice>
  </mc:AlternateContent>
  <bookViews>
    <workbookView xWindow="0" yWindow="0" windowWidth="18270" windowHeight="7240" tabRatio="809" activeTab="4" xr2:uid="{00000000-000D-0000-FFFF-FFFF00000000}"/>
  </bookViews>
  <sheets>
    <sheet name="Combined-10" sheetId="1" r:id="rId1"/>
    <sheet name="Discontinuous-10" sheetId="2" r:id="rId2"/>
    <sheet name="Saturating-10" sheetId="3" r:id="rId3"/>
    <sheet name="Linear-10" sheetId="4" r:id="rId4"/>
    <sheet name="Jaccard" sheetId="5" r:id="rId5"/>
    <sheet name="KendallTau" sheetId="6" r:id="rId6"/>
    <sheet name="DiscountedCumGain" sheetId="10" r:id="rId7"/>
    <sheet name="MismatchPosition" sheetId="8" r:id="rId8"/>
    <sheet name="MismatchDistance" sheetId="7" r:id="rId9"/>
  </sheets>
  <calcPr calcId="171027" concurrentCalc="0"/>
</workbook>
</file>

<file path=xl/calcChain.xml><?xml version="1.0" encoding="utf-8"?>
<calcChain xmlns="http://schemas.openxmlformats.org/spreadsheetml/2006/main">
  <c r="J22" i="3" l="1"/>
  <c r="B3" i="10"/>
  <c r="J22" i="4"/>
  <c r="B2" i="10"/>
  <c r="K24" i="4"/>
  <c r="K23" i="4"/>
  <c r="K22" i="4"/>
  <c r="J24" i="4"/>
  <c r="D2" i="10"/>
  <c r="J23" i="4"/>
  <c r="C2" i="10"/>
  <c r="K24" i="3"/>
  <c r="K23" i="3"/>
  <c r="K22" i="3"/>
  <c r="J24" i="3"/>
  <c r="D3" i="10"/>
  <c r="J23" i="3"/>
  <c r="C3" i="10"/>
  <c r="K24" i="2"/>
  <c r="K23" i="2"/>
  <c r="K22" i="2"/>
  <c r="J24" i="2"/>
  <c r="D4" i="10"/>
  <c r="J23" i="2"/>
  <c r="C4" i="10"/>
  <c r="J22" i="2"/>
  <c r="B4" i="10"/>
  <c r="K24" i="1"/>
  <c r="K23" i="1"/>
  <c r="K22" i="1"/>
  <c r="J24" i="1"/>
  <c r="D5" i="10"/>
  <c r="J23" i="1"/>
  <c r="C5" i="10"/>
  <c r="J22" i="1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J19" i="4"/>
  <c r="J18" i="4"/>
  <c r="J17" i="4"/>
  <c r="K19" i="4"/>
  <c r="K18" i="4"/>
  <c r="K17" i="4"/>
  <c r="J19" i="3"/>
  <c r="J18" i="3"/>
  <c r="J17" i="3"/>
  <c r="B3" i="8"/>
  <c r="K19" i="3"/>
  <c r="K18" i="3"/>
  <c r="K17" i="3"/>
  <c r="J19" i="2"/>
  <c r="D4" i="8"/>
  <c r="J18" i="2"/>
  <c r="J17" i="2"/>
  <c r="K19" i="2"/>
  <c r="K18" i="2"/>
  <c r="K17" i="2"/>
  <c r="J19" i="1"/>
  <c r="J18" i="1"/>
  <c r="C5" i="8"/>
  <c r="J17" i="1"/>
  <c r="K19" i="1"/>
  <c r="K18" i="1"/>
  <c r="K17" i="1"/>
  <c r="B2" i="8"/>
  <c r="C2" i="8"/>
  <c r="D2" i="8"/>
  <c r="C3" i="8"/>
  <c r="D3" i="8"/>
  <c r="B4" i="8"/>
  <c r="C4" i="8"/>
  <c r="B5" i="8"/>
  <c r="D5" i="8"/>
  <c r="J9" i="1"/>
  <c r="J8" i="1"/>
  <c r="J14" i="3"/>
  <c r="D3" i="7"/>
  <c r="O3" i="7"/>
  <c r="K14" i="1"/>
  <c r="K13" i="1"/>
  <c r="K12" i="1"/>
  <c r="J14" i="1"/>
  <c r="D5" i="7"/>
  <c r="O5" i="7"/>
  <c r="J13" i="1"/>
  <c r="C5" i="7"/>
  <c r="K5" i="7"/>
  <c r="J12" i="1"/>
  <c r="B5" i="7"/>
  <c r="G5" i="7"/>
  <c r="K14" i="2"/>
  <c r="K13" i="2"/>
  <c r="K12" i="2"/>
  <c r="J14" i="2"/>
  <c r="D4" i="7"/>
  <c r="O4" i="7"/>
  <c r="J13" i="2"/>
  <c r="J12" i="2"/>
  <c r="B4" i="7"/>
  <c r="G4" i="7"/>
  <c r="K14" i="3"/>
  <c r="K13" i="3"/>
  <c r="K12" i="3"/>
  <c r="K14" i="4"/>
  <c r="K13" i="4"/>
  <c r="K12" i="4"/>
  <c r="J14" i="4"/>
  <c r="J13" i="4"/>
  <c r="J12" i="4"/>
  <c r="B2" i="7"/>
  <c r="G2" i="7"/>
  <c r="J13" i="3"/>
  <c r="C3" i="7"/>
  <c r="K3" i="7"/>
  <c r="J12" i="3"/>
  <c r="B3" i="7"/>
  <c r="G3" i="7"/>
  <c r="D2" i="7"/>
  <c r="O2" i="7"/>
  <c r="C2" i="7"/>
  <c r="K2" i="7"/>
  <c r="C4" i="7"/>
  <c r="K4" i="7"/>
  <c r="K9" i="4"/>
  <c r="K8" i="4"/>
  <c r="K7" i="4"/>
  <c r="J9" i="4"/>
  <c r="D2" i="6"/>
  <c r="J8" i="4"/>
  <c r="C2" i="6"/>
  <c r="J7" i="4"/>
  <c r="B2" i="6"/>
  <c r="K9" i="2"/>
  <c r="K8" i="2"/>
  <c r="K7" i="2"/>
  <c r="J9" i="2"/>
  <c r="D4" i="6"/>
  <c r="J8" i="2"/>
  <c r="C4" i="6"/>
  <c r="J7" i="2"/>
  <c r="B4" i="6"/>
  <c r="K8" i="3"/>
  <c r="K7" i="3"/>
  <c r="K9" i="3"/>
  <c r="J9" i="3"/>
  <c r="D3" i="6"/>
  <c r="J8" i="3"/>
  <c r="C3" i="6"/>
  <c r="J7" i="3"/>
  <c r="B3" i="6"/>
  <c r="K9" i="1"/>
  <c r="K8" i="1"/>
  <c r="K7" i="1"/>
  <c r="D5" i="6"/>
  <c r="C5" i="6"/>
  <c r="J7" i="1"/>
  <c r="B5" i="6"/>
  <c r="K4" i="4"/>
  <c r="J4" i="4"/>
  <c r="D2" i="5"/>
  <c r="K3" i="4"/>
  <c r="J3" i="4"/>
  <c r="C2" i="5"/>
  <c r="K2" i="4"/>
  <c r="J2" i="4"/>
  <c r="B2" i="5"/>
  <c r="K4" i="3"/>
  <c r="J4" i="3"/>
  <c r="D3" i="5"/>
  <c r="K3" i="3"/>
  <c r="J3" i="3"/>
  <c r="C3" i="5"/>
  <c r="K2" i="3"/>
  <c r="J2" i="3"/>
  <c r="B3" i="5"/>
  <c r="K4" i="2"/>
  <c r="J4" i="2"/>
  <c r="D4" i="5"/>
  <c r="K3" i="2"/>
  <c r="J3" i="2"/>
  <c r="C4" i="5"/>
  <c r="K2" i="2"/>
  <c r="J2" i="2"/>
  <c r="B4" i="5"/>
  <c r="K4" i="1"/>
  <c r="K3" i="1"/>
  <c r="K2" i="1"/>
  <c r="J4" i="1"/>
  <c r="D5" i="5"/>
  <c r="J3" i="1"/>
  <c r="C5" i="5"/>
  <c r="J2" i="1"/>
  <c r="B5" i="5"/>
</calcChain>
</file>

<file path=xl/sharedStrings.xml><?xml version="1.0" encoding="utf-8"?>
<sst xmlns="http://schemas.openxmlformats.org/spreadsheetml/2006/main" count="165" uniqueCount="39">
  <si>
    <t>Cycle id</t>
  </si>
  <si>
    <t xml:space="preserve"> Cycle size</t>
  </si>
  <si>
    <t>JaccardCoefficient</t>
  </si>
  <si>
    <t>KendallTauCorrelation</t>
  </si>
  <si>
    <t>Cycle size</t>
  </si>
  <si>
    <t>Jaccard Mean</t>
  </si>
  <si>
    <t>Jaccard STD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</si>
  <si>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</si>
  <si>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</si>
  <si>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</si>
  <si>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</si>
  <si>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</si>
  <si>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</si>
  <si>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</si>
  <si>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</si>
  <si>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</si>
  <si>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</si>
  <si>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</si>
  <si>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</si>
  <si>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Kendall Mean</t>
  </si>
  <si>
    <t>Kendall STD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</si>
  <si>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</si>
  <si>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</si>
  <si>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</si>
  <si>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</si>
  <si>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</si>
  <si>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</si>
  <si>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</si>
  <si>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 Mean</t>
  </si>
  <si>
    <t>Mismatch STD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</si>
  <si>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</si>
  <si>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</si>
  <si>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</si>
  <si>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</si>
  <si>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</si>
  <si>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</si>
  <si>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</si>
  <si>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DCG Mean</t>
  </si>
  <si>
    <t>DCG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</si>
</sst>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0.96</c:v>
                </c:pt>
                <c:pt idx="1">
                  <c:v>0.91999999999999993</c:v>
                </c:pt>
                <c:pt idx="2">
                  <c:v>0.96</c:v>
                </c:pt>
                <c:pt idx="3">
                  <c:v>0.88000000000000012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0.8</c:v>
                </c:pt>
                <c:pt idx="1">
                  <c:v>0.83599999999999997</c:v>
                </c:pt>
                <c:pt idx="2">
                  <c:v>0.78399999999999992</c:v>
                </c:pt>
                <c:pt idx="3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0.76</c:v>
                </c:pt>
                <c:pt idx="1">
                  <c:v>0.64400000000000002</c:v>
                </c:pt>
                <c:pt idx="2">
                  <c:v>0.72799999999999998</c:v>
                </c:pt>
                <c:pt idx="3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0.99135145251248513</c:v>
                </c:pt>
                <c:pt idx="1">
                  <c:v>0.98250661912122328</c:v>
                </c:pt>
                <c:pt idx="2">
                  <c:v>0.99901285632314585</c:v>
                </c:pt>
                <c:pt idx="3">
                  <c:v>0.96797466927300935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0.94634167132386171</c:v>
                </c:pt>
                <c:pt idx="1">
                  <c:v>0.92060704105664026</c:v>
                </c:pt>
                <c:pt idx="2">
                  <c:v>0.89798187667254492</c:v>
                </c:pt>
                <c:pt idx="3">
                  <c:v>0.85033053161787164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0.87693455840760526</c:v>
                </c:pt>
                <c:pt idx="1">
                  <c:v>0.81678020099053816</c:v>
                </c:pt>
                <c:pt idx="2">
                  <c:v>0.81614838258627065</c:v>
                </c:pt>
                <c:pt idx="3">
                  <c:v>0.70703077193816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0.9933333333333334</c:v>
                </c:pt>
                <c:pt idx="1">
                  <c:v>0.93333333333333324</c:v>
                </c:pt>
                <c:pt idx="2">
                  <c:v>0.98000000000000009</c:v>
                </c:pt>
                <c:pt idx="3">
                  <c:v>0.88666666666666671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0.75569230769230733</c:v>
                </c:pt>
                <c:pt idx="1">
                  <c:v>0.85446153846153794</c:v>
                </c:pt>
                <c:pt idx="2">
                  <c:v>0.80492307692307641</c:v>
                </c:pt>
                <c:pt idx="3">
                  <c:v>0.70861538461538409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0.75192156862745052</c:v>
                </c:pt>
                <c:pt idx="1">
                  <c:v>0.62988235294117589</c:v>
                </c:pt>
                <c:pt idx="2">
                  <c:v>0.78172549019607795</c:v>
                </c:pt>
                <c:pt idx="3">
                  <c:v>0.56682352941176439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0.98333333333333317</c:v>
                </c:pt>
                <c:pt idx="1">
                  <c:v>0.96666666666666656</c:v>
                </c:pt>
                <c:pt idx="2">
                  <c:v>0.98333333333333317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0.98012820512820475</c:v>
                </c:pt>
                <c:pt idx="1">
                  <c:v>0.98333333333333284</c:v>
                </c:pt>
                <c:pt idx="2">
                  <c:v>0.97884615384615326</c:v>
                </c:pt>
                <c:pt idx="3">
                  <c:v>0.96858974358974326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0.97599999999999998</c:v>
                </c:pt>
                <c:pt idx="1">
                  <c:v>0.97872000000000026</c:v>
                </c:pt>
                <c:pt idx="2">
                  <c:v>0.98528000000000004</c:v>
                </c:pt>
                <c:pt idx="3">
                  <c:v>0.9735510204081631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0.98333333333333317</c:v>
                </c:pt>
                <c:pt idx="1">
                  <c:v>0.96666666666666656</c:v>
                </c:pt>
                <c:pt idx="2">
                  <c:v>0.98333333333333317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0.98012820512820475</c:v>
                </c:pt>
                <c:pt idx="1">
                  <c:v>0.98333333333333284</c:v>
                </c:pt>
                <c:pt idx="2">
                  <c:v>0.97884615384615326</c:v>
                </c:pt>
                <c:pt idx="3">
                  <c:v>0.96858974358974326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0.97599999999999998</c:v>
                </c:pt>
                <c:pt idx="1">
                  <c:v>0.97872000000000026</c:v>
                </c:pt>
                <c:pt idx="2">
                  <c:v>0.98528000000000004</c:v>
                </c:pt>
                <c:pt idx="3">
                  <c:v>0.9735510204081631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K4" totalsRowShown="0">
  <autoFilter ref="I1:K4" xr:uid="{00000000-0009-0000-0100-000002000000}"/>
  <tableColumns count="3">
    <tableColumn id="1" xr3:uid="{00000000-0010-0000-0100-000001000000}" name="Cycle size"/>
    <tableColumn id="2" xr3:uid="{00000000-0010-0000-0100-000002000000}" name="Jaccard Mean" dataDxfId="72"/>
    <tableColumn id="3" xr3:uid="{00000000-0010-0000-0100-000003000000}" name="Jaccard STD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E47054-838E-4E17-83AD-076277ED7B94}" name="Table25141823" displayName="Table25141823" ref="I16:K19" totalsRowShown="0">
  <autoFilter ref="I16:K19" xr:uid="{D04EBE91-661A-418E-ADA2-964FEE43CD5D}"/>
  <tableColumns count="3">
    <tableColumn id="1" xr3:uid="{2C394440-113F-411C-BBE1-045D7BCF39D7}" name="Cycle size"/>
    <tableColumn id="2" xr3:uid="{7A7ADE5C-F950-4830-86FD-DD19C27954A4}" name="Mismatch Mean" dataDxfId="56"/>
    <tableColumn id="3" xr3:uid="{F1885998-E181-411C-874B-CF0774826068}" name="Mismatch STD" dataDxfId="55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092AB48-4A8C-406D-95F4-B8A99146EEFB}" name="Table2514182330" displayName="Table2514182330" ref="I21:K24" totalsRowShown="0">
  <autoFilter ref="I21:K24" xr:uid="{592AD6A2-9D48-49E5-955B-B83332E89C80}"/>
  <tableColumns count="3">
    <tableColumn id="1" xr3:uid="{D1DF71DA-4B13-41DC-9C76-D2479CD2BD41}" name="Cycle size"/>
    <tableColumn id="2" xr3:uid="{45ED883E-9ED9-4909-B916-AA95BC8EE9E4}" name="Mismatch Mean" dataDxfId="54"/>
    <tableColumn id="3" xr3:uid="{2CE54977-630E-4C0A-B9D5-B609D40C58E8}" name="Mismatch STD" dataDxfId="5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48ADD-3AF6-494C-AFE3-01DA00A5E3E5}" name="Table14" displayName="Table14" ref="A1:G31" totalsRowShown="0">
  <autoFilter ref="A1:G31" xr:uid="{B74E6706-BE0C-4740-AC49-FC0E2BA5866C}"/>
  <sortState ref="A2:G31">
    <sortCondition ref="B1:B31"/>
  </sortState>
  <tableColumns count="7">
    <tableColumn id="1" xr3:uid="{569B79CF-D2EE-4D37-8463-855C3ECD98B8}" name="Cycle id"/>
    <tableColumn id="2" xr3:uid="{39410EA0-7C73-438C-A9DE-EF199531A497}" name=" Cycle size"/>
    <tableColumn id="3" xr3:uid="{F0CF8687-CCDC-4409-A491-B45FB1978D21}" name="JaccardCoefficient"/>
    <tableColumn id="4" xr3:uid="{427E455B-FD31-4AAA-A5E3-C8BC41CBA6DB}" name="MismatchDistanceCoefficient"/>
    <tableColumn id="5" xr3:uid="{F6981FD8-57B1-444F-9EF0-271AB20E3B40}" name="KendallTauCorrelation"/>
    <tableColumn id="6" xr3:uid="{7A345359-A519-4602-B756-B7E041052BB1}" name="MismatchPositionCoefficient"/>
    <tableColumn id="7" xr3:uid="{8F6E9B2E-7E66-407E-BDC5-A28ABF7C534B}" name="DiscountedCumulativeGain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I1:K4" totalsRowShown="0">
  <autoFilter ref="I1:K4" xr:uid="{00000000-0009-0000-0100-000006000000}"/>
  <tableColumns count="3">
    <tableColumn id="1" xr3:uid="{00000000-0010-0000-0500-000001000000}" name="Cycle size"/>
    <tableColumn id="2" xr3:uid="{00000000-0010-0000-0500-000002000000}" name="Jaccard Mean" dataDxfId="52"/>
    <tableColumn id="3" xr3:uid="{00000000-0010-0000-0500-000003000000}" name="Jaccard STD" dataDxfId="51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DF69A-B471-4C48-996D-7925422E007C}" name="Table2713" displayName="Table2713" ref="I6:K9" totalsRowShown="0">
  <autoFilter ref="I6:K9" xr:uid="{05F4E139-AF9C-41A3-AD24-74DB521ABB66}"/>
  <tableColumns count="3">
    <tableColumn id="1" xr3:uid="{DEDABE40-5979-4EEE-BDF4-F018157C0F87}" name="Cycle size"/>
    <tableColumn id="2" xr3:uid="{CA48291E-D7BF-4D45-BFC1-138CCFF6B166}" name="Kendall Mean" dataDxfId="50"/>
    <tableColumn id="3" xr3:uid="{CE4DFF91-0E34-4A38-BECD-111F148C2EFF}" name="Kendall STD" dataDxfId="4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60607BD-E204-479D-9CB1-F850E84E9F2A}" name="Table271316" displayName="Table271316" ref="I11:K14" totalsRowShown="0">
  <autoFilter ref="I11:K14" xr:uid="{52D9B695-280D-4601-9FC1-7E0921D02923}"/>
  <tableColumns count="3">
    <tableColumn id="1" xr3:uid="{380CE00B-9C9C-4AAB-AB3E-78243832CFBB}" name="Cycle size"/>
    <tableColumn id="2" xr3:uid="{CCCD3E80-C243-4452-BB37-598394E46013}" name="Mismatch Mean" dataDxfId="48"/>
    <tableColumn id="3" xr3:uid="{281936A7-C929-4893-9DEF-47027264D6A9}" name="Mismatch STD" dataDxfId="47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46D4432-76F0-49A5-BDB6-1D4DD9603FB0}" name="Table27131624" displayName="Table27131624" ref="I16:K19" totalsRowShown="0">
  <autoFilter ref="I16:K19" xr:uid="{3A1E78B7-91F8-49DA-AD1A-BEFE00BCA3E7}"/>
  <tableColumns count="3">
    <tableColumn id="1" xr3:uid="{6FF18B88-A608-4385-AC27-3897FE54548E}" name="Cycle size"/>
    <tableColumn id="2" xr3:uid="{7BF20EEA-9AEA-4C43-BD0F-5CC95CE6C6DE}" name="Mismatch Mean" dataDxfId="46"/>
    <tableColumn id="3" xr3:uid="{83475299-FDC7-4347-9318-A2C6134021A8}" name="Mismatch STD" dataDxfId="45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C9FFF6-FBB9-4B81-BA52-2FABF0149582}" name="Table2713162431" displayName="Table2713162431" ref="I21:K24" totalsRowShown="0">
  <autoFilter ref="I21:K24" xr:uid="{6DB8CA4D-6A67-4468-82FD-3AEFE5D4791C}"/>
  <tableColumns count="3">
    <tableColumn id="1" xr3:uid="{900914DF-0E92-49CB-B9FA-3CBC22AE0CF4}" name="Cycle size"/>
    <tableColumn id="2" xr3:uid="{9BD04BD9-1C8C-45BC-8D5B-78BCBCE3C7A5}" name="DCG Mean" dataDxfId="44"/>
    <tableColumn id="3" xr3:uid="{C945510A-ADDD-42DE-BEE7-01696D86197C}" name="DCG STD" dataDxfId="43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1CB40F-5970-4572-84C6-7CC313D79625}" name="Table1" displayName="Table1" ref="A1:G31" totalsRowShown="0">
  <autoFilter ref="A1:G31" xr:uid="{EE907D1D-A53B-4B77-98A3-C3F57F74694B}"/>
  <sortState ref="A2:G31">
    <sortCondition ref="B1:B31"/>
  </sortState>
  <tableColumns count="7">
    <tableColumn id="1" xr3:uid="{33E31F9F-EE4A-4518-A663-A3AA509F28D3}" name="Cycle id"/>
    <tableColumn id="2" xr3:uid="{4579446C-2442-45E5-8F1B-105A5AD2532D}" name=" Cycle size"/>
    <tableColumn id="3" xr3:uid="{EE493252-6B58-4D92-AB50-498573769117}" name="JaccardCoefficient"/>
    <tableColumn id="4" xr3:uid="{89729B12-BF61-452F-810B-79F9EEC16EDF}" name="MismatchDistanceCoefficient"/>
    <tableColumn id="5" xr3:uid="{B4A766D4-F24B-4BB4-8D02-D80CA40E7F99}" name="KendallTauCorrelation"/>
    <tableColumn id="6" xr3:uid="{FB973701-6C94-493D-818B-87BD8548C258}" name="MismatchPositionCoefficient"/>
    <tableColumn id="7" xr3:uid="{3C7A11CA-7115-426A-B4FB-6F119260E4D5}" name="DiscountedCumulativeGain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79" displayName="Table279" ref="I1:K4" totalsRowShown="0">
  <autoFilter ref="I1:K4" xr:uid="{00000000-0009-0000-0100-000008000000}"/>
  <tableColumns count="3">
    <tableColumn id="1" xr3:uid="{00000000-0010-0000-0700-000001000000}" name="Cycle size"/>
    <tableColumn id="2" xr3:uid="{00000000-0010-0000-0700-000002000000}" name="Jaccard Mean" dataDxfId="42"/>
    <tableColumn id="3" xr3:uid="{00000000-0010-0000-0700-000003000000}" name="Jaccard STD" dataDxfId="4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1BBCC5-C531-4B47-98A9-76CB12FD11B0}" name="Table212" displayName="Table212" ref="I6:K9" totalsRowShown="0">
  <autoFilter ref="I6:K9" xr:uid="{738E644F-41EF-4CB4-BECE-F4845466EDD2}"/>
  <tableColumns count="3">
    <tableColumn id="1" xr3:uid="{75223DA4-C54F-45B7-8FDC-BC2D4B6EB88F}" name="Cycle size"/>
    <tableColumn id="2" xr3:uid="{82C9C76A-1310-456E-BE4D-57E7BAC02D76}" name="Kendall Mean" dataDxfId="70"/>
    <tableColumn id="3" xr3:uid="{4F010E19-D1DE-4077-A76C-102B92CCA696}" name="Kendall STD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CF662B-73AE-48CE-BA38-FBDC4E4B600B}" name="Table27915" displayName="Table27915" ref="I6:K9" totalsRowShown="0">
  <autoFilter ref="I6:K9" xr:uid="{23D46E88-9403-4359-B976-C7380DB7598B}"/>
  <tableColumns count="3">
    <tableColumn id="1" xr3:uid="{9622BEE3-2C7F-4BF4-A3E9-F8307F5CF2C3}" name="Cycle size"/>
    <tableColumn id="2" xr3:uid="{7B646BC7-93D5-4DDC-82E8-3078E2C46E55}" name="Kendall Mean" dataDxfId="40"/>
    <tableColumn id="3" xr3:uid="{637ED068-E6D4-4D0E-B040-92976C5A0EDC}" name="Kendall STD" dataDxfId="39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CA5190-9762-4585-AB92-A6B9DA176CDD}" name="Table2791517" displayName="Table2791517" ref="I11:K14" totalsRowShown="0">
  <autoFilter ref="I11:K14" xr:uid="{37C97B3C-7374-46FE-A906-989BFBE620E7}"/>
  <tableColumns count="3">
    <tableColumn id="1" xr3:uid="{4ECF1AFB-4383-4315-8E4C-31858EA14549}" name="Cycle size"/>
    <tableColumn id="2" xr3:uid="{0C1E7D51-D642-4EB6-9E41-4AEE4DE04D86}" name="Kendall Mean" dataDxfId="38"/>
    <tableColumn id="3" xr3:uid="{B390C7B7-7BCB-4BF8-81AA-D30004D7D327}" name="Kendall STD" dataDxfId="37"/>
  </tableColumns>
  <tableStyleInfo name="TableStyleMedium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8D4A1FE-8628-4F22-8ECA-8E9C1701CC92}" name="Table279151725" displayName="Table279151725" ref="I16:K19" totalsRowShown="0">
  <autoFilter ref="I16:K19" xr:uid="{9D4694B1-C262-486D-993E-E480EEDDED8B}"/>
  <tableColumns count="3">
    <tableColumn id="1" xr3:uid="{64F4FC20-E63F-418F-80FD-8C8FF224F835}" name="Cycle size"/>
    <tableColumn id="2" xr3:uid="{BAC891A4-BAFA-40B7-A091-E436935F86C8}" name="Kendall Mean" dataDxfId="36"/>
    <tableColumn id="3" xr3:uid="{6C455349-0C43-4258-AE5B-A61BD4EBA9DC}" name="Kendall STD" dataDxfId="35"/>
  </tableColumns>
  <tableStyleInfo name="TableStyleMedium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B208DD5-83A8-409A-952F-67419BFF40AC}" name="Table27915172532" displayName="Table27915172532" ref="I21:K24" totalsRowShown="0">
  <autoFilter ref="I21:K24" xr:uid="{F62EFF49-BF1D-48FA-A4E7-96AD96CC175E}"/>
  <tableColumns count="3">
    <tableColumn id="1" xr3:uid="{3B42DBA1-0187-4F5E-81B3-B625F7E19086}" name="Cycle size"/>
    <tableColumn id="2" xr3:uid="{F03BB64C-5A2A-4561-98BD-F22CE13B9CAA}" name="DCG Mean" dataDxfId="34"/>
    <tableColumn id="3" xr3:uid="{6C5C403E-0B48-47E8-A930-49E6F3F91E70}" name="DCG STD" dataDxfId="33"/>
  </tableColumns>
  <tableStyleInfo name="TableStyleMedium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63074-EF7E-4BFF-B2FC-19594867E297}" name="Table16" displayName="Table16" ref="A1:G31" totalsRowShown="0">
  <autoFilter ref="A1:G31" xr:uid="{8EA18265-B6CD-4F0E-B6BB-1674CD8B6C92}"/>
  <sortState ref="A2:G31">
    <sortCondition ref="B1:B31"/>
  </sortState>
  <tableColumns count="7">
    <tableColumn id="1" xr3:uid="{D007A55D-89C1-4A2F-B4DC-60B18656BB50}" name="Cycle id"/>
    <tableColumn id="2" xr3:uid="{3ACAB9DF-8E74-4756-8502-628D68924141}" name=" Cycle size"/>
    <tableColumn id="3" xr3:uid="{7C1BC1B8-24C6-4DBF-800F-32C500661DAE}" name="JaccardCoefficient"/>
    <tableColumn id="4" xr3:uid="{ECBF6895-43B5-4FBB-B762-F7348DFCB918}" name="MismatchDistanceCoefficient"/>
    <tableColumn id="5" xr3:uid="{3FDA2407-679A-40DC-B92E-5C91849DF61D}" name="KendallTauCorrelation"/>
    <tableColumn id="6" xr3:uid="{3CE13DAB-546F-42FD-B6A0-A871BB87EB5F}" name="MismatchPositionCoefficient"/>
    <tableColumn id="7" xr3:uid="{4C6EA972-01E0-455C-A045-E9CC194A34A5}" name="DiscountedCumulativeGain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32" dataDxfId="31">
  <autoFilter ref="A1:D5" xr:uid="{00000000-0009-0000-0100-000009000000}"/>
  <tableColumns count="4">
    <tableColumn id="1" xr3:uid="{00000000-0010-0000-0800-000001000000}" name="Model" dataDxfId="30"/>
    <tableColumn id="2" xr3:uid="{00000000-0010-0000-0800-000002000000}" name="5" dataDxfId="29"/>
    <tableColumn id="3" xr3:uid="{00000000-0010-0000-0800-000003000000}" name="25" dataDxfId="28"/>
    <tableColumn id="4" xr3:uid="{00000000-0010-0000-0800-000004000000}" name="50" dataDxfId="27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26" dataDxfId="25">
  <autoFilter ref="A1:D5" xr:uid="{8A959E55-9473-4EF7-ADCD-173BCA70F2F6}"/>
  <tableColumns count="4">
    <tableColumn id="1" xr3:uid="{239E2949-9546-4517-84DE-87E133191387}" name="Model" dataDxfId="24"/>
    <tableColumn id="2" xr3:uid="{774D349E-D602-4D8A-90D6-61DB6BD2AD4E}" name="5" dataDxfId="23"/>
    <tableColumn id="3" xr3:uid="{832CDC12-250F-4522-9610-EBB53510889F}" name="25" dataDxfId="22"/>
    <tableColumn id="4" xr3:uid="{8C7FC36E-6CFF-491C-9B72-866C71E0AC87}" name="50" dataDxfId="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20" dataDxfId="19">
  <autoFilter ref="A1:D5" xr:uid="{8A959E55-9473-4EF7-ADCD-173BCA70F2F6}"/>
  <tableColumns count="4">
    <tableColumn id="1" xr3:uid="{A2304EAD-C29E-41E6-90F1-2750C01D329E}" name="Model" dataDxfId="18"/>
    <tableColumn id="2" xr3:uid="{09BC7742-4DA7-4249-93E5-324E3D7C9D47}" name="5" dataDxfId="17"/>
    <tableColumn id="3" xr3:uid="{A71ACE98-5F26-4CDD-9717-2F0C6E76B864}" name="25" dataDxfId="16"/>
    <tableColumn id="4" xr3:uid="{72EC72BD-E403-4E55-898D-CC711A20C4EF}" name="50" dataDxfId="1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14" dataDxfId="13">
  <autoFilter ref="A1:D5" xr:uid="{8A959E55-9473-4EF7-ADCD-173BCA70F2F6}"/>
  <tableColumns count="4">
    <tableColumn id="1" xr3:uid="{F5D38831-3CF8-4141-A1F4-E53ADB3A804C}" name="Model" dataDxfId="12"/>
    <tableColumn id="2" xr3:uid="{18A57BE0-AC3D-4A45-B274-4383A0ABC6B7}" name="5" dataDxfId="11"/>
    <tableColumn id="3" xr3:uid="{4D6B4A6C-09E0-4E65-AD8C-808C63E64927}" name="25" dataDxfId="10"/>
    <tableColumn id="4" xr3:uid="{8C5316D4-1A40-48BF-90C7-4D27CEB38B4D}" name="50" dataDxfId="9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" dataDxfId="7">
  <autoFilter ref="A1:D5" xr:uid="{8A959E55-9473-4EF7-ADCD-173BCA70F2F6}"/>
  <tableColumns count="4">
    <tableColumn id="1" xr3:uid="{32135BED-1F04-4B05-8683-75631D6DFA3C}" name="Model" dataDxfId="6"/>
    <tableColumn id="2" xr3:uid="{7E5A33E3-DA7F-4D46-80FD-35B8B7D693E0}" name="5" dataDxfId="5"/>
    <tableColumn id="3" xr3:uid="{FD11EDB1-049A-49E7-8954-7B22EEB5700D}" name="25" dataDxfId="4"/>
    <tableColumn id="4" xr3:uid="{46D3A56B-2A8A-46A3-A893-7FE6F12167A9}" name="50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808BEE-F751-4607-BADE-E6722E68A2FE}" name="Table21219" displayName="Table21219" ref="I11:K14" totalsRowShown="0">
  <autoFilter ref="I11:K14" xr:uid="{E6075120-BDEE-482D-8ABC-A5607C63007A}"/>
  <tableColumns count="3">
    <tableColumn id="1" xr3:uid="{67EE4A47-38A6-4FD1-9DCC-C9FEFDEBEA64}" name="Cycle size"/>
    <tableColumn id="2" xr3:uid="{13330743-0072-4BC7-8262-88EFF27D81F2}" name="Mismatch Mean" dataDxfId="68"/>
    <tableColumn id="3" xr3:uid="{EBC60362-CDFD-4FAE-AE31-4CFCD42BE098}" name="Mismatch STD" dataDxfId="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2"/>
    <tableColumn id="3" xr3:uid="{9B9F262C-7988-45A2-8D49-040A0D4BDE46}" name="25" dataDxfId="1"/>
    <tableColumn id="4" xr3:uid="{D8D5F2CD-7013-410D-BE3E-1052B5FF0DE3}" name="50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FFF84B-E8F0-41BD-9016-CBF4776E4924}" name="Table2121921" displayName="Table2121921" ref="I16:K19" totalsRowShown="0">
  <autoFilter ref="I16:K19" xr:uid="{81392F44-ADF2-4395-BAE3-6F2B6C5E5D67}"/>
  <tableColumns count="3">
    <tableColumn id="1" xr3:uid="{31FE3616-3E36-4DE8-81E9-71F06CD7AD80}" name="Cycle size"/>
    <tableColumn id="2" xr3:uid="{198EFEFB-63BA-40C1-84ED-35CFEB3E1948}" name="Mismatch Mean" dataDxfId="66"/>
    <tableColumn id="3" xr3:uid="{22FA9A46-24CE-4A85-9EBC-EC7CF39FAD86}" name="Mismatch STD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2663EF6-917B-41E1-8C06-7C17D51C4791}" name="Table212192129" displayName="Table212192129" ref="I21:K24" totalsRowShown="0">
  <autoFilter ref="I21:K24" xr:uid="{502683D1-7FE6-4181-9BB9-97C209DC7372}"/>
  <tableColumns count="3">
    <tableColumn id="1" xr3:uid="{98391CF3-AE4D-4E38-80E9-F0BF5D9AEE5D}" name="Cycle size"/>
    <tableColumn id="2" xr3:uid="{28D6C25C-EA27-42A8-9E02-42B1D8B048F0}" name="DCG Mean" dataDxfId="64">
      <calculatedColumnFormula>AVERAGE(G20:G29)</calculatedColumnFormula>
    </tableColumn>
    <tableColumn id="3" xr3:uid="{82A2196D-C750-452C-81E3-A2261DECFF4D}" name="DCG STD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A8D5B-26DD-41B3-8AE2-836AE67715E8}" name="Table12" displayName="Table12" ref="A1:G31" totalsRowShown="0">
  <autoFilter ref="A1:G31" xr:uid="{99A3213E-5EC0-4D38-A99E-078409BBF522}"/>
  <sortState ref="A2:G31">
    <sortCondition ref="B1:B31"/>
  </sortState>
  <tableColumns count="7">
    <tableColumn id="1" xr3:uid="{DF783206-545C-4814-B3CD-E4A21CDD0847}" name="Cycle id"/>
    <tableColumn id="2" xr3:uid="{58B3C9C0-626A-4BBC-BDF3-4D4F20EE7F3F}" name=" Cycle size"/>
    <tableColumn id="3" xr3:uid="{B47ED345-83E9-40C2-841B-E11DD54D73A1}" name="JaccardCoefficient"/>
    <tableColumn id="4" xr3:uid="{9F3FAECB-C2EE-43B9-8431-07FB3610A2F9}" name="MismatchDistanceCoefficient"/>
    <tableColumn id="5" xr3:uid="{FB377022-A60B-4109-9F46-445151AD7898}" name="KendallTauCorrelation"/>
    <tableColumn id="6" xr3:uid="{2EEC4998-BAA0-4C65-A304-8E1900EF2E02}" name="MismatchPositionCoefficient"/>
    <tableColumn id="7" xr3:uid="{0BBB6F93-1A2B-4C7E-A268-9C3E7D1F4099}" name="DiscountedCumulativeGai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I1:K4" totalsRowShown="0">
  <autoFilter ref="I1:K4" xr:uid="{00000000-0009-0000-0100-000004000000}"/>
  <tableColumns count="3">
    <tableColumn id="1" xr3:uid="{00000000-0010-0000-0300-000001000000}" name="Cycle size"/>
    <tableColumn id="2" xr3:uid="{00000000-0010-0000-0300-000002000000}" name="Jaccard Mean" dataDxfId="62"/>
    <tableColumn id="3" xr3:uid="{00000000-0010-0000-0300-000003000000}" name="Jaccard STD" dataDxfId="6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21D4AE-D1A3-4BB7-9299-69F6E31A71AA}" name="Table2514" displayName="Table2514" ref="I6:K9" totalsRowShown="0">
  <autoFilter ref="I6:K9" xr:uid="{B2B27182-B7DD-4C32-B31D-3793772018BB}"/>
  <tableColumns count="3">
    <tableColumn id="1" xr3:uid="{3442E7A8-E7F6-4654-B11E-82B31BA21568}" name="Cycle size"/>
    <tableColumn id="2" xr3:uid="{BF1D688A-D44B-4639-A36A-7CB35EDCC40A}" name="Kendall Mean" dataDxfId="60"/>
    <tableColumn id="3" xr3:uid="{B5BC9433-340A-4455-A7EF-7917ABC9BA47}" name="Kendall STD" dataDxfId="59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570697-FC3B-41DB-9B20-478D40327730}" name="Table251418" displayName="Table251418" ref="I11:K14" totalsRowShown="0">
  <autoFilter ref="I11:K14" xr:uid="{860D3984-45A5-421D-9487-F2811D71F7CB}"/>
  <tableColumns count="3">
    <tableColumn id="1" xr3:uid="{70DEB76C-9EDA-4936-A61F-FD8C177C7D1C}" name="Cycle size"/>
    <tableColumn id="2" xr3:uid="{B032D2A8-C660-4A13-B778-4E0D4DEC526C}" name="Mismatch Mean" dataDxfId="58"/>
    <tableColumn id="3" xr3:uid="{8C6807F6-7915-46E8-AA87-765C20414029}" name="Mismatch STD" dataDxfId="5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sqref="A1:G31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6" max="6" width="16.54296875" customWidth="1"/>
    <col min="9" max="9" width="10.6328125" customWidth="1"/>
    <col min="10" max="10" width="14.1796875" customWidth="1"/>
    <col min="11" max="11" width="12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I1" t="s">
        <v>4</v>
      </c>
      <c r="J1" t="s">
        <v>5</v>
      </c>
      <c r="K1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AVERAGE(C2:C11)</f>
        <v>0.88000000000000012</v>
      </c>
      <c r="K2" s="1">
        <f>_xlfn.STDEV.S(C2:C11)</f>
        <v>0.2699794230842209</v>
      </c>
    </row>
    <row r="3" spans="1:11" x14ac:dyDescent="0.35">
      <c r="A3" s="2">
        <v>56.1</v>
      </c>
      <c r="B3" s="2">
        <v>5</v>
      </c>
      <c r="C3" s="2">
        <v>0.2</v>
      </c>
      <c r="D3" s="2">
        <v>0.66666666666666596</v>
      </c>
      <c r="E3" s="2">
        <v>0.6</v>
      </c>
      <c r="F3" s="2">
        <v>0.33333333333333298</v>
      </c>
      <c r="G3" s="2">
        <v>0.84480906474931705</v>
      </c>
      <c r="I3">
        <v>25</v>
      </c>
      <c r="J3" s="1">
        <f>AVERAGE(C12:C21)</f>
        <v>0.68</v>
      </c>
      <c r="K3" s="1">
        <f>_xlfn.STDEV.S(C12:C21)</f>
        <v>0.17788885418835076</v>
      </c>
    </row>
    <row r="4" spans="1:11" x14ac:dyDescent="0.35">
      <c r="A4" s="2">
        <v>107.1</v>
      </c>
      <c r="B4" s="2">
        <v>5</v>
      </c>
      <c r="C4" s="2">
        <v>0.6</v>
      </c>
      <c r="D4" s="2">
        <v>0.83333333333333304</v>
      </c>
      <c r="E4" s="2">
        <v>0.8</v>
      </c>
      <c r="F4" s="2">
        <v>0.53333333333333299</v>
      </c>
      <c r="G4" s="2">
        <v>0.83493762798077598</v>
      </c>
      <c r="I4">
        <v>50</v>
      </c>
      <c r="J4" s="1">
        <f>AVERAGE(C22:C31)</f>
        <v>0.51800000000000002</v>
      </c>
      <c r="K4" s="1">
        <f>_xlfn.STDEV.S(C22:C31)</f>
        <v>8.5088189544730949E-2</v>
      </c>
    </row>
    <row r="5" spans="1:11" x14ac:dyDescent="0.3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>
        <v>5</v>
      </c>
      <c r="J7" s="3">
        <f>AVERAGE(E1:E10)</f>
        <v>0.93333333333333335</v>
      </c>
      <c r="K7" s="3">
        <f>_xlfn.STDEV.S(E2:E11)</f>
        <v>0.13498971154210973</v>
      </c>
    </row>
    <row r="8" spans="1:11" x14ac:dyDescent="0.3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>AVERAGE(E12:E21)</f>
        <v>0.96466666666666612</v>
      </c>
      <c r="K8" s="3">
        <f>_xlfn.STDEV.S(E12:E21)</f>
        <v>2.4755595451792976E-2</v>
      </c>
    </row>
    <row r="9" spans="1:11" x14ac:dyDescent="0.3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2">
        <v>50</v>
      </c>
      <c r="J9" s="3">
        <f>AVERAGE(E22:E31)</f>
        <v>0.96767346938775467</v>
      </c>
      <c r="K9" s="3">
        <f>_xlfn.STDEV.S(E22:E31)</f>
        <v>9.1648585295329744E-3</v>
      </c>
    </row>
    <row r="10" spans="1:11" x14ac:dyDescent="0.3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28</v>
      </c>
      <c r="K11" s="2" t="s">
        <v>29</v>
      </c>
    </row>
    <row r="12" spans="1:11" x14ac:dyDescent="0.35">
      <c r="A12" s="2">
        <v>25.1</v>
      </c>
      <c r="B12" s="2">
        <v>25</v>
      </c>
      <c r="C12" s="2">
        <v>0.68</v>
      </c>
      <c r="D12" s="2">
        <v>0.97435897435897401</v>
      </c>
      <c r="E12" s="2">
        <v>0.97333333333333305</v>
      </c>
      <c r="F12" s="2">
        <v>0.80307692307692302</v>
      </c>
      <c r="G12" s="2">
        <v>0.78941587222235698</v>
      </c>
      <c r="I12" s="2">
        <v>5</v>
      </c>
      <c r="J12" s="3">
        <f>AVERAGE(D2:D11)</f>
        <v>0.95</v>
      </c>
      <c r="K12" s="3">
        <f>_xlfn.STDEV.S(E2:E11)</f>
        <v>0.13498971154210973</v>
      </c>
    </row>
    <row r="13" spans="1:11" x14ac:dyDescent="0.35">
      <c r="A13" s="2">
        <v>76.099999999999994</v>
      </c>
      <c r="B13" s="2">
        <v>25</v>
      </c>
      <c r="C13" s="2">
        <v>0.84</v>
      </c>
      <c r="D13" s="2">
        <v>0.987179487179487</v>
      </c>
      <c r="E13" s="2">
        <v>0.98666666666666603</v>
      </c>
      <c r="F13" s="2">
        <v>0.87692307692307603</v>
      </c>
      <c r="G13" s="2">
        <v>0.91066542917745397</v>
      </c>
      <c r="I13" s="2">
        <v>25</v>
      </c>
      <c r="J13" s="3">
        <f>AVERAGE(D12:D21)</f>
        <v>0.96858974358974326</v>
      </c>
      <c r="K13" s="3">
        <f>_xlfn.STDEV.S(E12:E21)</f>
        <v>2.4755595451792976E-2</v>
      </c>
    </row>
    <row r="14" spans="1:11" x14ac:dyDescent="0.35">
      <c r="A14" s="2">
        <v>127.1</v>
      </c>
      <c r="B14" s="2">
        <v>25</v>
      </c>
      <c r="C14" s="2">
        <v>0.84</v>
      </c>
      <c r="D14" s="2">
        <v>0.987179487179487</v>
      </c>
      <c r="E14" s="2">
        <v>0.98666666666666603</v>
      </c>
      <c r="F14" s="2">
        <v>0.84</v>
      </c>
      <c r="G14" s="2">
        <v>0.93525027031677499</v>
      </c>
      <c r="I14" s="2">
        <v>50</v>
      </c>
      <c r="J14" s="3">
        <f>AVERAGE(E27:E36)</f>
        <v>0.9735510204081631</v>
      </c>
      <c r="K14" s="3">
        <f>_xlfn.STDEV.S(E22:E31)</f>
        <v>9.1648585295329744E-3</v>
      </c>
    </row>
    <row r="15" spans="1:11" x14ac:dyDescent="0.35">
      <c r="A15" s="2">
        <v>178.1</v>
      </c>
      <c r="B15" s="2">
        <v>25</v>
      </c>
      <c r="C15" s="2">
        <v>0.84</v>
      </c>
      <c r="D15" s="2">
        <v>0.987179487179487</v>
      </c>
      <c r="E15" s="2">
        <v>0.98666666666666603</v>
      </c>
      <c r="F15" s="2">
        <v>0.85846153846153805</v>
      </c>
      <c r="G15" s="2">
        <v>0.92305977205428802</v>
      </c>
    </row>
    <row r="16" spans="1:11" x14ac:dyDescent="0.35">
      <c r="A16" s="2">
        <v>229.1</v>
      </c>
      <c r="B16" s="2">
        <v>25</v>
      </c>
      <c r="C16" s="2">
        <v>0.84</v>
      </c>
      <c r="D16" s="2">
        <v>0.987179487179487</v>
      </c>
      <c r="E16" s="2">
        <v>0.98666666666666603</v>
      </c>
      <c r="F16" s="2">
        <v>0.895384615384615</v>
      </c>
      <c r="G16" s="2">
        <v>0.898442173967544</v>
      </c>
      <c r="I16" s="2" t="s">
        <v>4</v>
      </c>
      <c r="J16" s="2" t="s">
        <v>28</v>
      </c>
      <c r="K16" s="2" t="s">
        <v>29</v>
      </c>
    </row>
    <row r="17" spans="1:11" x14ac:dyDescent="0.35">
      <c r="A17" s="2">
        <v>280.10000000000002</v>
      </c>
      <c r="B17" s="2">
        <v>25</v>
      </c>
      <c r="C17" s="2">
        <v>0.76</v>
      </c>
      <c r="D17" s="2">
        <v>0.98076923076922995</v>
      </c>
      <c r="E17" s="2">
        <v>0.98</v>
      </c>
      <c r="F17" s="2">
        <v>0.83076923076923004</v>
      </c>
      <c r="G17" s="2">
        <v>0.856713797135781</v>
      </c>
      <c r="I17" s="2">
        <v>5</v>
      </c>
      <c r="J17" s="3">
        <f>AVERAGE(F2:F11)</f>
        <v>0.88666666666666671</v>
      </c>
      <c r="K17" s="3">
        <f>_xlfn.STDEV.S(E7:E16)</f>
        <v>9.3227453170682401E-3</v>
      </c>
    </row>
    <row r="18" spans="1:11" x14ac:dyDescent="0.35">
      <c r="A18" s="2">
        <v>25.2</v>
      </c>
      <c r="B18" s="2">
        <v>25</v>
      </c>
      <c r="C18" s="2">
        <v>0.64</v>
      </c>
      <c r="D18" s="2">
        <v>0.95512820512820495</v>
      </c>
      <c r="E18" s="2">
        <v>0.94</v>
      </c>
      <c r="F18" s="2">
        <v>0.66769230769230703</v>
      </c>
      <c r="G18" s="2">
        <v>0.834434541865684</v>
      </c>
      <c r="I18" s="2">
        <v>25</v>
      </c>
      <c r="J18" s="3">
        <f>AVERAGE(F12:F21)</f>
        <v>0.70861538461538409</v>
      </c>
      <c r="K18" s="3">
        <f>_xlfn.STDEV.S(E17:E26)</f>
        <v>1.704516308658767E-2</v>
      </c>
    </row>
    <row r="19" spans="1:11" x14ac:dyDescent="0.35">
      <c r="A19" s="2">
        <v>76.2</v>
      </c>
      <c r="B19" s="2">
        <v>25</v>
      </c>
      <c r="C19" s="2">
        <v>0.56000000000000005</v>
      </c>
      <c r="D19" s="2">
        <v>0.94871794871794801</v>
      </c>
      <c r="E19" s="2">
        <v>0.94</v>
      </c>
      <c r="F19" s="2">
        <v>0.507692307692307</v>
      </c>
      <c r="G19" s="2">
        <v>0.85342358783969097</v>
      </c>
      <c r="I19" s="2">
        <v>50</v>
      </c>
      <c r="J19" s="3">
        <f>AVERAGE(F22:F31)</f>
        <v>0.56682352941176439</v>
      </c>
      <c r="K19" s="3">
        <f>_xlfn.STDEV.S(E27:E36)</f>
        <v>5.2142757298518985E-3</v>
      </c>
    </row>
    <row r="20" spans="1:11" x14ac:dyDescent="0.35">
      <c r="A20" s="2">
        <v>127.2</v>
      </c>
      <c r="B20" s="2">
        <v>25</v>
      </c>
      <c r="C20" s="2">
        <v>0.36</v>
      </c>
      <c r="D20" s="2">
        <v>0.94230769230769196</v>
      </c>
      <c r="E20" s="2">
        <v>0.94</v>
      </c>
      <c r="F20" s="2">
        <v>0.366153846153846</v>
      </c>
      <c r="G20" s="2">
        <v>0.73169565629780398</v>
      </c>
    </row>
    <row r="21" spans="1:11" x14ac:dyDescent="0.35">
      <c r="A21" s="2">
        <v>178.2</v>
      </c>
      <c r="B21" s="2">
        <v>25</v>
      </c>
      <c r="C21" s="2">
        <v>0.44</v>
      </c>
      <c r="D21" s="2">
        <v>0.93589743589743501</v>
      </c>
      <c r="E21" s="2">
        <v>0.92666666666666597</v>
      </c>
      <c r="F21" s="2">
        <v>0.439999999999999</v>
      </c>
      <c r="G21" s="2">
        <v>0.77020421530133898</v>
      </c>
      <c r="I21" s="2" t="s">
        <v>4</v>
      </c>
      <c r="J21" s="2" t="s">
        <v>37</v>
      </c>
      <c r="K21" s="2" t="s">
        <v>38</v>
      </c>
    </row>
    <row r="22" spans="1:11" x14ac:dyDescent="0.35">
      <c r="A22" s="2">
        <v>50.1</v>
      </c>
      <c r="B22" s="2">
        <v>50</v>
      </c>
      <c r="C22" s="2">
        <v>0.62</v>
      </c>
      <c r="D22" s="2">
        <v>0.97440000000000004</v>
      </c>
      <c r="E22" s="2">
        <v>0.96897959183673399</v>
      </c>
      <c r="F22" s="2">
        <v>0.60941176470588199</v>
      </c>
      <c r="G22" s="2">
        <v>0.80173814843674596</v>
      </c>
      <c r="I22" s="2">
        <v>5</v>
      </c>
      <c r="J22" s="3">
        <f>AVERAGE(G2:G11)</f>
        <v>0.96797466927300935</v>
      </c>
      <c r="K22" s="3">
        <f>_xlfn.STDEV.S(G2:G11)</f>
        <v>6.7555405210886002E-2</v>
      </c>
    </row>
    <row r="23" spans="1:11" x14ac:dyDescent="0.35">
      <c r="A23" s="2">
        <v>101.1</v>
      </c>
      <c r="B23" s="2">
        <v>50</v>
      </c>
      <c r="C23" s="2">
        <v>0.42</v>
      </c>
      <c r="D23" s="2">
        <v>0.95840000000000003</v>
      </c>
      <c r="E23" s="2">
        <v>0.94775510204081603</v>
      </c>
      <c r="F23" s="2">
        <v>0.42509803921568601</v>
      </c>
      <c r="G23" s="2">
        <v>0.68328273109959703</v>
      </c>
      <c r="I23" s="2">
        <v>25</v>
      </c>
      <c r="J23" s="3">
        <f>AVERAGE(G12:G21)</f>
        <v>0.85033053161787164</v>
      </c>
      <c r="K23" s="3">
        <f>_xlfn.STDEV.S(G12:G21)</f>
        <v>6.909251923798175E-2</v>
      </c>
    </row>
    <row r="24" spans="1:11" x14ac:dyDescent="0.35">
      <c r="A24" s="2">
        <v>152.1</v>
      </c>
      <c r="B24" s="2">
        <v>50</v>
      </c>
      <c r="C24" s="2">
        <v>0.46</v>
      </c>
      <c r="D24" s="2">
        <v>0.96960000000000002</v>
      </c>
      <c r="E24" s="2">
        <v>0.96571428571428497</v>
      </c>
      <c r="F24" s="2">
        <v>0.474509803921568</v>
      </c>
      <c r="G24" s="2">
        <v>0.69858844096722605</v>
      </c>
      <c r="I24" s="2">
        <v>50</v>
      </c>
      <c r="J24" s="3">
        <f>AVERAGE(G22:G31)</f>
        <v>0.70703077193816</v>
      </c>
      <c r="K24" s="3">
        <f>_xlfn.STDEV.S(G22:G31)</f>
        <v>5.3780787039427395E-2</v>
      </c>
    </row>
    <row r="25" spans="1:11" x14ac:dyDescent="0.35">
      <c r="A25" s="2">
        <v>203.1</v>
      </c>
      <c r="B25" s="2">
        <v>50</v>
      </c>
      <c r="C25" s="2">
        <v>0.46</v>
      </c>
      <c r="D25" s="2">
        <v>0.96960000000000002</v>
      </c>
      <c r="E25" s="2">
        <v>0.96734693877551003</v>
      </c>
      <c r="F25" s="2">
        <v>0.48156862745098</v>
      </c>
      <c r="G25" s="2">
        <v>0.69486517627697497</v>
      </c>
    </row>
    <row r="26" spans="1:11" x14ac:dyDescent="0.35">
      <c r="A26" s="2">
        <v>254.1</v>
      </c>
      <c r="B26" s="2">
        <v>50</v>
      </c>
      <c r="C26" s="2">
        <v>0.4</v>
      </c>
      <c r="D26" s="2">
        <v>0.96479999999999999</v>
      </c>
      <c r="E26" s="2">
        <v>0.95918367346938704</v>
      </c>
      <c r="F26" s="2">
        <v>0.48078431372549002</v>
      </c>
      <c r="G26" s="2">
        <v>0.62100259963746696</v>
      </c>
    </row>
    <row r="27" spans="1:11" x14ac:dyDescent="0.35">
      <c r="A27" s="2">
        <v>305.10000000000002</v>
      </c>
      <c r="B27" s="2">
        <v>50</v>
      </c>
      <c r="C27" s="2">
        <v>0.5</v>
      </c>
      <c r="D27" s="2">
        <v>0.97119999999999995</v>
      </c>
      <c r="E27" s="2">
        <v>0.96734693877551003</v>
      </c>
      <c r="F27" s="2">
        <v>0.60784313725490202</v>
      </c>
      <c r="G27" s="2">
        <v>0.65765445128570499</v>
      </c>
    </row>
    <row r="28" spans="1:11" x14ac:dyDescent="0.35">
      <c r="A28" s="2">
        <v>50.2</v>
      </c>
      <c r="B28" s="2">
        <v>50</v>
      </c>
      <c r="C28" s="2">
        <v>0.66</v>
      </c>
      <c r="D28" s="2">
        <v>0.98240000000000005</v>
      </c>
      <c r="E28" s="2">
        <v>0.980408163265306</v>
      </c>
      <c r="F28" s="2">
        <v>0.711372549019607</v>
      </c>
      <c r="G28" s="2">
        <v>0.78213774779463996</v>
      </c>
    </row>
    <row r="29" spans="1:11" x14ac:dyDescent="0.35">
      <c r="A29" s="2">
        <v>101.2</v>
      </c>
      <c r="B29" s="2">
        <v>50</v>
      </c>
      <c r="C29" s="2">
        <v>0.56000000000000005</v>
      </c>
      <c r="D29" s="2">
        <v>0.97440000000000004</v>
      </c>
      <c r="E29" s="2">
        <v>0.97061224489795905</v>
      </c>
      <c r="F29" s="2">
        <v>0.60470588235294098</v>
      </c>
      <c r="G29" s="2">
        <v>0.73291798169115896</v>
      </c>
    </row>
    <row r="30" spans="1:11" x14ac:dyDescent="0.35">
      <c r="A30" s="2">
        <v>152.19999999999999</v>
      </c>
      <c r="B30" s="2">
        <v>50</v>
      </c>
      <c r="C30" s="2">
        <v>0.54</v>
      </c>
      <c r="D30" s="2">
        <v>0.97760000000000002</v>
      </c>
      <c r="E30" s="2">
        <v>0.97714285714285698</v>
      </c>
      <c r="F30" s="2">
        <v>0.62039215686274496</v>
      </c>
      <c r="G30" s="2">
        <v>0.69819594938934404</v>
      </c>
    </row>
    <row r="31" spans="1:11" x14ac:dyDescent="0.35">
      <c r="A31" s="2">
        <v>203.2</v>
      </c>
      <c r="B31" s="2">
        <v>50</v>
      </c>
      <c r="C31" s="2">
        <v>0.56000000000000005</v>
      </c>
      <c r="D31" s="2">
        <v>0.97599999999999998</v>
      </c>
      <c r="E31" s="2">
        <v>0.97224489795918301</v>
      </c>
      <c r="F31" s="2">
        <v>0.65254901960784295</v>
      </c>
      <c r="G31" s="2">
        <v>0.69992449280274105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D8" sqref="D8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9" max="9" width="10.54296875" customWidth="1"/>
    <col min="10" max="10" width="11.6328125" customWidth="1"/>
    <col min="11" max="11" width="11.3632812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I1" t="s">
        <v>4</v>
      </c>
      <c r="J1" t="s">
        <v>5</v>
      </c>
      <c r="K1" t="s">
        <v>6</v>
      </c>
    </row>
    <row r="2" spans="1:11" x14ac:dyDescent="0.35">
      <c r="A2" s="2">
        <v>5.2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AVERAGE(C2:C11)</f>
        <v>0.96</v>
      </c>
      <c r="K2" s="1">
        <f>_xlfn.STDEV.S(C2:C11)</f>
        <v>0.12649110640673522</v>
      </c>
    </row>
    <row r="3" spans="1:11" x14ac:dyDescent="0.35">
      <c r="A3" s="2">
        <v>56.2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1">
        <f>AVERAGE(C12:C21)</f>
        <v>0.78399999999999992</v>
      </c>
      <c r="K3" s="1">
        <f>_xlfn.STDEV.S(C12:C21)</f>
        <v>0.10013324456276709</v>
      </c>
    </row>
    <row r="4" spans="1:11" x14ac:dyDescent="0.35">
      <c r="A4" s="2">
        <v>107.2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>
        <v>50</v>
      </c>
      <c r="J4" s="1">
        <f>AVERAGE(C22:C31)</f>
        <v>0.72799999999999998</v>
      </c>
      <c r="K4" s="1">
        <f>_xlfn.STDEV.S(C22:C31)</f>
        <v>7.3151289196507749E-2</v>
      </c>
    </row>
    <row r="5" spans="1:11" x14ac:dyDescent="0.35">
      <c r="A5" s="2">
        <v>158.19999999999999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11" x14ac:dyDescent="0.35">
      <c r="A6" s="2">
        <v>209.2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19</v>
      </c>
      <c r="K6" s="2" t="s">
        <v>20</v>
      </c>
    </row>
    <row r="7" spans="1:11" x14ac:dyDescent="0.35">
      <c r="A7" s="2">
        <v>260.2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>
        <v>5</v>
      </c>
      <c r="J7" s="3">
        <f>AVERAGE(E2:E11)</f>
        <v>0.98000000000000009</v>
      </c>
      <c r="K7" s="3">
        <f>_xlfn.STDEV.S(E2:E11)</f>
        <v>6.3245553203367583E-2</v>
      </c>
    </row>
    <row r="8" spans="1:11" x14ac:dyDescent="0.35">
      <c r="A8" s="2">
        <v>5.0999999999999996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>AVERAGE(E12:E21)</f>
        <v>0.97533333333333316</v>
      </c>
      <c r="K8" s="3">
        <f>_xlfn.STDEV.S(E12:E21)</f>
        <v>9.9628941206489578E-3</v>
      </c>
    </row>
    <row r="9" spans="1:11" x14ac:dyDescent="0.35">
      <c r="A9" s="2">
        <v>56.1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2">
        <v>50</v>
      </c>
      <c r="J9" s="3">
        <f>AVERAGE(E22:E31)</f>
        <v>0.98302040816326475</v>
      </c>
      <c r="K9" s="3">
        <f>_xlfn.STDEV.S(E22:E31)</f>
        <v>6.8059856112601992E-3</v>
      </c>
    </row>
    <row r="10" spans="1:11" x14ac:dyDescent="0.35">
      <c r="A10" s="2">
        <v>107.1</v>
      </c>
      <c r="B10" s="2">
        <v>5</v>
      </c>
      <c r="C10" s="2">
        <v>0.6</v>
      </c>
      <c r="D10" s="2">
        <v>0.83333333333333304</v>
      </c>
      <c r="E10" s="2">
        <v>0.8</v>
      </c>
      <c r="F10" s="2">
        <v>0.8</v>
      </c>
      <c r="G10" s="2">
        <v>0.99012856323145804</v>
      </c>
    </row>
    <row r="11" spans="1:11" x14ac:dyDescent="0.35">
      <c r="A11" s="2">
        <v>158.1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28</v>
      </c>
      <c r="K11" s="2" t="s">
        <v>29</v>
      </c>
    </row>
    <row r="12" spans="1:11" x14ac:dyDescent="0.35">
      <c r="A12" s="2">
        <v>25.2</v>
      </c>
      <c r="B12" s="2">
        <v>25</v>
      </c>
      <c r="C12" s="2">
        <v>0.56000000000000005</v>
      </c>
      <c r="D12" s="2">
        <v>0.96153846153846101</v>
      </c>
      <c r="E12" s="2">
        <v>0.96</v>
      </c>
      <c r="F12" s="2">
        <v>0.612307692307692</v>
      </c>
      <c r="G12" s="2">
        <v>0.78635354125271595</v>
      </c>
      <c r="I12" s="2">
        <v>5</v>
      </c>
      <c r="J12" s="3">
        <f>AVERAGE(D2:D11)</f>
        <v>0.98333333333333317</v>
      </c>
      <c r="K12" s="3">
        <f>_xlfn.STDEV.S(E22:E31)</f>
        <v>6.8059856112601992E-3</v>
      </c>
    </row>
    <row r="13" spans="1:11" x14ac:dyDescent="0.35">
      <c r="A13" s="2">
        <v>76.2</v>
      </c>
      <c r="B13" s="2">
        <v>25</v>
      </c>
      <c r="C13" s="2">
        <v>0.76</v>
      </c>
      <c r="D13" s="2">
        <v>0.98076923076922995</v>
      </c>
      <c r="E13" s="2">
        <v>0.98</v>
      </c>
      <c r="F13" s="2">
        <v>0.81230769230769195</v>
      </c>
      <c r="G13" s="2">
        <v>0.86717526660817501</v>
      </c>
      <c r="I13" s="2">
        <v>25</v>
      </c>
      <c r="J13" s="3">
        <f>AVERAGE(D12:D21)</f>
        <v>0.97884615384615326</v>
      </c>
      <c r="K13" s="3">
        <f>_xlfn.STDEV.S(E12:E21)</f>
        <v>9.9628941206489578E-3</v>
      </c>
    </row>
    <row r="14" spans="1:11" x14ac:dyDescent="0.35">
      <c r="A14" s="2">
        <v>127.2</v>
      </c>
      <c r="B14" s="2">
        <v>25</v>
      </c>
      <c r="C14" s="2">
        <v>0.76</v>
      </c>
      <c r="D14" s="2">
        <v>0.98076923076922995</v>
      </c>
      <c r="E14" s="2">
        <v>0.98</v>
      </c>
      <c r="F14" s="2">
        <v>0.78769230769230703</v>
      </c>
      <c r="G14" s="2">
        <v>0.88388795297636102</v>
      </c>
      <c r="I14" s="2">
        <v>50</v>
      </c>
      <c r="J14" s="3">
        <f>AVERAGE(D22:D31)</f>
        <v>0.98528000000000004</v>
      </c>
      <c r="K14" s="3">
        <f>_xlfn.STDEV.S(E2:E11)</f>
        <v>6.3245553203367583E-2</v>
      </c>
    </row>
    <row r="15" spans="1:11" x14ac:dyDescent="0.35">
      <c r="A15" s="2">
        <v>178.2</v>
      </c>
      <c r="B15" s="2">
        <v>25</v>
      </c>
      <c r="C15" s="2">
        <v>0.8</v>
      </c>
      <c r="D15" s="2">
        <v>0.98076923076922995</v>
      </c>
      <c r="E15" s="2">
        <v>0.98</v>
      </c>
      <c r="F15" s="2">
        <v>0.89230769230769202</v>
      </c>
      <c r="G15" s="2">
        <v>0.85881756529793196</v>
      </c>
      <c r="J15" s="2"/>
    </row>
    <row r="16" spans="1:11" x14ac:dyDescent="0.35">
      <c r="A16" s="2">
        <v>229.2</v>
      </c>
      <c r="B16" s="2">
        <v>25</v>
      </c>
      <c r="C16" s="2">
        <v>0.76</v>
      </c>
      <c r="D16" s="2">
        <v>0.98076923076922995</v>
      </c>
      <c r="E16" s="2">
        <v>0.98</v>
      </c>
      <c r="F16" s="2">
        <v>0.81230769230769195</v>
      </c>
      <c r="G16" s="2">
        <v>0.86660389114810499</v>
      </c>
      <c r="I16" s="2" t="s">
        <v>4</v>
      </c>
      <c r="J16" s="2" t="s">
        <v>28</v>
      </c>
      <c r="K16" s="2" t="s">
        <v>29</v>
      </c>
    </row>
    <row r="17" spans="1:11" x14ac:dyDescent="0.35">
      <c r="A17" s="2">
        <v>280.2</v>
      </c>
      <c r="B17" s="2">
        <v>25</v>
      </c>
      <c r="C17" s="2">
        <v>0.92</v>
      </c>
      <c r="D17" s="2">
        <v>0.99358974358974295</v>
      </c>
      <c r="E17" s="2">
        <v>0.99333333333333296</v>
      </c>
      <c r="F17" s="2">
        <v>0.93538461538461504</v>
      </c>
      <c r="G17" s="2">
        <v>0.95777211640830395</v>
      </c>
      <c r="I17" s="2">
        <v>5</v>
      </c>
      <c r="J17" s="3">
        <f>AVERAGE(F2:F11)</f>
        <v>0.98000000000000009</v>
      </c>
      <c r="K17" s="3">
        <f>_xlfn.STDEV.S(E27:E36)</f>
        <v>7.7786966527814147E-3</v>
      </c>
    </row>
    <row r="18" spans="1:11" x14ac:dyDescent="0.35">
      <c r="A18" s="2">
        <v>25.1</v>
      </c>
      <c r="B18" s="2">
        <v>25</v>
      </c>
      <c r="C18" s="2">
        <v>0.92</v>
      </c>
      <c r="D18" s="2">
        <v>0.987179487179487</v>
      </c>
      <c r="E18" s="2">
        <v>0.98</v>
      </c>
      <c r="F18" s="2">
        <v>0.92</v>
      </c>
      <c r="G18" s="2">
        <v>0.96787987100077899</v>
      </c>
      <c r="I18" s="2">
        <v>25</v>
      </c>
      <c r="J18" s="3">
        <f>AVERAGE(F12:F21)</f>
        <v>0.80492307692307641</v>
      </c>
      <c r="K18" s="3">
        <f>_xlfn.STDEV.S(E17:E26)</f>
        <v>1.0364067067970847E-2</v>
      </c>
    </row>
    <row r="19" spans="1:11" x14ac:dyDescent="0.35">
      <c r="A19" s="2">
        <v>76.099999999999994</v>
      </c>
      <c r="B19" s="2">
        <v>25</v>
      </c>
      <c r="C19" s="2">
        <v>0.76</v>
      </c>
      <c r="D19" s="2">
        <v>0.97435897435897401</v>
      </c>
      <c r="E19" s="2">
        <v>0.96666666666666601</v>
      </c>
      <c r="F19" s="2">
        <v>0.77846153846153798</v>
      </c>
      <c r="G19" s="2">
        <v>0.88965452448137505</v>
      </c>
      <c r="I19" s="2">
        <v>50</v>
      </c>
      <c r="J19" s="3">
        <f>AVERAGE(F22:F31)</f>
        <v>0.78172549019607795</v>
      </c>
      <c r="K19" s="3">
        <f>_xlfn.STDEV.S(E7:E16)</f>
        <v>6.0516297162187822E-2</v>
      </c>
    </row>
    <row r="20" spans="1:11" x14ac:dyDescent="0.35">
      <c r="A20" s="2">
        <v>127.1</v>
      </c>
      <c r="B20" s="2">
        <v>25</v>
      </c>
      <c r="C20" s="2">
        <v>0.8</v>
      </c>
      <c r="D20" s="2">
        <v>0.97435897435897401</v>
      </c>
      <c r="E20" s="2">
        <v>0.96666666666666601</v>
      </c>
      <c r="F20" s="2">
        <v>0.75692307692307603</v>
      </c>
      <c r="G20" s="2">
        <v>0.94606314787522605</v>
      </c>
    </row>
    <row r="21" spans="1:11" x14ac:dyDescent="0.35">
      <c r="A21" s="2">
        <v>178.1</v>
      </c>
      <c r="B21" s="2">
        <v>25</v>
      </c>
      <c r="C21" s="2">
        <v>0.8</v>
      </c>
      <c r="D21" s="2">
        <v>0.97435897435897401</v>
      </c>
      <c r="E21" s="2">
        <v>0.96666666666666601</v>
      </c>
      <c r="F21" s="2">
        <v>0.74153846153846104</v>
      </c>
      <c r="G21" s="2">
        <v>0.95561088967647601</v>
      </c>
      <c r="I21" s="2" t="s">
        <v>4</v>
      </c>
      <c r="J21" s="2" t="s">
        <v>28</v>
      </c>
      <c r="K21" s="2" t="s">
        <v>29</v>
      </c>
    </row>
    <row r="22" spans="1:11" x14ac:dyDescent="0.35">
      <c r="A22" s="2">
        <v>50.2</v>
      </c>
      <c r="B22" s="2">
        <v>50</v>
      </c>
      <c r="C22" s="2">
        <v>0.8</v>
      </c>
      <c r="D22" s="2">
        <v>0.99039999999999995</v>
      </c>
      <c r="E22" s="2">
        <v>0.98857142857142799</v>
      </c>
      <c r="F22" s="2">
        <v>0.81647058823529395</v>
      </c>
      <c r="G22" s="2">
        <v>0.88084392788483301</v>
      </c>
      <c r="I22" s="2">
        <v>5</v>
      </c>
      <c r="J22" s="3">
        <f>AVERAGE(G2:G11)</f>
        <v>0.99901285632314585</v>
      </c>
      <c r="K22" s="3">
        <f>_xlfn.STDEV.S(G2:G11)</f>
        <v>3.1216223966924988E-3</v>
      </c>
    </row>
    <row r="23" spans="1:11" x14ac:dyDescent="0.35">
      <c r="A23" s="2">
        <v>101.2</v>
      </c>
      <c r="B23" s="2">
        <v>50</v>
      </c>
      <c r="C23" s="2">
        <v>0.66</v>
      </c>
      <c r="D23" s="2">
        <v>0.98399999999999999</v>
      </c>
      <c r="E23" s="2">
        <v>0.98367346938775502</v>
      </c>
      <c r="F23" s="2">
        <v>0.74352941176470499</v>
      </c>
      <c r="G23" s="2">
        <v>0.759211010926227</v>
      </c>
      <c r="I23" s="2">
        <v>25</v>
      </c>
      <c r="J23" s="3">
        <f>AVERAGE(G12:G21)</f>
        <v>0.89798187667254492</v>
      </c>
      <c r="K23" s="3">
        <f>_xlfn.STDEV.S(G12:G21)</f>
        <v>5.8013266099700207E-2</v>
      </c>
    </row>
    <row r="24" spans="1:11" x14ac:dyDescent="0.35">
      <c r="A24" s="2">
        <v>152.19999999999999</v>
      </c>
      <c r="B24" s="2">
        <v>50</v>
      </c>
      <c r="C24" s="2">
        <v>0.74</v>
      </c>
      <c r="D24" s="2">
        <v>0.98719999999999997</v>
      </c>
      <c r="E24" s="2">
        <v>0.98530612244897897</v>
      </c>
      <c r="F24" s="2">
        <v>0.77176470588235202</v>
      </c>
      <c r="G24" s="2">
        <v>0.83726765024638605</v>
      </c>
      <c r="I24" s="2">
        <v>50</v>
      </c>
      <c r="J24" s="3">
        <f>AVERAGE(G22:G31)</f>
        <v>0.81614838258627065</v>
      </c>
      <c r="K24" s="3">
        <f>_xlfn.STDEV.S(G22:G31)</f>
        <v>5.7050776474440693E-2</v>
      </c>
    </row>
    <row r="25" spans="1:11" x14ac:dyDescent="0.35">
      <c r="A25" s="2">
        <v>203.2</v>
      </c>
      <c r="B25" s="2">
        <v>50</v>
      </c>
      <c r="C25" s="2">
        <v>0.74</v>
      </c>
      <c r="D25" s="2">
        <v>0.98880000000000001</v>
      </c>
      <c r="E25" s="2">
        <v>0.98857142857142799</v>
      </c>
      <c r="F25" s="2">
        <v>0.80862745098039202</v>
      </c>
      <c r="G25" s="2">
        <v>0.81181427811805695</v>
      </c>
    </row>
    <row r="26" spans="1:11" x14ac:dyDescent="0.35">
      <c r="A26" s="2">
        <v>254.2</v>
      </c>
      <c r="B26" s="2">
        <v>50</v>
      </c>
      <c r="C26" s="2">
        <v>0.76</v>
      </c>
      <c r="D26" s="2">
        <v>0.98880000000000001</v>
      </c>
      <c r="E26" s="2">
        <v>0.98857142857142799</v>
      </c>
      <c r="F26" s="2">
        <v>0.80156862745098001</v>
      </c>
      <c r="G26" s="2">
        <v>0.841640814750648</v>
      </c>
    </row>
    <row r="27" spans="1:11" x14ac:dyDescent="0.35">
      <c r="A27" s="2">
        <v>305.2</v>
      </c>
      <c r="B27" s="2">
        <v>50</v>
      </c>
      <c r="C27" s="2">
        <v>0.84</v>
      </c>
      <c r="D27" s="2">
        <v>0.99199999999999999</v>
      </c>
      <c r="E27" s="2">
        <v>0.99183673469387701</v>
      </c>
      <c r="F27" s="2">
        <v>0.84156862745098004</v>
      </c>
      <c r="G27" s="2">
        <v>0.912415464200102</v>
      </c>
    </row>
    <row r="28" spans="1:11" x14ac:dyDescent="0.35">
      <c r="A28" s="2">
        <v>50.1</v>
      </c>
      <c r="B28" s="2">
        <v>50</v>
      </c>
      <c r="C28" s="2">
        <v>0.74</v>
      </c>
      <c r="D28" s="2">
        <v>0.98080000000000001</v>
      </c>
      <c r="E28" s="2">
        <v>0.97387755102040796</v>
      </c>
      <c r="F28" s="2">
        <v>0.80705882352941105</v>
      </c>
      <c r="G28" s="2">
        <v>0.81366245935835302</v>
      </c>
    </row>
    <row r="29" spans="1:11" x14ac:dyDescent="0.35">
      <c r="A29" s="2">
        <v>101.1</v>
      </c>
      <c r="B29" s="2">
        <v>50</v>
      </c>
      <c r="C29" s="2">
        <v>0.74</v>
      </c>
      <c r="D29" s="2">
        <v>0.98399999999999999</v>
      </c>
      <c r="E29" s="2">
        <v>0.980408163265306</v>
      </c>
      <c r="F29" s="2">
        <v>0.80078431372548997</v>
      </c>
      <c r="G29" s="2">
        <v>0.81756800270302898</v>
      </c>
    </row>
    <row r="30" spans="1:11" x14ac:dyDescent="0.35">
      <c r="A30" s="2">
        <v>152.1</v>
      </c>
      <c r="B30" s="2">
        <v>50</v>
      </c>
      <c r="C30" s="2">
        <v>0.57999999999999996</v>
      </c>
      <c r="D30" s="2">
        <v>0.97599999999999998</v>
      </c>
      <c r="E30" s="2">
        <v>0.97224489795918301</v>
      </c>
      <c r="F30" s="2">
        <v>0.65568627450980399</v>
      </c>
      <c r="G30" s="2">
        <v>0.72198136797184598</v>
      </c>
    </row>
    <row r="31" spans="1:11" x14ac:dyDescent="0.35">
      <c r="A31" s="2">
        <v>203.1</v>
      </c>
      <c r="B31" s="2">
        <v>50</v>
      </c>
      <c r="C31" s="2">
        <v>0.68</v>
      </c>
      <c r="D31" s="2">
        <v>0.98080000000000001</v>
      </c>
      <c r="E31" s="2">
        <v>0.97714285714285698</v>
      </c>
      <c r="F31" s="2">
        <v>0.77019607843137206</v>
      </c>
      <c r="G31" s="2">
        <v>0.76507884970322604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sqref="A1:G31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I1" t="s">
        <v>4</v>
      </c>
      <c r="J1" t="s">
        <v>5</v>
      </c>
      <c r="K1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AVERAGE(C2:C11)</f>
        <v>0.91999999999999993</v>
      </c>
      <c r="K2" s="1">
        <f>_xlfn.STDEV.S(C2:C11)</f>
        <v>0.16865480854231363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1">
        <f>AVERAGE(C12:C21)</f>
        <v>0.83599999999999997</v>
      </c>
      <c r="K3" s="1">
        <f>_xlfn.STDEV.S(C12:C21)</f>
        <v>7.1678293630483281E-2</v>
      </c>
    </row>
    <row r="4" spans="1:11" x14ac:dyDescent="0.35">
      <c r="A4" s="2">
        <v>107.1</v>
      </c>
      <c r="B4" s="2">
        <v>5</v>
      </c>
      <c r="C4" s="2">
        <v>0.6</v>
      </c>
      <c r="D4" s="2">
        <v>0.83333333333333304</v>
      </c>
      <c r="E4" s="2">
        <v>0.8</v>
      </c>
      <c r="F4" s="2">
        <v>0.8</v>
      </c>
      <c r="G4" s="2">
        <v>0.99012856323145804</v>
      </c>
      <c r="I4">
        <v>50</v>
      </c>
      <c r="J4" s="1">
        <f>AVERAGE(C22:C31)</f>
        <v>0.64400000000000002</v>
      </c>
      <c r="K4" s="1">
        <f>_xlfn.STDEV.S(C22:C31)</f>
        <v>5.2323778320929541E-2</v>
      </c>
    </row>
    <row r="5" spans="1:11" x14ac:dyDescent="0.3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0.6</v>
      </c>
      <c r="D7" s="2">
        <v>0.83333333333333304</v>
      </c>
      <c r="E7" s="2">
        <v>0.8</v>
      </c>
      <c r="F7" s="2">
        <v>0.53333333333333299</v>
      </c>
      <c r="G7" s="2">
        <v>0.83493762798077598</v>
      </c>
      <c r="I7" s="2">
        <v>5</v>
      </c>
      <c r="J7" s="3">
        <f>AVERAGE(E2:E11)</f>
        <v>0.96</v>
      </c>
      <c r="K7" s="3">
        <f>_xlfn.STDEV.S(E2:E11)</f>
        <v>8.4327404271156758E-2</v>
      </c>
    </row>
    <row r="8" spans="1:11" x14ac:dyDescent="0.3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>AVERAGE(E12:E21)</f>
        <v>0.98066666666666646</v>
      </c>
      <c r="K8" s="3">
        <f>_xlfn.STDEV.S(E12:E21)</f>
        <v>9.6609178307929967E-3</v>
      </c>
    </row>
    <row r="9" spans="1:11" x14ac:dyDescent="0.3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2">
        <v>50</v>
      </c>
      <c r="J9" s="3">
        <f>AVERAGE(E22:E31)</f>
        <v>0.9756734693877549</v>
      </c>
      <c r="K9" s="3">
        <f>_xlfn.STDEV.S(E22:E31)</f>
        <v>5.1886525982270133E-3</v>
      </c>
    </row>
    <row r="10" spans="1:11" x14ac:dyDescent="0.3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28</v>
      </c>
      <c r="K11" s="2" t="s">
        <v>29</v>
      </c>
    </row>
    <row r="12" spans="1:11" x14ac:dyDescent="0.35">
      <c r="A12" s="2">
        <v>25.1</v>
      </c>
      <c r="B12" s="2">
        <v>25</v>
      </c>
      <c r="C12" s="2">
        <v>0.92</v>
      </c>
      <c r="D12" s="2">
        <v>0.987179487179487</v>
      </c>
      <c r="E12" s="2">
        <v>0.98</v>
      </c>
      <c r="F12" s="2">
        <v>0.95076923076923003</v>
      </c>
      <c r="G12" s="2">
        <v>0.94770864570478897</v>
      </c>
      <c r="I12" s="2">
        <v>5</v>
      </c>
      <c r="J12" s="3">
        <f>AVERAGE(D2:D11)</f>
        <v>0.96666666666666656</v>
      </c>
      <c r="K12" s="3">
        <f>_xlfn.STDEV.S(D2:D11)</f>
        <v>7.027283689263078E-2</v>
      </c>
    </row>
    <row r="13" spans="1:11" x14ac:dyDescent="0.35">
      <c r="A13" s="2">
        <v>76.099999999999994</v>
      </c>
      <c r="B13" s="2">
        <v>25</v>
      </c>
      <c r="C13" s="2">
        <v>0.76</v>
      </c>
      <c r="D13" s="2">
        <v>0.97435897435897401</v>
      </c>
      <c r="E13" s="2">
        <v>0.96666666666666601</v>
      </c>
      <c r="F13" s="2">
        <v>0.69846153846153802</v>
      </c>
      <c r="G13" s="2">
        <v>0.94039309040306496</v>
      </c>
      <c r="I13" s="2">
        <v>25</v>
      </c>
      <c r="J13" s="3">
        <f>AVERAGE(D12:D21)</f>
        <v>0.98333333333333284</v>
      </c>
      <c r="K13" s="3">
        <f>_xlfn.STDEV.S(D12:D21)</f>
        <v>7.524280710110666E-3</v>
      </c>
    </row>
    <row r="14" spans="1:11" x14ac:dyDescent="0.35">
      <c r="A14" s="2">
        <v>127.1</v>
      </c>
      <c r="B14" s="2">
        <v>25</v>
      </c>
      <c r="C14" s="2">
        <v>0.72</v>
      </c>
      <c r="D14" s="2">
        <v>0.97435897435897401</v>
      </c>
      <c r="E14" s="2">
        <v>0.97333333333333305</v>
      </c>
      <c r="F14" s="2">
        <v>0.65846153846153799</v>
      </c>
      <c r="G14" s="2">
        <v>0.92399573616005704</v>
      </c>
      <c r="I14" s="2">
        <v>50</v>
      </c>
      <c r="J14" s="3">
        <f>AVERAGE(D22:D31)</f>
        <v>0.97872000000000026</v>
      </c>
      <c r="K14" s="3">
        <f>_xlfn.STDEV.S(D22:D31)</f>
        <v>3.7750055187597649E-3</v>
      </c>
    </row>
    <row r="15" spans="1:11" x14ac:dyDescent="0.35">
      <c r="A15" s="2">
        <v>178.1</v>
      </c>
      <c r="B15" s="2">
        <v>25</v>
      </c>
      <c r="C15" s="2">
        <v>0.8</v>
      </c>
      <c r="D15" s="2">
        <v>0.98076923076922995</v>
      </c>
      <c r="E15" s="2">
        <v>0.98</v>
      </c>
      <c r="F15" s="2">
        <v>0.77846153846153798</v>
      </c>
      <c r="G15" s="2">
        <v>0.93214955114497799</v>
      </c>
    </row>
    <row r="16" spans="1:11" x14ac:dyDescent="0.35">
      <c r="A16" s="2">
        <v>229.1</v>
      </c>
      <c r="B16" s="2">
        <v>25</v>
      </c>
      <c r="C16" s="2">
        <v>0.8</v>
      </c>
      <c r="D16" s="2">
        <v>0.98076923076922995</v>
      </c>
      <c r="E16" s="2">
        <v>0.98</v>
      </c>
      <c r="F16" s="2">
        <v>0.85846153846153805</v>
      </c>
      <c r="G16" s="2">
        <v>0.87918905250286505</v>
      </c>
      <c r="I16" s="2" t="s">
        <v>4</v>
      </c>
      <c r="J16" s="2" t="s">
        <v>28</v>
      </c>
      <c r="K16" s="2" t="s">
        <v>29</v>
      </c>
    </row>
    <row r="17" spans="1:11" x14ac:dyDescent="0.35">
      <c r="A17" s="2">
        <v>280.10000000000002</v>
      </c>
      <c r="B17" s="2">
        <v>25</v>
      </c>
      <c r="C17" s="2">
        <v>0.84</v>
      </c>
      <c r="D17" s="2">
        <v>0.987179487179487</v>
      </c>
      <c r="E17" s="2">
        <v>0.98666666666666603</v>
      </c>
      <c r="F17" s="2">
        <v>0.85846153846153805</v>
      </c>
      <c r="G17" s="2">
        <v>0.92196428478411097</v>
      </c>
      <c r="I17" s="2">
        <v>5</v>
      </c>
      <c r="J17" s="3">
        <f>AVERAGE(F2:F11)</f>
        <v>0.93333333333333324</v>
      </c>
      <c r="K17" s="3">
        <f>_xlfn.STDEV.S(D7:D16)</f>
        <v>5.0275012546505154E-2</v>
      </c>
    </row>
    <row r="18" spans="1:11" x14ac:dyDescent="0.35">
      <c r="A18" s="2">
        <v>25.2</v>
      </c>
      <c r="B18" s="2">
        <v>25</v>
      </c>
      <c r="C18" s="2">
        <v>0.92</v>
      </c>
      <c r="D18" s="2">
        <v>0.99358974358974295</v>
      </c>
      <c r="E18" s="2">
        <v>0.99333333333333296</v>
      </c>
      <c r="F18" s="2">
        <v>0.96615384615384603</v>
      </c>
      <c r="G18" s="2">
        <v>0.93733882705293003</v>
      </c>
      <c r="I18" s="2">
        <v>25</v>
      </c>
      <c r="J18" s="3">
        <f>AVERAGE(F12:F21)</f>
        <v>0.85446153846153794</v>
      </c>
      <c r="K18" s="3">
        <f>_xlfn.STDEV.S(D17:D26)</f>
        <v>7.9808434532410936E-3</v>
      </c>
    </row>
    <row r="19" spans="1:11" x14ac:dyDescent="0.35">
      <c r="A19" s="2">
        <v>76.2</v>
      </c>
      <c r="B19" s="2">
        <v>25</v>
      </c>
      <c r="C19" s="2">
        <v>0.92</v>
      </c>
      <c r="D19" s="2">
        <v>0.99358974358974295</v>
      </c>
      <c r="E19" s="2">
        <v>0.99333333333333296</v>
      </c>
      <c r="F19" s="2">
        <v>0.97230769230769198</v>
      </c>
      <c r="G19" s="2">
        <v>0.93318727526898404</v>
      </c>
      <c r="I19" s="2">
        <v>50</v>
      </c>
      <c r="J19" s="3">
        <f>AVERAGE(F22:F31)</f>
        <v>0.62988235294117589</v>
      </c>
      <c r="K19" s="3">
        <f>_xlfn.STDEV.S(D27:D36)</f>
        <v>2.1466252583998099E-3</v>
      </c>
    </row>
    <row r="20" spans="1:11" x14ac:dyDescent="0.35">
      <c r="A20" s="2">
        <v>127.2</v>
      </c>
      <c r="B20" s="2">
        <v>25</v>
      </c>
      <c r="C20" s="2">
        <v>0.88</v>
      </c>
      <c r="D20" s="2">
        <v>0.987179487179487</v>
      </c>
      <c r="E20" s="2">
        <v>0.98666666666666603</v>
      </c>
      <c r="F20" s="2">
        <v>0.90769230769230702</v>
      </c>
      <c r="G20" s="2">
        <v>0.93368246667459498</v>
      </c>
    </row>
    <row r="21" spans="1:11" x14ac:dyDescent="0.35">
      <c r="A21" s="2">
        <v>178.2</v>
      </c>
      <c r="B21" s="2">
        <v>25</v>
      </c>
      <c r="C21" s="2">
        <v>0.8</v>
      </c>
      <c r="D21" s="2">
        <v>0.97435897435897401</v>
      </c>
      <c r="E21" s="2">
        <v>0.96666666666666601</v>
      </c>
      <c r="F21" s="2">
        <v>0.895384615384615</v>
      </c>
      <c r="G21" s="2">
        <v>0.85646148087003005</v>
      </c>
      <c r="I21" s="2" t="s">
        <v>4</v>
      </c>
      <c r="J21" s="2" t="s">
        <v>37</v>
      </c>
      <c r="K21" s="2" t="s">
        <v>38</v>
      </c>
    </row>
    <row r="22" spans="1:11" x14ac:dyDescent="0.35">
      <c r="A22" s="2">
        <v>50.1</v>
      </c>
      <c r="B22" s="2">
        <v>50</v>
      </c>
      <c r="C22" s="2">
        <v>0.7</v>
      </c>
      <c r="D22" s="2">
        <v>0.98560000000000003</v>
      </c>
      <c r="E22" s="2">
        <v>0.98530612244897897</v>
      </c>
      <c r="F22" s="2">
        <v>0.669803921568627</v>
      </c>
      <c r="G22" s="2">
        <v>0.85791967535563396</v>
      </c>
      <c r="I22" s="2">
        <v>5</v>
      </c>
      <c r="J22" s="3">
        <f>AVERAGE(G2:G11)</f>
        <v>0.98250661912122328</v>
      </c>
      <c r="K22" s="3">
        <f>_xlfn.STDEV.S(G2:G11)</f>
        <v>5.1943182821648247E-2</v>
      </c>
    </row>
    <row r="23" spans="1:11" x14ac:dyDescent="0.35">
      <c r="A23" s="2">
        <v>101.1</v>
      </c>
      <c r="B23" s="2">
        <v>50</v>
      </c>
      <c r="C23" s="2">
        <v>0.64</v>
      </c>
      <c r="D23" s="2">
        <v>0.97760000000000002</v>
      </c>
      <c r="E23" s="2">
        <v>0.97714285714285698</v>
      </c>
      <c r="F23" s="2">
        <v>0.59137254901960701</v>
      </c>
      <c r="G23" s="2">
        <v>0.83854618898859201</v>
      </c>
      <c r="I23" s="2">
        <v>25</v>
      </c>
      <c r="J23" s="3">
        <f>AVERAGE(G12:G21)</f>
        <v>0.92060704105664026</v>
      </c>
      <c r="K23" s="3">
        <f>_xlfn.STDEV.S(G12:G21)</f>
        <v>2.9272330517764428E-2</v>
      </c>
    </row>
    <row r="24" spans="1:11" x14ac:dyDescent="0.35">
      <c r="A24" s="2">
        <v>152.1</v>
      </c>
      <c r="B24" s="2">
        <v>50</v>
      </c>
      <c r="C24" s="2">
        <v>0.68</v>
      </c>
      <c r="D24" s="2">
        <v>0.97760000000000002</v>
      </c>
      <c r="E24" s="2">
        <v>0.97387755102040796</v>
      </c>
      <c r="F24" s="2">
        <v>0.62980392156862697</v>
      </c>
      <c r="G24" s="2">
        <v>0.86107084880371298</v>
      </c>
      <c r="I24" s="2">
        <v>50</v>
      </c>
      <c r="J24" s="3">
        <f>AVERAGE(G22:G31)</f>
        <v>0.81678020099053816</v>
      </c>
      <c r="K24" s="3">
        <f>_xlfn.STDEV.S(G22:G31)</f>
        <v>4.0654744437464509E-2</v>
      </c>
    </row>
    <row r="25" spans="1:11" x14ac:dyDescent="0.35">
      <c r="A25" s="2">
        <v>203.1</v>
      </c>
      <c r="B25" s="2">
        <v>50</v>
      </c>
      <c r="C25" s="2">
        <v>0.66</v>
      </c>
      <c r="D25" s="2">
        <v>0.97440000000000004</v>
      </c>
      <c r="E25" s="2">
        <v>0.97061224489795905</v>
      </c>
      <c r="F25" s="2">
        <v>0.618823529411764</v>
      </c>
      <c r="G25" s="2">
        <v>0.84463913882503205</v>
      </c>
    </row>
    <row r="26" spans="1:11" x14ac:dyDescent="0.35">
      <c r="A26" s="2">
        <v>254.1</v>
      </c>
      <c r="B26" s="2">
        <v>50</v>
      </c>
      <c r="C26" s="2">
        <v>0.54</v>
      </c>
      <c r="D26" s="2">
        <v>0.9728</v>
      </c>
      <c r="E26" s="2">
        <v>0.96734693877551003</v>
      </c>
      <c r="F26" s="2">
        <v>0.55372549019607797</v>
      </c>
      <c r="G26" s="2">
        <v>0.74099005131682105</v>
      </c>
    </row>
    <row r="27" spans="1:11" x14ac:dyDescent="0.35">
      <c r="A27" s="2">
        <v>305.10000000000002</v>
      </c>
      <c r="B27" s="2">
        <v>50</v>
      </c>
      <c r="C27" s="2">
        <v>0.62</v>
      </c>
      <c r="D27" s="2">
        <v>0.97599999999999998</v>
      </c>
      <c r="E27" s="2">
        <v>0.97061224489795905</v>
      </c>
      <c r="F27" s="2">
        <v>0.62039215686274496</v>
      </c>
      <c r="G27" s="2">
        <v>0.79472960905725498</v>
      </c>
    </row>
    <row r="28" spans="1:11" x14ac:dyDescent="0.35">
      <c r="A28" s="2">
        <v>50.2</v>
      </c>
      <c r="B28" s="2">
        <v>50</v>
      </c>
      <c r="C28" s="2">
        <v>0.6</v>
      </c>
      <c r="D28" s="2">
        <v>0.98080000000000001</v>
      </c>
      <c r="E28" s="2">
        <v>0.97877551020408105</v>
      </c>
      <c r="F28" s="2">
        <v>0.60549019607843102</v>
      </c>
      <c r="G28" s="2">
        <v>0.77926352525005305</v>
      </c>
    </row>
    <row r="29" spans="1:11" x14ac:dyDescent="0.35">
      <c r="A29" s="2">
        <v>101.2</v>
      </c>
      <c r="B29" s="2">
        <v>50</v>
      </c>
      <c r="C29" s="2">
        <v>0.62</v>
      </c>
      <c r="D29" s="2">
        <v>0.98080000000000001</v>
      </c>
      <c r="E29" s="2">
        <v>0.97877551020408105</v>
      </c>
      <c r="F29" s="2">
        <v>0.625882352941176</v>
      </c>
      <c r="G29" s="2">
        <v>0.78956411792506598</v>
      </c>
    </row>
    <row r="30" spans="1:11" x14ac:dyDescent="0.35">
      <c r="A30" s="2">
        <v>152.19999999999999</v>
      </c>
      <c r="B30" s="2">
        <v>50</v>
      </c>
      <c r="C30" s="2">
        <v>0.66</v>
      </c>
      <c r="D30" s="2">
        <v>0.98080000000000001</v>
      </c>
      <c r="E30" s="2">
        <v>0.97714285714285698</v>
      </c>
      <c r="F30" s="2">
        <v>0.67372549019607797</v>
      </c>
      <c r="G30" s="2">
        <v>0.80590151349731498</v>
      </c>
    </row>
    <row r="31" spans="1:11" x14ac:dyDescent="0.35">
      <c r="A31" s="2">
        <v>203.2</v>
      </c>
      <c r="B31" s="2">
        <v>50</v>
      </c>
      <c r="C31" s="2">
        <v>0.72</v>
      </c>
      <c r="D31" s="2">
        <v>0.98080000000000001</v>
      </c>
      <c r="E31" s="2">
        <v>0.97714285714285698</v>
      </c>
      <c r="F31" s="2">
        <v>0.70980392156862704</v>
      </c>
      <c r="G31" s="2">
        <v>0.85517734088590103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sqref="A1:G31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H1" s="2"/>
      <c r="I1" s="2" t="s">
        <v>4</v>
      </c>
      <c r="J1" s="2" t="s">
        <v>5</v>
      </c>
      <c r="K1" s="2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/>
      <c r="I2" s="2">
        <v>5</v>
      </c>
      <c r="J2" s="3">
        <f>AVERAGE(C2:C11)</f>
        <v>0.96</v>
      </c>
      <c r="K2" s="3">
        <f>_xlfn.STDEV.S(C2:C11)</f>
        <v>0.12649110640673522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/>
      <c r="I3" s="2">
        <v>25</v>
      </c>
      <c r="J3" s="3">
        <f>AVERAGE(C12:C21)</f>
        <v>0.8</v>
      </c>
      <c r="K3" s="3">
        <f>_xlfn.STDEV.S(C12:C21)</f>
        <v>7.302967433402216E-2</v>
      </c>
    </row>
    <row r="4" spans="1:11" x14ac:dyDescent="0.3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>
        <v>50</v>
      </c>
      <c r="J4" s="3">
        <f>AVERAGE(C22:C31)</f>
        <v>0.76</v>
      </c>
      <c r="K4" s="3">
        <f>_xlfn.STDEV.S(C22:C31)</f>
        <v>6.8637534273246648E-2</v>
      </c>
    </row>
    <row r="5" spans="1:11" x14ac:dyDescent="0.3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/>
      <c r="J5" s="2"/>
      <c r="K5" s="2"/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/>
      <c r="I7" s="2">
        <v>5</v>
      </c>
      <c r="J7" s="3">
        <f>AVERAGE(E2:E11)</f>
        <v>0.98000000000000009</v>
      </c>
      <c r="K7" s="3">
        <f>_xlfn.STDEV.S(E2:E11)</f>
        <v>6.3245553203367583E-2</v>
      </c>
    </row>
    <row r="8" spans="1:11" x14ac:dyDescent="0.35">
      <c r="A8" s="2">
        <v>5.2</v>
      </c>
      <c r="B8" s="2">
        <v>5</v>
      </c>
      <c r="C8" s="2">
        <v>0.6</v>
      </c>
      <c r="D8" s="2">
        <v>0.83333333333333304</v>
      </c>
      <c r="E8" s="2">
        <v>0.8</v>
      </c>
      <c r="F8" s="2">
        <v>0.93333333333333302</v>
      </c>
      <c r="G8" s="2">
        <v>0.91351452512485098</v>
      </c>
      <c r="H8" s="2"/>
      <c r="I8" s="2">
        <v>25</v>
      </c>
      <c r="J8" s="3">
        <f>AVERAGE(E12:E21)</f>
        <v>0.97933333333333294</v>
      </c>
      <c r="K8" s="3">
        <f>_xlfn.STDEV.S(E12:E21)</f>
        <v>7.9814599982524249E-3</v>
      </c>
    </row>
    <row r="9" spans="1:11" x14ac:dyDescent="0.3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/>
      <c r="I9" s="2">
        <v>50</v>
      </c>
      <c r="J9" s="3">
        <f>AVERAGE(E22:E31)</f>
        <v>0.97551020408163236</v>
      </c>
      <c r="K9" s="3">
        <f>_xlfn.STDEV.S(E22:E31)</f>
        <v>6.8838697364210465E-3</v>
      </c>
    </row>
    <row r="10" spans="1:11" x14ac:dyDescent="0.3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/>
      <c r="I10" s="2"/>
      <c r="J10" s="2"/>
      <c r="K10" s="2"/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 t="s">
        <v>4</v>
      </c>
      <c r="J11" s="2" t="s">
        <v>19</v>
      </c>
      <c r="K11" s="2" t="s">
        <v>20</v>
      </c>
    </row>
    <row r="12" spans="1:11" x14ac:dyDescent="0.35">
      <c r="A12" s="2">
        <v>25.1</v>
      </c>
      <c r="B12" s="2">
        <v>25</v>
      </c>
      <c r="C12" s="2">
        <v>0.72</v>
      </c>
      <c r="D12" s="2">
        <v>0.97435897435897401</v>
      </c>
      <c r="E12" s="2">
        <v>0.97333333333333305</v>
      </c>
      <c r="F12" s="2">
        <v>0.686153846153846</v>
      </c>
      <c r="G12" s="2">
        <v>0.90584562604213004</v>
      </c>
      <c r="H12" s="2"/>
      <c r="I12" s="2">
        <v>5</v>
      </c>
      <c r="J12" s="3">
        <f>AVERAGE(D2:D11)</f>
        <v>0.98333333333333317</v>
      </c>
      <c r="K12" s="3">
        <f>_xlfn.STDEV.S(D2:D11)</f>
        <v>5.2704627669473078E-2</v>
      </c>
    </row>
    <row r="13" spans="1:11" x14ac:dyDescent="0.35">
      <c r="A13" s="2">
        <v>76.099999999999994</v>
      </c>
      <c r="B13" s="2">
        <v>25</v>
      </c>
      <c r="C13" s="2">
        <v>0.8</v>
      </c>
      <c r="D13" s="2">
        <v>0.98076923076922995</v>
      </c>
      <c r="E13" s="2">
        <v>0.98</v>
      </c>
      <c r="F13" s="2">
        <v>0.716923076923077</v>
      </c>
      <c r="G13" s="2">
        <v>0.97104222166570597</v>
      </c>
      <c r="H13" s="2"/>
      <c r="I13" s="2">
        <v>25</v>
      </c>
      <c r="J13" s="3">
        <f>AVERAGE(D12:D21)</f>
        <v>0.98012820512820475</v>
      </c>
      <c r="K13" s="3">
        <f>_xlfn.STDEV.S(D12:D21)</f>
        <v>7.6744807675503479E-3</v>
      </c>
    </row>
    <row r="14" spans="1:11" x14ac:dyDescent="0.35">
      <c r="A14" s="2">
        <v>127.1</v>
      </c>
      <c r="B14" s="2">
        <v>25</v>
      </c>
      <c r="C14" s="2">
        <v>0.8</v>
      </c>
      <c r="D14" s="2">
        <v>0.98076923076922995</v>
      </c>
      <c r="E14" s="2">
        <v>0.98</v>
      </c>
      <c r="F14" s="2">
        <v>0.70769230769230695</v>
      </c>
      <c r="G14" s="2">
        <v>0.97682835292699199</v>
      </c>
      <c r="H14" s="2"/>
      <c r="I14" s="2">
        <v>50</v>
      </c>
      <c r="J14" s="3">
        <f>AVERAGE(D22:D31)</f>
        <v>0.97599999999999998</v>
      </c>
      <c r="K14" s="3">
        <f>_xlfn.STDEV.S(D22:D31)</f>
        <v>6.7461923416925491E-3</v>
      </c>
    </row>
    <row r="15" spans="1:11" x14ac:dyDescent="0.35">
      <c r="A15" s="2">
        <v>178.1</v>
      </c>
      <c r="B15" s="2">
        <v>25</v>
      </c>
      <c r="C15" s="2">
        <v>0.68</v>
      </c>
      <c r="D15" s="2">
        <v>0.96794871794871795</v>
      </c>
      <c r="E15" s="2">
        <v>0.96666666666666601</v>
      </c>
      <c r="F15" s="2">
        <v>0.67076923076923001</v>
      </c>
      <c r="G15" s="2">
        <v>0.87396775716581598</v>
      </c>
      <c r="H15" s="2"/>
      <c r="I15" s="2"/>
      <c r="J15" s="2"/>
      <c r="K15" s="2"/>
    </row>
    <row r="16" spans="1:11" x14ac:dyDescent="0.35">
      <c r="A16" s="2">
        <v>229.1</v>
      </c>
      <c r="B16" s="2">
        <v>25</v>
      </c>
      <c r="C16" s="2">
        <v>0.8</v>
      </c>
      <c r="D16" s="2">
        <v>0.98076923076922995</v>
      </c>
      <c r="E16" s="2">
        <v>0.98</v>
      </c>
      <c r="F16" s="2">
        <v>0.72615384615384604</v>
      </c>
      <c r="G16" s="2">
        <v>0.96519597758445996</v>
      </c>
      <c r="H16" s="2"/>
      <c r="I16" s="2" t="s">
        <v>4</v>
      </c>
      <c r="J16" s="2" t="s">
        <v>19</v>
      </c>
      <c r="K16" s="2" t="s">
        <v>20</v>
      </c>
    </row>
    <row r="17" spans="1:11" x14ac:dyDescent="0.35">
      <c r="A17" s="2">
        <v>280.10000000000002</v>
      </c>
      <c r="B17" s="2">
        <v>25</v>
      </c>
      <c r="C17" s="2">
        <v>0.84</v>
      </c>
      <c r="D17" s="2">
        <v>0.987179487179487</v>
      </c>
      <c r="E17" s="2">
        <v>0.98666666666666603</v>
      </c>
      <c r="F17" s="2">
        <v>0.76615384615384596</v>
      </c>
      <c r="G17" s="2">
        <v>0.98123053451923203</v>
      </c>
      <c r="I17" s="2">
        <v>5</v>
      </c>
      <c r="J17" s="3">
        <f>AVERAGE(F2:F11)</f>
        <v>0.9933333333333334</v>
      </c>
      <c r="K17" s="3">
        <f>_xlfn.STDEV.S(D7:D16)</f>
        <v>5.0129498456804075E-2</v>
      </c>
    </row>
    <row r="18" spans="1:11" x14ac:dyDescent="0.35">
      <c r="A18" s="2">
        <v>25.2</v>
      </c>
      <c r="B18" s="2">
        <v>25</v>
      </c>
      <c r="C18" s="2">
        <v>0.72</v>
      </c>
      <c r="D18" s="2">
        <v>0.96794871794871795</v>
      </c>
      <c r="E18" s="2">
        <v>0.96666666666666601</v>
      </c>
      <c r="F18" s="2">
        <v>0.716923076923077</v>
      </c>
      <c r="G18" s="2">
        <v>0.88746210578648299</v>
      </c>
      <c r="I18" s="2">
        <v>25</v>
      </c>
      <c r="J18" s="3">
        <f>AVERAGE(F12:F21)</f>
        <v>0.75569230769230733</v>
      </c>
      <c r="K18" s="3">
        <f>_xlfn.STDEV.S(D17:D26)</f>
        <v>8.0608686643156603E-3</v>
      </c>
    </row>
    <row r="19" spans="1:11" x14ac:dyDescent="0.35">
      <c r="A19" s="2">
        <v>76.2</v>
      </c>
      <c r="B19" s="2">
        <v>25</v>
      </c>
      <c r="C19" s="2">
        <v>0.88</v>
      </c>
      <c r="D19" s="2">
        <v>0.987179487179487</v>
      </c>
      <c r="E19" s="2">
        <v>0.98666666666666603</v>
      </c>
      <c r="F19" s="2">
        <v>0.86153846153846103</v>
      </c>
      <c r="G19" s="2">
        <v>0.96342395834174199</v>
      </c>
      <c r="I19" s="2">
        <v>50</v>
      </c>
      <c r="J19" s="3">
        <f>AVERAGE(F22:F31)</f>
        <v>0.75192156862745052</v>
      </c>
      <c r="K19" s="3">
        <f>_xlfn.STDEV.S(D27:D36)</f>
        <v>7.2971227206344944E-3</v>
      </c>
    </row>
    <row r="20" spans="1:11" x14ac:dyDescent="0.35">
      <c r="A20" s="2">
        <v>127.2</v>
      </c>
      <c r="B20" s="2">
        <v>25</v>
      </c>
      <c r="C20" s="2">
        <v>0.88</v>
      </c>
      <c r="D20" s="2">
        <v>0.987179487179487</v>
      </c>
      <c r="E20" s="2">
        <v>0.98666666666666603</v>
      </c>
      <c r="F20" s="2">
        <v>0.85230769230769199</v>
      </c>
      <c r="G20" s="2">
        <v>0.96921008960302801</v>
      </c>
    </row>
    <row r="21" spans="1:11" x14ac:dyDescent="0.35">
      <c r="A21" s="2">
        <v>178.2</v>
      </c>
      <c r="B21" s="2">
        <v>25</v>
      </c>
      <c r="C21" s="2">
        <v>0.88</v>
      </c>
      <c r="D21" s="2">
        <v>0.987179487179487</v>
      </c>
      <c r="E21" s="2">
        <v>0.98666666666666603</v>
      </c>
      <c r="F21" s="2">
        <v>0.85230769230769199</v>
      </c>
      <c r="G21" s="2">
        <v>0.96921008960302801</v>
      </c>
      <c r="I21" s="2" t="s">
        <v>4</v>
      </c>
      <c r="J21" s="2" t="s">
        <v>37</v>
      </c>
      <c r="K21" s="2" t="s">
        <v>38</v>
      </c>
    </row>
    <row r="22" spans="1:11" x14ac:dyDescent="0.35">
      <c r="A22" s="2">
        <v>50.1</v>
      </c>
      <c r="B22" s="2">
        <v>50</v>
      </c>
      <c r="C22" s="2">
        <v>0.66</v>
      </c>
      <c r="D22" s="2">
        <v>0.96479999999999999</v>
      </c>
      <c r="E22" s="2">
        <v>0.96408163265306102</v>
      </c>
      <c r="F22" s="2">
        <v>0.67607843137254897</v>
      </c>
      <c r="G22" s="2">
        <v>0.80577261354006302</v>
      </c>
      <c r="I22" s="2">
        <v>5</v>
      </c>
      <c r="J22" s="3">
        <f>AVERAGE(G2:G11)</f>
        <v>0.99135145251248513</v>
      </c>
      <c r="K22" s="3">
        <f>_xlfn.STDEV.S(G2:G11)</f>
        <v>2.7349108512673737E-2</v>
      </c>
    </row>
    <row r="23" spans="1:11" x14ac:dyDescent="0.35">
      <c r="A23" s="2">
        <v>101.1</v>
      </c>
      <c r="B23" s="2">
        <v>50</v>
      </c>
      <c r="C23" s="2">
        <v>0.78</v>
      </c>
      <c r="D23" s="2">
        <v>0.97919999999999996</v>
      </c>
      <c r="E23" s="2">
        <v>0.97877551020408105</v>
      </c>
      <c r="F23" s="2">
        <v>0.78509803921568599</v>
      </c>
      <c r="G23" s="2">
        <v>0.878825206497162</v>
      </c>
      <c r="I23" s="2">
        <v>25</v>
      </c>
      <c r="J23" s="3">
        <f>AVERAGE(G12:G21)</f>
        <v>0.94634167132386171</v>
      </c>
      <c r="K23" s="3">
        <f>_xlfn.STDEV.S(G12:G21)</f>
        <v>4.0544519554057412E-2</v>
      </c>
    </row>
    <row r="24" spans="1:11" x14ac:dyDescent="0.35">
      <c r="A24" s="2">
        <v>152.1</v>
      </c>
      <c r="B24" s="2">
        <v>50</v>
      </c>
      <c r="C24" s="2">
        <v>0.82</v>
      </c>
      <c r="D24" s="2">
        <v>0.98080000000000001</v>
      </c>
      <c r="E24" s="2">
        <v>0.980408163265306</v>
      </c>
      <c r="F24" s="2">
        <v>0.78823529411764703</v>
      </c>
      <c r="G24" s="2">
        <v>0.92590896265765799</v>
      </c>
      <c r="I24" s="2">
        <v>50</v>
      </c>
      <c r="J24" s="3">
        <f>AVERAGE(G22:G31)</f>
        <v>0.87693455840760526</v>
      </c>
      <c r="K24" s="3">
        <f>_xlfn.STDEV.S(G22:G31)</f>
        <v>5.0436849807792762E-2</v>
      </c>
    </row>
    <row r="25" spans="1:11" x14ac:dyDescent="0.35">
      <c r="A25" s="2">
        <v>203.1</v>
      </c>
      <c r="B25" s="2">
        <v>50</v>
      </c>
      <c r="C25" s="2">
        <v>0.78</v>
      </c>
      <c r="D25" s="2">
        <v>0.97919999999999996</v>
      </c>
      <c r="E25" s="2">
        <v>0.97877551020408105</v>
      </c>
      <c r="F25" s="2">
        <v>0.77725490196078395</v>
      </c>
      <c r="G25" s="2">
        <v>0.88386141941820695</v>
      </c>
    </row>
    <row r="26" spans="1:11" x14ac:dyDescent="0.35">
      <c r="A26" s="2">
        <v>254.1</v>
      </c>
      <c r="B26" s="2">
        <v>50</v>
      </c>
      <c r="C26" s="2">
        <v>0.82</v>
      </c>
      <c r="D26" s="2">
        <v>0.98080000000000001</v>
      </c>
      <c r="E26" s="2">
        <v>0.980408163265306</v>
      </c>
      <c r="F26" s="2">
        <v>0.77411764705882302</v>
      </c>
      <c r="G26" s="2">
        <v>0.93542285864847396</v>
      </c>
    </row>
    <row r="27" spans="1:11" x14ac:dyDescent="0.35">
      <c r="A27" s="2">
        <v>305.10000000000002</v>
      </c>
      <c r="B27" s="2">
        <v>50</v>
      </c>
      <c r="C27" s="2">
        <v>0.78</v>
      </c>
      <c r="D27" s="2">
        <v>0.97919999999999996</v>
      </c>
      <c r="E27" s="2">
        <v>0.97877551020408105</v>
      </c>
      <c r="F27" s="2">
        <v>0.76235294117647001</v>
      </c>
      <c r="G27" s="2">
        <v>0.894250967743626</v>
      </c>
    </row>
    <row r="28" spans="1:11" x14ac:dyDescent="0.35">
      <c r="A28" s="2">
        <v>50.2</v>
      </c>
      <c r="B28" s="2">
        <v>50</v>
      </c>
      <c r="C28" s="2">
        <v>0.62</v>
      </c>
      <c r="D28" s="2">
        <v>0.96319999999999995</v>
      </c>
      <c r="E28" s="2">
        <v>0.96244897959183595</v>
      </c>
      <c r="F28" s="2">
        <v>0.64392156862745098</v>
      </c>
      <c r="G28" s="2">
        <v>0.77903436341216903</v>
      </c>
    </row>
    <row r="29" spans="1:11" x14ac:dyDescent="0.35">
      <c r="A29" s="2">
        <v>101.2</v>
      </c>
      <c r="B29" s="2">
        <v>50</v>
      </c>
      <c r="C29" s="2">
        <v>0.74</v>
      </c>
      <c r="D29" s="2">
        <v>0.9728</v>
      </c>
      <c r="E29" s="2">
        <v>0.97224489795918301</v>
      </c>
      <c r="F29" s="2">
        <v>0.73254901960784302</v>
      </c>
      <c r="G29" s="2">
        <v>0.86605277697241201</v>
      </c>
    </row>
    <row r="30" spans="1:11" x14ac:dyDescent="0.35">
      <c r="A30" s="2">
        <v>152.19999999999999</v>
      </c>
      <c r="B30" s="2">
        <v>50</v>
      </c>
      <c r="C30" s="2">
        <v>0.82</v>
      </c>
      <c r="D30" s="2">
        <v>0.98080000000000001</v>
      </c>
      <c r="E30" s="2">
        <v>0.980408163265306</v>
      </c>
      <c r="F30" s="2">
        <v>0.79529411764705804</v>
      </c>
      <c r="G30" s="2">
        <v>0.921122191821652</v>
      </c>
    </row>
    <row r="31" spans="1:11" x14ac:dyDescent="0.35">
      <c r="A31" s="2">
        <v>203.2</v>
      </c>
      <c r="B31" s="2">
        <v>50</v>
      </c>
      <c r="C31" s="2">
        <v>0.78</v>
      </c>
      <c r="D31" s="2">
        <v>0.97919999999999996</v>
      </c>
      <c r="E31" s="2">
        <v>0.97877551020408105</v>
      </c>
      <c r="F31" s="2">
        <v>0.78431372549019596</v>
      </c>
      <c r="G31" s="2">
        <v>0.87909422336462995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abSelected="1" workbookViewId="0">
      <selection activeCell="B5" sqref="B5"/>
    </sheetView>
  </sheetViews>
  <sheetFormatPr defaultRowHeight="14.5" x14ac:dyDescent="0.35"/>
  <cols>
    <col min="1" max="1" width="12.7265625" customWidth="1"/>
  </cols>
  <sheetData>
    <row r="1" spans="1:4" x14ac:dyDescent="0.3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35">
      <c r="A2" s="6" t="s">
        <v>7</v>
      </c>
      <c r="B2" s="4">
        <f>Table279[[#This Row],[Jaccard Mean]]</f>
        <v>0.96</v>
      </c>
      <c r="C2" s="4">
        <f>'Linear-10'!J3</f>
        <v>0.8</v>
      </c>
      <c r="D2" s="4">
        <f>'Linear-10'!J4</f>
        <v>0.76</v>
      </c>
    </row>
    <row r="3" spans="1:4" x14ac:dyDescent="0.35">
      <c r="A3" s="6" t="s">
        <v>8</v>
      </c>
      <c r="B3" s="5">
        <f>'Saturating-10'!J2</f>
        <v>0.91999999999999993</v>
      </c>
      <c r="C3" s="5">
        <f>Table27[[#This Row],[Jaccard Mean]]</f>
        <v>0.83599999999999997</v>
      </c>
      <c r="D3" s="5">
        <f>'Saturating-10'!J4</f>
        <v>0.64400000000000002</v>
      </c>
    </row>
    <row r="4" spans="1:4" x14ac:dyDescent="0.35">
      <c r="A4" s="6" t="s">
        <v>9</v>
      </c>
      <c r="B4" s="5">
        <f>'Discontinuous-10'!J2</f>
        <v>0.96</v>
      </c>
      <c r="C4" s="5">
        <f>'Discontinuous-10'!J3</f>
        <v>0.78399999999999992</v>
      </c>
      <c r="D4" s="5">
        <f>Table25[[#This Row],[Jaccard Mean]]</f>
        <v>0.72799999999999998</v>
      </c>
    </row>
    <row r="5" spans="1:4" x14ac:dyDescent="0.35">
      <c r="A5" s="6" t="s">
        <v>10</v>
      </c>
      <c r="B5" s="5">
        <f>'Combined-10'!J2</f>
        <v>0.88000000000000012</v>
      </c>
      <c r="C5" s="5">
        <f>'Combined-10'!J3</f>
        <v>0.68</v>
      </c>
      <c r="D5" s="5">
        <f>'Combined-10'!J4</f>
        <v>0.51800000000000002</v>
      </c>
    </row>
    <row r="18" spans="6:6" x14ac:dyDescent="0.35">
      <c r="F18" t="s">
        <v>15</v>
      </c>
    </row>
    <row r="19" spans="6:6" x14ac:dyDescent="0.35">
      <c r="F19" t="s">
        <v>16</v>
      </c>
    </row>
    <row r="20" spans="6:6" x14ac:dyDescent="0.35">
      <c r="F20" t="s">
        <v>17</v>
      </c>
    </row>
    <row r="21" spans="6:6" x14ac:dyDescent="0.35">
      <c r="F21" t="s">
        <v>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M9" sqref="M9"/>
    </sheetView>
  </sheetViews>
  <sheetFormatPr defaultRowHeight="14.5" x14ac:dyDescent="0.35"/>
  <cols>
    <col min="1" max="1" width="13.7265625" customWidth="1"/>
  </cols>
  <sheetData>
    <row r="1" spans="1:13" x14ac:dyDescent="0.35">
      <c r="A1" s="7" t="s">
        <v>11</v>
      </c>
      <c r="B1" s="7" t="s">
        <v>12</v>
      </c>
      <c r="C1" s="7" t="s">
        <v>13</v>
      </c>
      <c r="D1" s="7" t="s">
        <v>14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6" t="s">
        <v>7</v>
      </c>
      <c r="B2" s="4">
        <f>'Linear-10'!J7</f>
        <v>0.98000000000000009</v>
      </c>
      <c r="C2" s="4">
        <f>'Linear-10'!J8</f>
        <v>0.97933333333333294</v>
      </c>
      <c r="D2" s="4">
        <f>'Linear-10'!J9</f>
        <v>0.97551020408163236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6" t="s">
        <v>8</v>
      </c>
      <c r="B3" s="5">
        <f>'Saturating-10'!J7</f>
        <v>0.96</v>
      </c>
      <c r="C3" s="5">
        <f>'Saturating-10'!J8</f>
        <v>0.98066666666666646</v>
      </c>
      <c r="D3" s="5">
        <f>'Saturating-10'!J9</f>
        <v>0.9756734693877549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6" t="s">
        <v>9</v>
      </c>
      <c r="B4" s="5">
        <f>'Discontinuous-10'!J7</f>
        <v>0.98000000000000009</v>
      </c>
      <c r="C4" s="11">
        <f>'Discontinuous-10'!J8</f>
        <v>0.97533333333333316</v>
      </c>
      <c r="D4" s="5">
        <f>'Discontinuous-10'!J9</f>
        <v>0.98302040816326475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35">
      <c r="A5" s="6" t="s">
        <v>10</v>
      </c>
      <c r="B5" s="5">
        <f>'Combined-10'!J7</f>
        <v>0.93333333333333335</v>
      </c>
      <c r="C5" s="5">
        <f>'Combined-10'!J8</f>
        <v>0.96466666666666612</v>
      </c>
      <c r="D5" s="5">
        <f>'Combined-10'!J9</f>
        <v>0.96767346938775467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s="2"/>
      <c r="B18" s="2"/>
      <c r="C18" s="2"/>
      <c r="D18" s="2"/>
      <c r="E18" s="2"/>
      <c r="F18" s="2" t="s">
        <v>21</v>
      </c>
      <c r="G18" s="2"/>
      <c r="H18" s="2"/>
      <c r="I18" s="2"/>
      <c r="J18" s="2"/>
      <c r="K18" s="2"/>
      <c r="L18" s="2"/>
      <c r="M18" s="2"/>
    </row>
    <row r="19" spans="1:13" x14ac:dyDescent="0.35">
      <c r="A19" s="2"/>
      <c r="B19" s="2"/>
      <c r="C19" s="2"/>
      <c r="D19" s="2"/>
      <c r="E19" s="2"/>
      <c r="F19" s="2" t="s">
        <v>22</v>
      </c>
      <c r="G19" s="2"/>
      <c r="H19" s="2"/>
      <c r="I19" s="2"/>
      <c r="J19" s="2"/>
      <c r="K19" s="2"/>
      <c r="L19" s="2"/>
      <c r="M19" s="2"/>
    </row>
    <row r="20" spans="1:13" x14ac:dyDescent="0.35">
      <c r="A20" s="2"/>
      <c r="B20" s="2"/>
      <c r="C20" s="2"/>
      <c r="D20" s="2"/>
      <c r="E20" s="2"/>
      <c r="F20" s="2" t="s">
        <v>23</v>
      </c>
      <c r="G20" s="2"/>
      <c r="H20" s="2"/>
      <c r="I20" s="2"/>
      <c r="J20" s="2"/>
      <c r="K20" s="2"/>
      <c r="L20" s="2"/>
      <c r="M20" s="2"/>
    </row>
    <row r="21" spans="1:13" x14ac:dyDescent="0.35">
      <c r="A21" s="2"/>
      <c r="B21" s="2"/>
      <c r="C21" s="2"/>
      <c r="D21" s="2"/>
      <c r="E21" s="2"/>
      <c r="F21" s="2" t="s">
        <v>24</v>
      </c>
      <c r="G21" s="2"/>
      <c r="H21" s="2"/>
      <c r="I21" s="2"/>
      <c r="J21" s="2"/>
      <c r="K21" s="2"/>
      <c r="L21" s="2"/>
      <c r="M21" s="2"/>
    </row>
    <row r="22" spans="1:13" x14ac:dyDescent="0.35">
      <c r="A22" s="2"/>
      <c r="B22" s="2"/>
      <c r="C22" s="2"/>
      <c r="D22" s="2"/>
      <c r="E22" s="2"/>
      <c r="F22" s="2" t="s">
        <v>25</v>
      </c>
      <c r="G22" s="2"/>
      <c r="H22" s="2"/>
      <c r="I22" s="2"/>
      <c r="J22" s="2"/>
      <c r="K22" s="2"/>
      <c r="L22" s="2"/>
      <c r="M22" s="2"/>
    </row>
    <row r="23" spans="1:13" x14ac:dyDescent="0.35">
      <c r="F23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O13" sqref="O13"/>
    </sheetView>
  </sheetViews>
  <sheetFormatPr defaultRowHeight="14.5" x14ac:dyDescent="0.35"/>
  <cols>
    <col min="1" max="1" width="13.7265625" style="2" customWidth="1"/>
    <col min="2" max="16384" width="8.7265625" style="2"/>
  </cols>
  <sheetData>
    <row r="1" spans="1:4" x14ac:dyDescent="0.3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35">
      <c r="A2" s="6" t="s">
        <v>7</v>
      </c>
      <c r="B2" s="4">
        <f>'Linear-10'!J22</f>
        <v>0.99135145251248513</v>
      </c>
      <c r="C2" s="4">
        <f>'Linear-10'!J23</f>
        <v>0.94634167132386171</v>
      </c>
      <c r="D2" s="4">
        <f>'Linear-10'!J24</f>
        <v>0.87693455840760526</v>
      </c>
    </row>
    <row r="3" spans="1:4" x14ac:dyDescent="0.35">
      <c r="A3" s="6" t="s">
        <v>8</v>
      </c>
      <c r="B3" s="5">
        <f>'Saturating-10'!J22</f>
        <v>0.98250661912122328</v>
      </c>
      <c r="C3" s="5">
        <f>'Saturating-10'!J23</f>
        <v>0.92060704105664026</v>
      </c>
      <c r="D3" s="5">
        <f>'Saturating-10'!J24</f>
        <v>0.81678020099053816</v>
      </c>
    </row>
    <row r="4" spans="1:4" x14ac:dyDescent="0.35">
      <c r="A4" s="6" t="s">
        <v>9</v>
      </c>
      <c r="B4" s="5">
        <f>'Discontinuous-10'!J22</f>
        <v>0.99901285632314585</v>
      </c>
      <c r="C4" s="11">
        <f>'Discontinuous-10'!J23</f>
        <v>0.89798187667254492</v>
      </c>
      <c r="D4" s="5">
        <f>'Discontinuous-10'!J24</f>
        <v>0.81614838258627065</v>
      </c>
    </row>
    <row r="5" spans="1:4" x14ac:dyDescent="0.35">
      <c r="A5" s="6" t="s">
        <v>10</v>
      </c>
      <c r="B5" s="5">
        <f>'Combined-10'!J22</f>
        <v>0.96797466927300935</v>
      </c>
      <c r="C5" s="5">
        <f>'Combined-10'!J23</f>
        <v>0.85033053161787164</v>
      </c>
      <c r="D5" s="5">
        <f>'Combined-10'!J24</f>
        <v>0.70703077193816</v>
      </c>
    </row>
    <row r="18" spans="6:6" x14ac:dyDescent="0.35">
      <c r="F18" s="2" t="s">
        <v>31</v>
      </c>
    </row>
    <row r="19" spans="6:6" x14ac:dyDescent="0.35">
      <c r="F19" s="2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RowHeight="14.5" x14ac:dyDescent="0.35"/>
  <cols>
    <col min="1" max="1" width="13.7265625" style="2" customWidth="1"/>
    <col min="2" max="16384" width="8.7265625" style="2"/>
  </cols>
  <sheetData>
    <row r="1" spans="1:4" x14ac:dyDescent="0.3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35">
      <c r="A2" s="6" t="s">
        <v>7</v>
      </c>
      <c r="B2" s="8">
        <f>'Linear-10'!J17</f>
        <v>0.9933333333333334</v>
      </c>
      <c r="C2" s="8">
        <f>'Linear-10'!J18</f>
        <v>0.75569230769230733</v>
      </c>
      <c r="D2" s="8">
        <f>'Linear-10'!J19</f>
        <v>0.75192156862745052</v>
      </c>
    </row>
    <row r="3" spans="1:4" x14ac:dyDescent="0.35">
      <c r="A3" s="6" t="s">
        <v>8</v>
      </c>
      <c r="B3" s="9">
        <f>'Saturating-10'!J17</f>
        <v>0.93333333333333324</v>
      </c>
      <c r="C3" s="9">
        <f>'Saturating-10'!J18</f>
        <v>0.85446153846153794</v>
      </c>
      <c r="D3" s="9">
        <f>'Saturating-10'!J19</f>
        <v>0.62988235294117589</v>
      </c>
    </row>
    <row r="4" spans="1:4" x14ac:dyDescent="0.35">
      <c r="A4" s="6" t="s">
        <v>9</v>
      </c>
      <c r="B4" s="9">
        <f>'Discontinuous-10'!J17</f>
        <v>0.98000000000000009</v>
      </c>
      <c r="C4" s="10">
        <f>'Discontinuous-10'!J18</f>
        <v>0.80492307692307641</v>
      </c>
      <c r="D4" s="9">
        <f>'Discontinuous-10'!J19</f>
        <v>0.78172549019607795</v>
      </c>
    </row>
    <row r="5" spans="1:4" x14ac:dyDescent="0.35">
      <c r="A5" s="6" t="s">
        <v>10</v>
      </c>
      <c r="B5" s="9">
        <f>'Combined-10'!J17</f>
        <v>0.88666666666666671</v>
      </c>
      <c r="C5" s="9">
        <f>'Combined-10'!J18</f>
        <v>0.70861538461538409</v>
      </c>
      <c r="D5" s="9">
        <f>'Combined-10'!J19</f>
        <v>0.56682352941176439</v>
      </c>
    </row>
    <row r="18" spans="6:6" x14ac:dyDescent="0.35">
      <c r="F18" s="2" t="s">
        <v>31</v>
      </c>
    </row>
    <row r="19" spans="6:6" x14ac:dyDescent="0.35">
      <c r="F19" s="2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RowHeight="14.5" x14ac:dyDescent="0.35"/>
  <cols>
    <col min="1" max="1" width="13.7265625" style="2" customWidth="1"/>
    <col min="2" max="16384" width="8.7265625" style="2"/>
  </cols>
  <sheetData>
    <row r="1" spans="1:16" x14ac:dyDescent="0.35">
      <c r="A1" s="7" t="s">
        <v>11</v>
      </c>
      <c r="B1" s="7" t="s">
        <v>12</v>
      </c>
      <c r="C1" s="7" t="s">
        <v>13</v>
      </c>
      <c r="D1" s="7" t="s">
        <v>14</v>
      </c>
      <c r="F1" s="2" t="s">
        <v>33</v>
      </c>
      <c r="G1" s="2" t="s">
        <v>34</v>
      </c>
      <c r="H1" s="2" t="s">
        <v>35</v>
      </c>
      <c r="J1" s="2" t="s">
        <v>33</v>
      </c>
      <c r="K1" s="2" t="s">
        <v>34</v>
      </c>
      <c r="L1" s="2" t="s">
        <v>35</v>
      </c>
      <c r="N1" s="2" t="s">
        <v>33</v>
      </c>
      <c r="O1" s="2" t="s">
        <v>34</v>
      </c>
      <c r="P1" s="2" t="s">
        <v>35</v>
      </c>
    </row>
    <row r="2" spans="1:16" x14ac:dyDescent="0.35">
      <c r="A2" s="6" t="s">
        <v>7</v>
      </c>
      <c r="B2" s="8">
        <f>'Linear-10'!J12</f>
        <v>0.98333333333333317</v>
      </c>
      <c r="C2" s="8">
        <f>'Linear-10'!J13</f>
        <v>0.98012820512820475</v>
      </c>
      <c r="D2" s="8">
        <f>'Linear-10'!J14</f>
        <v>0.97599999999999998</v>
      </c>
      <c r="F2" s="2" t="str">
        <f>Table91120[[#This Row],[Model]]</f>
        <v>Linear</v>
      </c>
      <c r="G2" s="2">
        <f>Table91120[[#This Row],[5]]</f>
        <v>0.98333333333333317</v>
      </c>
      <c r="H2" s="2">
        <f>B8</f>
        <v>0.98000000000000009</v>
      </c>
      <c r="J2" s="2" t="str">
        <f>Table91120[[#This Row],[Model]]</f>
        <v>Linear</v>
      </c>
      <c r="K2" s="2">
        <f>Table91120[[#This Row],[25]]</f>
        <v>0.98012820512820475</v>
      </c>
      <c r="L2" s="2">
        <f>C8</f>
        <v>0.97933333333333294</v>
      </c>
      <c r="N2" s="2" t="str">
        <f>Table91120[[#This Row],[Model]]</f>
        <v>Linear</v>
      </c>
      <c r="O2" s="2">
        <f>Table91120[[#This Row],[50]]</f>
        <v>0.97599999999999998</v>
      </c>
      <c r="P2" s="2">
        <f>D8</f>
        <v>0.97551020408163236</v>
      </c>
    </row>
    <row r="3" spans="1:16" x14ac:dyDescent="0.35">
      <c r="A3" s="6" t="s">
        <v>8</v>
      </c>
      <c r="B3" s="9">
        <f>'Saturating-10'!J12</f>
        <v>0.96666666666666656</v>
      </c>
      <c r="C3" s="9">
        <f>'Saturating-10'!J13</f>
        <v>0.98333333333333284</v>
      </c>
      <c r="D3" s="9">
        <f>'Saturating-10'!J14</f>
        <v>0.97872000000000026</v>
      </c>
      <c r="F3" s="2" t="str">
        <f>Table91120[[#This Row],[Model]]</f>
        <v>Saturating</v>
      </c>
      <c r="G3" s="2">
        <f>Table91120[[#This Row],[5]]</f>
        <v>0.96666666666666656</v>
      </c>
      <c r="H3" s="2">
        <f t="shared" ref="H3:H5" si="0">B9</f>
        <v>0.96</v>
      </c>
      <c r="J3" s="2" t="str">
        <f>Table91120[[#This Row],[Model]]</f>
        <v>Saturating</v>
      </c>
      <c r="K3" s="2">
        <f>Table91120[[#This Row],[25]]</f>
        <v>0.98333333333333284</v>
      </c>
      <c r="L3" s="2">
        <f t="shared" ref="L3:L5" si="1">C9</f>
        <v>0.98066666666666646</v>
      </c>
      <c r="N3" s="2" t="str">
        <f>Table91120[[#This Row],[Model]]</f>
        <v>Saturating</v>
      </c>
      <c r="O3" s="2">
        <f>Table91120[[#This Row],[50]]</f>
        <v>0.97872000000000026</v>
      </c>
      <c r="P3" s="2">
        <f t="shared" ref="P3:P5" si="2">D9</f>
        <v>0.9756734693877549</v>
      </c>
    </row>
    <row r="4" spans="1:16" x14ac:dyDescent="0.35">
      <c r="A4" s="6" t="s">
        <v>9</v>
      </c>
      <c r="B4" s="9">
        <f>'Discontinuous-10'!J12</f>
        <v>0.98333333333333317</v>
      </c>
      <c r="C4" s="10">
        <f>'Discontinuous-10'!J13</f>
        <v>0.97884615384615326</v>
      </c>
      <c r="D4" s="9">
        <f>'Discontinuous-10'!J14</f>
        <v>0.98528000000000004</v>
      </c>
      <c r="F4" s="2" t="str">
        <f>Table91120[[#This Row],[Model]]</f>
        <v>Discontinuous</v>
      </c>
      <c r="G4" s="2">
        <f>Table91120[[#This Row],[5]]</f>
        <v>0.98333333333333317</v>
      </c>
      <c r="H4" s="2">
        <f t="shared" si="0"/>
        <v>0.98000000000000009</v>
      </c>
      <c r="J4" s="2" t="str">
        <f>Table91120[[#This Row],[Model]]</f>
        <v>Discontinuous</v>
      </c>
      <c r="K4" s="2">
        <f>Table91120[[#This Row],[25]]</f>
        <v>0.97884615384615326</v>
      </c>
      <c r="L4" s="2">
        <f t="shared" si="1"/>
        <v>0.97533333333333316</v>
      </c>
      <c r="N4" s="2" t="str">
        <f>Table91120[[#This Row],[Model]]</f>
        <v>Discontinuous</v>
      </c>
      <c r="O4" s="2">
        <f>Table91120[[#This Row],[50]]</f>
        <v>0.98528000000000004</v>
      </c>
      <c r="P4" s="2">
        <f t="shared" si="2"/>
        <v>0.98302040816326475</v>
      </c>
    </row>
    <row r="5" spans="1:16" x14ac:dyDescent="0.35">
      <c r="A5" s="6" t="s">
        <v>10</v>
      </c>
      <c r="B5" s="9">
        <f>'Combined-10'!J12</f>
        <v>0.95</v>
      </c>
      <c r="C5" s="9">
        <f>'Combined-10'!J13</f>
        <v>0.96858974358974326</v>
      </c>
      <c r="D5" s="9">
        <f>'Combined-10'!J14</f>
        <v>0.9735510204081631</v>
      </c>
      <c r="F5" s="2" t="str">
        <f>Table91120[[#This Row],[Model]]</f>
        <v>Combined</v>
      </c>
      <c r="G5" s="2">
        <f>Table91120[[#This Row],[5]]</f>
        <v>0.95</v>
      </c>
      <c r="H5" s="2">
        <f t="shared" si="0"/>
        <v>0.93333333333333335</v>
      </c>
      <c r="J5" s="2" t="str">
        <f>Table91120[[#This Row],[Model]]</f>
        <v>Combined</v>
      </c>
      <c r="K5" s="2">
        <f>Table91120[[#This Row],[25]]</f>
        <v>0.96858974358974326</v>
      </c>
      <c r="L5" s="2">
        <f t="shared" si="1"/>
        <v>0.96466666666666612</v>
      </c>
      <c r="N5" s="2" t="str">
        <f>Table91120[[#This Row],[Model]]</f>
        <v>Combined</v>
      </c>
      <c r="O5" s="2">
        <f>Table91120[[#This Row],[50]]</f>
        <v>0.9735510204081631</v>
      </c>
      <c r="P5" s="2">
        <f t="shared" si="2"/>
        <v>0.96767346938775467</v>
      </c>
    </row>
    <row r="7" spans="1:16" x14ac:dyDescent="0.35">
      <c r="A7" s="2" t="s">
        <v>11</v>
      </c>
      <c r="B7" s="2" t="s">
        <v>12</v>
      </c>
      <c r="C7" s="2" t="s">
        <v>13</v>
      </c>
      <c r="D7" s="2" t="s">
        <v>14</v>
      </c>
    </row>
    <row r="8" spans="1:16" x14ac:dyDescent="0.35">
      <c r="A8" s="2" t="s">
        <v>7</v>
      </c>
      <c r="B8" s="3">
        <v>0.98000000000000009</v>
      </c>
      <c r="C8" s="3">
        <v>0.97933333333333294</v>
      </c>
      <c r="D8" s="3">
        <v>0.97551020408163236</v>
      </c>
    </row>
    <row r="9" spans="1:16" x14ac:dyDescent="0.35">
      <c r="A9" s="2" t="s">
        <v>8</v>
      </c>
      <c r="B9" s="3">
        <v>0.96</v>
      </c>
      <c r="C9" s="3">
        <v>0.98066666666666646</v>
      </c>
      <c r="D9" s="3">
        <v>0.9756734693877549</v>
      </c>
    </row>
    <row r="10" spans="1:16" x14ac:dyDescent="0.35">
      <c r="A10" s="2" t="s">
        <v>9</v>
      </c>
      <c r="B10" s="3">
        <v>0.98000000000000009</v>
      </c>
      <c r="C10" s="3">
        <v>0.97533333333333316</v>
      </c>
      <c r="D10" s="3">
        <v>0.98302040816326475</v>
      </c>
    </row>
    <row r="11" spans="1:16" x14ac:dyDescent="0.35">
      <c r="A11" s="2" t="s">
        <v>10</v>
      </c>
      <c r="B11" s="3">
        <v>0.93333333333333335</v>
      </c>
      <c r="C11" s="3">
        <v>0.96466666666666612</v>
      </c>
      <c r="D11" s="3">
        <v>0.96767346938775467</v>
      </c>
    </row>
    <row r="18" spans="6:6" x14ac:dyDescent="0.35">
      <c r="F18" s="2" t="s">
        <v>21</v>
      </c>
    </row>
    <row r="19" spans="6:6" x14ac:dyDescent="0.35">
      <c r="F19" s="2" t="s">
        <v>22</v>
      </c>
    </row>
    <row r="20" spans="6:6" x14ac:dyDescent="0.35">
      <c r="F20" s="2" t="s">
        <v>23</v>
      </c>
    </row>
    <row r="21" spans="6:6" x14ac:dyDescent="0.35">
      <c r="F21" s="2" t="s">
        <v>24</v>
      </c>
    </row>
    <row r="22" spans="6:6" x14ac:dyDescent="0.35">
      <c r="F22" s="2" t="s">
        <v>25</v>
      </c>
    </row>
    <row r="23" spans="6:6" x14ac:dyDescent="0.35">
      <c r="F23" s="2" t="s">
        <v>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Combined-10</vt:lpstr>
      <vt:lpstr>Discontinuous-10</vt:lpstr>
      <vt:lpstr>Saturating-10</vt:lpstr>
      <vt:lpstr>Linear-10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2018-01-14T16:10:58Z</dcterms:created>
  <dcterms:modified xsi:type="dcterms:W3CDTF">2018-01-22T12:44:54Z</dcterms:modified>
</cp:coreProperties>
</file>