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Christian\Dropbox (Personal)\FaultLocalization_Microtasks_data\Experiment-4-2020\JavaMethods\"/>
    </mc:Choice>
  </mc:AlternateContent>
  <xr:revisionPtr revIDLastSave="0" documentId="13_ncr:1_{FD8711BF-431B-40BE-A0A1-AEDEB1DCAD10}" xr6:coauthVersionLast="45" xr6:coauthVersionMax="45" xr10:uidLastSave="{00000000-0000-0000-0000-000000000000}"/>
  <bookViews>
    <workbookView xWindow="-98" yWindow="-98" windowWidth="18158" windowHeight="10996" tabRatio="782" activeTab="1" xr2:uid="{00000000-000D-0000-FFFF-FFFF00000000}"/>
  </bookViews>
  <sheets>
    <sheet name="Projects" sheetId="1" r:id="rId1"/>
    <sheet name="Consolidated Selection" sheetId="6" r:id="rId2"/>
    <sheet name="MyLyn Bugs" sheetId="5" r:id="rId3"/>
    <sheet name="GitHub Bugs" sheetId="2" r:id="rId4"/>
    <sheet name="Apache" sheetId="8" r:id="rId5"/>
    <sheet name="Discarded Bugs" sheetId="7" r:id="rId6"/>
    <sheet name="ExperimentSpring2015"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4" i="6" l="1"/>
  <c r="Y13" i="6"/>
  <c r="Y12" i="6"/>
  <c r="Y11" i="6"/>
  <c r="Y10" i="6"/>
  <c r="Y9" i="6"/>
  <c r="Y8" i="6"/>
  <c r="Y7" i="6"/>
  <c r="Y6" i="6"/>
  <c r="Y5" i="6"/>
  <c r="Y4" i="6"/>
  <c r="M18" i="9" l="1"/>
  <c r="Z14" i="9"/>
  <c r="S14" i="9"/>
  <c r="P14" i="9"/>
  <c r="M14" i="9"/>
  <c r="L14" i="9"/>
  <c r="AA13" i="9"/>
  <c r="AA12" i="9"/>
  <c r="AA11" i="9"/>
  <c r="AA10" i="9"/>
  <c r="AA9" i="9"/>
  <c r="AA8" i="9"/>
  <c r="AA7" i="9"/>
  <c r="AA6" i="9"/>
  <c r="AA5" i="9"/>
  <c r="AA4" i="9"/>
  <c r="AA14" i="9" l="1"/>
  <c r="Z13" i="6"/>
  <c r="Z12" i="6"/>
  <c r="Z11" i="6"/>
  <c r="Z10" i="6"/>
  <c r="Z8" i="6"/>
  <c r="Z7" i="6"/>
  <c r="Z6" i="6"/>
  <c r="Z5" i="6"/>
  <c r="Z4" i="6"/>
  <c r="M18" i="6" l="1"/>
  <c r="Q14" i="6" l="1"/>
  <c r="P14" i="6" l="1"/>
  <c r="L14" i="6"/>
  <c r="M14" i="6"/>
  <c r="X14" i="6"/>
  <c r="E9" i="1" l="1"/>
  <c r="G8" i="1"/>
  <c r="E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Medeiros Adriano</author>
  </authors>
  <commentList>
    <comment ref="I2" authorId="0" shapeId="0" xr:uid="{00000000-0006-0000-0000-000001000000}">
      <text>
        <r>
          <rPr>
            <b/>
            <sz val="9"/>
            <color indexed="81"/>
            <rFont val="Tahoma"/>
            <family val="2"/>
          </rPr>
          <t>Christian Medeiros Adriano:</t>
        </r>
        <r>
          <rPr>
            <sz val="9"/>
            <color indexed="81"/>
            <rFont val="Tahoma"/>
            <family val="2"/>
          </rPr>
          <t xml:space="preserve">
check in bug selection file = BugSelection.xlsx</t>
        </r>
      </text>
    </comment>
    <comment ref="E9" authorId="0" shapeId="0" xr:uid="{00000000-0006-0000-0000-000002000000}">
      <text>
        <r>
          <rPr>
            <b/>
            <sz val="9"/>
            <color indexed="81"/>
            <rFont val="Tahoma"/>
            <family val="2"/>
          </rPr>
          <t>Christian Medeiros Adriano:</t>
        </r>
        <r>
          <rPr>
            <sz val="9"/>
            <color indexed="81"/>
            <rFont val="Tahoma"/>
            <family val="2"/>
          </rPr>
          <t xml:space="preserve">
80% of the lines are javadoc</t>
        </r>
      </text>
    </comment>
    <comment ref="G9" authorId="0" shapeId="0" xr:uid="{00000000-0006-0000-0000-000003000000}">
      <text>
        <r>
          <rPr>
            <b/>
            <sz val="9"/>
            <color indexed="81"/>
            <rFont val="Tahoma"/>
            <family val="2"/>
          </rPr>
          <t>Christian Medeiros Adriano:</t>
        </r>
        <r>
          <rPr>
            <sz val="9"/>
            <color indexed="81"/>
            <rFont val="Tahoma"/>
            <family val="2"/>
          </rPr>
          <t xml:space="preserve">
Most of the methods are setters and getters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K4" authorId="0" shapeId="0" xr:uid="{00000000-0006-0000-0100-000001000000}">
      <text>
        <r>
          <rPr>
            <b/>
            <sz val="9"/>
            <color indexed="81"/>
            <rFont val="Tahoma"/>
            <family val="2"/>
          </rPr>
          <t>adrianoc:</t>
        </r>
        <r>
          <rPr>
            <sz val="9"/>
            <color indexed="81"/>
            <rFont val="Tahoma"/>
            <family val="2"/>
          </rPr>
          <t xml:space="preserve">
ATTENTION:
method call getTimeStamp at 84 not buggy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Christian Medeiros Adriano</author>
  </authors>
  <commentList>
    <comment ref="B2" authorId="0" shapeId="0" xr:uid="{00000000-0006-0000-0200-000001000000}">
      <text>
        <r>
          <rPr>
            <b/>
            <sz val="9"/>
            <color indexed="81"/>
            <rFont val="Tahoma"/>
            <family val="2"/>
          </rPr>
          <t>Christian Medeiros Adriano:</t>
        </r>
        <r>
          <rPr>
            <sz val="9"/>
            <color indexed="81"/>
            <rFont val="Tahoma"/>
            <family val="2"/>
          </rPr>
          <t xml:space="preserve">
About bugzilla 
Bug attributes:
Status (Unconfirmed, New)
Assigned to/Assigned
Resolution (Fixed, Invalid, Wontfix, Worksforme)
After testing (Verified, Closed, Reopened)
Severity:
"blocker" means just that, the bug prevents use or testing of the build (for which there is no work-around)
"critical" implies "loss of data" or frequent crashes
"major" implies "loss of function"
"normal" ... default value, typically the correct setting unless one of the other levels fit
"minor" means something's wrong, but doesn't affect function significantly
"trivial" means something's wrong, but doesn't affect function (such as spelling errors in doc, etc.)
"enhancement" is for feature requests (also for "major" features that would be really nice to have) 
Priority: P1(highest) to P5(lowest)
</t>
        </r>
      </text>
    </comment>
    <comment ref="D2" authorId="0" shapeId="0" xr:uid="{00000000-0006-0000-0200-000002000000}">
      <text>
        <r>
          <rPr>
            <b/>
            <sz val="9"/>
            <color indexed="81"/>
            <rFont val="Tahoma"/>
            <family val="2"/>
          </rPr>
          <t>Christian Medeiros Adriano:</t>
        </r>
        <r>
          <rPr>
            <sz val="9"/>
            <color indexed="81"/>
            <rFont val="Tahoma"/>
            <family val="2"/>
          </rPr>
          <t xml:space="preserve">
</t>
        </r>
        <r>
          <rPr>
            <u/>
            <sz val="9"/>
            <color indexed="81"/>
            <rFont val="Tahoma"/>
            <family val="2"/>
          </rPr>
          <t>Task Repo</t>
        </r>
        <r>
          <rPr>
            <sz val="9"/>
            <color indexed="81"/>
            <rFont val="Tahoma"/>
            <family val="2"/>
          </rPr>
          <t xml:space="preserve">
Stopped at 404953 in task repo. 
Inspected 100 commits
14 commits are not associated with bugs
Hence 86 bugs
</t>
        </r>
        <r>
          <rPr>
            <u/>
            <sz val="9"/>
            <color indexed="81"/>
            <rFont val="Tahoma"/>
            <family val="2"/>
          </rPr>
          <t>Review Repo</t>
        </r>
        <r>
          <rPr>
            <sz val="9"/>
            <color indexed="81"/>
            <rFont val="Tahoma"/>
            <family val="2"/>
          </rPr>
          <t xml:space="preserve">
Stopped at  369630 in review repo 
Inspected 234 commits
37 commits were not associated with bugs
Hence 197 bugs inspected
</t>
        </r>
      </text>
    </comment>
    <comment ref="G3" authorId="0" shapeId="0" xr:uid="{00000000-0006-0000-0200-000003000000}">
      <text>
        <r>
          <rPr>
            <b/>
            <sz val="9"/>
            <color indexed="81"/>
            <rFont val="Tahoma"/>
            <family val="2"/>
          </rPr>
          <t>Christian Medeiros Adriano:</t>
        </r>
        <r>
          <rPr>
            <sz val="9"/>
            <color indexed="81"/>
            <rFont val="Tahoma"/>
            <family val="2"/>
          </rPr>
          <t xml:space="preserve">
Exception 
27/283 = 10%</t>
        </r>
      </text>
    </comment>
    <comment ref="H3" authorId="0" shapeId="0" xr:uid="{00000000-0006-0000-0200-000004000000}">
      <text>
        <r>
          <rPr>
            <b/>
            <sz val="9"/>
            <color indexed="81"/>
            <rFont val="Tahoma"/>
            <family val="2"/>
          </rPr>
          <t>Christian Medeiros Adriano:</t>
        </r>
        <r>
          <rPr>
            <sz val="9"/>
            <color indexed="81"/>
            <rFont val="Tahoma"/>
            <family val="2"/>
          </rPr>
          <t xml:space="preserve">
Has stacktrace
18/283 = 6%</t>
        </r>
      </text>
    </comment>
    <comment ref="C4" authorId="0" shapeId="0" xr:uid="{00000000-0006-0000-0200-000005000000}">
      <text>
        <r>
          <rPr>
            <b/>
            <sz val="9"/>
            <color indexed="81"/>
            <rFont val="Tahoma"/>
            <family val="2"/>
          </rPr>
          <t>Christian Medeiros Adriano:</t>
        </r>
        <r>
          <rPr>
            <sz val="9"/>
            <color indexed="81"/>
            <rFont val="Tahoma"/>
            <family val="2"/>
          </rPr>
          <t xml:space="preserve">
Description comes from https://bugs.eclipse.org/bugs/</t>
        </r>
      </text>
    </comment>
    <comment ref="D4" authorId="0" shapeId="0" xr:uid="{00000000-0006-0000-0200-000006000000}">
      <text>
        <r>
          <rPr>
            <b/>
            <sz val="9"/>
            <color indexed="81"/>
            <rFont val="Tahoma"/>
            <family val="2"/>
          </rPr>
          <t>Christian Medeiros Adriano:</t>
        </r>
        <r>
          <rPr>
            <sz val="9"/>
            <color indexed="81"/>
            <rFont val="Tahoma"/>
            <family val="2"/>
          </rPr>
          <t xml:space="preserve">
Description comes from  Commit Log in GIT</t>
        </r>
      </text>
    </comment>
    <comment ref="E4" authorId="0" shapeId="0" xr:uid="{00000000-0006-0000-0200-000007000000}">
      <text>
        <r>
          <rPr>
            <b/>
            <sz val="9"/>
            <color indexed="81"/>
            <rFont val="Tahoma"/>
            <family val="2"/>
          </rPr>
          <t>Christian Medeiros Adriano:</t>
        </r>
        <r>
          <rPr>
            <sz val="9"/>
            <color indexed="81"/>
            <rFont val="Tahoma"/>
            <family val="2"/>
          </rPr>
          <t xml:space="preserve">
My interpretation of the fault by looking a the changes made in the file.</t>
        </r>
      </text>
    </comment>
    <comment ref="F4" authorId="0" shapeId="0" xr:uid="{00000000-0006-0000-0200-000008000000}">
      <text>
        <r>
          <rPr>
            <b/>
            <sz val="9"/>
            <color indexed="81"/>
            <rFont val="Tahoma"/>
            <family val="2"/>
          </rPr>
          <t>Christian Medeiros Adriano:</t>
        </r>
        <r>
          <rPr>
            <sz val="9"/>
            <color indexed="81"/>
            <rFont val="Tahoma"/>
            <family val="2"/>
          </rPr>
          <t xml:space="preserve">
My interpretation of how to recognize a fault:
</t>
        </r>
        <r>
          <rPr>
            <u/>
            <sz val="9"/>
            <color indexed="81"/>
            <rFont val="Tahoma"/>
            <family val="2"/>
          </rPr>
          <t>static</t>
        </r>
        <r>
          <rPr>
            <sz val="9"/>
            <color indexed="81"/>
            <rFont val="Tahoma"/>
            <family val="2"/>
          </rPr>
          <t xml:space="preserve"> - access to source code; 
</t>
        </r>
        <r>
          <rPr>
            <u/>
            <sz val="9"/>
            <color indexed="81"/>
            <rFont val="Tahoma"/>
            <family val="2"/>
          </rPr>
          <t>dynamic</t>
        </r>
        <r>
          <rPr>
            <sz val="9"/>
            <color indexed="81"/>
            <rFont val="Tahoma"/>
            <family val="2"/>
          </rPr>
          <t xml:space="preserve"> - access to source code and variable values)
</t>
        </r>
        <r>
          <rPr>
            <u/>
            <sz val="9"/>
            <color indexed="81"/>
            <rFont val="Tahoma"/>
            <family val="2"/>
          </rPr>
          <t>behavioral</t>
        </r>
        <r>
          <rPr>
            <sz val="9"/>
            <color indexed="81"/>
            <rFont val="Tahoma"/>
            <family val="2"/>
          </rPr>
          <t xml:space="preserve"> - all the above plus an expected value for local variables
</t>
        </r>
        <r>
          <rPr>
            <u/>
            <sz val="9"/>
            <color indexed="81"/>
            <rFont val="Tahoma"/>
            <family val="2"/>
          </rPr>
          <t>crosscutting</t>
        </r>
        <r>
          <rPr>
            <sz val="9"/>
            <color indexed="81"/>
            <rFont val="Tahoma"/>
            <family val="2"/>
          </rPr>
          <t xml:space="preserve"> - all the above plus expectations for global variables</t>
        </r>
      </text>
    </comment>
    <comment ref="G4" authorId="0" shapeId="0" xr:uid="{00000000-0006-0000-0200-000009000000}">
      <text>
        <r>
          <rPr>
            <b/>
            <sz val="9"/>
            <color indexed="81"/>
            <rFont val="Tahoma"/>
            <family val="2"/>
          </rPr>
          <t>Christian Medeiros Adriano:</t>
        </r>
        <r>
          <rPr>
            <sz val="9"/>
            <color indexed="81"/>
            <rFont val="Tahoma"/>
            <family val="2"/>
          </rPr>
          <t xml:space="preserve">
</t>
        </r>
        <r>
          <rPr>
            <u/>
            <sz val="9"/>
            <color indexed="81"/>
            <rFont val="Tahoma"/>
            <family val="2"/>
          </rPr>
          <t>Exception</t>
        </r>
        <r>
          <rPr>
            <sz val="9"/>
            <color indexed="81"/>
            <rFont val="Tahoma"/>
            <family val="2"/>
          </rPr>
          <t xml:space="preserve">: error message, or program abruptly termination.
</t>
        </r>
        <r>
          <rPr>
            <u/>
            <sz val="9"/>
            <color indexed="81"/>
            <rFont val="Tahoma"/>
            <family val="2"/>
          </rPr>
          <t>Wrong data displayed</t>
        </r>
        <r>
          <rPr>
            <sz val="9"/>
            <color indexed="81"/>
            <rFont val="Tahoma"/>
            <family val="2"/>
          </rPr>
          <t xml:space="preserve">: field with wrong content, content out of order, content at wrong position, excessive content
</t>
        </r>
        <r>
          <rPr>
            <u/>
            <sz val="9"/>
            <color indexed="81"/>
            <rFont val="Tahoma"/>
            <family val="2"/>
          </rPr>
          <t>Missing data</t>
        </r>
        <r>
          <rPr>
            <sz val="9"/>
            <color indexed="81"/>
            <rFont val="Tahoma"/>
            <family val="2"/>
          </rPr>
          <t>: field empty, field not visible, screen not showing.</t>
        </r>
      </text>
    </comment>
    <comment ref="H4" authorId="0" shapeId="0" xr:uid="{00000000-0006-0000-0200-00000A000000}">
      <text>
        <r>
          <rPr>
            <b/>
            <sz val="9"/>
            <color indexed="81"/>
            <rFont val="Tahoma"/>
            <family val="2"/>
          </rPr>
          <t>Christian Medeiros Adriano:</t>
        </r>
        <r>
          <rPr>
            <sz val="9"/>
            <color indexed="81"/>
            <rFont val="Tahoma"/>
            <family val="2"/>
          </rPr>
          <t xml:space="preserve">
Whether there is a stack trace in the failure report at http://bugs.eclipse.org</t>
        </r>
      </text>
    </comment>
    <comment ref="I4" authorId="0" shapeId="0" xr:uid="{00000000-0006-0000-0200-00000B000000}">
      <text>
        <r>
          <rPr>
            <b/>
            <sz val="9"/>
            <color indexed="81"/>
            <rFont val="Tahoma"/>
            <family val="2"/>
          </rPr>
          <t>Christian Medeiros Adriano:</t>
        </r>
        <r>
          <rPr>
            <sz val="9"/>
            <color indexed="81"/>
            <rFont val="Tahoma"/>
            <family val="2"/>
          </rPr>
          <t xml:space="preserve">
Steps to reproduce or decription of the action taken that caused the failure.</t>
        </r>
      </text>
    </comment>
    <comment ref="D8" authorId="0" shapeId="0" xr:uid="{00000000-0006-0000-0200-00000C000000}">
      <text>
        <r>
          <rPr>
            <b/>
            <sz val="9"/>
            <color indexed="81"/>
            <rFont val="Tahoma"/>
            <family val="2"/>
          </rPr>
          <t>Christian Medeiros Adriano: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Christian Medeiros Adriano</author>
  </authors>
  <commentList>
    <comment ref="H3" authorId="0" shapeId="0" xr:uid="{00000000-0006-0000-0400-000001000000}">
      <text>
        <r>
          <rPr>
            <b/>
            <sz val="9"/>
            <color indexed="81"/>
            <rFont val="Tahoma"/>
            <charset val="1"/>
          </rPr>
          <t>Christian Medeiros Adriano:</t>
        </r>
        <r>
          <rPr>
            <sz val="9"/>
            <color indexed="81"/>
            <rFont val="Tahoma"/>
            <charset val="1"/>
          </rPr>
          <t xml:space="preserve">
https://issues.apache.org/jira/issues/?jql=project%20%3D%20CAY%20AND%20issuetype%20%3D%20Bug%20AND%20status%20%3D%20Closed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Christian Medeiros Adriano</author>
  </authors>
  <commentList>
    <comment ref="T10" authorId="0" shapeId="0" xr:uid="{00000000-0006-0000-0500-000001000000}">
      <text>
        <r>
          <rPr>
            <b/>
            <sz val="9"/>
            <color indexed="81"/>
            <rFont val="Tahoma"/>
            <family val="2"/>
          </rPr>
          <t>Christian Medeiros Adriano:</t>
        </r>
        <r>
          <rPr>
            <sz val="9"/>
            <color indexed="81"/>
            <rFont val="Tahoma"/>
            <family val="2"/>
          </rPr>
          <t xml:space="preserve">
There are two methods with the same name...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K4" authorId="0" shapeId="0" xr:uid="{00000000-0006-0000-0600-000001000000}">
      <text>
        <r>
          <rPr>
            <b/>
            <sz val="9"/>
            <color indexed="81"/>
            <rFont val="Tahoma"/>
            <family val="2"/>
          </rPr>
          <t>adrianoc:</t>
        </r>
        <r>
          <rPr>
            <sz val="9"/>
            <color indexed="81"/>
            <rFont val="Tahoma"/>
            <family val="2"/>
          </rPr>
          <t xml:space="preserve">
ATTENTION:
method call getTimeStamp at 84 not buggy</t>
        </r>
      </text>
    </comment>
  </commentList>
</comments>
</file>

<file path=xl/sharedStrings.xml><?xml version="1.0" encoding="utf-8"?>
<sst xmlns="http://schemas.openxmlformats.org/spreadsheetml/2006/main" count="1158" uniqueCount="578">
  <si>
    <t>Project</t>
  </si>
  <si>
    <t>JavaWriter</t>
  </si>
  <si>
    <t>LOCS</t>
  </si>
  <si>
    <t xml:space="preserve">Last Modified </t>
  </si>
  <si>
    <t>March 9th, 2014</t>
  </si>
  <si>
    <t>Output</t>
  </si>
  <si>
    <t># Methods</t>
  </si>
  <si>
    <t>GitHub path</t>
  </si>
  <si>
    <t>https://github.com/square/javawriter</t>
  </si>
  <si>
    <t>Files</t>
  </si>
  <si>
    <t>Utility for creating RFC-compliant multipart and form-encoded HTTP request bodies.</t>
  </si>
  <si>
    <t>June 5th, 2013</t>
  </si>
  <si>
    <t>Has tests?</t>
  </si>
  <si>
    <t>Yes</t>
  </si>
  <si>
    <t>Bloom-Filter</t>
  </si>
  <si>
    <t>Utility class which aids in generating Java source files.</t>
  </si>
  <si>
    <t>Stand-alone Bloom filter used for set membership tests. They are fast and space-efficient at the cost of accuracy. Although there is a certain probability of error, Bloom filters never produce false negatives.</t>
  </si>
  <si>
    <t>Oct 10th, 2011</t>
  </si>
  <si>
    <t>https://github.com/MagnusS/Java-BloomFilter</t>
  </si>
  <si>
    <t>JavaDocs?</t>
  </si>
  <si>
    <t>Fair</t>
  </si>
  <si>
    <t>Good</t>
  </si>
  <si>
    <t>Simple Events</t>
  </si>
  <si>
    <t>A simple event library written in Java. Manage, Create event pipe, and trigger events.</t>
  </si>
  <si>
    <t>https://github.com/MagnusS/SimpleEvents</t>
  </si>
  <si>
    <t>Java Sys Monitoring</t>
  </si>
  <si>
    <t>https://github.com/jezhumble/javasysmon</t>
  </si>
  <si>
    <t>get live system performance information such as CPU and memory usage, distributed as a single jar file</t>
  </si>
  <si>
    <t>March 19, 2013</t>
  </si>
  <si>
    <t>Nov, 2011</t>
  </si>
  <si>
    <t>Netflix-graph</t>
  </si>
  <si>
    <t>July 11, 2013</t>
  </si>
  <si>
    <t>Utility package to compress a graph representation.</t>
  </si>
  <si>
    <t>Has a static type bug?</t>
  </si>
  <si>
    <t>Checkstyle?</t>
  </si>
  <si>
    <t>Very good</t>
  </si>
  <si>
    <t>Netflix-hystrix</t>
  </si>
  <si>
    <t>March 30, 2013</t>
  </si>
  <si>
    <t>Hystrix is a latency and fault tolerance library designed to isolate points of access to remote systems, services and 3rd party libraries, stop cascading failure and enable resilience in complex distributed systems where failure is inevitable.</t>
  </si>
  <si>
    <t>more than 100</t>
  </si>
  <si>
    <t xml:space="preserve">https://github.com/Netflix/netflix-graph </t>
  </si>
  <si>
    <t xml:space="preserve">https://github.com/Netflix/Hystrix </t>
  </si>
  <si>
    <t>?</t>
  </si>
  <si>
    <t xml:space="preserve">https://github.com/square/mimecraft </t>
  </si>
  <si>
    <t>Bug report</t>
  </si>
  <si>
    <t>Fix</t>
  </si>
  <si>
    <t>NegativeArraySizeException for data larger than 2GB / 3.</t>
  </si>
  <si>
    <t>File affected</t>
  </si>
  <si>
    <t>Difficulty level (my opinion)</t>
  </si>
  <si>
    <r>
      <t xml:space="preserve">netflix-graph
</t>
    </r>
    <r>
      <rPr>
        <sz val="9"/>
        <color theme="1"/>
        <rFont val="Calibri"/>
        <family val="2"/>
        <scheme val="minor"/>
      </rPr>
      <t xml:space="preserve">https://github.com/Netflix/netflix-graph </t>
    </r>
  </si>
  <si>
    <t>//Incremented the ordinal before calculating the size
 while(ordinal != NO_MORE_ORDINALS) {
totalSize += calculateVIntSize(ordinal + 1);
ordinal = ordinalIterator.nextOrdinal();
}</t>
  </si>
  <si>
    <t>//At method private void grow(), allowed to process as long than cast it to int
this.data = Arrays.copyOf(data, (int)(((long)data.length * 3) / 2));</t>
  </si>
  <si>
    <t>Probing algorithm spinning indefinitely trying to find a hole in a byte sequence.</t>
  </si>
  <si>
    <t>Tectonicus</t>
  </si>
  <si>
    <t>Cannot write JS file</t>
  </si>
  <si>
    <t>tectonicus / WorldStats.java</t>
  </si>
  <si>
    <t>// In method  "public void outputBlockStats" add a '/' before and after the name of the file.
args.put("count", "\""+countStr+"\"");</t>
  </si>
  <si>
    <t>Reason</t>
  </si>
  <si>
    <t>Medium</t>
  </si>
  <si>
    <t xml:space="preserve"> because the user just have to identify a pattern that is explicit two line above the fix.</t>
  </si>
  <si>
    <t>High</t>
  </si>
  <si>
    <t>Low</t>
  </si>
  <si>
    <t>because the fix requires understanding byte operations and infer the internal implicit logic of the class.</t>
  </si>
  <si>
    <t>because the user needs to understand the difference between int and long, and infer that the computation might exceed the int size limit.</t>
  </si>
  <si>
    <t>High-detail Minecraft map renderer.</t>
  </si>
  <si>
    <t>June 4th, 2014</t>
  </si>
  <si>
    <t xml:space="preserve">https://github.com/tectonicus/tectonicus </t>
  </si>
  <si>
    <r>
      <t xml:space="preserve">Tectonicus
</t>
    </r>
    <r>
      <rPr>
        <sz val="9"/>
        <color theme="1"/>
        <rFont val="Calibri"/>
        <family val="2"/>
        <scheme val="minor"/>
      </rPr>
      <t xml:space="preserve">https://github.com/tectonicus/tectonicus </t>
    </r>
  </si>
  <si>
    <r>
      <t xml:space="preserve">Akusari
</t>
    </r>
    <r>
      <rPr>
        <sz val="9"/>
        <color theme="1"/>
        <rFont val="Calibri"/>
        <family val="2"/>
        <scheme val="minor"/>
      </rPr>
      <t>https://github.com/Akusari/SD-Booster</t>
    </r>
  </si>
  <si>
    <t xml:space="preserve">
SD-Booster / SD-Booster2 / src / de / mehrmann / sdbooster / ServiceStart.java </t>
  </si>
  <si>
    <t xml:space="preserve">// Add a check for null pointer before the forLoop.
ArrayList&lt;MmcModell&gt; mmcList = this.cards.getList();
  if (mmcList == null || mmcList.size() == 0) {
 </t>
  </si>
  <si>
    <r>
      <t xml:space="preserve">NullPointerException
Issue 5
</t>
    </r>
    <r>
      <rPr>
        <u/>
        <sz val="11"/>
        <color theme="1"/>
        <rFont val="Calibri"/>
        <family val="2"/>
        <scheme val="minor"/>
      </rPr>
      <t>Commit</t>
    </r>
    <r>
      <rPr>
        <sz val="11"/>
        <color theme="1"/>
        <rFont val="Calibri"/>
        <family val="2"/>
        <scheme val="minor"/>
      </rPr>
      <t xml:space="preserve"> : https://github.com/Akusari/SD-Booster/commit/bcbf333215708820d3aa932949dd38c93bf1cd15</t>
    </r>
  </si>
  <si>
    <t>user has to understand how the datastructure is created and manipulated.</t>
  </si>
  <si>
    <t>Twiiter Common</t>
  </si>
  <si>
    <t>//Modified how to deal with null pointer in a conditional and a loop in method getTokensOf ()
 if (types.length == 1) {
      List&lt;Token&gt; tokens = typeToTokensMap.get(types[0]);
      return (tokens != null) ? tokens : Lists.&lt;Token&gt;newArrayList();
    }
    List&lt;Token&gt; subtokens = Lists.newArrayList();
    for (TokenType type : types) {
      List&lt;Token&gt; tokens = typeToTokensMap.get(type);
      subtokens.addAll((tokens != null) ? tokens : Lists.&lt;Token&gt;newArrayList());
    }</t>
  </si>
  <si>
    <r>
      <t xml:space="preserve">Null Pointer Exception when one type of token is not present
</t>
    </r>
    <r>
      <rPr>
        <u/>
        <sz val="11"/>
        <color theme="1"/>
        <rFont val="Calibri"/>
        <family val="2"/>
        <scheme val="minor"/>
      </rPr>
      <t>Commit:</t>
    </r>
    <r>
      <rPr>
        <sz val="11"/>
        <color theme="1"/>
        <rFont val="Calibri"/>
        <family val="2"/>
        <scheme val="minor"/>
      </rPr>
      <t xml:space="preserve">
https://github.com/elmer-garduno/commons/commit/45297e663ce746148a2d9013ef8b2e243cdcc3a4</t>
    </r>
  </si>
  <si>
    <t>User just has to find places where we are adding null tokens to a List. Has to know that the java API does not allow adding null elements to a List.</t>
  </si>
  <si>
    <t>src/java/com/twitter/common/text/token/TokenizedCharSequence.java</t>
  </si>
  <si>
    <r>
      <t>main / java / com / netflix / nfgraph / compressor /</t>
    </r>
    <r>
      <rPr>
        <b/>
        <sz val="9"/>
        <color theme="1"/>
        <rFont val="Calibri"/>
        <family val="2"/>
        <scheme val="minor"/>
      </rPr>
      <t xml:space="preserve"> HashedPropertyBuilder.java</t>
    </r>
  </si>
  <si>
    <t>Selection Criteria</t>
  </si>
  <si>
    <r>
      <rPr>
        <u/>
        <sz val="11"/>
        <color theme="1"/>
        <rFont val="Calibri"/>
        <family val="2"/>
        <scheme val="minor"/>
      </rPr>
      <t>Source:</t>
    </r>
    <r>
      <rPr>
        <sz val="11"/>
        <color theme="1"/>
        <rFont val="Calibri"/>
        <family val="2"/>
        <scheme val="minor"/>
      </rPr>
      <t xml:space="preserve"> MyLyn Product Bugs Managed at https://bugs.eclipse.org/bugs
</t>
    </r>
    <r>
      <rPr>
        <u/>
        <sz val="11"/>
        <color theme="1"/>
        <rFont val="Calibri"/>
        <family val="2"/>
        <scheme val="minor"/>
      </rPr>
      <t>Bug Status:</t>
    </r>
    <r>
      <rPr>
        <sz val="11"/>
        <color theme="1"/>
        <rFont val="Calibri"/>
        <family val="2"/>
        <scheme val="minor"/>
      </rPr>
      <t xml:space="preserve"> Closed, Resolved, or Verified, 
</t>
    </r>
    <r>
      <rPr>
        <u/>
        <sz val="11"/>
        <color theme="1"/>
        <rFont val="Calibri"/>
        <family val="2"/>
        <scheme val="minor"/>
      </rPr>
      <t>Bug Resolution:</t>
    </r>
    <r>
      <rPr>
        <sz val="11"/>
        <color theme="1"/>
        <rFont val="Calibri"/>
        <family val="2"/>
        <scheme val="minor"/>
      </rPr>
      <t xml:space="preserve"> Resolution = Fixed
</t>
    </r>
    <r>
      <rPr>
        <u/>
        <sz val="11"/>
        <color theme="1"/>
        <rFont val="Calibri"/>
        <family val="2"/>
        <scheme val="minor"/>
      </rPr>
      <t>Files fixed per bug</t>
    </r>
    <r>
      <rPr>
        <sz val="11"/>
        <color theme="1"/>
        <rFont val="Calibri"/>
        <family val="2"/>
        <scheme val="minor"/>
      </rPr>
      <t>: One in a Java file</t>
    </r>
  </si>
  <si>
    <r>
      <rPr>
        <u/>
        <sz val="11"/>
        <color theme="1"/>
        <rFont val="Calibri"/>
        <family val="2"/>
        <scheme val="minor"/>
      </rPr>
      <t>Total looked up in GIT</t>
    </r>
    <r>
      <rPr>
        <sz val="11"/>
        <color theme="1"/>
        <rFont val="Calibri"/>
        <family val="2"/>
        <scheme val="minor"/>
      </rPr>
      <t xml:space="preserve">: 283 bugs inspected in two repos (mylyn tasks and reviews)
</t>
    </r>
    <r>
      <rPr>
        <u/>
        <sz val="11"/>
        <color theme="1"/>
        <rFont val="Calibri"/>
        <family val="2"/>
        <scheme val="minor"/>
      </rPr>
      <t>Total selected:</t>
    </r>
    <r>
      <rPr>
        <sz val="11"/>
        <color theme="1"/>
        <rFont val="Calibri"/>
        <family val="2"/>
        <scheme val="minor"/>
      </rPr>
      <t xml:space="preserve">  50 (17%)
Of these, 18 (6%) have stacktrace.</t>
    </r>
  </si>
  <si>
    <r>
      <t xml:space="preserve">Type </t>
    </r>
    <r>
      <rPr>
        <u/>
        <sz val="11"/>
        <color theme="1"/>
        <rFont val="Calibri"/>
        <family val="2"/>
        <scheme val="minor"/>
      </rPr>
      <t>Distribution:</t>
    </r>
    <r>
      <rPr>
        <sz val="11"/>
        <color theme="1"/>
        <rFont val="Calibri"/>
        <family val="2"/>
        <scheme val="minor"/>
      </rPr>
      <t xml:space="preserve">
26 Static
16 Dynamic
3 Behavior
5 Crosscutting</t>
    </r>
  </si>
  <si>
    <r>
      <rPr>
        <u/>
        <sz val="11"/>
        <color theme="1"/>
        <rFont val="Calibri"/>
        <family val="2"/>
        <scheme val="minor"/>
      </rPr>
      <t>Subtype Exception</t>
    </r>
    <r>
      <rPr>
        <sz val="11"/>
        <color theme="1"/>
        <rFont val="Calibri"/>
        <family val="2"/>
        <scheme val="minor"/>
      </rPr>
      <t>:
13 Static
8 Dynamic
2 Behavior
4 Crosscutting</t>
    </r>
  </si>
  <si>
    <t>27</t>
  </si>
  <si>
    <t>18</t>
  </si>
  <si>
    <t>ID</t>
  </si>
  <si>
    <t>Failure</t>
  </si>
  <si>
    <t>Commit Message</t>
  </si>
  <si>
    <t>Fault</t>
  </si>
  <si>
    <t>Type</t>
  </si>
  <si>
    <t>Subtype</t>
  </si>
  <si>
    <t>Has Stack Trace?</t>
  </si>
  <si>
    <t>Has information to reproduce it?</t>
  </si>
  <si>
    <t>Comment</t>
  </si>
  <si>
    <t>411038</t>
  </si>
  <si>
    <t># open a Gerrit review in the review editor
# fill in a new comment in the "New Comment" area
# press Alt+Shift+S to submit
# observe "Submit failed: unexpected error: null"</t>
  </si>
  <si>
    <t xml:space="preserve">Gerrit reviews editor fails with NPE when new comment is submitted </t>
  </si>
  <si>
    <t>Lacking a set state: setNeedsSubmit(false);</t>
  </si>
  <si>
    <t>Crosscutting</t>
  </si>
  <si>
    <t>Exception</t>
  </si>
  <si>
    <t>yes</t>
  </si>
  <si>
    <t>410675</t>
  </si>
  <si>
    <t>* with a review editor open, restart eclipse
* close and reopen the editor
* duplicate files are shown in the patch set section
* repeat the process and get another set of duplicates</t>
  </si>
  <si>
    <t xml:space="preserve">patch set section shows duplicate files when restarting with review editor open
</t>
  </si>
  <si>
    <t>Lacking a test for non-empty set before returning it.   if (!items.isEmpty()) {
   return items;
  }</t>
  </si>
  <si>
    <t>Static</t>
  </si>
  <si>
    <t>Wrong data displayed</t>
  </si>
  <si>
    <t>no</t>
  </si>
  <si>
    <t>409935</t>
  </si>
  <si>
    <t>the message on Publish Dialog says "Publishes 0 draft" if there are no inline comments to be published. Shouldn't it say "... 0 drafts" or "... no drafts"? The message in the dialog could just be hidden if there are no drafts.</t>
  </si>
  <si>
    <t>hide "Publishes 0 draft" message in the Publish Comments dialog</t>
  </si>
  <si>
    <t>number of drafts out of range. Lacking a condition to check  "draft&gt;0"</t>
  </si>
  <si>
    <t>411548</t>
  </si>
  <si>
    <t>When we can't get a file version for whatever reason, an NPE occurs. Looks like a simple matter of having a null check in the wrong place. Exception stack trace also provided.</t>
  </si>
  <si>
    <t>NPE when no version present</t>
  </si>
  <si>
    <t>Lacking protection against NPE</t>
  </si>
  <si>
    <t>410397</t>
  </si>
  <si>
    <t>When a user opens a model with an existing task, they won't see any patch sets, and they won't receive any notification that they need to update becaus as far as Mylyn Task data is concerned, the model *is* up to date. So we need to check for presence of the actual file.</t>
  </si>
  <si>
    <t>users with existing tasks will not see update notifications</t>
  </si>
  <si>
    <t>Lack of checking for the existence of an update and if positive refresh the messages.</t>
  </si>
  <si>
    <t>Missing data</t>
  </si>
  <si>
    <t>410515</t>
  </si>
  <si>
    <t>I cannot add reviewers to merged reviews. I can in the web UI. This is useful to notify someone about a change that went in.</t>
  </si>
  <si>
    <t>cannot add reviewers to merged reviews</t>
  </si>
  <si>
    <t>The requirement changed, so instead of checking for a set of states to decide whether adding is allowed, they downsized the check to allow to add anytime.</t>
  </si>
  <si>
    <t>Behavior</t>
  </si>
  <si>
    <t>410398</t>
  </si>
  <si>
    <t>I got the following regression when opening one of many  reviews. I've only seen it once, and so far it doesn't look significant enough to block RC4.
java.lang.NullPointerException
 at org.eclipse.mylyn.... (GerritTaskDataHandler.java:294)</t>
  </si>
  <si>
    <t xml:space="preserve"> [regression] Synchronization failed: NPE in
GerritTaskDataHandler.updateTaskData()</t>
  </si>
  <si>
    <t>Treament is impossible when connection is not available. Therefore, solution is to remove all treatment and through an exception.</t>
  </si>
  <si>
    <t>410486</t>
  </si>
  <si>
    <t>On master, no steps, found it in Error Log:
!ENTRY org.eclipse.ui 4 0 2013-06-11 16:27:32.792
!MESSAGE Unhandled event loop exception
!STACK 0 org.eclipse.swt.SWTException: Failed to execute runnable (java.lang.NullPointerException)
 at org.eclipse.swt.SWT.error(SWT.java:4282)</t>
  </si>
  <si>
    <t>NPE in PatchSetContentRemoteFactory</t>
  </si>
  <si>
    <t>When there is no review available, the code should have a different behavior, which are do not update the model and don't add review nor comments information.</t>
  </si>
  <si>
    <t>409041</t>
  </si>
  <si>
    <t>I got this when opening a review.
 java.lang.ClassCastException: org.eclipse.ui.forms.widgets.LayoutComposite cannot be cast to org.eclipse.swt.widgets.Label
 at org.eclipse.mylyn...(AbstractReviewSection.java:127)
Developers were not able to reproduce the failure, but fixed it anyways.</t>
  </si>
  <si>
    <t xml:space="preserve"> [regression] ClassCastException on LayoutComposite in AbstractReviewSection.appendMessage</t>
  </si>
  <si>
    <t>Lack of checking for the correct instance. Fix included a conditional clause for that.</t>
  </si>
  <si>
    <t>Is ClassCastException error hard to spot by just looking at the caller and callee?</t>
  </si>
  <si>
    <t>408737</t>
  </si>
  <si>
    <t>We're getting a RTE when opening the reviews, which causes a lot of havoc because we then don't have the patch set detail we expect to have. See traces below.
Unfortunately, it's a self-inflicted wound. I put in a check for model access where we really don't need one. (It should be safe to access a non-list value from outside the thread.) 1. java.lang.RuntimeException: Attempted to execute a model-related operation in a non-model thread.</t>
  </si>
  <si>
    <t xml:space="preserve"> [regression] RuntimeException (when opening multiple reviews?)</t>
  </si>
  <si>
    <t>Lacking a protection for multithread model.</t>
  </si>
  <si>
    <t>407649</t>
  </si>
  <si>
    <t>When a review is submitted a "SUBM" category is displayed in the Reviewers section. This category is redundant with the status and confusing because doesn't have a proper label. The web UI does not show the category hence it should be hidden from the review editor.</t>
  </si>
  <si>
    <t>[regression] review editor shows SUBM category that is not displayed in web UI</t>
  </si>
  <si>
    <t>406704</t>
  </si>
  <si>
    <t xml:space="preserve"> Open a review with an incoming
java.lang.NullPointerException
 at org.eclipse.mylyn.tasks.core.RepositoryStatus.createStatus(RepositoryStatus.java:160)</t>
  </si>
  <si>
    <t>NPE When Opening Review</t>
  </si>
  <si>
    <t>Lack of check for null pointer before accessing the field of an object.</t>
  </si>
  <si>
    <t>405138</t>
  </si>
  <si>
    <t>Fails when run in a different time zone.</t>
  </si>
  <si>
    <t>fix GerritRemoteFactoryTest failures in different time zone and on empty repositories</t>
  </si>
  <si>
    <t>Methods to check range values are not working. Replaced them by manual comparisions.</t>
  </si>
  <si>
    <t>Dynamic</t>
  </si>
  <si>
    <t>406693</t>
  </si>
  <si>
    <t>All of the CI tests have started failing as of yesterday PM. This is what I'm seeing in log:
Running testSynchronizeQueryNewTask(
                        org.eclipse.mylyn...GerritSynchronizationTest) 
is taking too long:
Thread[Bundle File Closer,5,main]  java.lang.Object.wait(Native Method)  java.lang.Object.wait(Object.java:485)</t>
  </si>
  <si>
    <t>reset task list before running synchronization tests</t>
  </si>
  <si>
    <t>Global state for Testsuite was not reseted before being run.</t>
  </si>
  <si>
    <t>406727</t>
  </si>
  <si>
    <t>Running repository: http://mylyn.org/gerrit-2.4.2/ [@2.4.2](org.eclipse.mylyn.tests.util.TestFixture$Activation)
Running testGetAccount(org.eclipse.mylyn.gerrit.tests.core.client.GerritClientTest)
.....
is taking too long:
Thread[[Timer] - Main Queue Handler,5,main]</t>
  </si>
  <si>
    <t>fix GerritConnectorTest.testPerformQueryAnonymous</t>
  </si>
  <si>
    <t>Method was not accepting anonymous user. New behavior has to be implemented.</t>
  </si>
  <si>
    <t>406470</t>
  </si>
  <si>
    <t>I was getting this exception whenever I opened or closed a review. Restarting seems to have fixed it for now. Note that this happened even after closing the review navigator
java.lang.IllegalStateException: Need an underlying widget to be able to set the input.(Has the widget been disposed?)
 at org.eclipse.jface.viewers.StructuredViewer.setInput(StructuredViewer.java:1681)</t>
  </si>
  <si>
    <t>[regression] IllegalStateException opening and closing reviews</t>
  </si>
  <si>
    <t>Update listener isn't being disposed when the review navigator is closed.</t>
  </si>
  <si>
    <t>388255</t>
  </si>
  <si>
    <t>Several patch sets have the date stamp from the original patch set. The content of the patch set and commit ID is correct, only the date is wrong. In the web UI it is correct, but it's wrong in the connector. I tried deleting the task and syncing it again and it was still wrong.</t>
  </si>
  <si>
    <t>wrong date displayed for patch sets</t>
  </si>
  <si>
    <t>Missing to set the date for a second type of entity (committer). Was doing only for author.</t>
  </si>
  <si>
    <t>406248</t>
  </si>
  <si>
    <t>When a user opens a review, the review may be out of Syn in which case the reviewer must refresh it. But that manual refresh marks the review as incoming. So users end up seeing refresh request spam.</t>
  </si>
  <si>
    <t>Reviews marked as incoming whenever opened</t>
  </si>
  <si>
    <t>Missing a flag to sign when an initial refresh was requested.</t>
  </si>
  <si>
    <t>403507</t>
  </si>
  <si>
    <t>Looks like in some cases we're getting the results back before the view has initialized. We need to guard for this:
Caused by: java.lang.NullPointerException
 at org.eclipse.mylyn.reviews.ui.spi.editor.ReviewSetContentSection$1.responded(ReviewSetContentSection.java:94)</t>
  </si>
  <si>
    <t>[editor] Occasional NPE when opening patch sets</t>
  </si>
  <si>
    <t>the viewer is being set when controls were not created (still null).</t>
  </si>
  <si>
    <t>403527</t>
  </si>
  <si>
    <t>After updating to the latest comment hovers in the compare editor stopped working for me.
1. Open https://git.eclipse.org/r/#/c/9414/
2. Double click on ReviewsLabelProvider under patch set 5
3. Scroll to comments
4. Hover over glasses annotation
The comment does not appear as expected.</t>
  </si>
  <si>
    <t>[regression] comment hovers do not appear any longer when comparing files</t>
  </si>
  <si>
    <t>403389</t>
  </si>
  <si>
    <t>The new Remotes API implemetation (see bug 400167) introduced a new way to communicate between the eclipse client and the Gerrit Remote server.  After the new implementation was merged in, it is not possible anymore to compare 2 patch sets together (using the "Compare with..." button).  
The problem that happens is that the Consumer request method is never called in CompareWithUiFactory#execute so the remote end is never contacted.</t>
  </si>
  <si>
    <t>Cannot compare patch sets with new Remotes API implementation</t>
  </si>
  <si>
    <t>Missing a call to the consumer method (consumer.request).</t>
  </si>
  <si>
    <t>399691</t>
  </si>
  <si>
    <t>Sam got the following bug in PatchSetSection. (The line number is incorrect, but it is obvious where we need the null check.)
java.lang.NullPointerException
 at org.eclipse.mylyn... (PatchSetSection.java:183)</t>
  </si>
  <si>
    <t>NPE in PatchSetSection</t>
  </si>
  <si>
    <t>Missing protection against dereferencing a null pointer.</t>
  </si>
  <si>
    <t>396006</t>
  </si>
  <si>
    <t>Currently, all artifacts are shown in list on current patch set. This is really awkward as because all common functions are located at bottom of patch set dialog, it requires user to scroll to bottom of potentially very long list. Especially now that we have Review Explorer, it would be good to be able to collapse these.</t>
  </si>
  <si>
    <t xml:space="preserve"> [ui] Limit size of patch set display</t>
  </si>
  <si>
    <t>Missing a configuration for small display size.</t>
  </si>
  <si>
    <t>Bad usability</t>
  </si>
  <si>
    <t>387836</t>
  </si>
  <si>
    <t>I think that the reviewers section is so fundamental that it should always be expanded (like the web UI). The first thing I do when creating a review is invariably to add one or more reviewers, and it's annoying having to expand that section first. Keeping it expanded would make it easy to see the status of the review.</t>
  </si>
  <si>
    <t>Reviewers should always be expanded</t>
  </si>
  <si>
    <t>Missing a configuration attribute to allow the display to be expandable</t>
  </si>
  <si>
    <t>393798</t>
  </si>
  <si>
    <t>Most, but not all, of my reviews no longer match the query for "my changes" once they are completed.</t>
  </si>
  <si>
    <t>include completed reviews in "my changes" query</t>
  </si>
  <si>
    <t>389347</t>
  </si>
  <si>
    <t>(NPE) Triggered by clicking to select nothing and pushing the Enter key.</t>
  </si>
  <si>
    <t>NPE in PatchSetSection open</t>
  </si>
  <si>
    <t>383154</t>
  </si>
  <si>
    <t>Comments that show up as posted by "Gerrit Code Review" in the web UI do not show an author in the connector.</t>
  </si>
  <si>
    <t xml:space="preserve">comments from Gerrit show up with no author </t>
  </si>
  <si>
    <t>Missing an else condition to handle comments without author.
Requires application domain knowledge</t>
  </si>
  <si>
    <t>383592</t>
  </si>
  <si>
    <t>When a patch set has focus, it is not possible to scroll using the mouse wheel. This is particularly annoying when the patch set is so large that it fills the screen.</t>
  </si>
  <si>
    <t>support scrolling using mouse wheel when patch set has focus</t>
  </si>
  <si>
    <t>Missing a listener for scrolling event</t>
  </si>
  <si>
    <t>More like a feature and not a bug. Needs a lot of domain knowledge.</t>
  </si>
  <si>
    <t>380324</t>
  </si>
  <si>
    <t>When I open a compare editor from a review and double click a method in the outline, I get this exception:
java.lang.ClassCastException: org.eclipse.compare...(FileItemCompareEditorInput.java:56)</t>
  </si>
  <si>
    <t>ClassCastException using compare editor outline</t>
  </si>
  <si>
    <t>Missing check for correct instance of correct class.</t>
  </si>
  <si>
    <t>376192</t>
  </si>
  <si>
    <t>In ReviewTaskMapper:235 occurs an unsupported method exception as the list disallows any modification</t>
  </si>
  <si>
    <t>Fixed error when creating a new review 
use addItem method instead of getList().add</t>
  </si>
  <si>
    <t>Wrong API method being used.</t>
  </si>
  <si>
    <t>376191</t>
  </si>
  <si>
    <t>Two NPE occurs in ReviewScopeNode#convertScopeToDescription because the access of the map entry is wrong</t>
  </si>
  <si>
    <t xml:space="preserve">NPE when opening reviews page 
fixed access of map entry
</t>
  </si>
  <si>
    <t>Accessing the wrong field.</t>
  </si>
  <si>
    <t>374474</t>
  </si>
  <si>
    <t>When Gerrit is protected by HTTP auth requests frequently fail with login errors.</t>
  </si>
  <si>
    <t>The problem is that HTTP credentials don't get configured for each request but only for explicit authentication requests. Essentially every request fails, is retried and then succeeds. The code needs to be changed to always send credentials when HTTP auth is used.</t>
  </si>
  <si>
    <t>Missunderstanding of the what values are needed in the configuration of the HTTP authorization field for the login page.</t>
  </si>
  <si>
    <t>373699</t>
  </si>
  <si>
    <t>I think the default size of the OpenID login window should be larger, to accomodate all the content without things overlapping. I'll attach a screenshot of the way it looks now.</t>
  </si>
  <si>
    <t xml:space="preserve">OpenID login window should be larger </t>
  </si>
  <si>
    <t>Parameters set for the dialog window were zero, zero.</t>
  </si>
  <si>
    <t>373112</t>
  </si>
  <si>
    <t>Trying to fetch a change...
Exception Stack Trace:
java.lang.NullPointerException  at org.eclipse.mylyn....(GerritToGitMapping.java:68)</t>
  </si>
  <si>
    <t xml:space="preserve">NPE when trying to Fetch a change </t>
  </si>
  <si>
    <t xml:space="preserve">370300 </t>
  </si>
  <si>
    <t>No meaningful description of failure that matches this fault</t>
  </si>
  <si>
    <t xml:space="preserve">Fixes according to UI review
- show repository label during refresh
</t>
  </si>
  <si>
    <t>Label missing a word.</t>
  </si>
  <si>
    <t>370633</t>
  </si>
  <si>
    <t xml:space="preserve"> As discussed during the Gerrit connector UI review the change ids add noise to the Task List presentation and are not helpful to identify reviews. I can see the use for filtering but I would like to remove them from the presentation or show them as decoration.</t>
  </si>
  <si>
    <t xml:space="preserve">hide hash ids from Task List </t>
  </si>
  <si>
    <t>Missing code necessary to set fields in a tasks.</t>
  </si>
  <si>
    <t>356898</t>
  </si>
  <si>
    <t>NPE when passing null pointer as parameter to a method</t>
  </si>
  <si>
    <t>357738</t>
  </si>
  <si>
    <t>The gerrit connector doesn't recognize http://egit.eclipse.org/r/3297 as URL that is opened in the review editor. Only http://egit.eclipse.org/r/#change,3297 works.</t>
  </si>
  <si>
    <t>Re-enable test and increase time out</t>
  </si>
  <si>
    <t>Time-out in test assertion was too small</t>
  </si>
  <si>
    <t>368211</t>
  </si>
  <si>
    <t>I am connecting to a gerrit server which redirects to: "#SignInFailure,SIGN_IN,Session cookie not available."
The result is that I always get a login failure when trying to connect to the server. Could it be simplified to: "SignInFailure,SIGN_IN,Session cookie not available." to recognize both?</t>
  </si>
  <si>
    <t xml:space="preserve">Gerrit connector doesn't correctly recognize sign in failures </t>
  </si>
  <si>
    <t>the sign "#" should not be used while calling endsWith methd.</t>
  </si>
  <si>
    <t>364800</t>
  </si>
  <si>
    <t>Mylyn Reviews Connector: Gerrit (Incubation) 0.9.0.I20111124-1030 org.eclipse.mylyn.gerrit.feature.feature.group Eclipse Mylyn)
has the limitation that queries only return the first 25 changes. This is probably due to the paging implemented by the gerrit UI. The default page size is 25 rows per page. So it looks like paging is not implemented in the gerrit connector.</t>
  </si>
  <si>
    <t>Query returns only first 25 changes</t>
  </si>
  <si>
    <t>The limit of results was indeed hard coded to 25. I have changed the maximum number of search results to -1 which seems to work on git.eclipse.org to query for all reviews.</t>
  </si>
  <si>
    <t>409632</t>
  </si>
  <si>
    <t>I keep seeing "Task List Indexer (Sleeping)" in the progress view. This often happens after refreshing a task. I don't think this job should ever be shown to users.</t>
  </si>
  <si>
    <t>Task List Indexer (Sleeping) appears in progress view</t>
  </si>
  <si>
    <t>state should be set to true instead of false.</t>
  </si>
  <si>
    <t>409546 NOT JAVA FILE</t>
  </si>
  <si>
    <t>Hello, I find a TYPO in org.eclipse.mylyn.bugzilla.core/org/eclipse/mylyn/internal/bugzilla/core/messages.properties .
Current english text in RepositoryConfiguration_Operation_Tooltip_none is:
Leve status unchanged\!
But expected: Leave status unchanged\!</t>
  </si>
  <si>
    <t>TYPO with RepositoryConfiguration_Operation_Tooltip_none</t>
  </si>
  <si>
    <t>Text to be displayed contained typos.</t>
  </si>
  <si>
    <t>347517</t>
  </si>
  <si>
    <t>TaskWorkingSetPage should give focus to the tree when it is opened so that you can scroll it with the mouse wheel.
Currently, the focus is set to working set name field [1], which imo is a better choice given the field is required.
[1] At least that's my guess as it doesn't have a label -- https://git.eclipse.org/r/#/c/13037/
That makes sense for when creating a new working set, but when editing an existing one you are more likely to edit the contents than the name, I think.</t>
  </si>
  <si>
    <t>TaskWorkingSetPage should give focus to the tree when it is opened</t>
  </si>
  <si>
    <t>Missing to set a state (focus) on a UI control.</t>
  </si>
  <si>
    <t>389612</t>
  </si>
  <si>
    <t>No steps, found it in the Error Log this morning.
Exception Stack Trace:
java.lang.IllegalStateException: Job manager has been shut down.
 at org.eclipse.core.internal.jobs.JobManager.schedule(JobManager.java:1104)</t>
  </si>
  <si>
    <t xml:space="preserve"> IllegalStateException for TaskListBackupManager on Eclipse shutdown</t>
  </si>
  <si>
    <t>The job probably doesn't check if the platform is still running when it reschedules itself. Should be straight forward to fix.</t>
  </si>
  <si>
    <t>401911</t>
  </si>
  <si>
    <t>Steps:
1. Create query
2. Synchronize query
3. File &gt; Restart
!STACK 0
java.lang.IllegalStateException: Job manager has been shut down.
        at org.eclipse.core.internal.jobs.JobManager.schedule(JobManager.java:1104)</t>
  </si>
  <si>
    <t>IllegalStateException when restarting while synchronization is in progress</t>
  </si>
  <si>
    <t>Missing a check to verify whether the platform was still running.</t>
  </si>
  <si>
    <t>404711</t>
  </si>
  <si>
    <t>When a CoreException occurs in TaskAttachmentPartSource.createInputStream() it is logged but not set as the cause for the thrown IOException. Logging should be removed and delegated to clients invoking the method and the exception should be set as the cause.</t>
  </si>
  <si>
    <t>TaskAttachmentPartSource swallows source exception</t>
  </si>
  <si>
    <t>Missing a method call to record the cause of the exception.</t>
  </si>
  <si>
    <t>239321</t>
  </si>
  <si>
    <t>A connectors AttachmentHandler gets different information depending on how the attachment wizard was invoked and whether the user looks at the preview page.  Sometimes the comment is null, sometimes the description is null and sometimes they are both there, even when both always have information in them.</t>
  </si>
  <si>
    <t>AttachmentHandler gets different information depending on how the wizard was invoked</t>
  </si>
  <si>
    <t>Missing a listener for handling selection.</t>
  </si>
  <si>
    <t>210021</t>
  </si>
  <si>
    <t>On "New Task" editor, there is no border around the "Add to Category" combobox (you have to check it to see more clearly).</t>
  </si>
  <si>
    <t>"Add to Category" combobox border disappeared in I20071114-1730 build</t>
  </si>
  <si>
    <t>Missing to set the state to tell the GUI framework to draw a border for the fiel.</t>
  </si>
  <si>
    <t>410597</t>
  </si>
  <si>
    <t xml:space="preserve">Steps:
1. Connect as anonymous
2. Create a query to bring in all reviews
Caused by: java.lang.NullPointerException
 at org.eclipse.... (GerritReviewRemoteFactory.java:261)
If I synchronize tasks that never finishes:
"Worker-3" prio=5 tid=0x000000010200b000 nid=0x8d03 waiting on condition [0x0000000113ff7000]
   java.lang.Thread.State: TIMED_WAITING (sleeping)
 at java.lang.Thread.sleep(Native Method)
 at org.eclipse.mylyn..(GerritTaskDataHandler.java:147)
</t>
  </si>
  <si>
    <t>[regression] NPE when querying as anonymous</t>
  </si>
  <si>
    <t xml:space="preserve">
Lacking protection againts null pointer exception (NPE)
if (configuration.getGerritConfig().getApprovalTypes() != null) {</t>
  </si>
  <si>
    <t>404953</t>
  </si>
  <si>
    <t>AttributeEditorFactory doesn't support TaskAttribute.TYPE_LONG. It seems it should just create a DoubleAttributeEditor since it uses that for TYPE_INTEGER.
java.lang.IllegalArgumentException: Unsupported editor type: "long"
 at org.eclipse.mylyn.tasks.ui.editors.AttributeEditorFactory. createEditor(AttributeEditorFactory.java:147)</t>
  </si>
  <si>
    <t>no attribute editor for type long</t>
  </si>
  <si>
    <t>Lacking a listener for a type</t>
  </si>
  <si>
    <t>Knowledge about application domain.</t>
  </si>
  <si>
    <t xml:space="preserve">https://github.com/Netflix/netflix-graph/commit/26e9646180f73c2414c71f7d76c50376203f8529 </t>
  </si>
  <si>
    <t>Infinite loop. Linear probing algorithm spinning forever because it never encountered a hole (0 byte) for this edge case.</t>
  </si>
  <si>
    <t xml:space="preserve"> Fixed a bug in HASHED | MULTIPLE properties. The ordinals are represented as their value + 1 encoded as a variant of variable-length integers. These ordinals are hashed into a byte sequence. For sets with the single value equal to 127, this was resulting in a prediction of 2 bytes for the size of the encoded set.
This left no holes when the actual represented value (128 = 127 + 1) took up two bytes.</t>
  </si>
  <si>
    <t>the total size of the array was too small when calculated based on the size of the number to be stored. The solution was to add 1 to the size formula.
while(ordinal != NO_MORE_ORDINALS) {
-   totalSize += calculateVIntSize(ordinal);
+   totalSize += calculateVIntSize(ordinal + 1);
    ordinal = ordinalIterator.nextOrdinal();
}</t>
  </si>
  <si>
    <t>Knowledge about application domain.
Requires a context larger than the actual method, e.g., where the "NO_MORE_ORDINAL" was initialized.</t>
  </si>
  <si>
    <t>https://github.com/Netflix/Hystrix/commit/72aa2bd8b6a71fc6df37ff5138972b426af9c824</t>
  </si>
  <si>
    <t xml:space="preserve"> Fix NoSuchElementException in Hystrix.endCurrentThreadExecutingCommand
If a semaphore isolated HystrixCommand gets a response from a request cache this exception will be thrown:
Caused by: java.util.NoSuchElementException
        at java.util.LinkedList.removeFirst(LinkedList.java:268)
        at java.util.LinkedList.pop(LinkedList.java:799)
        at com.netflix.hystrix.Hystrix.endCurrentThreadExecutingCommand(Hystrix.java:88)
        at com.netflix.hystrix.HystrixCommand.queueInSemaphore(HystrixCommand.java:647)
        at com.netflix.hystrix.HystrixCommand.queue(HystrixCommand.java:551)
        at com.netflix.platform.dependencycommand.NFDependencyCommand.queue(NFDependencyCommand.java:346)</t>
  </si>
  <si>
    <t>No message</t>
  </si>
  <si>
    <t>Missing try-catch clauses to protect from NoSuchElementException.</t>
  </si>
  <si>
    <t>Requires API knowledge.</t>
  </si>
  <si>
    <t>MyLyn</t>
  </si>
  <si>
    <t>Eclipse Plugin</t>
  </si>
  <si>
    <t>Many K</t>
  </si>
  <si>
    <t>Hundreds</t>
  </si>
  <si>
    <t>No</t>
  </si>
  <si>
    <t>git://git.eclipse.org/gitroot/mylyn/org.eclipse.mylyn.reviews.git</t>
  </si>
  <si>
    <t>June 19th, 2014</t>
  </si>
  <si>
    <t>Feature-like bug.</t>
  </si>
  <si>
    <t>Seems to only need the bug report information to give the person a hint. That although reminds me of the issue of how many files should we upload to generate microtasks.</t>
  </si>
  <si>
    <t>Selected Files</t>
  </si>
  <si>
    <t>Package: org.eclipse.mylyn.internal.gerrit.ui.operations
GerritOperationDialog.java
PublishDialog.java</t>
  </si>
  <si>
    <t>Difficulty Explanation</t>
  </si>
  <si>
    <t>Discarded Because</t>
  </si>
  <si>
    <t>The fix is in one method, but the code that
generate the exception is in the caller method. The
fact that a method should not return a null datastructure
is a behavioral aspect.</t>
  </si>
  <si>
    <t>Besides affecting two files, the bug involves understanding a global state composed by a flag and a datastructure.</t>
  </si>
  <si>
    <t>Cayenne</t>
  </si>
  <si>
    <t>Camel</t>
  </si>
  <si>
    <t>components/camel-ftp/src/main/java/org/apache/camel/component/file/remote/strategy/FtpChangedExclusiveReadLockStrategy.java</t>
  </si>
  <si>
    <t xml:space="preserve">             LOG.trace("List files {} found {} files", file.getAbsoluteFilePath(), files.size());
             for (FTPFile f : files) {
                 if (f.getName().equals(file.getFileNameOnly())) {
-                    newLastModified = f.getTimestamp().getTimeInMillis();
                     newLength = f.getSize();
+                    if (f.getTimestamp() != null) {
+                        newLastModified = f.getTimestamp().getTimeInMillis();
+                    }
                 }
             }</t>
  </si>
  <si>
    <t>Null pointer in subclass field
https://issues.apache.org/jira/browse/CAY-1885?jql=project%20%3D%20CAY%20AND%20issuetype%20%3D%20Bug</t>
  </si>
  <si>
    <t>org/apache/cayenne/access/trans/SelectTranslator.java</t>
  </si>
  <si>
    <t>//Move the null pointer test to effectively protect the method call.            
+                    if (attributeOverrides == null) {
+                        attributeOverrides = new HashMap&lt;ObjAttribute, ColumnDescriptor&gt;();
+                    }
                     // kick out the original attribute
                     ObjAttribute original = defaultAttributesByColumn.remove(column);
                     if (original != null) {
-                        if (attributeOverrides == null) {
-                            attributeOverrides = new HashMap&lt;ObjAttribute, ColumnDescriptor&gt;();
-                        }
-
                         attributeOverrides.put(original, column);
-                        column.setJavaClass(Void.TYPE.getName());
                     }
+                    attributeOverrides.put(objAttribute, column);
+                    column.setJavaClass(Void.TYPE.getName());
+                    
                     break;
                 }
             }</t>
  </si>
  <si>
    <t>Just have to analyzed the actual code</t>
  </si>
  <si>
    <t>Have to look a the method call f.getTimestamp() to know that it can return a null pointer.</t>
  </si>
  <si>
    <t xml:space="preserve">http://issues.apache.org/jira/browse/CAMEL-7451
Report FTP consumer sometimes throws NullPointerException </t>
  </si>
  <si>
    <t>java.lang.IllegalArgumentException: Version -532 is not in the range (1, 32767) in ClockEntry constructor.
https://github.com/voldemort/voldemort/issues/25</t>
  </si>
  <si>
    <t>src/java/voldemort/versioning/VectorClock.java</t>
  </si>
  <si>
    <t xml:space="preserve">245,9 +245,8 @@ public VectorClock merge(VectorClock clock) {
ClockEntry v1 = this.versions.get(i);
ClockEntry v2 = clock.versions.get(j);
if(v1.getNodeId() == v2.getNodeId()) {
- newClock.versions.add(new ClockEntry(v1.getNodeId(),
- (short) Math.max(v1.getVersion(),
- v2.getVersion())));
+ newClock.versions.add(new ClockEntry(v1.getNodeId(), Math.max(v1.getVersion(),
+ v2.getVersion())));
i++;
j++;
} else if(v1.getNodeId() &lt; v2.getNodeId()) {
</t>
  </si>
  <si>
    <t>Just have to look at the constructor of ClockEntry.</t>
  </si>
  <si>
    <r>
      <t xml:space="preserve">Voldemort
</t>
    </r>
    <r>
      <rPr>
        <sz val="11"/>
        <color theme="1"/>
        <rFont val="Calibri"/>
        <family val="2"/>
        <scheme val="minor"/>
      </rPr>
      <t>https://github.com/voldemort</t>
    </r>
  </si>
  <si>
    <r>
      <t xml:space="preserve"> main / java / com / netflix / nfgraph / util /</t>
    </r>
    <r>
      <rPr>
        <b/>
        <sz val="11"/>
        <color theme="1"/>
        <rFont val="Calibri"/>
        <family val="2"/>
        <scheme val="minor"/>
      </rPr>
      <t>ByteArrayBuffer.java</t>
    </r>
  </si>
  <si>
    <r>
      <t xml:space="preserve">netflix.hystrix
</t>
    </r>
    <r>
      <rPr>
        <sz val="11"/>
        <color theme="1"/>
        <rFont val="Calibri"/>
        <family val="2"/>
        <scheme val="minor"/>
      </rPr>
      <t xml:space="preserve">https://github.com/Netflix/Hystrix </t>
    </r>
    <r>
      <rPr>
        <b/>
        <sz val="11"/>
        <color theme="1"/>
        <rFont val="Calibri"/>
        <family val="2"/>
        <scheme val="minor"/>
      </rPr>
      <t xml:space="preserve">
</t>
    </r>
  </si>
  <si>
    <t xml:space="preserve">NoSuchElementException in Hystrix.endCurrentThreadExecutingCommand </t>
  </si>
  <si>
    <t>com.netflix.hystrix.Hystrix.java</t>
  </si>
  <si>
    <t xml:space="preserve"> /* package */static void startCurrentThreadExecutingCommand(HystrixCommandKey key) {
- currentCommand.get().push(key);
+ try {
+ currentCommand.get().push(key);
+ } catch (Exception e) {
+ logger.warn("Unable to record command starting", e);
+ }
}
/* package */static void endCurrentThreadExecutingCommand() {
- currentCommand.get().pop();
+ try {
+ if (!currentCommand.get().isEmpty()) {
+ currentCommand.get().pop();
+ }</t>
  </si>
  <si>
    <t>Has to know the API to detect the possible exception.</t>
  </si>
  <si>
    <t>Requires to see the actual values stored in the datastructure.</t>
  </si>
  <si>
    <t>The key and name fields in a datastructure are not always the same, which causes some elements not to have displayable lables.</t>
  </si>
  <si>
    <t>Developer would need to see the value of variable to understand that the date is not being set.</t>
  </si>
  <si>
    <t>org.eclipse.mylyn.reviews.ui.spi.editor</t>
  </si>
  <si>
    <t xml:space="preserve">Test for instanceOf:
 public static void appendMessage(Section section, String message) {
   Control textClient = section.getTextClient();
  if (textClient instanceof Label &amp;&amp; !textClient.isDisposed()) {
   final Label textClientLabel = (Label) textClient;
   textClientLabel.setText("  " + message);
   textClientLabel.getParent().layout(true, true);
  }
</t>
  </si>
  <si>
    <t>For Mturk</t>
  </si>
  <si>
    <t>The worker just has to read the code and identify that the null check is at thw wrong place.</t>
  </si>
  <si>
    <t xml:space="preserve">Move the null check before the method call: 
 boolean addComments(IReviewItemSet set, IFileVersion version, List&lt;PatchLineComment&gt; comments,
   AccountInfoCache accountInfoCache) {
  if (version == null) {
   return false;
  }
  version.getComments().clear();
  if (version == null || comments == null || comments.isEmpty()) {
  if (comments == null || comments.isEmpty()) {
   return false;
  }
  boolean changed = comments.size() != version.getComments().size();
</t>
  </si>
  <si>
    <t>/org.eclipse.mylyn.gerrit.core/src/org/eclipse/mylyn/internal/gerrit/core/remote/PatchSetContentRemoteFactory.java
Caller is within the same file. See method "updateModel"</t>
  </si>
  <si>
    <t>Test for drafts&gt; 0 before setting the label content.
  if (drafts &gt; 0) {
   Label statusLabel = new Label(composite, SWT.NONE);
   statusLabel.setText(NLS.bind("Publishes {0} draft{1}.", drafts, drafts &gt; 1 ? "s" : ""));
  }</t>
  </si>
  <si>
    <t xml:space="preserve">lacking a field to be set so the information is made available to be displayed.
</t>
  </si>
  <si>
    <t>Requires application domain knowledge</t>
  </si>
  <si>
    <t>Requires knowledge about a global sate.</t>
  </si>
  <si>
    <t>Requires  about a global sate.</t>
  </si>
  <si>
    <t xml:space="preserve">Missing operator to allow any of the query configuration options
</t>
  </si>
  <si>
    <t>Added an else condition in method updateTask in line 142. Interesting bug, because it is a missing behavior that might be obvious to spot.
   } else {
    // messages without an author are from Gerrit itself
    IRepositoryPerson person = repository.createPerson("Gerrit Code Review");
    mapper.setAuthor(person);
   }</t>
  </si>
  <si>
    <t>User needs to identify a missing treatment (lack of an else condition)</t>
  </si>
  <si>
    <t>/org.eclipse.mylyn.gerrit.core/src/org/eclipse/mylyn/internal/gerrit/core/GerritTaskDataHandler.java</t>
  </si>
  <si>
    <t>Replace the method being called. 
  for (IReviewScopeItem item : scope.getItems()) {
  (-) scope2.getItems().add(mapScopeItem(item));
   (+) scope2.addItem(mapScopeItem(item));
  }
  return scope2;
 }</t>
  </si>
  <si>
    <t>org.eclipse.mylyn.reviews.tasks.core/src/org/eclipse/mylyn/reviews/tasks/core/internal/ReviewTaskMapper.java</t>
  </si>
  <si>
    <t>User needs to read the callee and see that the method being called does not allow changes in the datastructure.</t>
  </si>
  <si>
    <t>Change the way to access the fields of an internal class.
(-)   int count = counts.get(type).counter;
(+)  int count = type.getValue().counter;
   sb.append(count);
   sb.append(" ");
(-)   sb.append(counts.get(type).item.getType(count));
(+)   sb.append(type.getValue().item.getType(count));</t>
  </si>
  <si>
    <t>User needs to understand that the Java API does not allow to extract the element from a TreeMap using a key type that does not implement the java.lang.Comparable interface.</t>
  </si>
  <si>
    <t>org.eclipse.mylyn.reviews.tasks.core/src/org/eclipse/mylyn/reviews/tasks/core/internal/ReviewScopeNode.java</t>
  </si>
  <si>
    <t>Not a bug, but an improvement.</t>
  </si>
  <si>
    <t>Knowledge about the Apache API - org.apache.commons.httpclient.Header;</t>
  </si>
  <si>
    <t>411548 - 
https://bugs.eclipse.org/bugs/show_bug.cgi?id=411548 
When we can't get a file version for whatever reason, an NPE occurs. Looks like a simple matter of having a null check in the wrong place. Exception stack trace also provided.</t>
  </si>
  <si>
    <t>383154- 
https://bugs.eclipse.org/bugs/show_bug.cgi?id=383154
Comments that show up as posted by "Gerrit Code Review" in the web UI do not show an author in the connector.</t>
  </si>
  <si>
    <t>376192
https://bugs.eclipse.org/bugs/show_bug.cgi?id=376192
In ReviewTaskMapper:235 occurs an unsupported method exception as the list disallows any modification</t>
  </si>
  <si>
    <t>376191
https://bugs.eclipse.org/bugs/show_bug.cgi?id=376191
Two NPE occurs in ReviewScopeNode#convertScopeToDescription because the access of the map entry is wrong</t>
  </si>
  <si>
    <t>Domain Knowledge</t>
  </si>
  <si>
    <t>Program structure</t>
  </si>
  <si>
    <t>Identify that an object is being casted to a different class. Medium, because having the values of the variables would make the bug more straightforward to spot.</t>
  </si>
  <si>
    <t>Difficulty Rationale</t>
  </si>
  <si>
    <t>Failure summary</t>
  </si>
  <si>
    <t>Statement correctness</t>
  </si>
  <si>
    <t>409041
https://bugs.eclipse.org/bugs/show_bug.cgi?id=409041
I got this when opening a review.
 java.lang.ClassCastException: org.eclipse.ui.forms.widgets.LayoutComposite cannot be cast to org.eclipse.swt.widgets.Label
 at org.eclipse.mylyn...(AbstractReviewSection.java:127)
Developers were not able to reproduce the failure, but they fixed it anyway.</t>
  </si>
  <si>
    <t>User has to look a the method call f.getTimestamp() to know that it can return a null pointer.</t>
  </si>
  <si>
    <t>User has to identify that the null check is at the wrong place.</t>
  </si>
  <si>
    <t>User has to understand the logic of printing the information.</t>
  </si>
  <si>
    <t>User has to know the API to detect the possible exception.</t>
  </si>
  <si>
    <t>User has to understand byte operations and infer the internal implicit logic of the class.</t>
  </si>
  <si>
    <t>User needs to understand the difference between int and long, and infer that the computation might exceed the int size limit.</t>
  </si>
  <si>
    <t>User has to identify a pattern that is explicit two line above the fix.</t>
  </si>
  <si>
    <t>User has two ways to identify this bug. First,  that coercing long to short can produce an invalid input for the callee. Second that the callee (ClockEntry constructor) does not even require short parameter, but long.</t>
  </si>
  <si>
    <t>Caller</t>
  </si>
  <si>
    <t>Callee</t>
  </si>
  <si>
    <t>Type needed</t>
  </si>
  <si>
    <t>Failure text</t>
  </si>
  <si>
    <t>None</t>
  </si>
  <si>
    <t>Files Needed</t>
  </si>
  <si>
    <t>HashedPropertyBuilder.java
OrdinalIterator.java</t>
  </si>
  <si>
    <t>HashedPropertyBuilder.calculateByteArrayAnalysis()</t>
  </si>
  <si>
    <t>OrdinalIterator.nextOrdinal()
HashedPropertyBuilder.calculateVIntSize()</t>
  </si>
  <si>
    <t>ByteArrayBuffer.java</t>
  </si>
  <si>
    <t xml:space="preserve">NegativeArraySizeException for data larger than 2GB / 3. </t>
  </si>
  <si>
    <t>Number Formatting Problem with Block Stats</t>
  </si>
  <si>
    <t>TileRenderer.output();</t>
  </si>
  <si>
    <t>JSArrayWriter.write();</t>
  </si>
  <si>
    <t xml:space="preserve"> java.lang.IllegalArgumentException: Version -532 is not in the range (1, 32767) in ClockEntry constructor.</t>
  </si>
  <si>
    <t>WorldStats.java
JSArrayWriter.java
TileRenderer.java</t>
  </si>
  <si>
    <t>Method name</t>
  </si>
  <si>
    <t>outputBlockStats</t>
  </si>
  <si>
    <t>grow</t>
  </si>
  <si>
    <t>GerritTaskDataHandler.getTaskData();</t>
  </si>
  <si>
    <t>GerritTaskDataHandler.java
TaskRepository.java</t>
  </si>
  <si>
    <t>TaskRepository.createPerson();
GerritTaskDataHandler.updateTaskData();</t>
  </si>
  <si>
    <t>addComments</t>
  </si>
  <si>
    <t>PatchSetContentRemoteFactory.java
GerritRemoteFactoryProvider.java</t>
  </si>
  <si>
    <t>GerritRemoteFactoryProvider.createUser()</t>
  </si>
  <si>
    <t>PatchSetContentRemoteFactory.updateModel</t>
  </si>
  <si>
    <t>createPageControls</t>
  </si>
  <si>
    <t>409935 - https://bugs.eclipse.org/bugs/show_bug.cgi?id=409935
 The message on Publish Dialog says "Publishes 0 draft" if there are no inline comments to be published. Shouldn't it say "... 0 drafts" or "... no drafts"? The message in the dialog could just be hidden if there are no drafts.</t>
  </si>
  <si>
    <t xml:space="preserve"> The message on Publish Dialog says "Publishes 0 draft" if there are no inline comments to be published. Shouldn't it say "... 0 drafts" or "... no drafts"? The message in the dialog could just be hidden if there are no drafts.</t>
  </si>
  <si>
    <t>PublishDialog.java
GerritOperationDialog.java</t>
  </si>
  <si>
    <t>GerritOperationDialog.createRichTextEditor();</t>
  </si>
  <si>
    <t>ProcessDialog.createDialogArea()</t>
  </si>
  <si>
    <t>VectorClock.java 
AdminCommandMeta.java
VoldemortAdminTool.java
MergeInconsistencySolver.java
TimeBaseInconsistencySolver.java</t>
  </si>
  <si>
    <t>mapScope</t>
  </si>
  <si>
    <t>ReviewTaskMapper.java</t>
  </si>
  <si>
    <t>ReviewTaskMapper.mapScopeToTask();</t>
  </si>
  <si>
    <t>Program execution causes NoSuchElementException</t>
  </si>
  <si>
    <t>Program execution causes UnsupportedMethodException</t>
  </si>
  <si>
    <t xml:space="preserve">Caller of incrementVersion ():
VectorClock.incremented()
-----
Callers of merge():
AdminCommandMeta.doMetaSet();
doSetMetaPair();
doSetMetaData();
VoldemortAdminTool.java:
executeSetMetaData();
executeSetMetaDataPair();
----
MergeInconsistencySolver.resolveConflicts()
----
TimeBaseInconsistencySolver.resolveConflicts();
----
</t>
  </si>
  <si>
    <t>Program execution causes NullPointerException</t>
  </si>
  <si>
    <t>ReviewScopeNode.java</t>
  </si>
  <si>
    <t>convertScopeToDescription</t>
  </si>
  <si>
    <t>ReviewScopeNode.getDescription()</t>
  </si>
  <si>
    <t>endCurrentThreadExecutingCommand</t>
  </si>
  <si>
    <t>HystrixCommand.call();
HystrixCommand.executeWithSemaphore();
HystrixCommand.queueInSemaphore();</t>
  </si>
  <si>
    <t>Hystrix.java
HystrixCommand.java</t>
  </si>
  <si>
    <t>appendMessage</t>
  </si>
  <si>
    <t>Program execution causes ClassCastException</t>
  </si>
  <si>
    <t>AbstractReviewSection.java
ReviewSetContent.java</t>
  </si>
  <si>
    <t xml:space="preserve">ReviewSetContent.failed();
ReviewSetContent.updateMessage();
</t>
  </si>
  <si>
    <t>appendColumn</t>
  </si>
  <si>
    <t>SelectTranslator.java</t>
  </si>
  <si>
    <t>SelectTranslator: 
visitAttribute();  
visitRelationship();
appendQueryColumns();</t>
  </si>
  <si>
    <t>SelectTranslator.getCurrentAlias();</t>
  </si>
  <si>
    <t>acquireExclusiveReadLock</t>
  </si>
  <si>
    <t>GenericFileOperations.listFiles();
FtpChangeExclusiveReadLockStrategy.sleep();</t>
  </si>
  <si>
    <t>ByteArrayBuffer.write();
ByteArrayBuffer.writeByte();</t>
  </si>
  <si>
    <t>GenericFileNameProcessStrategy.rollback();
GenericProcessFileStrategySupport:
abort();
commit();
rollback();
GenericFileDeleteProcessStrategy:
commit();
rollback();</t>
  </si>
  <si>
    <t>FtpChangedExclusiveReadLockStrategy.java
GenericFileNameProcessStrategy.java
GenericProcessFileStrategySupport.java
GenericFileDeleteProcessStrategy.java</t>
  </si>
  <si>
    <t>#positive answers</t>
  </si>
  <si>
    <t>#</t>
  </si>
  <si>
    <t># questions fixed</t>
  </si>
  <si>
    <t>62</t>
  </si>
  <si>
    <t>63</t>
  </si>
  <si>
    <t>118</t>
  </si>
  <si>
    <t>9</t>
  </si>
  <si>
    <t>35</t>
  </si>
  <si>
    <t>11</t>
  </si>
  <si>
    <t>calculateNumPopulatedBytes</t>
  </si>
  <si>
    <t>Total</t>
  </si>
  <si>
    <t>ReviewTaskMapper.mapScopeItem();
ReviewDslScope</t>
  </si>
  <si>
    <t>ClockEntry.ClockEntry() (contstructor)</t>
  </si>
  <si>
    <t>Method Body 291
For-Loop Body 306
If-body 308</t>
  </si>
  <si>
    <t xml:space="preserve">MethodBody 98
First Method Call 126
Second Method Call 126
</t>
  </si>
  <si>
    <t>Method body 97
For-loop 142
Method call 150</t>
  </si>
  <si>
    <t>13a</t>
  </si>
  <si>
    <t xml:space="preserve">incrementVersion
</t>
  </si>
  <si>
    <t>merge</t>
  </si>
  <si>
    <t xml:space="preserve">//incorrect coersion to short
245,9 +245,8 @@ public VectorClock merge(VectorClock clock) {
- newClock.versions.add(new ClockEntry(v1.getNodeId(),
- (short) Math.max(v1.getVersion(),
- v2.getVersion())));
+ newClock.versions.add(new ClockEntry(v1.getNodeId(), Math.max(v1.getVersion(),
+ v2.getVersion())));
</t>
  </si>
  <si>
    <t xml:space="preserve">//incorrect coersion to short
-169,12 +169,12 @@ public void incrementVersion(int node, long time) 
- versions.add(index, new ClockEntry((short) node, (short) 1));
+ versions.add(index, new ClockEntry((short) node, 1));
- versions.add(index, new ClockEntry((short) node, (short) 1));
+ versions.add(index, new ClockEntry((short) node, 1));
</t>
  </si>
  <si>
    <t>Method body 149
If body 171
Method call 172 - wrong parameter</t>
  </si>
  <si>
    <t>Failure type</t>
  </si>
  <si>
    <t>Missing Data</t>
  </si>
  <si>
    <t>Wrong Data Diplayed</t>
  </si>
  <si>
    <t>Wrong data diplayed</t>
  </si>
  <si>
    <r>
      <t xml:space="preserve">MyLyn Gerrit
</t>
    </r>
    <r>
      <rPr>
        <sz val="11"/>
        <rFont val="Calibri"/>
        <family val="2"/>
        <scheme val="minor"/>
      </rPr>
      <t>Eclipse</t>
    </r>
  </si>
  <si>
    <r>
      <rPr>
        <u/>
        <sz val="11"/>
        <rFont val="Calibri"/>
        <family val="2"/>
        <scheme val="minor"/>
      </rPr>
      <t>Missing data</t>
    </r>
    <r>
      <rPr>
        <sz val="11"/>
        <rFont val="Calibri"/>
        <family val="2"/>
        <scheme val="minor"/>
      </rPr>
      <t>: Comments that show up as posted by "Gerrit Code Review" in the web UI do not show an author in the connector.</t>
    </r>
  </si>
  <si>
    <r>
      <t>/org.eclipse.mylyn.gerrit.core/src/org/eclipse/mylyn/internal/gerrit/core/</t>
    </r>
    <r>
      <rPr>
        <b/>
        <sz val="11"/>
        <rFont val="Calibri"/>
        <family val="2"/>
        <scheme val="minor"/>
      </rPr>
      <t>GerritTaskDataHandler.java</t>
    </r>
  </si>
  <si>
    <r>
      <t xml:space="preserve">MyLyn Reviews Tasks
</t>
    </r>
    <r>
      <rPr>
        <sz val="11"/>
        <rFont val="Calibri"/>
        <family val="2"/>
        <scheme val="minor"/>
      </rPr>
      <t>Eclipse</t>
    </r>
  </si>
  <si>
    <r>
      <rPr>
        <u/>
        <sz val="11"/>
        <rFont val="Calibri"/>
        <family val="2"/>
        <scheme val="minor"/>
      </rPr>
      <t>Exception:</t>
    </r>
    <r>
      <rPr>
        <sz val="11"/>
        <rFont val="Calibri"/>
        <family val="2"/>
        <scheme val="minor"/>
      </rPr>
      <t xml:space="preserve"> NullPointerException</t>
    </r>
  </si>
  <si>
    <r>
      <t>org.eclipse.mylyn.reviews.tasks.core/src/org/eclipse/mylyn/reviews/tasks/core/internal/</t>
    </r>
    <r>
      <rPr>
        <b/>
        <sz val="8"/>
        <rFont val="Calibri"/>
        <family val="2"/>
        <scheme val="minor"/>
      </rPr>
      <t>ReviewScopeNode.java</t>
    </r>
  </si>
  <si>
    <r>
      <rPr>
        <u/>
        <sz val="11"/>
        <rFont val="Calibri"/>
        <family val="2"/>
        <scheme val="minor"/>
      </rPr>
      <t>Exception:</t>
    </r>
    <r>
      <rPr>
        <sz val="11"/>
        <rFont val="Calibri"/>
        <family val="2"/>
        <scheme val="minor"/>
      </rPr>
      <t xml:space="preserve"> UnsupportedMethodException</t>
    </r>
  </si>
  <si>
    <r>
      <t>org.eclipse.mylyn.reviews.tasks.core/src/org/eclipse/mylyn/reviews/tasks/core/internal/</t>
    </r>
    <r>
      <rPr>
        <b/>
        <sz val="8"/>
        <rFont val="Calibri"/>
        <family val="2"/>
        <scheme val="minor"/>
      </rPr>
      <t>ReviewTaskMapper.java</t>
    </r>
  </si>
  <si>
    <r>
      <t xml:space="preserve">netflix-graph
</t>
    </r>
    <r>
      <rPr>
        <sz val="11"/>
        <rFont val="Calibri"/>
        <family val="2"/>
        <scheme val="minor"/>
      </rPr>
      <t>GitHub</t>
    </r>
    <r>
      <rPr>
        <b/>
        <sz val="11"/>
        <rFont val="Calibri"/>
        <family val="2"/>
        <scheme val="minor"/>
      </rPr>
      <t xml:space="preserve">
</t>
    </r>
  </si>
  <si>
    <r>
      <t xml:space="preserve">Probing algorithm spinning indefinitely trying to find a hole in a byte sequence.
https://github.com/Netflix/netflix-graph 
</t>
    </r>
    <r>
      <rPr>
        <u/>
        <sz val="11"/>
        <rFont val="Calibri"/>
        <family val="2"/>
        <scheme val="minor"/>
      </rPr>
      <t>Link:</t>
    </r>
    <r>
      <rPr>
        <sz val="11"/>
        <rFont val="Calibri"/>
        <family val="2"/>
        <scheme val="minor"/>
      </rPr>
      <t xml:space="preserve"> https://github.com/Netflix/netflix-graph/commit/26e9646180f73c2414c71f7d76c50376203f8529</t>
    </r>
  </si>
  <si>
    <r>
      <t>main / java / com / netflix / nfgraph / compressor /</t>
    </r>
    <r>
      <rPr>
        <b/>
        <sz val="8"/>
        <rFont val="Calibri"/>
        <family val="2"/>
        <scheme val="minor"/>
      </rPr>
      <t xml:space="preserve"> HashedPropertyBuilder.java</t>
    </r>
  </si>
  <si>
    <r>
      <t xml:space="preserve">Cayenne
</t>
    </r>
    <r>
      <rPr>
        <sz val="11"/>
        <rFont val="Calibri"/>
        <family val="2"/>
        <scheme val="minor"/>
      </rPr>
      <t>Apache</t>
    </r>
  </si>
  <si>
    <r>
      <t xml:space="preserve">Null pointer in subclass field
https://issues.apache.org/jira/browse/CAY-1885?jql=project%20%3D%20CAY%20AND%20issuetype%20%3D%20Bug
</t>
    </r>
    <r>
      <rPr>
        <u/>
        <sz val="11"/>
        <rFont val="Calibri"/>
        <family val="2"/>
        <scheme val="minor"/>
      </rPr>
      <t>Link:</t>
    </r>
    <r>
      <rPr>
        <sz val="11"/>
        <rFont val="Calibri"/>
        <family val="2"/>
        <scheme val="minor"/>
      </rPr>
      <t xml:space="preserve"> https://github.com/apache/cayenne/commit/f5d1859748b4b508b9d353fddd9cd0e958c100df</t>
    </r>
  </si>
  <si>
    <r>
      <rPr>
        <u/>
        <sz val="11"/>
        <rFont val="Calibri"/>
        <family val="2"/>
        <scheme val="minor"/>
      </rPr>
      <t>Exception:</t>
    </r>
    <r>
      <rPr>
        <sz val="11"/>
        <rFont val="Calibri"/>
        <family val="2"/>
        <scheme val="minor"/>
      </rPr>
      <t xml:space="preserve"> NullPointerException in subclass field</t>
    </r>
  </si>
  <si>
    <r>
      <t>org/apache/cayenne/access/trans/</t>
    </r>
    <r>
      <rPr>
        <b/>
        <sz val="8"/>
        <rFont val="Calibri"/>
        <family val="2"/>
        <scheme val="minor"/>
      </rPr>
      <t>SelectTranslator.java</t>
    </r>
  </si>
  <si>
    <r>
      <t>/org.eclipse.mylyn.gerrit.core/src/org/eclipse/mylyn/internal/gerrit/core/remote/</t>
    </r>
    <r>
      <rPr>
        <b/>
        <sz val="8"/>
        <rFont val="Calibri"/>
        <family val="2"/>
        <scheme val="minor"/>
      </rPr>
      <t>PatchSetContentRemoteFactory.java</t>
    </r>
    <r>
      <rPr>
        <sz val="8"/>
        <rFont val="Calibri"/>
        <family val="2"/>
        <scheme val="minor"/>
      </rPr>
      <t xml:space="preserve">
Caller is within the same file. See method "updateModel"</t>
    </r>
  </si>
  <si>
    <r>
      <rPr>
        <u/>
        <sz val="11"/>
        <rFont val="Calibri"/>
        <family val="2"/>
        <scheme val="minor"/>
      </rPr>
      <t>Wrong data diplayed</t>
    </r>
    <r>
      <rPr>
        <sz val="11"/>
        <rFont val="Calibri"/>
        <family val="2"/>
        <scheme val="minor"/>
      </rPr>
      <t>: the message on Publish Dialog says "Publishes 0 draft", instead should say nothing.</t>
    </r>
  </si>
  <si>
    <r>
      <t xml:space="preserve">Package: org.eclipse.mylyn.internal.gerrit.ui.operations
</t>
    </r>
    <r>
      <rPr>
        <b/>
        <sz val="8"/>
        <rFont val="Calibri"/>
        <family val="2"/>
        <scheme val="minor"/>
      </rPr>
      <t>GerritOperationDialog.java</t>
    </r>
    <r>
      <rPr>
        <sz val="8"/>
        <rFont val="Calibri"/>
        <family val="2"/>
        <scheme val="minor"/>
      </rPr>
      <t xml:space="preserve">
PublishDialog.java</t>
    </r>
  </si>
  <si>
    <r>
      <t xml:space="preserve">Tectonicus
</t>
    </r>
    <r>
      <rPr>
        <sz val="11"/>
        <rFont val="Calibri"/>
        <family val="2"/>
        <scheme val="minor"/>
      </rPr>
      <t>GitHub</t>
    </r>
    <r>
      <rPr>
        <b/>
        <sz val="11"/>
        <rFont val="Calibri"/>
        <family val="2"/>
        <scheme val="minor"/>
      </rPr>
      <t xml:space="preserve">
</t>
    </r>
  </si>
  <si>
    <r>
      <t xml:space="preserve">Cannot write JS file
https://github.com/tectonicus/tectonicus 
</t>
    </r>
    <r>
      <rPr>
        <u/>
        <sz val="11"/>
        <rFont val="Calibri"/>
        <family val="2"/>
        <scheme val="minor"/>
      </rPr>
      <t>Link:</t>
    </r>
    <r>
      <rPr>
        <sz val="11"/>
        <rFont val="Calibri"/>
        <family val="2"/>
        <scheme val="minor"/>
      </rPr>
      <t xml:space="preserve"> https://github.com/tectonicus/tectonicus/commit/2e7bbe2ba9beec40023bf5417b19003067094047</t>
    </r>
  </si>
  <si>
    <r>
      <t xml:space="preserve">tectonicus / </t>
    </r>
    <r>
      <rPr>
        <b/>
        <sz val="8"/>
        <rFont val="Calibri"/>
        <family val="2"/>
        <scheme val="minor"/>
      </rPr>
      <t>WorldStats.java</t>
    </r>
  </si>
  <si>
    <r>
      <t xml:space="preserve">Voldemort
</t>
    </r>
    <r>
      <rPr>
        <sz val="11"/>
        <rFont val="Calibri"/>
        <family val="2"/>
        <scheme val="minor"/>
      </rPr>
      <t>GitHub</t>
    </r>
    <r>
      <rPr>
        <b/>
        <sz val="11"/>
        <rFont val="Calibri"/>
        <family val="2"/>
        <scheme val="minor"/>
      </rPr>
      <t xml:space="preserve">
</t>
    </r>
  </si>
  <si>
    <r>
      <t xml:space="preserve">java.lang.IllegalArgumentException: Version -532 is not in the range (1, 32767) in ClockEntry constructor.
</t>
    </r>
    <r>
      <rPr>
        <u/>
        <sz val="11"/>
        <rFont val="Calibri"/>
        <family val="2"/>
        <scheme val="minor"/>
      </rPr>
      <t>Link:</t>
    </r>
    <r>
      <rPr>
        <sz val="11"/>
        <rFont val="Calibri"/>
        <family val="2"/>
        <scheme val="minor"/>
      </rPr>
      <t xml:space="preserve"> https://github.com/voldemort/voldemort/issues/25
Commit: https://github.com/voldemort/voldemort/commit/5f1f54ffa4e068e5cd2df31c1b969d4f46fbd64a#diff-7dacddf2aae6bc824dd233d1bfd4162d</t>
    </r>
  </si>
  <si>
    <r>
      <rPr>
        <u/>
        <sz val="11"/>
        <rFont val="Calibri"/>
        <family val="2"/>
        <scheme val="minor"/>
      </rPr>
      <t>Exception</t>
    </r>
    <r>
      <rPr>
        <sz val="11"/>
        <rFont val="Calibri"/>
        <family val="2"/>
        <scheme val="minor"/>
      </rPr>
      <t>:   java.lang.IllegalArgumentException: Version -532 is not in the range (1, 32767) in ClockEntry constructor.</t>
    </r>
  </si>
  <si>
    <r>
      <t>src/java/voldemort/versioning/</t>
    </r>
    <r>
      <rPr>
        <b/>
        <sz val="8"/>
        <rFont val="Calibri"/>
        <family val="2"/>
        <scheme val="minor"/>
      </rPr>
      <t>VectorClock.java</t>
    </r>
  </si>
  <si>
    <r>
      <t xml:space="preserve">Camel
</t>
    </r>
    <r>
      <rPr>
        <sz val="11"/>
        <rFont val="Calibri"/>
        <family val="2"/>
        <scheme val="minor"/>
      </rPr>
      <t>Apache</t>
    </r>
  </si>
  <si>
    <r>
      <t>components/camel-ftp/src/main/java/org/apache/camel/component/file/remote/strategy/</t>
    </r>
    <r>
      <rPr>
        <b/>
        <sz val="8"/>
        <rFont val="Calibri"/>
        <family val="2"/>
        <scheme val="minor"/>
      </rPr>
      <t>FtpChangedExclusiveReadLockStrategy.java</t>
    </r>
  </si>
  <si>
    <r>
      <t xml:space="preserve">MyLyn Reviews UI
</t>
    </r>
    <r>
      <rPr>
        <sz val="11"/>
        <rFont val="Calibri"/>
        <family val="2"/>
        <scheme val="minor"/>
      </rPr>
      <t>Eclipse</t>
    </r>
  </si>
  <si>
    <r>
      <rPr>
        <u/>
        <sz val="11"/>
        <rFont val="Calibri"/>
        <family val="2"/>
        <scheme val="minor"/>
      </rPr>
      <t>Exception:</t>
    </r>
    <r>
      <rPr>
        <sz val="11"/>
        <rFont val="Calibri"/>
        <family val="2"/>
        <scheme val="minor"/>
      </rPr>
      <t xml:space="preserve"> ClassCastException</t>
    </r>
  </si>
  <si>
    <r>
      <t xml:space="preserve">org.eclipse.mylyn.reviews.ui.spi.editor </t>
    </r>
    <r>
      <rPr>
        <b/>
        <sz val="8"/>
        <rFont val="Calibri"/>
        <family val="2"/>
        <scheme val="minor"/>
      </rPr>
      <t>AbstractReviewSection.java</t>
    </r>
  </si>
  <si>
    <r>
      <t xml:space="preserve">netflix.hystrix
</t>
    </r>
    <r>
      <rPr>
        <sz val="11"/>
        <rFont val="Calibri"/>
        <family val="2"/>
        <scheme val="minor"/>
      </rPr>
      <t>GitHub</t>
    </r>
    <r>
      <rPr>
        <b/>
        <sz val="11"/>
        <rFont val="Calibri"/>
        <family val="2"/>
        <scheme val="minor"/>
      </rPr>
      <t xml:space="preserve">
</t>
    </r>
  </si>
  <si>
    <r>
      <t xml:space="preserve">NoSuchElementException in Hystrix.endCurrentThreadExecutingCommand 
https://github.com/Netflix/Hystrix 
</t>
    </r>
    <r>
      <rPr>
        <u/>
        <sz val="11"/>
        <rFont val="Calibri"/>
        <family val="2"/>
        <scheme val="minor"/>
      </rPr>
      <t xml:space="preserve">Link: </t>
    </r>
    <r>
      <rPr>
        <sz val="11"/>
        <rFont val="Calibri"/>
        <family val="2"/>
        <scheme val="minor"/>
      </rPr>
      <t>https://github.com/Netflix/Hystrix/commit/72aa2bd8b6a71fc6df37ff5138972b426af9c824</t>
    </r>
  </si>
  <si>
    <r>
      <t>com.netflix.hystrix.</t>
    </r>
    <r>
      <rPr>
        <b/>
        <sz val="8"/>
        <rFont val="Calibri"/>
        <family val="2"/>
        <scheme val="minor"/>
      </rPr>
      <t>Hystrix.java</t>
    </r>
  </si>
  <si>
    <r>
      <t xml:space="preserve">NegativeArraySizeException for data larger than 2GB / 3.
https://github.com/Netflix/netflix-graph 
</t>
    </r>
    <r>
      <rPr>
        <u/>
        <sz val="11"/>
        <rFont val="Calibri"/>
        <family val="2"/>
        <scheme val="minor"/>
      </rPr>
      <t>Link:</t>
    </r>
    <r>
      <rPr>
        <sz val="11"/>
        <rFont val="Calibri"/>
        <family val="2"/>
        <scheme val="minor"/>
      </rPr>
      <t xml:space="preserve"> https://github.com/Netflix/netflix-graph/commit/1b321f79912bad53a8198243cecf01748ff45a8b</t>
    </r>
  </si>
  <si>
    <r>
      <rPr>
        <u/>
        <sz val="11"/>
        <rFont val="Calibri"/>
        <family val="2"/>
        <scheme val="minor"/>
      </rPr>
      <t>Exception</t>
    </r>
    <r>
      <rPr>
        <sz val="11"/>
        <rFont val="Calibri"/>
        <family val="2"/>
        <scheme val="minor"/>
      </rPr>
      <t>: NegativeArraySizeException</t>
    </r>
  </si>
  <si>
    <r>
      <t xml:space="preserve"> main / java / com / netflix / nfgraph / util /</t>
    </r>
    <r>
      <rPr>
        <b/>
        <sz val="8"/>
        <rFont val="Calibri"/>
        <family val="2"/>
        <scheme val="minor"/>
      </rPr>
      <t>ByteArrayBuffer.java</t>
    </r>
  </si>
  <si>
    <t># Microtasks</t>
  </si>
  <si>
    <t xml:space="preserve">Difficulty level </t>
  </si>
  <si>
    <t>Expected Yes Answers</t>
  </si>
  <si>
    <t xml:space="preserve">Project </t>
  </si>
  <si>
    <t xml:space="preserve">When we can't get a file version for whatever reason, an Null Pointer Exception occurs. </t>
  </si>
  <si>
    <t>The change in the mehtod is not related to the fix. It was just a clean-up.</t>
  </si>
  <si>
    <t>updateTaskData 5</t>
  </si>
  <si>
    <t>Still a bug that can be used.</t>
  </si>
  <si>
    <t>It is a behavior.</t>
  </si>
  <si>
    <t>File name</t>
  </si>
  <si>
    <t>1buggy_ApacheCamel.txt</t>
  </si>
  <si>
    <t>2SelectTranslator_buggy.java</t>
  </si>
  <si>
    <t>3buggy_PatchSetContentRemoteFactory_buggy.txt</t>
  </si>
  <si>
    <t>6ReviewScopeNode_buggy.java</t>
  </si>
  <si>
    <t>11ByteArrayBuffer_buggy.java</t>
  </si>
  <si>
    <t>7buggy_ReviewTaskMapper_buggy.txt</t>
  </si>
  <si>
    <t>8buggy_AbstractReviewSection_buggy.txt</t>
  </si>
  <si>
    <t>9buggy_Hystrix_buggy.txt</t>
  </si>
  <si>
    <t>10HashPropertyBuilder_buggy.java</t>
  </si>
  <si>
    <t>13buggy_VectorClock_buggy.txt</t>
  </si>
  <si>
    <t>4a</t>
  </si>
  <si>
    <t>5a</t>
  </si>
  <si>
    <t>Bug-revealing Question IDs</t>
  </si>
  <si>
    <t>Range of Question IDs</t>
  </si>
  <si>
    <t>(0,31)</t>
  </si>
  <si>
    <t>(32,67)</t>
  </si>
  <si>
    <t>(68,117)</t>
  </si>
  <si>
    <t>(118,143)</t>
  </si>
  <si>
    <t>(144,151)</t>
  </si>
  <si>
    <t>(152,161)</t>
  </si>
  <si>
    <t>(162,165)</t>
  </si>
  <si>
    <t>(166,172)</t>
  </si>
  <si>
    <t>(173,176)</t>
  </si>
  <si>
    <t>(177,214)</t>
  </si>
  <si>
    <t>1, 3, 20, 25, 18</t>
  </si>
  <si>
    <t>61, 53, 51, 33</t>
  </si>
  <si>
    <t>69,71</t>
  </si>
  <si>
    <t>139,137,119,132</t>
  </si>
  <si>
    <t>147,145,151,149</t>
  </si>
  <si>
    <t>156,153</t>
  </si>
  <si>
    <t>163,164</t>
  </si>
  <si>
    <t>31</t>
  </si>
  <si>
    <t>215</t>
  </si>
  <si>
    <t># total different questions</t>
  </si>
  <si>
    <t>#bug revealing questions</t>
  </si>
  <si>
    <t># CodeSnippets in the File</t>
  </si>
  <si>
    <t>Expected Yes Answers (line)</t>
  </si>
  <si>
    <t xml:space="preserve">MethodBody 519
if body 538
for body 541
if body 547
</t>
  </si>
  <si>
    <t>Method body 78
If body 80</t>
  </si>
  <si>
    <t>Minecraft</t>
  </si>
  <si>
    <t>Bug Reports</t>
  </si>
  <si>
    <t>LOCS Method name</t>
  </si>
  <si>
    <t>Size of Code Snippet in lines</t>
  </si>
  <si>
    <t>Selected</t>
  </si>
  <si>
    <t xml:space="preserve">While-loop body at 55
For-loop body 81
If body at 82
 method invocation getTimeMillis at 84
</t>
  </si>
  <si>
    <t>Method Body 86
Method invocation 87</t>
  </si>
  <si>
    <t>Method body 58
For-Loop body 69
Method invocation 75
Method invocation 78</t>
  </si>
  <si>
    <t>Method body 231
For-Loop body 234
Method invocation -incorrect use of return 235
Method invocation - side effects 235</t>
  </si>
  <si>
    <t>Method body 87
Method invocation 88</t>
  </si>
  <si>
    <t>Method body 136
While-loop body 139
Method invocation 140</t>
  </si>
  <si>
    <t>Method body 120
Method invocation 121 - wrong type of parameter (need to constraint the value to int range)</t>
  </si>
  <si>
    <t>Method body 240
While-loop body 244
Method invocation 248 - wrong parameter</t>
  </si>
  <si>
    <t>c</t>
  </si>
  <si>
    <t>8buggy_AbstractReviewSection_buggy</t>
  </si>
  <si>
    <t>Upload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</si>
</sst>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theme="1"/>
      <name val="Calibri"/>
      <family val="2"/>
      <scheme val="minor"/>
    </font>
    <font>
      <sz val="10"/>
      <color theme="1"/>
      <name val="Calibri"/>
      <family val="2"/>
      <scheme val="minor"/>
    </font>
    <font>
      <sz val="9"/>
      <color theme="1"/>
      <name val="Calibri"/>
      <family val="2"/>
      <scheme val="minor"/>
    </font>
    <font>
      <u/>
      <sz val="11"/>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11"/>
      <color rgb="FF9C6500"/>
      <name val="Calibri"/>
      <family val="2"/>
      <charset val="1"/>
    </font>
    <font>
      <sz val="11"/>
      <color theme="1"/>
      <name val="Calibri"/>
      <family val="2"/>
      <scheme val="minor"/>
    </font>
    <font>
      <b/>
      <sz val="11"/>
      <color theme="0"/>
      <name val="Calibri"/>
      <family val="2"/>
      <scheme val="minor"/>
    </font>
    <font>
      <sz val="11"/>
      <color rgb="FFFF0000"/>
      <name val="Calibri"/>
      <family val="2"/>
      <scheme val="minor"/>
    </font>
    <font>
      <sz val="10"/>
      <color theme="1"/>
      <name val="Arial Unicode MS"/>
      <family val="2"/>
    </font>
    <font>
      <sz val="11"/>
      <name val="Calibri"/>
      <family val="2"/>
      <scheme val="minor"/>
    </font>
    <font>
      <u/>
      <sz val="9"/>
      <color indexed="81"/>
      <name val="Tahoma"/>
      <family val="2"/>
    </font>
    <font>
      <b/>
      <sz val="11"/>
      <color theme="1"/>
      <name val="Calibri"/>
      <family val="2"/>
      <scheme val="minor"/>
    </font>
    <font>
      <sz val="11"/>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10"/>
      <color theme="1"/>
      <name val="Calibri"/>
      <family val="2"/>
      <scheme val="minor"/>
    </font>
    <font>
      <sz val="10"/>
      <name val="Calibri"/>
      <family val="2"/>
      <scheme val="minor"/>
    </font>
    <font>
      <sz val="11"/>
      <color rgb="FFC00000"/>
      <name val="Calibri"/>
      <family val="2"/>
      <scheme val="minor"/>
    </font>
    <font>
      <b/>
      <sz val="11"/>
      <name val="Calibri"/>
      <family val="2"/>
      <scheme val="minor"/>
    </font>
    <font>
      <sz val="8"/>
      <name val="Calibri"/>
      <family val="2"/>
      <scheme val="minor"/>
    </font>
    <font>
      <sz val="11"/>
      <color rgb="FF006100"/>
      <name val="Calibri"/>
      <family val="2"/>
      <scheme val="minor"/>
    </font>
    <font>
      <b/>
      <sz val="8"/>
      <name val="Calibri"/>
      <family val="2"/>
      <scheme val="minor"/>
    </font>
    <font>
      <u/>
      <sz val="11"/>
      <name val="Calibri"/>
      <family val="2"/>
      <scheme val="minor"/>
    </font>
    <font>
      <sz val="12"/>
      <name val="Calibri"/>
      <family val="2"/>
      <scheme val="minor"/>
    </font>
    <font>
      <b/>
      <sz val="12"/>
      <name val="Calibri"/>
      <family val="2"/>
      <scheme val="minor"/>
    </font>
    <font>
      <b/>
      <sz val="18"/>
      <name val="Calibri"/>
      <family val="2"/>
      <scheme val="minor"/>
    </font>
    <font>
      <sz val="18"/>
      <name val="Calibri"/>
      <family val="2"/>
      <scheme val="minor"/>
    </font>
    <font>
      <b/>
      <sz val="11"/>
      <color theme="0"/>
      <name val="Calibri"/>
      <scheme val="minor"/>
    </font>
    <font>
      <sz val="9"/>
      <color indexed="81"/>
      <name val="Tahoma"/>
      <charset val="1"/>
    </font>
    <font>
      <b/>
      <sz val="9"/>
      <color indexed="81"/>
      <name val="Tahoma"/>
      <charset val="1"/>
    </font>
    <font>
      <sz val="12"/>
      <name val="Calibri"/>
      <scheme val="minor"/>
    </font>
    <font>
      <sz val="11"/>
      <name val="Calibri"/>
      <scheme val="minor"/>
    </font>
    <font>
      <b/>
      <sz val="11"/>
      <name val="Calibri"/>
      <scheme val="minor"/>
    </font>
    <font>
      <b/>
      <sz val="14"/>
      <name val="Calibri"/>
      <family val="2"/>
      <scheme val="minor"/>
    </font>
    <font>
      <b/>
      <sz val="12"/>
      <color rgb="FFFF000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EB9C"/>
        <bgColor rgb="FFFFFFCC"/>
      </patternFill>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C6EFCE"/>
      </patternFill>
    </fill>
    <fill>
      <patternFill patternType="solid">
        <fgColor theme="6" tint="0.59999389629810485"/>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9" tint="0.59999389629810485"/>
        <bgColor indexed="64"/>
      </patternFill>
    </fill>
  </fills>
  <borders count="13">
    <border>
      <left/>
      <right/>
      <top/>
      <bottom/>
      <diagonal/>
    </border>
    <border>
      <left/>
      <right/>
      <top/>
      <bottom style="thin">
        <color theme="4"/>
      </bottom>
      <diagonal/>
    </border>
    <border>
      <left/>
      <right style="thin">
        <color theme="4"/>
      </right>
      <top/>
      <bottom/>
      <diagonal/>
    </border>
    <border>
      <left/>
      <right style="thin">
        <color theme="4"/>
      </right>
      <top/>
      <bottom style="thin">
        <color theme="4"/>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diagonal/>
    </border>
    <border>
      <left/>
      <right style="thin">
        <color theme="1"/>
      </right>
      <top style="thin">
        <color theme="4" tint="0.39997558519241921"/>
      </top>
      <bottom style="thin">
        <color theme="4" tint="0.39997558519241921"/>
      </bottom>
      <diagonal/>
    </border>
  </borders>
  <cellStyleXfs count="5">
    <xf numFmtId="0" fontId="0" fillId="0" borderId="0"/>
    <xf numFmtId="0" fontId="1" fillId="0" borderId="0" applyNumberFormat="0" applyFill="0" applyBorder="0" applyAlignment="0" applyProtection="0"/>
    <xf numFmtId="0" fontId="11" fillId="2" borderId="0"/>
    <xf numFmtId="9" fontId="12" fillId="0" borderId="0" applyFont="0" applyFill="0" applyBorder="0" applyAlignment="0" applyProtection="0"/>
    <xf numFmtId="0" fontId="28" fillId="7" borderId="0" applyNumberFormat="0" applyBorder="0" applyAlignment="0" applyProtection="0"/>
  </cellStyleXfs>
  <cellXfs count="12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xf>
    <xf numFmtId="49" fontId="0" fillId="0" borderId="0" xfId="0" applyNumberFormat="1" applyBorder="1" applyAlignment="1">
      <alignment horizontal="left" vertical="center" wrapText="1"/>
    </xf>
    <xf numFmtId="49" fontId="0" fillId="0" borderId="0" xfId="0" applyNumberFormat="1" applyAlignment="1">
      <alignment horizontal="center" vertical="center" wrapText="1"/>
    </xf>
    <xf numFmtId="49" fontId="0" fillId="0" borderId="2" xfId="0" applyNumberFormat="1" applyBorder="1" applyAlignment="1">
      <alignment vertical="center" wrapText="1"/>
    </xf>
    <xf numFmtId="49" fontId="13" fillId="3" borderId="3" xfId="0" applyNumberFormat="1" applyFont="1" applyFill="1" applyBorder="1" applyAlignment="1">
      <alignment horizontal="center" vertical="center" wrapText="1"/>
    </xf>
    <xf numFmtId="49" fontId="0" fillId="4" borderId="4" xfId="0" applyNumberFormat="1" applyFill="1" applyBorder="1" applyAlignment="1">
      <alignment vertical="center" wrapText="1"/>
    </xf>
    <xf numFmtId="9" fontId="0" fillId="0" borderId="0" xfId="3" applyFont="1" applyAlignment="1">
      <alignment horizontal="center" vertical="center" wrapText="1"/>
    </xf>
    <xf numFmtId="49" fontId="0" fillId="0" borderId="0" xfId="0" applyNumberFormat="1" applyAlignment="1">
      <alignment horizontal="left" vertical="center" wrapText="1"/>
    </xf>
    <xf numFmtId="49" fontId="5"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0" fillId="0" borderId="0" xfId="0" applyNumberFormat="1" applyBorder="1" applyAlignment="1">
      <alignment horizontal="center" vertical="center" wrapText="1"/>
    </xf>
    <xf numFmtId="0" fontId="15" fillId="0" borderId="0" xfId="0" applyFont="1" applyAlignment="1">
      <alignment vertical="center"/>
    </xf>
    <xf numFmtId="49" fontId="16" fillId="0" borderId="0" xfId="0" applyNumberFormat="1" applyFont="1" applyAlignment="1">
      <alignment horizontal="center" vertical="center" wrapText="1"/>
    </xf>
    <xf numFmtId="49" fontId="16" fillId="0" borderId="0" xfId="0" applyNumberFormat="1" applyFont="1" applyAlignment="1">
      <alignment horizontal="left" vertical="center" wrapText="1"/>
    </xf>
    <xf numFmtId="49" fontId="16" fillId="0" borderId="0" xfId="0" applyNumberFormat="1" applyFont="1" applyAlignment="1">
      <alignment vertical="center" wrapText="1"/>
    </xf>
    <xf numFmtId="49" fontId="15" fillId="0" borderId="0" xfId="0" applyNumberFormat="1" applyFont="1" applyAlignment="1">
      <alignment horizontal="left" vertical="center" wrapText="1"/>
    </xf>
    <xf numFmtId="49" fontId="0" fillId="0" borderId="5" xfId="0" applyNumberFormat="1" applyFont="1" applyBorder="1" applyAlignment="1">
      <alignment horizontal="center" vertical="center" wrapText="1"/>
    </xf>
    <xf numFmtId="49" fontId="0" fillId="0" borderId="6" xfId="0" applyNumberFormat="1" applyFont="1" applyBorder="1" applyAlignment="1">
      <alignment horizontal="left" vertical="center" wrapText="1"/>
    </xf>
    <xf numFmtId="49" fontId="0" fillId="0" borderId="6" xfId="0" applyNumberFormat="1" applyFont="1" applyBorder="1" applyAlignment="1">
      <alignment vertical="center" wrapText="1"/>
    </xf>
    <xf numFmtId="49" fontId="0" fillId="0" borderId="6" xfId="0" applyNumberFormat="1" applyFont="1" applyBorder="1" applyAlignment="1">
      <alignment horizontal="center" vertical="center" wrapText="1"/>
    </xf>
    <xf numFmtId="49" fontId="1" fillId="0" borderId="0" xfId="1" applyNumberFormat="1" applyAlignment="1">
      <alignment horizontal="center" vertical="center" wrapText="1"/>
    </xf>
    <xf numFmtId="0" fontId="1" fillId="0" borderId="0" xfId="1" applyAlignment="1">
      <alignment wrapText="1"/>
    </xf>
    <xf numFmtId="0" fontId="13" fillId="5" borderId="10"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1" fillId="6" borderId="6"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3" fillId="6" borderId="11"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0"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8" fillId="6" borderId="6" xfId="0" applyFont="1" applyFill="1" applyBorder="1" applyAlignment="1">
      <alignment horizontal="left" vertical="center" wrapText="1"/>
    </xf>
    <xf numFmtId="0" fontId="9" fillId="6" borderId="6" xfId="0" applyFont="1" applyFill="1" applyBorder="1" applyAlignment="1">
      <alignment horizontal="left" vertical="center" wrapText="1"/>
    </xf>
    <xf numFmtId="0" fontId="21" fillId="6" borderId="6" xfId="0" applyFont="1" applyFill="1" applyBorder="1" applyAlignment="1">
      <alignment horizontal="left" vertical="center" wrapText="1"/>
    </xf>
    <xf numFmtId="0" fontId="13" fillId="0" borderId="10"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18" fillId="0" borderId="5" xfId="0" applyFont="1" applyFill="1" applyBorder="1" applyAlignment="1">
      <alignment horizontal="left" vertical="center" wrapText="1"/>
    </xf>
    <xf numFmtId="0" fontId="19" fillId="0" borderId="6"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2" fillId="0" borderId="6"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49" fontId="24" fillId="0" borderId="0" xfId="0" applyNumberFormat="1" applyFont="1" applyAlignment="1">
      <alignment horizontal="center" vertical="center" wrapText="1"/>
    </xf>
    <xf numFmtId="49" fontId="25" fillId="0" borderId="0" xfId="0" applyNumberFormat="1" applyFont="1" applyAlignment="1">
      <alignment horizontal="center" vertical="center" wrapText="1"/>
    </xf>
    <xf numFmtId="49" fontId="25" fillId="0" borderId="0" xfId="0" applyNumberFormat="1" applyFont="1" applyAlignment="1">
      <alignment horizontal="left" vertical="center" wrapText="1"/>
    </xf>
    <xf numFmtId="49" fontId="25" fillId="0" borderId="0" xfId="0" applyNumberFormat="1" applyFont="1" applyAlignment="1">
      <alignment vertical="center" wrapText="1"/>
    </xf>
    <xf numFmtId="0" fontId="16" fillId="0" borderId="0" xfId="0"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Fill="1" applyAlignment="1">
      <alignment vertical="center" wrapText="1"/>
    </xf>
    <xf numFmtId="0" fontId="26" fillId="0" borderId="0" xfId="0" applyFont="1" applyFill="1" applyAlignment="1">
      <alignment horizontal="center" vertical="center" wrapText="1"/>
    </xf>
    <xf numFmtId="0" fontId="26" fillId="0" borderId="0" xfId="0" applyFont="1" applyFill="1" applyBorder="1" applyAlignment="1">
      <alignment horizontal="center" vertical="center" wrapText="1"/>
    </xf>
    <xf numFmtId="0" fontId="16" fillId="0" borderId="0" xfId="0" applyFont="1" applyAlignment="1">
      <alignment vertical="center" wrapText="1"/>
    </xf>
    <xf numFmtId="49" fontId="16" fillId="0" borderId="0" xfId="0" applyNumberFormat="1" applyFont="1" applyFill="1" applyBorder="1" applyAlignment="1">
      <alignment horizontal="left" vertical="center" wrapText="1"/>
    </xf>
    <xf numFmtId="49" fontId="16" fillId="0" borderId="0" xfId="0" applyNumberFormat="1" applyFont="1" applyFill="1" applyBorder="1" applyAlignment="1">
      <alignment horizontal="center" vertical="center" wrapText="1"/>
    </xf>
    <xf numFmtId="49" fontId="16" fillId="0" borderId="0" xfId="0" applyNumberFormat="1" applyFont="1" applyFill="1" applyBorder="1" applyAlignment="1">
      <alignment vertical="center" wrapText="1"/>
    </xf>
    <xf numFmtId="0" fontId="16" fillId="0" borderId="0" xfId="0" applyFont="1" applyFill="1" applyBorder="1" applyAlignment="1">
      <alignment horizontal="center" vertical="center" wrapText="1"/>
    </xf>
    <xf numFmtId="49" fontId="27" fillId="0" borderId="0" xfId="0" applyNumberFormat="1" applyFont="1" applyFill="1" applyBorder="1" applyAlignment="1">
      <alignment vertical="center" wrapText="1"/>
    </xf>
    <xf numFmtId="0" fontId="16" fillId="0" borderId="0" xfId="0" applyFont="1" applyFill="1" applyBorder="1" applyAlignment="1">
      <alignment horizontal="left" vertical="center" wrapText="1"/>
    </xf>
    <xf numFmtId="0" fontId="27" fillId="0" borderId="0" xfId="0" applyFont="1" applyFill="1" applyBorder="1" applyAlignment="1">
      <alignment horizontal="center" vertical="center" wrapText="1"/>
    </xf>
    <xf numFmtId="0" fontId="27" fillId="0" borderId="0" xfId="0" applyFont="1" applyFill="1" applyBorder="1" applyAlignment="1">
      <alignment horizontal="left" vertical="center" wrapText="1"/>
    </xf>
    <xf numFmtId="0" fontId="16" fillId="0" borderId="0" xfId="0" applyFont="1" applyAlignment="1">
      <alignment horizontal="left" vertical="center" wrapText="1"/>
    </xf>
    <xf numFmtId="0" fontId="27" fillId="0" borderId="0" xfId="0" applyFont="1" applyFill="1" applyBorder="1" applyAlignment="1">
      <alignment vertical="center" wrapText="1"/>
    </xf>
    <xf numFmtId="0" fontId="26" fillId="0" borderId="0" xfId="0" applyFont="1" applyAlignment="1">
      <alignment horizontal="center" vertical="center" wrapText="1"/>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2" fillId="0" borderId="0" xfId="0" applyFont="1" applyFill="1" applyBorder="1" applyAlignment="1">
      <alignment horizontal="left" vertical="center" wrapText="1"/>
    </xf>
    <xf numFmtId="0" fontId="32" fillId="0" borderId="0" xfId="0" applyFont="1" applyFill="1" applyAlignment="1">
      <alignment horizontal="center" vertical="center" wrapText="1"/>
    </xf>
    <xf numFmtId="0" fontId="31" fillId="7" borderId="0" xfId="4" applyFont="1" applyBorder="1" applyAlignment="1">
      <alignment horizontal="center" vertical="center" wrapText="1"/>
    </xf>
    <xf numFmtId="0" fontId="32" fillId="8" borderId="0" xfId="0" applyFont="1" applyFill="1" applyBorder="1" applyAlignment="1">
      <alignment horizontal="center" vertical="center" wrapText="1"/>
    </xf>
    <xf numFmtId="0" fontId="32" fillId="8" borderId="0" xfId="0" applyFont="1" applyFill="1" applyAlignment="1">
      <alignment horizontal="center" vertical="center" wrapText="1"/>
    </xf>
    <xf numFmtId="0" fontId="33" fillId="0" borderId="0" xfId="0" applyFont="1" applyFill="1" applyAlignment="1">
      <alignment horizontal="center" vertical="center" wrapText="1"/>
    </xf>
    <xf numFmtId="0" fontId="33" fillId="8" borderId="0" xfId="0" applyFont="1" applyFill="1" applyAlignment="1">
      <alignment horizontal="center" vertical="center" wrapText="1"/>
    </xf>
    <xf numFmtId="0" fontId="34" fillId="0" borderId="0" xfId="0" applyFont="1" applyAlignment="1">
      <alignment horizontal="center" vertical="center" wrapText="1"/>
    </xf>
    <xf numFmtId="1" fontId="34" fillId="0" borderId="0" xfId="0" applyNumberFormat="1" applyFont="1" applyFill="1" applyBorder="1" applyAlignment="1">
      <alignment horizontal="center" vertical="center" wrapText="1"/>
    </xf>
    <xf numFmtId="0" fontId="5" fillId="10" borderId="9"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19"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31" fillId="0" borderId="0" xfId="0" applyFont="1" applyFill="1" applyAlignment="1">
      <alignment vertical="center" wrapText="1"/>
    </xf>
    <xf numFmtId="0" fontId="31" fillId="0" borderId="0" xfId="0" applyFont="1" applyFill="1" applyAlignment="1">
      <alignment horizontal="left" vertical="center" wrapText="1"/>
    </xf>
    <xf numFmtId="0" fontId="31" fillId="0" borderId="0" xfId="0" applyFont="1"/>
    <xf numFmtId="0" fontId="31" fillId="0" borderId="0" xfId="0" applyFont="1" applyFill="1" applyAlignment="1">
      <alignment horizontal="center" vertical="center" wrapText="1"/>
    </xf>
    <xf numFmtId="2" fontId="31" fillId="0" borderId="0" xfId="0" applyNumberFormat="1" applyFont="1" applyFill="1" applyAlignment="1">
      <alignment horizontal="center" vertical="center" wrapText="1"/>
    </xf>
    <xf numFmtId="0" fontId="31" fillId="0" borderId="0" xfId="0" applyFont="1" applyAlignment="1">
      <alignment vertical="center" wrapText="1"/>
    </xf>
    <xf numFmtId="0" fontId="33" fillId="11" borderId="0" xfId="0" applyFont="1" applyFill="1" applyAlignment="1">
      <alignment horizontal="center" vertical="center" wrapText="1"/>
    </xf>
    <xf numFmtId="1" fontId="33" fillId="0" borderId="0" xfId="0" applyNumberFormat="1" applyFont="1" applyFill="1" applyBorder="1" applyAlignment="1">
      <alignment horizontal="center" vertical="center" wrapText="1"/>
    </xf>
    <xf numFmtId="3" fontId="31" fillId="0" borderId="0" xfId="0" applyNumberFormat="1" applyFont="1" applyFill="1" applyBorder="1" applyAlignment="1">
      <alignment horizontal="center" vertical="center" wrapText="1"/>
    </xf>
    <xf numFmtId="3" fontId="31" fillId="0" borderId="0" xfId="0" applyNumberFormat="1" applyFont="1" applyFill="1" applyAlignment="1">
      <alignment horizontal="center" vertical="center" wrapText="1"/>
    </xf>
    <xf numFmtId="0" fontId="4" fillId="0" borderId="0" xfId="0" applyFont="1" applyAlignment="1">
      <alignment horizontal="center" vertical="center"/>
    </xf>
    <xf numFmtId="0" fontId="35" fillId="5" borderId="10" xfId="0" applyFont="1" applyFill="1" applyBorder="1" applyAlignment="1">
      <alignment horizontal="center" vertical="center" wrapText="1"/>
    </xf>
    <xf numFmtId="0" fontId="38" fillId="0" borderId="0" xfId="0" applyFont="1" applyFill="1" applyAlignment="1">
      <alignment vertical="center" wrapText="1"/>
    </xf>
    <xf numFmtId="0" fontId="39" fillId="0" borderId="0" xfId="0" applyFont="1" applyFill="1" applyAlignment="1">
      <alignment vertical="center" wrapText="1"/>
    </xf>
    <xf numFmtId="0" fontId="40" fillId="0" borderId="0" xfId="0" applyFont="1" applyFill="1" applyAlignment="1">
      <alignment horizontal="center" vertical="center" wrapText="1"/>
    </xf>
    <xf numFmtId="0" fontId="38" fillId="0" borderId="0" xfId="0" applyFont="1" applyFill="1" applyAlignment="1">
      <alignment horizontal="center" vertical="center" wrapText="1"/>
    </xf>
    <xf numFmtId="0" fontId="31" fillId="0" borderId="0" xfId="0" applyFont="1" applyAlignment="1">
      <alignment horizontal="center"/>
    </xf>
    <xf numFmtId="0" fontId="41" fillId="11" borderId="0" xfId="0" applyFont="1" applyFill="1" applyAlignment="1">
      <alignment horizontal="center" vertical="center" wrapText="1"/>
    </xf>
    <xf numFmtId="0" fontId="42" fillId="8" borderId="0" xfId="0" applyFont="1" applyFill="1" applyAlignment="1">
      <alignment horizontal="center" vertical="center" wrapText="1"/>
    </xf>
    <xf numFmtId="0" fontId="43" fillId="0" borderId="0" xfId="0" applyFont="1" applyFill="1" applyAlignment="1">
      <alignment horizontal="center" vertical="center" wrapText="1"/>
    </xf>
  </cellXfs>
  <cellStyles count="5">
    <cellStyle name="Good" xfId="4" builtinId="26"/>
    <cellStyle name="Hyperlink" xfId="1" builtinId="8"/>
    <cellStyle name="Normal" xfId="0" builtinId="0"/>
    <cellStyle name="Percent" xfId="3" builtinId="5"/>
    <cellStyle name="TableStyleLight1" xfId="2" xr:uid="{00000000-0005-0000-0000-000004000000}"/>
  </cellStyles>
  <dxfs count="165">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8"/>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8"/>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color auto="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auto="1"/>
        <name val="Calibri"/>
        <scheme val="minor"/>
      </font>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font>
        <sz val="10"/>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style="thin">
          <color theme="4" tint="0.39997558519241921"/>
        </right>
        <top style="thin">
          <color theme="4" tint="0.39997558519241921"/>
        </top>
        <bottom/>
        <vertical/>
        <horizontal/>
      </border>
    </dxf>
    <dxf>
      <font>
        <b/>
        <i val="0"/>
        <strike val="0"/>
        <condense val="0"/>
        <extend val="0"/>
        <outline val="0"/>
        <shadow val="0"/>
        <u val="none"/>
        <vertAlign val="baseline"/>
        <sz val="9"/>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9"/>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9"/>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strike val="0"/>
        <outline val="0"/>
        <shadow val="0"/>
        <u val="none"/>
        <vertAlign val="baseline"/>
        <sz val="12"/>
        <color auto="1"/>
        <name val="Calibri"/>
        <scheme val="minor"/>
      </font>
    </dxf>
    <dxf>
      <font>
        <strike val="0"/>
        <outline val="0"/>
        <shadow val="0"/>
        <u val="none"/>
        <vertAlign val="baseline"/>
        <color auto="1"/>
        <name val="Calibri"/>
        <scheme val="minor"/>
      </font>
      <fill>
        <patternFill patternType="none">
          <fgColor indexed="64"/>
          <bgColor auto="1"/>
        </patternFill>
      </fill>
      <alignment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M12" totalsRowShown="0" headerRowDxfId="164" dataDxfId="163">
  <autoFilter ref="B2:M12" xr:uid="{00000000-0009-0000-0100-000001000000}"/>
  <tableColumns count="12">
    <tableColumn id="1" xr3:uid="{00000000-0010-0000-0000-000001000000}" name="Project" dataDxfId="162"/>
    <tableColumn id="2" xr3:uid="{00000000-0010-0000-0000-000002000000}" name="Output" dataDxfId="161"/>
    <tableColumn id="3" xr3:uid="{00000000-0010-0000-0000-000003000000}" name="Last Modified " dataDxfId="160"/>
    <tableColumn id="4" xr3:uid="{00000000-0010-0000-0000-000004000000}" name="LOCS" dataDxfId="159"/>
    <tableColumn id="7" xr3:uid="{00000000-0010-0000-0000-000007000000}" name="Files" dataDxfId="158"/>
    <tableColumn id="5" xr3:uid="{00000000-0010-0000-0000-000005000000}" name="# Methods" dataDxfId="157"/>
    <tableColumn id="8" xr3:uid="{00000000-0010-0000-0000-000008000000}" name="Has tests?" dataDxfId="156"/>
    <tableColumn id="10" xr3:uid="{00000000-0010-0000-0000-00000A000000}" name="Has a static type bug?" dataDxfId="155"/>
    <tableColumn id="9" xr3:uid="{00000000-0010-0000-0000-000009000000}" name="JavaDocs?" dataDxfId="154"/>
    <tableColumn id="11" xr3:uid="{00000000-0010-0000-0000-00000B000000}" name="Checkstyle?" dataDxfId="153"/>
    <tableColumn id="6" xr3:uid="{00000000-0010-0000-0000-000006000000}" name="GitHub path" dataDxfId="152"/>
    <tableColumn id="12" xr3:uid="{00000000-0010-0000-0000-00000C000000}" name="Bug Reports" dataDxfId="1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B3:Z14" totalsRowCount="1" headerRowDxfId="150" dataDxfId="149" totalsRowDxfId="148">
  <autoFilter ref="B3:Z13" xr:uid="{00000000-0009-0000-0100-000006000000}">
    <filterColumn colId="22">
      <filters>
        <filter val="calculateNumPopulatedBytes"/>
      </filters>
    </filterColumn>
  </autoFilter>
  <sortState xmlns:xlrd2="http://schemas.microsoft.com/office/spreadsheetml/2017/richdata2" ref="B4:T17">
    <sortCondition ref="B3:B17"/>
  </sortState>
  <tableColumns count="25">
    <tableColumn id="17" xr3:uid="{00000000-0010-0000-0100-000011000000}" name="#" totalsRowLabel="Total" dataDxfId="49" totalsRowDxfId="24"/>
    <tableColumn id="1" xr3:uid="{00000000-0010-0000-0100-000001000000}" name="Project " dataDxfId="48" totalsRowDxfId="23"/>
    <tableColumn id="2" xr3:uid="{00000000-0010-0000-0100-000002000000}" name="Bug report" dataDxfId="47" totalsRowDxfId="22"/>
    <tableColumn id="21" xr3:uid="{00000000-0010-0000-0100-000015000000}" name="File name" dataDxfId="46" totalsRowDxfId="21"/>
    <tableColumn id="20" xr3:uid="{00000000-0010-0000-0100-000014000000}" name="Failure type" dataDxfId="45" totalsRowDxfId="20"/>
    <tableColumn id="9" xr3:uid="{00000000-0010-0000-0100-000009000000}" name="Failure summary" dataDxfId="44" totalsRowDxfId="19"/>
    <tableColumn id="3" xr3:uid="{00000000-0010-0000-0100-000003000000}" name="File affected" dataDxfId="43" totalsRowDxfId="18"/>
    <tableColumn id="11" xr3:uid="{00000000-0010-0000-0100-00000B000000}" name="Failure text" dataDxfId="42" totalsRowDxfId="17"/>
    <tableColumn id="4" xr3:uid="{00000000-0010-0000-0100-000004000000}" name="Fix" dataDxfId="41" totalsRowDxfId="16"/>
    <tableColumn id="14" xr3:uid="{00000000-0010-0000-0100-00000E000000}" name="Expected Yes Answers (line)" dataDxfId="40" totalsRowDxfId="15"/>
    <tableColumn id="15" xr3:uid="{00000000-0010-0000-0100-00000F000000}" name="# total different questions" totalsRowFunction="sum" dataDxfId="39" totalsRowDxfId="14"/>
    <tableColumn id="16" xr3:uid="{00000000-0010-0000-0100-000010000000}" name="#bug revealing questions" totalsRowFunction="sum" dataDxfId="38" totalsRowDxfId="13"/>
    <tableColumn id="22" xr3:uid="{00000000-0010-0000-0100-000016000000}" name="Bug-revealing Question IDs" totalsRowLabel="31" dataDxfId="37" totalsRowDxfId="12"/>
    <tableColumn id="23" xr3:uid="{00000000-0010-0000-0100-000017000000}" name="Range of Question IDs" totalsRowLabel="215" dataDxfId="36" totalsRowDxfId="11"/>
    <tableColumn id="18" xr3:uid="{00000000-0010-0000-0100-000012000000}" name="# questions fixed" totalsRowFunction="sum" dataDxfId="35" totalsRowDxfId="10"/>
    <tableColumn id="19" xr3:uid="{00000000-0010-0000-0100-000013000000}" name="# CodeSnippets in the File" totalsRowFunction="sum" dataDxfId="34" totalsRowDxfId="9"/>
    <tableColumn id="5" xr3:uid="{00000000-0010-0000-0100-000005000000}" name="Difficulty level " dataDxfId="33" totalsRowDxfId="8"/>
    <tableColumn id="6" xr3:uid="{00000000-0010-0000-0100-000006000000}" name="Difficulty Rationale" dataDxfId="32" totalsRowDxfId="7"/>
    <tableColumn id="7" xr3:uid="{00000000-0010-0000-0100-000007000000}" name="Type needed" dataDxfId="31" totalsRowDxfId="6"/>
    <tableColumn id="8" xr3:uid="{00000000-0010-0000-0100-000008000000}" name="Caller" dataDxfId="30" totalsRowDxfId="5"/>
    <tableColumn id="10" xr3:uid="{00000000-0010-0000-0100-00000A000000}" name="Callee" dataDxfId="29" totalsRowDxfId="4"/>
    <tableColumn id="12" xr3:uid="{00000000-0010-0000-0100-00000C000000}" name="Files Needed" dataDxfId="28" totalsRowDxfId="3"/>
    <tableColumn id="13" xr3:uid="{00000000-0010-0000-0100-00000D000000}" name="Method name" totalsRowFunction="count" dataDxfId="27" totalsRowDxfId="2"/>
    <tableColumn id="26" xr3:uid="{4D821A85-D49C-4604-84A8-A0EF95F55627}" name="LOCS Method name" totalsRowFunction="custom" dataDxfId="25" totalsRowDxfId="1">
      <totalsRowFormula>SUBTOTAL(101,Table6[Upload File])</totalsRowFormula>
    </tableColumn>
    <tableColumn id="24" xr3:uid="{00000000-0010-0000-0100-000018000000}" name="Upload File" dataDxfId="26" totalsRowDxfId="0"/>
  </tableColumns>
  <tableStyleInfo name="TableStyleMedium2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B4:M56" totalsRowShown="0" headerRowDxfId="147" dataDxfId="146">
  <autoFilter ref="B4:M56" xr:uid="{00000000-0009-0000-0100-000003000000}">
    <filterColumn colId="4">
      <filters>
        <filter val="Static"/>
      </filters>
    </filterColumn>
    <filterColumn colId="9">
      <filters>
        <filter val="yes"/>
      </filters>
    </filterColumn>
  </autoFilter>
  <tableColumns count="12">
    <tableColumn id="1" xr3:uid="{00000000-0010-0000-0200-000001000000}" name="ID" dataDxfId="145"/>
    <tableColumn id="7" xr3:uid="{00000000-0010-0000-0200-000007000000}" name="Failure" dataDxfId="144"/>
    <tableColumn id="2" xr3:uid="{00000000-0010-0000-0200-000002000000}" name="Commit Message" dataDxfId="143"/>
    <tableColumn id="3" xr3:uid="{00000000-0010-0000-0200-000003000000}" name="Fault" dataDxfId="142"/>
    <tableColumn id="4" xr3:uid="{00000000-0010-0000-0200-000004000000}" name="Type" dataDxfId="141"/>
    <tableColumn id="8" xr3:uid="{00000000-0010-0000-0200-000008000000}" name="Subtype" dataDxfId="140"/>
    <tableColumn id="5" xr3:uid="{00000000-0010-0000-0200-000005000000}" name="Has Stack Trace?" dataDxfId="139"/>
    <tableColumn id="6" xr3:uid="{00000000-0010-0000-0200-000006000000}" name="Has information to reproduce it?" dataDxfId="138"/>
    <tableColumn id="9" xr3:uid="{00000000-0010-0000-0200-000009000000}" name="Comment" dataDxfId="137"/>
    <tableColumn id="10" xr3:uid="{00000000-0010-0000-0200-00000A000000}" name="For Mturk" dataDxfId="136"/>
    <tableColumn id="11" xr3:uid="{00000000-0010-0000-0200-00000B000000}" name="Selected Files" dataDxfId="135"/>
    <tableColumn id="12" xr3:uid="{00000000-0010-0000-0200-00000C000000}" name="Fix" dataDxfId="1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B3:G11" totalsRowShown="0" headerRowDxfId="133" dataDxfId="132">
  <autoFilter ref="B3:G11" xr:uid="{00000000-0009-0000-0100-000002000000}"/>
  <tableColumns count="6">
    <tableColumn id="1" xr3:uid="{00000000-0010-0000-0300-000001000000}" name="Project" dataDxfId="131"/>
    <tableColumn id="2" xr3:uid="{00000000-0010-0000-0300-000002000000}" name="Bug report" dataDxfId="130"/>
    <tableColumn id="4" xr3:uid="{00000000-0010-0000-0300-000004000000}" name="File affected" dataDxfId="129"/>
    <tableColumn id="3" xr3:uid="{00000000-0010-0000-0300-000003000000}" name="Fix" dataDxfId="128"/>
    <tableColumn id="5" xr3:uid="{00000000-0010-0000-0300-000005000000}" name="Difficulty level (my opinion)" dataDxfId="127"/>
    <tableColumn id="6" xr3:uid="{00000000-0010-0000-0300-000006000000}" name="Reason"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2:H6" totalsRowShown="0" headerRowDxfId="125" headerRowBorderDxfId="124" tableBorderDxfId="123" totalsRowBorderDxfId="122">
  <autoFilter ref="B2:H6" xr:uid="{00000000-0009-0000-0100-000005000000}"/>
  <tableColumns count="7">
    <tableColumn id="1" xr3:uid="{00000000-0010-0000-0400-000001000000}" name="Project" dataDxfId="121"/>
    <tableColumn id="2" xr3:uid="{00000000-0010-0000-0400-000002000000}" name="Bug report" dataDxfId="120"/>
    <tableColumn id="3" xr3:uid="{00000000-0010-0000-0400-000003000000}" name="File affected" dataDxfId="119"/>
    <tableColumn id="4" xr3:uid="{00000000-0010-0000-0400-000004000000}" name="Fix" dataDxfId="118"/>
    <tableColumn id="5" xr3:uid="{00000000-0010-0000-0400-000005000000}" name="Difficulty level (my opinion)" dataDxfId="117"/>
    <tableColumn id="6" xr3:uid="{00000000-0010-0000-0400-000006000000}" name="Difficulty Explanation" dataDxfId="116"/>
    <tableColumn id="7" xr3:uid="{00000000-0010-0000-0400-000007000000}" name="Bug Repor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B3:H5" totalsRowShown="0" headerRowDxfId="115" dataDxfId="113" headerRowBorderDxfId="114" tableBorderDxfId="112">
  <autoFilter ref="B3:H5" xr:uid="{00000000-0009-0000-0100-000004000000}"/>
  <tableColumns count="7">
    <tableColumn id="1" xr3:uid="{00000000-0010-0000-0500-000001000000}" name="Project" dataDxfId="111"/>
    <tableColumn id="2" xr3:uid="{00000000-0010-0000-0500-000002000000}" name="Bug report" dataDxfId="110"/>
    <tableColumn id="3" xr3:uid="{00000000-0010-0000-0500-000003000000}" name="File affected" dataDxfId="109"/>
    <tableColumn id="4" xr3:uid="{00000000-0010-0000-0500-000004000000}" name="Fix" dataDxfId="108"/>
    <tableColumn id="5" xr3:uid="{00000000-0010-0000-0500-000005000000}" name="Difficulty level (my opinion)" dataDxfId="107"/>
    <tableColumn id="6" xr3:uid="{00000000-0010-0000-0500-000006000000}" name="Difficulty Explanation" dataDxfId="106"/>
    <tableColumn id="7" xr3:uid="{00000000-0010-0000-0500-000007000000}" name="Discarded Because" dataDxfId="105"/>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68" displayName="Table68" ref="B3:AA14" totalsRowCount="1" headerRowDxfId="104" dataDxfId="103" totalsRowDxfId="102">
  <autoFilter ref="B3:AA13" xr:uid="{00000000-0009-0000-0100-000007000000}"/>
  <sortState xmlns:xlrd2="http://schemas.microsoft.com/office/spreadsheetml/2017/richdata2" ref="B4:T17">
    <sortCondition ref="B3:B17"/>
  </sortState>
  <tableColumns count="26">
    <tableColumn id="17" xr3:uid="{00000000-0010-0000-0600-000011000000}" name="#" totalsRowLabel="Total" dataDxfId="101" totalsRowDxfId="100"/>
    <tableColumn id="1" xr3:uid="{00000000-0010-0000-0600-000001000000}" name="Project " dataDxfId="99" totalsRowDxfId="98"/>
    <tableColumn id="2" xr3:uid="{00000000-0010-0000-0600-000002000000}" name="Bug report" dataDxfId="97" totalsRowDxfId="96"/>
    <tableColumn id="21" xr3:uid="{00000000-0010-0000-0600-000015000000}" name="File name" dataDxfId="95" totalsRowDxfId="94"/>
    <tableColumn id="20" xr3:uid="{00000000-0010-0000-0600-000014000000}" name="Failure type" dataDxfId="93" totalsRowDxfId="92"/>
    <tableColumn id="9" xr3:uid="{00000000-0010-0000-0600-000009000000}" name="Failure summary" dataDxfId="91" totalsRowDxfId="90"/>
    <tableColumn id="3" xr3:uid="{00000000-0010-0000-0600-000003000000}" name="File affected" dataDxfId="89" totalsRowDxfId="88"/>
    <tableColumn id="11" xr3:uid="{00000000-0010-0000-0600-00000B000000}" name="Failure text" dataDxfId="87" totalsRowDxfId="86"/>
    <tableColumn id="4" xr3:uid="{00000000-0010-0000-0600-000004000000}" name="Fix" dataDxfId="85" totalsRowDxfId="84"/>
    <tableColumn id="14" xr3:uid="{00000000-0010-0000-0600-00000E000000}" name="Expected Yes Answers (line)" dataDxfId="83" totalsRowDxfId="82"/>
    <tableColumn id="15" xr3:uid="{00000000-0010-0000-0600-00000F000000}" name="# total different questions" totalsRowFunction="sum" dataDxfId="81" totalsRowDxfId="80"/>
    <tableColumn id="16" xr3:uid="{00000000-0010-0000-0600-000010000000}" name="#bug revealing questions" totalsRowFunction="sum" dataDxfId="79" totalsRowDxfId="78"/>
    <tableColumn id="22" xr3:uid="{00000000-0010-0000-0600-000016000000}" name="Bug-revealing Question IDs" totalsRowLabel="31" dataDxfId="77" totalsRowDxfId="76"/>
    <tableColumn id="23" xr3:uid="{00000000-0010-0000-0600-000017000000}" name="Range of Question IDs" totalsRowLabel="215" dataDxfId="75" totalsRowDxfId="74"/>
    <tableColumn id="18" xr3:uid="{00000000-0010-0000-0600-000012000000}" name="# questions fixed" totalsRowFunction="sum" dataDxfId="73" totalsRowDxfId="72"/>
    <tableColumn id="25" xr3:uid="{00000000-0010-0000-0600-000019000000}" name="Size of Code Snippet in lines" dataDxfId="71" totalsRowDxfId="70"/>
    <tableColumn id="26" xr3:uid="{00000000-0010-0000-0600-00001A000000}" name="Selected" dataDxfId="69" totalsRowDxfId="68"/>
    <tableColumn id="19" xr3:uid="{00000000-0010-0000-0600-000013000000}" name="# CodeSnippets in the File" totalsRowFunction="sum" dataDxfId="67" totalsRowDxfId="66"/>
    <tableColumn id="5" xr3:uid="{00000000-0010-0000-0600-000005000000}" name="Difficulty level " dataDxfId="65" totalsRowDxfId="64"/>
    <tableColumn id="6" xr3:uid="{00000000-0010-0000-0600-000006000000}" name="Difficulty Rationale" dataDxfId="63" totalsRowDxfId="62"/>
    <tableColumn id="7" xr3:uid="{00000000-0010-0000-0600-000007000000}" name="Type needed" dataDxfId="61" totalsRowDxfId="60"/>
    <tableColumn id="8" xr3:uid="{00000000-0010-0000-0600-000008000000}" name="Caller" dataDxfId="59" totalsRowDxfId="58"/>
    <tableColumn id="10" xr3:uid="{00000000-0010-0000-0600-00000A000000}" name="Callee" dataDxfId="57" totalsRowDxfId="56"/>
    <tableColumn id="12" xr3:uid="{00000000-0010-0000-0600-00000C000000}" name="Files Needed" dataDxfId="55" totalsRowDxfId="54"/>
    <tableColumn id="13" xr3:uid="{00000000-0010-0000-0600-00000D000000}" name="Method name" totalsRowFunction="count" dataDxfId="53" totalsRowDxfId="52"/>
    <tableColumn id="24" xr3:uid="{00000000-0010-0000-0600-000018000000}" name="LOCS Method name" totalsRowFunction="average" dataDxfId="51" totalsRowDxfId="50"/>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git://git.eclipse.org/gitroot/mylyn/org.eclipse.mylyn.reviews.git" TargetMode="External"/><Relationship Id="rId3" Type="http://schemas.openxmlformats.org/officeDocument/2006/relationships/hyperlink" Target="https://github.com/MagnusS/SimpleEvents" TargetMode="External"/><Relationship Id="rId7" Type="http://schemas.openxmlformats.org/officeDocument/2006/relationships/hyperlink" Target="https://github.com/tectonicus/tectonicus" TargetMode="External"/><Relationship Id="rId12" Type="http://schemas.openxmlformats.org/officeDocument/2006/relationships/comments" Target="../comments1.xml"/><Relationship Id="rId2" Type="http://schemas.openxmlformats.org/officeDocument/2006/relationships/hyperlink" Target="https://github.com/MagnusS/Java-BloomFilter" TargetMode="External"/><Relationship Id="rId1" Type="http://schemas.openxmlformats.org/officeDocument/2006/relationships/hyperlink" Target="https://github.com/square/javawriter" TargetMode="External"/><Relationship Id="rId6" Type="http://schemas.openxmlformats.org/officeDocument/2006/relationships/hyperlink" Target="https://github.com/square/mimecraft" TargetMode="External"/><Relationship Id="rId11" Type="http://schemas.openxmlformats.org/officeDocument/2006/relationships/table" Target="../tables/table1.xml"/><Relationship Id="rId5" Type="http://schemas.openxmlformats.org/officeDocument/2006/relationships/hyperlink" Target="https://github.com/Netflix/Hystrix" TargetMode="External"/><Relationship Id="rId10" Type="http://schemas.openxmlformats.org/officeDocument/2006/relationships/vmlDrawing" Target="../drawings/vmlDrawing1.vml"/><Relationship Id="rId4" Type="http://schemas.openxmlformats.org/officeDocument/2006/relationships/hyperlink" Target="https://github.com/Netflix/netflix-graph" TargetMode="External"/><Relationship Id="rId9" Type="http://schemas.openxmlformats.org/officeDocument/2006/relationships/hyperlink" Target="https://github.com/jezhumble/javasysmon"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etflix/netflix-graph/commit/26e9646180f73c2414c71f7d76c50376203f8529" TargetMode="External"/><Relationship Id="rId1" Type="http://schemas.openxmlformats.org/officeDocument/2006/relationships/hyperlink" Target="https://github.com/Netflix/Hystrix/commit/72aa2bd8b6a71fc6df37ff5138972b426af9c824" TargetMode="External"/><Relationship Id="rId6" Type="http://schemas.openxmlformats.org/officeDocument/2006/relationships/comments" Target="../comments3.xml"/><Relationship Id="rId5" Type="http://schemas.openxmlformats.org/officeDocument/2006/relationships/table" Target="../tables/table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2"/>
  <sheetViews>
    <sheetView zoomScale="80" zoomScaleNormal="80" workbookViewId="0">
      <selection activeCell="M12" sqref="M12"/>
    </sheetView>
  </sheetViews>
  <sheetFormatPr defaultColWidth="9.1328125" defaultRowHeight="14.25"/>
  <cols>
    <col min="1" max="1" width="2.73046875" style="1" customWidth="1"/>
    <col min="2" max="2" width="13.86328125" style="1" customWidth="1"/>
    <col min="3" max="3" width="32.265625" style="1" customWidth="1"/>
    <col min="4" max="4" width="9.265625" style="1" customWidth="1"/>
    <col min="5" max="5" width="7.59765625" style="1" customWidth="1"/>
    <col min="6" max="6" width="8" style="1" customWidth="1"/>
    <col min="7" max="7" width="12.1328125" style="1" customWidth="1"/>
    <col min="8" max="8" width="19.1328125" style="1" customWidth="1"/>
    <col min="9" max="9" width="12.59765625" style="1" customWidth="1"/>
    <col min="10" max="10" width="10.1328125" style="1" customWidth="1"/>
    <col min="11" max="11" width="18.86328125" style="1" customWidth="1"/>
    <col min="12" max="12" width="25.265625" style="1" customWidth="1"/>
    <col min="13" max="16384" width="9.1328125" style="1"/>
  </cols>
  <sheetData>
    <row r="2" spans="2:13" ht="28.5">
      <c r="B2" s="2" t="s">
        <v>0</v>
      </c>
      <c r="C2" s="2" t="s">
        <v>5</v>
      </c>
      <c r="D2" s="3" t="s">
        <v>3</v>
      </c>
      <c r="E2" s="3" t="s">
        <v>2</v>
      </c>
      <c r="F2" s="3" t="s">
        <v>9</v>
      </c>
      <c r="G2" s="3" t="s">
        <v>6</v>
      </c>
      <c r="H2" s="3" t="s">
        <v>12</v>
      </c>
      <c r="I2" s="3" t="s">
        <v>33</v>
      </c>
      <c r="J2" s="3" t="s">
        <v>19</v>
      </c>
      <c r="K2" s="3" t="s">
        <v>34</v>
      </c>
      <c r="L2" s="3" t="s">
        <v>7</v>
      </c>
      <c r="M2" s="2" t="s">
        <v>563</v>
      </c>
    </row>
    <row r="3" spans="2:13" ht="28.5">
      <c r="B3" s="2" t="s">
        <v>1</v>
      </c>
      <c r="C3" s="2" t="s">
        <v>15</v>
      </c>
      <c r="D3" s="3" t="s">
        <v>4</v>
      </c>
      <c r="E3" s="3">
        <v>874</v>
      </c>
      <c r="F3" s="3">
        <v>1</v>
      </c>
      <c r="G3" s="3">
        <v>50</v>
      </c>
      <c r="H3" s="3" t="s">
        <v>13</v>
      </c>
      <c r="I3" s="3" t="s">
        <v>42</v>
      </c>
      <c r="J3" s="3" t="s">
        <v>20</v>
      </c>
      <c r="K3" s="3" t="s">
        <v>42</v>
      </c>
      <c r="L3" s="4" t="s">
        <v>8</v>
      </c>
      <c r="M3" s="1">
        <v>1</v>
      </c>
    </row>
    <row r="4" spans="2:13" ht="42.75">
      <c r="B4" s="2" t="s">
        <v>562</v>
      </c>
      <c r="C4" s="2" t="s">
        <v>10</v>
      </c>
      <c r="D4" s="3" t="s">
        <v>11</v>
      </c>
      <c r="E4" s="3">
        <v>560</v>
      </c>
      <c r="F4" s="3">
        <v>4</v>
      </c>
      <c r="G4" s="3">
        <v>40</v>
      </c>
      <c r="H4" s="3" t="s">
        <v>13</v>
      </c>
      <c r="I4" s="3" t="s">
        <v>42</v>
      </c>
      <c r="J4" s="3" t="s">
        <v>21</v>
      </c>
      <c r="K4" s="3" t="s">
        <v>42</v>
      </c>
      <c r="L4" s="4" t="s">
        <v>43</v>
      </c>
      <c r="M4" s="1">
        <v>0</v>
      </c>
    </row>
    <row r="5" spans="2:13" ht="85.5">
      <c r="B5" s="2" t="s">
        <v>14</v>
      </c>
      <c r="C5" s="2" t="s">
        <v>16</v>
      </c>
      <c r="D5" s="3" t="s">
        <v>17</v>
      </c>
      <c r="E5" s="3">
        <v>540</v>
      </c>
      <c r="F5" s="3">
        <v>2</v>
      </c>
      <c r="G5" s="3">
        <v>25</v>
      </c>
      <c r="H5" s="3" t="s">
        <v>13</v>
      </c>
      <c r="I5" s="3" t="s">
        <v>42</v>
      </c>
      <c r="J5" s="3" t="s">
        <v>21</v>
      </c>
      <c r="K5" s="3" t="s">
        <v>42</v>
      </c>
      <c r="L5" s="4" t="s">
        <v>18</v>
      </c>
      <c r="M5" s="1">
        <v>2</v>
      </c>
    </row>
    <row r="6" spans="2:13" ht="42.75">
      <c r="B6" s="2" t="s">
        <v>22</v>
      </c>
      <c r="C6" s="2" t="s">
        <v>23</v>
      </c>
      <c r="D6" s="3" t="s">
        <v>29</v>
      </c>
      <c r="E6" s="3">
        <v>350</v>
      </c>
      <c r="F6" s="3">
        <v>5</v>
      </c>
      <c r="G6" s="3">
        <v>19</v>
      </c>
      <c r="H6" s="3" t="s">
        <v>13</v>
      </c>
      <c r="I6" s="3" t="s">
        <v>42</v>
      </c>
      <c r="J6" s="3" t="s">
        <v>21</v>
      </c>
      <c r="K6" s="3" t="s">
        <v>42</v>
      </c>
      <c r="L6" s="4" t="s">
        <v>24</v>
      </c>
      <c r="M6" s="1">
        <v>0</v>
      </c>
    </row>
    <row r="7" spans="2:13" ht="42.75">
      <c r="B7" s="2" t="s">
        <v>25</v>
      </c>
      <c r="C7" s="2" t="s">
        <v>27</v>
      </c>
      <c r="D7" s="3" t="s">
        <v>28</v>
      </c>
      <c r="E7" s="3">
        <v>650</v>
      </c>
      <c r="F7" s="3">
        <v>7</v>
      </c>
      <c r="G7" s="3">
        <v>33</v>
      </c>
      <c r="H7" s="3" t="s">
        <v>13</v>
      </c>
      <c r="I7" s="3" t="s">
        <v>42</v>
      </c>
      <c r="J7" s="3" t="s">
        <v>35</v>
      </c>
      <c r="K7" s="3" t="s">
        <v>42</v>
      </c>
      <c r="L7" s="4" t="s">
        <v>26</v>
      </c>
      <c r="M7" s="1">
        <v>21</v>
      </c>
    </row>
    <row r="8" spans="2:13" ht="28.5">
      <c r="B8" s="2" t="s">
        <v>30</v>
      </c>
      <c r="C8" s="2" t="s">
        <v>32</v>
      </c>
      <c r="D8" s="3" t="s">
        <v>31</v>
      </c>
      <c r="E8" s="3">
        <f>62+54+181+168</f>
        <v>465</v>
      </c>
      <c r="F8" s="3">
        <v>4</v>
      </c>
      <c r="G8" s="3">
        <f>8+15+2+3</f>
        <v>28</v>
      </c>
      <c r="H8" s="3" t="s">
        <v>13</v>
      </c>
      <c r="I8" s="3" t="s">
        <v>13</v>
      </c>
      <c r="J8" s="3" t="s">
        <v>35</v>
      </c>
      <c r="K8" s="3" t="s">
        <v>35</v>
      </c>
      <c r="L8" s="4" t="s">
        <v>40</v>
      </c>
      <c r="M8" s="1">
        <v>1</v>
      </c>
    </row>
    <row r="9" spans="2:13" ht="99.75">
      <c r="B9" s="2" t="s">
        <v>36</v>
      </c>
      <c r="C9" s="2" t="s">
        <v>38</v>
      </c>
      <c r="D9" s="3" t="s">
        <v>37</v>
      </c>
      <c r="E9" s="3">
        <f>123+237+565+72+212+503+73+457+25+95+1384+43+895+231+229+73+246+298</f>
        <v>5761</v>
      </c>
      <c r="F9" s="3">
        <v>21</v>
      </c>
      <c r="G9" s="3" t="s">
        <v>39</v>
      </c>
      <c r="H9" s="3" t="s">
        <v>13</v>
      </c>
      <c r="I9" s="3" t="s">
        <v>13</v>
      </c>
      <c r="J9" s="3" t="s">
        <v>35</v>
      </c>
      <c r="K9" s="3" t="s">
        <v>35</v>
      </c>
      <c r="L9" s="4" t="s">
        <v>41</v>
      </c>
      <c r="M9" s="1">
        <v>4</v>
      </c>
    </row>
    <row r="10" spans="2:13" ht="28.5">
      <c r="B10" s="2" t="s">
        <v>53</v>
      </c>
      <c r="C10" s="2" t="s">
        <v>64</v>
      </c>
      <c r="D10" s="3" t="s">
        <v>65</v>
      </c>
      <c r="E10" s="3"/>
      <c r="F10" s="3"/>
      <c r="G10" s="3"/>
      <c r="H10" s="3"/>
      <c r="I10" s="3" t="s">
        <v>13</v>
      </c>
      <c r="J10" s="3"/>
      <c r="K10" s="3"/>
      <c r="L10" s="4" t="s">
        <v>66</v>
      </c>
      <c r="M10" s="1">
        <v>6</v>
      </c>
    </row>
    <row r="11" spans="2:13" ht="42.75">
      <c r="B11" s="2" t="s">
        <v>311</v>
      </c>
      <c r="C11" s="2" t="s">
        <v>312</v>
      </c>
      <c r="D11" s="3" t="s">
        <v>317</v>
      </c>
      <c r="E11" s="3" t="s">
        <v>313</v>
      </c>
      <c r="F11" s="3" t="s">
        <v>314</v>
      </c>
      <c r="G11" s="3" t="s">
        <v>314</v>
      </c>
      <c r="H11" s="3" t="s">
        <v>13</v>
      </c>
      <c r="I11" s="3" t="s">
        <v>13</v>
      </c>
      <c r="J11" s="3" t="s">
        <v>315</v>
      </c>
      <c r="K11" s="3" t="s">
        <v>315</v>
      </c>
      <c r="L11" s="32" t="s">
        <v>316</v>
      </c>
      <c r="M11" s="1">
        <v>273</v>
      </c>
    </row>
    <row r="12" spans="2:13">
      <c r="B12" s="2"/>
      <c r="C12" s="2"/>
      <c r="D12" s="3"/>
      <c r="E12" s="3"/>
      <c r="F12" s="3"/>
      <c r="G12" s="3"/>
      <c r="H12" s="3"/>
      <c r="I12" s="3"/>
      <c r="J12" s="3"/>
      <c r="K12" s="3"/>
      <c r="L12" s="3"/>
    </row>
  </sheetData>
  <hyperlinks>
    <hyperlink ref="L3" r:id="rId1" xr:uid="{00000000-0004-0000-0000-000000000000}"/>
    <hyperlink ref="L5" r:id="rId2" xr:uid="{00000000-0004-0000-0000-000001000000}"/>
    <hyperlink ref="L6" r:id="rId3" xr:uid="{00000000-0004-0000-0000-000002000000}"/>
    <hyperlink ref="L8" r:id="rId4" xr:uid="{00000000-0004-0000-0000-000003000000}"/>
    <hyperlink ref="L9" r:id="rId5" xr:uid="{00000000-0004-0000-0000-000004000000}"/>
    <hyperlink ref="L4" r:id="rId6" xr:uid="{00000000-0004-0000-0000-000005000000}"/>
    <hyperlink ref="L10" r:id="rId7" xr:uid="{00000000-0004-0000-0000-000006000000}"/>
    <hyperlink ref="L11" r:id="rId8" xr:uid="{00000000-0004-0000-0000-000007000000}"/>
    <hyperlink ref="L7" r:id="rId9" xr:uid="{00000000-0004-0000-0000-000008000000}"/>
  </hyperlinks>
  <pageMargins left="0.7" right="0.7" top="0.75" bottom="0.75" header="0.3" footer="0.3"/>
  <legacyDrawing r:id="rId10"/>
  <tableParts count="1">
    <tablePart r:id="rId1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Z18"/>
  <sheetViews>
    <sheetView tabSelected="1" topLeftCell="C1" zoomScale="50" zoomScaleNormal="50" workbookViewId="0">
      <selection activeCell="D11" sqref="D11"/>
    </sheetView>
  </sheetViews>
  <sheetFormatPr defaultColWidth="9.1328125" defaultRowHeight="23.25" outlineLevelCol="1"/>
  <cols>
    <col min="1" max="1" width="4.265625" style="73" customWidth="1"/>
    <col min="2" max="2" width="13.86328125" style="73" customWidth="1"/>
    <col min="3" max="3" width="14.265625" style="82" customWidth="1"/>
    <col min="4" max="4" width="13.265625" style="69" customWidth="1"/>
    <col min="5" max="5" width="11" style="69" hidden="1" customWidth="1"/>
    <col min="6" max="6" width="11" style="69" customWidth="1"/>
    <col min="7" max="7" width="25.3984375" style="73" hidden="1" customWidth="1" outlineLevel="1"/>
    <col min="8" max="8" width="33" style="84" hidden="1" customWidth="1" outlineLevel="1"/>
    <col min="9" max="9" width="27.1328125" style="69" customWidth="1" collapsed="1"/>
    <col min="10" max="10" width="47.1328125" style="69" hidden="1" customWidth="1"/>
    <col min="11" max="11" width="23.86328125" style="69" customWidth="1"/>
    <col min="12" max="12" width="24.59765625" style="95" bestFit="1" customWidth="1"/>
    <col min="13" max="13" width="22.265625" style="95" customWidth="1"/>
    <col min="14" max="14" width="23.59765625" style="69" customWidth="1"/>
    <col min="15" max="15" width="20.73046875" style="69" customWidth="1"/>
    <col min="16" max="16" width="30.1328125" style="73" hidden="1" customWidth="1"/>
    <col min="17" max="17" width="24.86328125" style="69" bestFit="1" customWidth="1"/>
    <col min="18" max="18" width="25.3984375" style="73" bestFit="1" customWidth="1"/>
    <col min="19" max="19" width="37" style="73" bestFit="1" customWidth="1"/>
    <col min="20" max="20" width="41.86328125" style="73" bestFit="1" customWidth="1"/>
    <col min="21" max="21" width="21.3984375" style="73" bestFit="1" customWidth="1"/>
    <col min="22" max="22" width="9.1328125" style="73"/>
    <col min="23" max="23" width="26.3984375" style="73" customWidth="1"/>
    <col min="24" max="24" width="20.73046875" style="73" customWidth="1"/>
    <col min="25" max="16384" width="9.1328125" style="73"/>
  </cols>
  <sheetData>
    <row r="3" spans="2:26" ht="72.75" customHeight="1">
      <c r="B3" s="86" t="s">
        <v>452</v>
      </c>
      <c r="C3" s="91" t="s">
        <v>516</v>
      </c>
      <c r="D3" s="88" t="s">
        <v>44</v>
      </c>
      <c r="E3" s="88" t="s">
        <v>522</v>
      </c>
      <c r="F3" s="88" t="s">
        <v>473</v>
      </c>
      <c r="G3" s="86" t="s">
        <v>381</v>
      </c>
      <c r="H3" s="86" t="s">
        <v>47</v>
      </c>
      <c r="I3" s="92" t="s">
        <v>395</v>
      </c>
      <c r="J3" s="86" t="s">
        <v>45</v>
      </c>
      <c r="K3" s="89" t="s">
        <v>559</v>
      </c>
      <c r="L3" s="112" t="s">
        <v>556</v>
      </c>
      <c r="M3" s="112" t="s">
        <v>557</v>
      </c>
      <c r="N3" s="89" t="s">
        <v>535</v>
      </c>
      <c r="O3" s="89" t="s">
        <v>536</v>
      </c>
      <c r="P3" s="90" t="s">
        <v>453</v>
      </c>
      <c r="Q3" s="71" t="s">
        <v>558</v>
      </c>
      <c r="R3" s="86" t="s">
        <v>514</v>
      </c>
      <c r="S3" s="91" t="s">
        <v>380</v>
      </c>
      <c r="T3" s="71" t="s">
        <v>394</v>
      </c>
      <c r="U3" s="71" t="s">
        <v>392</v>
      </c>
      <c r="V3" s="71" t="s">
        <v>393</v>
      </c>
      <c r="W3" s="71" t="s">
        <v>397</v>
      </c>
      <c r="X3" s="71" t="s">
        <v>408</v>
      </c>
      <c r="Y3" s="120" t="s">
        <v>564</v>
      </c>
      <c r="Z3" s="71" t="s">
        <v>577</v>
      </c>
    </row>
    <row r="4" spans="2:26" ht="101.25" hidden="1" customHeight="1">
      <c r="B4" s="72">
        <v>1</v>
      </c>
      <c r="C4" s="72" t="s">
        <v>502</v>
      </c>
      <c r="D4" s="82" t="s">
        <v>335</v>
      </c>
      <c r="E4" s="82" t="s">
        <v>523</v>
      </c>
      <c r="F4" s="74" t="s">
        <v>100</v>
      </c>
      <c r="G4" s="77" t="s">
        <v>481</v>
      </c>
      <c r="H4" s="80" t="s">
        <v>503</v>
      </c>
      <c r="I4" s="68" t="s">
        <v>431</v>
      </c>
      <c r="J4" s="81" t="s">
        <v>329</v>
      </c>
      <c r="K4" s="79" t="s">
        <v>567</v>
      </c>
      <c r="L4" s="113">
        <v>32</v>
      </c>
      <c r="M4" s="113">
        <v>5</v>
      </c>
      <c r="N4" s="87" t="s">
        <v>547</v>
      </c>
      <c r="O4" s="87" t="s">
        <v>537</v>
      </c>
      <c r="P4" s="87">
        <v>38</v>
      </c>
      <c r="Q4" s="71">
        <v>40</v>
      </c>
      <c r="R4" s="86" t="s">
        <v>58</v>
      </c>
      <c r="S4" s="77" t="s">
        <v>384</v>
      </c>
      <c r="T4" s="68" t="s">
        <v>378</v>
      </c>
      <c r="U4" s="70" t="s">
        <v>449</v>
      </c>
      <c r="V4" s="70" t="s">
        <v>447</v>
      </c>
      <c r="W4" s="70" t="s">
        <v>450</v>
      </c>
      <c r="X4" s="70" t="s">
        <v>446</v>
      </c>
      <c r="Y4" s="119">
        <f>105-46+1</f>
        <v>60</v>
      </c>
      <c r="Z4" s="119">
        <f>105-46+1</f>
        <v>60</v>
      </c>
    </row>
    <row r="5" spans="2:26" ht="112.5" hidden="1" customHeight="1">
      <c r="B5" s="72">
        <v>2</v>
      </c>
      <c r="C5" s="72" t="s">
        <v>488</v>
      </c>
      <c r="D5" s="79" t="s">
        <v>489</v>
      </c>
      <c r="E5" s="79" t="s">
        <v>524</v>
      </c>
      <c r="F5" s="74" t="s">
        <v>100</v>
      </c>
      <c r="G5" s="77" t="s">
        <v>490</v>
      </c>
      <c r="H5" s="80" t="s">
        <v>491</v>
      </c>
      <c r="I5" s="68" t="s">
        <v>431</v>
      </c>
      <c r="J5" s="81" t="s">
        <v>332</v>
      </c>
      <c r="K5" s="79" t="s">
        <v>560</v>
      </c>
      <c r="L5" s="113">
        <v>36</v>
      </c>
      <c r="M5" s="113">
        <v>4</v>
      </c>
      <c r="N5" s="87" t="s">
        <v>548</v>
      </c>
      <c r="O5" s="87" t="s">
        <v>538</v>
      </c>
      <c r="P5" s="87">
        <v>38</v>
      </c>
      <c r="Q5" s="116">
        <v>26</v>
      </c>
      <c r="R5" s="86" t="s">
        <v>61</v>
      </c>
      <c r="S5" s="77" t="s">
        <v>385</v>
      </c>
      <c r="T5" s="68" t="s">
        <v>382</v>
      </c>
      <c r="U5" s="70" t="s">
        <v>444</v>
      </c>
      <c r="V5" s="70" t="s">
        <v>445</v>
      </c>
      <c r="W5" s="70" t="s">
        <v>443</v>
      </c>
      <c r="X5" s="70" t="s">
        <v>442</v>
      </c>
      <c r="Y5" s="119">
        <f>560-519+1</f>
        <v>42</v>
      </c>
      <c r="Z5" s="119">
        <f>560-519+1</f>
        <v>42</v>
      </c>
    </row>
    <row r="6" spans="2:26" ht="102" hidden="1" customHeight="1">
      <c r="B6" s="72">
        <v>3</v>
      </c>
      <c r="C6" s="72" t="s">
        <v>477</v>
      </c>
      <c r="D6" s="74" t="s">
        <v>373</v>
      </c>
      <c r="E6" s="74" t="s">
        <v>525</v>
      </c>
      <c r="F6" s="74" t="s">
        <v>100</v>
      </c>
      <c r="G6" s="77" t="s">
        <v>481</v>
      </c>
      <c r="H6" s="78" t="s">
        <v>492</v>
      </c>
      <c r="I6" s="68" t="s">
        <v>517</v>
      </c>
      <c r="J6" s="78" t="s">
        <v>354</v>
      </c>
      <c r="K6" s="76" t="s">
        <v>568</v>
      </c>
      <c r="L6" s="113">
        <v>50</v>
      </c>
      <c r="M6" s="113">
        <v>2</v>
      </c>
      <c r="N6" s="85" t="s">
        <v>549</v>
      </c>
      <c r="O6" s="85" t="s">
        <v>539</v>
      </c>
      <c r="P6" s="85" t="s">
        <v>455</v>
      </c>
      <c r="Q6" s="71">
        <v>21</v>
      </c>
      <c r="R6" s="86" t="s">
        <v>61</v>
      </c>
      <c r="S6" s="77" t="s">
        <v>385</v>
      </c>
      <c r="T6" s="68" t="s">
        <v>382</v>
      </c>
      <c r="U6" s="70" t="s">
        <v>417</v>
      </c>
      <c r="V6" s="70" t="s">
        <v>416</v>
      </c>
      <c r="W6" s="70" t="s">
        <v>415</v>
      </c>
      <c r="X6" s="70" t="s">
        <v>414</v>
      </c>
      <c r="Y6" s="119">
        <f>119-85+1</f>
        <v>35</v>
      </c>
      <c r="Z6" s="119">
        <f>119-85+1</f>
        <v>35</v>
      </c>
    </row>
    <row r="7" spans="2:26" ht="89.25" hidden="1" customHeight="1">
      <c r="B7" s="72">
        <v>4</v>
      </c>
      <c r="C7" s="72" t="s">
        <v>480</v>
      </c>
      <c r="D7" s="74" t="s">
        <v>376</v>
      </c>
      <c r="E7" s="74" t="s">
        <v>526</v>
      </c>
      <c r="F7" s="74" t="s">
        <v>100</v>
      </c>
      <c r="G7" s="77" t="s">
        <v>481</v>
      </c>
      <c r="H7" s="78" t="s">
        <v>482</v>
      </c>
      <c r="I7" s="68" t="s">
        <v>431</v>
      </c>
      <c r="J7" s="78" t="s">
        <v>368</v>
      </c>
      <c r="K7" s="76" t="s">
        <v>569</v>
      </c>
      <c r="L7" s="113">
        <v>26</v>
      </c>
      <c r="M7" s="113">
        <v>4</v>
      </c>
      <c r="N7" s="85" t="s">
        <v>550</v>
      </c>
      <c r="O7" s="85" t="s">
        <v>540</v>
      </c>
      <c r="P7" s="85" t="s">
        <v>458</v>
      </c>
      <c r="Q7" s="71">
        <v>6</v>
      </c>
      <c r="R7" s="86" t="s">
        <v>60</v>
      </c>
      <c r="S7" s="76" t="s">
        <v>369</v>
      </c>
      <c r="T7" s="68" t="s">
        <v>377</v>
      </c>
      <c r="U7" s="70" t="s">
        <v>434</v>
      </c>
      <c r="V7" s="70" t="s">
        <v>396</v>
      </c>
      <c r="W7" s="70" t="s">
        <v>432</v>
      </c>
      <c r="X7" s="70" t="s">
        <v>433</v>
      </c>
      <c r="Y7" s="119">
        <f>81-57+1</f>
        <v>25</v>
      </c>
      <c r="Z7" s="119">
        <f>81-57+1</f>
        <v>25</v>
      </c>
    </row>
    <row r="8" spans="2:26" ht="101.25" hidden="1" customHeight="1">
      <c r="B8" s="72">
        <v>5</v>
      </c>
      <c r="C8" s="72" t="s">
        <v>480</v>
      </c>
      <c r="D8" s="74" t="s">
        <v>375</v>
      </c>
      <c r="E8" s="74" t="s">
        <v>528</v>
      </c>
      <c r="F8" s="74" t="s">
        <v>100</v>
      </c>
      <c r="G8" s="77" t="s">
        <v>483</v>
      </c>
      <c r="H8" s="78" t="s">
        <v>484</v>
      </c>
      <c r="I8" s="68" t="s">
        <v>429</v>
      </c>
      <c r="J8" s="78" t="s">
        <v>365</v>
      </c>
      <c r="K8" s="76" t="s">
        <v>570</v>
      </c>
      <c r="L8" s="113">
        <v>8</v>
      </c>
      <c r="M8" s="113">
        <v>4</v>
      </c>
      <c r="N8" s="85" t="s">
        <v>551</v>
      </c>
      <c r="O8" s="85" t="s">
        <v>541</v>
      </c>
      <c r="P8" s="85" t="s">
        <v>457</v>
      </c>
      <c r="Q8" s="71">
        <v>18</v>
      </c>
      <c r="R8" s="86" t="s">
        <v>60</v>
      </c>
      <c r="S8" s="76" t="s">
        <v>367</v>
      </c>
      <c r="T8" s="68" t="s">
        <v>378</v>
      </c>
      <c r="U8" s="70" t="s">
        <v>427</v>
      </c>
      <c r="V8" s="70" t="s">
        <v>462</v>
      </c>
      <c r="W8" s="70" t="s">
        <v>426</v>
      </c>
      <c r="X8" s="70" t="s">
        <v>425</v>
      </c>
      <c r="Y8" s="119">
        <f>238-231+1</f>
        <v>8</v>
      </c>
      <c r="Z8" s="119">
        <f>238-231+1</f>
        <v>8</v>
      </c>
    </row>
    <row r="9" spans="2:26" ht="87" hidden="1" customHeight="1">
      <c r="B9" s="72">
        <v>6</v>
      </c>
      <c r="C9" s="72" t="s">
        <v>504</v>
      </c>
      <c r="D9" s="74" t="s">
        <v>383</v>
      </c>
      <c r="E9" s="74" t="s">
        <v>529</v>
      </c>
      <c r="F9" s="74" t="s">
        <v>100</v>
      </c>
      <c r="G9" s="77" t="s">
        <v>505</v>
      </c>
      <c r="H9" s="78" t="s">
        <v>506</v>
      </c>
      <c r="I9" s="68" t="s">
        <v>439</v>
      </c>
      <c r="J9" s="78" t="s">
        <v>351</v>
      </c>
      <c r="K9" s="76" t="s">
        <v>561</v>
      </c>
      <c r="L9" s="113">
        <v>10</v>
      </c>
      <c r="M9" s="113">
        <v>2</v>
      </c>
      <c r="N9" s="85" t="s">
        <v>552</v>
      </c>
      <c r="O9" s="85" t="s">
        <v>542</v>
      </c>
      <c r="P9" s="85" t="s">
        <v>459</v>
      </c>
      <c r="Q9" s="71">
        <v>34</v>
      </c>
      <c r="R9" s="86" t="s">
        <v>58</v>
      </c>
      <c r="S9" s="76" t="s">
        <v>379</v>
      </c>
      <c r="T9" s="68" t="s">
        <v>382</v>
      </c>
      <c r="U9" s="70" t="s">
        <v>441</v>
      </c>
      <c r="V9" s="70" t="s">
        <v>396</v>
      </c>
      <c r="W9" s="70" t="s">
        <v>440</v>
      </c>
      <c r="X9" s="70" t="s">
        <v>438</v>
      </c>
      <c r="Y9" s="119">
        <f>84-78+1</f>
        <v>7</v>
      </c>
      <c r="Z9" s="119" t="s">
        <v>576</v>
      </c>
    </row>
    <row r="10" spans="2:26" ht="120" hidden="1" customHeight="1">
      <c r="B10" s="72">
        <v>7</v>
      </c>
      <c r="C10" s="72" t="s">
        <v>507</v>
      </c>
      <c r="D10" s="79" t="s">
        <v>508</v>
      </c>
      <c r="E10" s="79" t="s">
        <v>530</v>
      </c>
      <c r="F10" s="74" t="s">
        <v>100</v>
      </c>
      <c r="G10" s="77" t="s">
        <v>343</v>
      </c>
      <c r="H10" s="83" t="s">
        <v>509</v>
      </c>
      <c r="I10" s="68" t="s">
        <v>428</v>
      </c>
      <c r="J10" s="81" t="s">
        <v>345</v>
      </c>
      <c r="K10" s="76" t="s">
        <v>571</v>
      </c>
      <c r="L10" s="113">
        <v>4</v>
      </c>
      <c r="M10" s="113">
        <v>2</v>
      </c>
      <c r="N10" s="85" t="s">
        <v>553</v>
      </c>
      <c r="O10" s="85" t="s">
        <v>543</v>
      </c>
      <c r="P10" s="87">
        <v>11</v>
      </c>
      <c r="Q10" s="71">
        <v>301</v>
      </c>
      <c r="R10" s="86" t="s">
        <v>58</v>
      </c>
      <c r="S10" s="77" t="s">
        <v>387</v>
      </c>
      <c r="T10" s="68" t="s">
        <v>377</v>
      </c>
      <c r="U10" s="70" t="s">
        <v>436</v>
      </c>
      <c r="V10" s="70" t="s">
        <v>396</v>
      </c>
      <c r="W10" s="70" t="s">
        <v>437</v>
      </c>
      <c r="X10" s="70" t="s">
        <v>435</v>
      </c>
      <c r="Y10" s="119">
        <f>89-87+1</f>
        <v>3</v>
      </c>
      <c r="Z10" s="119">
        <f>89-87+1</f>
        <v>3</v>
      </c>
    </row>
    <row r="11" spans="2:26" ht="117.75" customHeight="1">
      <c r="B11" s="72">
        <v>8</v>
      </c>
      <c r="C11" s="72" t="s">
        <v>485</v>
      </c>
      <c r="D11" s="79" t="s">
        <v>486</v>
      </c>
      <c r="E11" s="79" t="s">
        <v>531</v>
      </c>
      <c r="F11" s="74" t="s">
        <v>474</v>
      </c>
      <c r="G11" s="77" t="s">
        <v>52</v>
      </c>
      <c r="H11" s="80" t="s">
        <v>487</v>
      </c>
      <c r="I11" s="68" t="s">
        <v>52</v>
      </c>
      <c r="J11" s="81" t="s">
        <v>50</v>
      </c>
      <c r="K11" s="79" t="s">
        <v>572</v>
      </c>
      <c r="L11" s="113">
        <v>7</v>
      </c>
      <c r="M11" s="113">
        <v>3</v>
      </c>
      <c r="N11" s="114">
        <v>171170167</v>
      </c>
      <c r="O11" s="85" t="s">
        <v>544</v>
      </c>
      <c r="P11" s="87">
        <v>8</v>
      </c>
      <c r="Q11" s="71">
        <v>15</v>
      </c>
      <c r="R11" s="86" t="s">
        <v>60</v>
      </c>
      <c r="S11" s="77" t="s">
        <v>388</v>
      </c>
      <c r="T11" s="68" t="s">
        <v>377</v>
      </c>
      <c r="U11" s="70" t="s">
        <v>399</v>
      </c>
      <c r="V11" s="70" t="s">
        <v>400</v>
      </c>
      <c r="W11" s="70" t="s">
        <v>398</v>
      </c>
      <c r="X11" s="70" t="s">
        <v>460</v>
      </c>
      <c r="Y11" s="119">
        <f>144-136+1</f>
        <v>9</v>
      </c>
      <c r="Z11" s="119">
        <f>144-136+1</f>
        <v>9</v>
      </c>
    </row>
    <row r="12" spans="2:26" ht="93.75" hidden="1" customHeight="1">
      <c r="B12" s="72">
        <v>9</v>
      </c>
      <c r="C12" s="72" t="s">
        <v>485</v>
      </c>
      <c r="D12" s="79" t="s">
        <v>510</v>
      </c>
      <c r="E12" s="79" t="s">
        <v>527</v>
      </c>
      <c r="F12" s="74" t="s">
        <v>100</v>
      </c>
      <c r="G12" s="77" t="s">
        <v>511</v>
      </c>
      <c r="H12" s="80" t="s">
        <v>512</v>
      </c>
      <c r="I12" s="68" t="s">
        <v>402</v>
      </c>
      <c r="J12" s="81" t="s">
        <v>51</v>
      </c>
      <c r="K12" s="79" t="s">
        <v>573</v>
      </c>
      <c r="L12" s="113">
        <v>4</v>
      </c>
      <c r="M12" s="113">
        <v>2</v>
      </c>
      <c r="N12" s="114">
        <v>176174</v>
      </c>
      <c r="O12" s="85" t="s">
        <v>545</v>
      </c>
      <c r="P12" s="87">
        <v>4</v>
      </c>
      <c r="Q12" s="71">
        <v>12</v>
      </c>
      <c r="R12" s="86" t="s">
        <v>58</v>
      </c>
      <c r="S12" s="77" t="s">
        <v>389</v>
      </c>
      <c r="T12" s="68" t="s">
        <v>377</v>
      </c>
      <c r="U12" s="70" t="s">
        <v>448</v>
      </c>
      <c r="V12" s="70" t="s">
        <v>396</v>
      </c>
      <c r="W12" s="70" t="s">
        <v>401</v>
      </c>
      <c r="X12" s="70" t="s">
        <v>410</v>
      </c>
      <c r="Y12" s="119">
        <f>122-120+1</f>
        <v>3</v>
      </c>
      <c r="Z12" s="119">
        <f>122-120+1</f>
        <v>3</v>
      </c>
    </row>
    <row r="13" spans="2:26" ht="147" hidden="1" customHeight="1">
      <c r="B13" s="72">
        <v>10</v>
      </c>
      <c r="C13" s="72" t="s">
        <v>498</v>
      </c>
      <c r="D13" s="79" t="s">
        <v>499</v>
      </c>
      <c r="E13" s="79" t="s">
        <v>532</v>
      </c>
      <c r="F13" s="74" t="s">
        <v>100</v>
      </c>
      <c r="G13" s="77" t="s">
        <v>500</v>
      </c>
      <c r="H13" s="80" t="s">
        <v>501</v>
      </c>
      <c r="I13" s="68" t="s">
        <v>406</v>
      </c>
      <c r="J13" s="81" t="s">
        <v>470</v>
      </c>
      <c r="K13" s="79" t="s">
        <v>574</v>
      </c>
      <c r="L13" s="113">
        <v>38</v>
      </c>
      <c r="M13" s="113">
        <v>3</v>
      </c>
      <c r="N13" s="114">
        <v>178188180</v>
      </c>
      <c r="O13" s="85" t="s">
        <v>546</v>
      </c>
      <c r="P13" s="87">
        <v>47</v>
      </c>
      <c r="Q13" s="71">
        <v>70</v>
      </c>
      <c r="R13" s="86" t="s">
        <v>61</v>
      </c>
      <c r="S13" s="77" t="s">
        <v>391</v>
      </c>
      <c r="T13" s="68" t="s">
        <v>378</v>
      </c>
      <c r="U13" s="70" t="s">
        <v>430</v>
      </c>
      <c r="V13" s="70" t="s">
        <v>463</v>
      </c>
      <c r="W13" s="70" t="s">
        <v>424</v>
      </c>
      <c r="X13" s="70" t="s">
        <v>469</v>
      </c>
      <c r="Y13" s="119">
        <f>268-240+1</f>
        <v>29</v>
      </c>
      <c r="Z13" s="119">
        <f>268-240+1</f>
        <v>29</v>
      </c>
    </row>
    <row r="14" spans="2:26" s="111" customFormat="1" ht="26.25" customHeight="1">
      <c r="B14" s="106" t="s">
        <v>461</v>
      </c>
      <c r="C14" s="106"/>
      <c r="D14" s="107"/>
      <c r="E14" s="107"/>
      <c r="F14" s="108"/>
      <c r="G14" s="109"/>
      <c r="H14" s="106"/>
      <c r="I14" s="109"/>
      <c r="J14" s="106"/>
      <c r="K14" s="107"/>
      <c r="L14" s="110">
        <f>SUBTOTAL(109,Table6['# total different questions])</f>
        <v>7</v>
      </c>
      <c r="M14" s="109">
        <f>SUBTOTAL(109,Table6['#bug revealing questions])</f>
        <v>3</v>
      </c>
      <c r="N14" s="115" t="s">
        <v>554</v>
      </c>
      <c r="O14" s="109" t="s">
        <v>555</v>
      </c>
      <c r="P14" s="109">
        <f>SUBTOTAL(109,Table6['# questions fixed])</f>
        <v>8</v>
      </c>
      <c r="Q14" s="109">
        <f>SUBTOTAL(109,Table6['# CodeSnippets in the File])</f>
        <v>15</v>
      </c>
      <c r="R14" s="89"/>
      <c r="S14" s="106"/>
      <c r="T14" s="109"/>
      <c r="U14" s="106"/>
      <c r="V14" s="106"/>
      <c r="W14" s="106"/>
      <c r="X14" s="106">
        <f>SUBTOTAL(103,Table6[Method name])</f>
        <v>1</v>
      </c>
      <c r="Y14" s="118">
        <f>SUBTOTAL(101,Table6[Upload File])</f>
        <v>9</v>
      </c>
      <c r="Z14" s="118"/>
    </row>
    <row r="18" spans="13:13" s="73" customFormat="1">
      <c r="M18" s="95">
        <f>214-177</f>
        <v>37</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zoomScale="60" zoomScaleNormal="60" workbookViewId="0">
      <selection activeCell="D2" sqref="D2"/>
    </sheetView>
  </sheetViews>
  <sheetFormatPr defaultColWidth="9.1328125" defaultRowHeight="14.25"/>
  <cols>
    <col min="1" max="1" width="2" style="10" customWidth="1"/>
    <col min="2" max="2" width="20.59765625" style="13" customWidth="1"/>
    <col min="3" max="3" width="75.73046875" style="18" customWidth="1"/>
    <col min="4" max="4" width="51.1328125" style="10" customWidth="1"/>
    <col min="5" max="5" width="35.59765625" style="10" customWidth="1"/>
    <col min="6" max="6" width="14.73046875" style="10" customWidth="1"/>
    <col min="7" max="7" width="16.86328125" style="13" customWidth="1"/>
    <col min="8" max="8" width="13" style="13" customWidth="1"/>
    <col min="9" max="9" width="13.265625" style="10" customWidth="1"/>
    <col min="10" max="10" width="26" style="10" customWidth="1"/>
    <col min="11" max="11" width="9.1328125" style="13"/>
    <col min="12" max="12" width="35.265625" style="10" customWidth="1"/>
    <col min="13" max="13" width="66.73046875" style="10" customWidth="1"/>
    <col min="14" max="16384" width="9.1328125" style="10"/>
  </cols>
  <sheetData>
    <row r="1" spans="1:13">
      <c r="B1" s="11"/>
      <c r="C1" s="12"/>
    </row>
    <row r="2" spans="1:13" ht="92.25" customHeight="1">
      <c r="A2" s="14"/>
      <c r="B2" s="15" t="s">
        <v>79</v>
      </c>
      <c r="C2" s="16" t="s">
        <v>80</v>
      </c>
      <c r="D2" s="13" t="s">
        <v>81</v>
      </c>
      <c r="F2" s="13" t="s">
        <v>82</v>
      </c>
      <c r="G2" s="13" t="s">
        <v>83</v>
      </c>
      <c r="H2" s="17"/>
    </row>
    <row r="3" spans="1:13">
      <c r="G3" s="13" t="s">
        <v>84</v>
      </c>
      <c r="H3" s="13" t="s">
        <v>85</v>
      </c>
      <c r="I3" s="13" t="s">
        <v>84</v>
      </c>
    </row>
    <row r="4" spans="1:13" ht="42.75">
      <c r="B4" s="13" t="s">
        <v>86</v>
      </c>
      <c r="C4" s="18" t="s">
        <v>87</v>
      </c>
      <c r="D4" s="10" t="s">
        <v>88</v>
      </c>
      <c r="E4" s="10" t="s">
        <v>89</v>
      </c>
      <c r="F4" s="13" t="s">
        <v>90</v>
      </c>
      <c r="G4" s="13" t="s">
        <v>91</v>
      </c>
      <c r="H4" s="13" t="s">
        <v>92</v>
      </c>
      <c r="I4" s="13" t="s">
        <v>93</v>
      </c>
      <c r="J4" s="10" t="s">
        <v>94</v>
      </c>
      <c r="K4" s="13" t="s">
        <v>352</v>
      </c>
      <c r="L4" s="10" t="s">
        <v>320</v>
      </c>
      <c r="M4" s="10" t="s">
        <v>45</v>
      </c>
    </row>
    <row r="5" spans="1:13" ht="57" hidden="1">
      <c r="B5" s="19" t="s">
        <v>95</v>
      </c>
      <c r="C5" s="18" t="s">
        <v>96</v>
      </c>
      <c r="D5" s="10" t="s">
        <v>97</v>
      </c>
      <c r="E5" s="10" t="s">
        <v>98</v>
      </c>
      <c r="F5" s="13" t="s">
        <v>99</v>
      </c>
      <c r="G5" s="13" t="s">
        <v>100</v>
      </c>
      <c r="H5" s="13" t="s">
        <v>101</v>
      </c>
      <c r="I5" s="13" t="s">
        <v>101</v>
      </c>
    </row>
    <row r="6" spans="1:13" ht="60" hidden="1" customHeight="1">
      <c r="B6" s="23" t="s">
        <v>102</v>
      </c>
      <c r="C6" s="24" t="s">
        <v>103</v>
      </c>
      <c r="D6" s="25" t="s">
        <v>104</v>
      </c>
      <c r="E6" s="25" t="s">
        <v>105</v>
      </c>
      <c r="F6" s="23" t="s">
        <v>106</v>
      </c>
      <c r="G6" s="23" t="s">
        <v>107</v>
      </c>
      <c r="H6" s="23" t="s">
        <v>108</v>
      </c>
      <c r="I6" s="23" t="s">
        <v>101</v>
      </c>
      <c r="J6" s="10" t="s">
        <v>318</v>
      </c>
      <c r="K6" s="13" t="s">
        <v>315</v>
      </c>
    </row>
    <row r="7" spans="1:13" ht="99.75">
      <c r="B7" s="65" t="s">
        <v>109</v>
      </c>
      <c r="C7" s="66" t="s">
        <v>110</v>
      </c>
      <c r="D7" s="67" t="s">
        <v>111</v>
      </c>
      <c r="E7" s="67" t="s">
        <v>112</v>
      </c>
      <c r="F7" s="65" t="s">
        <v>106</v>
      </c>
      <c r="G7" s="65" t="s">
        <v>107</v>
      </c>
      <c r="H7" s="65" t="s">
        <v>108</v>
      </c>
      <c r="I7" s="65" t="s">
        <v>101</v>
      </c>
      <c r="J7" s="67" t="s">
        <v>319</v>
      </c>
      <c r="K7" s="65" t="s">
        <v>101</v>
      </c>
      <c r="L7" s="67" t="s">
        <v>321</v>
      </c>
      <c r="M7" s="67" t="s">
        <v>356</v>
      </c>
    </row>
    <row r="8" spans="1:13" ht="213.75">
      <c r="B8" s="65" t="s">
        <v>113</v>
      </c>
      <c r="C8" s="66" t="s">
        <v>114</v>
      </c>
      <c r="D8" s="67" t="s">
        <v>115</v>
      </c>
      <c r="E8" s="67" t="s">
        <v>116</v>
      </c>
      <c r="F8" s="65" t="s">
        <v>106</v>
      </c>
      <c r="G8" s="65" t="s">
        <v>100</v>
      </c>
      <c r="H8" s="65" t="s">
        <v>101</v>
      </c>
      <c r="I8" s="65" t="s">
        <v>108</v>
      </c>
      <c r="J8" s="67" t="s">
        <v>353</v>
      </c>
      <c r="K8" s="65" t="s">
        <v>101</v>
      </c>
      <c r="L8" s="67" t="s">
        <v>355</v>
      </c>
      <c r="M8" s="67" t="s">
        <v>354</v>
      </c>
    </row>
    <row r="9" spans="1:13" ht="42.75" hidden="1">
      <c r="B9" s="13" t="s">
        <v>117</v>
      </c>
      <c r="C9" s="18" t="s">
        <v>118</v>
      </c>
      <c r="D9" s="10" t="s">
        <v>119</v>
      </c>
      <c r="E9" s="10" t="s">
        <v>120</v>
      </c>
      <c r="F9" s="13" t="s">
        <v>99</v>
      </c>
      <c r="G9" s="13" t="s">
        <v>121</v>
      </c>
      <c r="H9" s="13" t="s">
        <v>108</v>
      </c>
      <c r="I9" s="13" t="s">
        <v>101</v>
      </c>
    </row>
    <row r="10" spans="1:13" ht="57" hidden="1">
      <c r="B10" s="13" t="s">
        <v>122</v>
      </c>
      <c r="C10" s="18" t="s">
        <v>123</v>
      </c>
      <c r="D10" s="10" t="s">
        <v>124</v>
      </c>
      <c r="E10" s="10" t="s">
        <v>125</v>
      </c>
      <c r="F10" s="13" t="s">
        <v>126</v>
      </c>
      <c r="G10" s="13" t="s">
        <v>121</v>
      </c>
      <c r="H10" s="13" t="s">
        <v>108</v>
      </c>
      <c r="I10" s="13" t="s">
        <v>108</v>
      </c>
    </row>
    <row r="11" spans="1:13" ht="71.25" hidden="1">
      <c r="B11" s="13" t="s">
        <v>127</v>
      </c>
      <c r="C11" s="18" t="s">
        <v>128</v>
      </c>
      <c r="D11" s="10" t="s">
        <v>129</v>
      </c>
      <c r="E11" s="10" t="s">
        <v>130</v>
      </c>
      <c r="F11" s="13" t="s">
        <v>99</v>
      </c>
      <c r="G11" s="21" t="s">
        <v>100</v>
      </c>
      <c r="H11" s="13" t="s">
        <v>101</v>
      </c>
      <c r="I11" s="13" t="s">
        <v>101</v>
      </c>
    </row>
    <row r="12" spans="1:13" ht="88.5" hidden="1" customHeight="1">
      <c r="B12" s="13" t="s">
        <v>131</v>
      </c>
      <c r="C12" s="18" t="s">
        <v>132</v>
      </c>
      <c r="D12" s="10" t="s">
        <v>133</v>
      </c>
      <c r="E12" s="10" t="s">
        <v>134</v>
      </c>
      <c r="F12" s="13" t="s">
        <v>126</v>
      </c>
      <c r="G12" s="13" t="s">
        <v>100</v>
      </c>
      <c r="H12" s="13" t="s">
        <v>101</v>
      </c>
      <c r="I12" s="13" t="s">
        <v>108</v>
      </c>
    </row>
    <row r="13" spans="1:13" ht="142.5">
      <c r="B13" s="65" t="s">
        <v>135</v>
      </c>
      <c r="C13" s="66" t="s">
        <v>136</v>
      </c>
      <c r="D13" s="67" t="s">
        <v>137</v>
      </c>
      <c r="E13" s="67" t="s">
        <v>138</v>
      </c>
      <c r="F13" s="65" t="s">
        <v>106</v>
      </c>
      <c r="G13" s="65" t="s">
        <v>100</v>
      </c>
      <c r="H13" s="65" t="s">
        <v>101</v>
      </c>
      <c r="I13" s="65" t="s">
        <v>108</v>
      </c>
      <c r="J13" s="67" t="s">
        <v>139</v>
      </c>
      <c r="K13" s="65" t="s">
        <v>101</v>
      </c>
      <c r="L13" s="67" t="s">
        <v>350</v>
      </c>
      <c r="M13" s="67" t="s">
        <v>351</v>
      </c>
    </row>
    <row r="14" spans="1:13" ht="85.5" hidden="1">
      <c r="B14" s="13" t="s">
        <v>140</v>
      </c>
      <c r="C14" s="18" t="s">
        <v>141</v>
      </c>
      <c r="D14" s="10" t="s">
        <v>142</v>
      </c>
      <c r="E14" s="10" t="s">
        <v>143</v>
      </c>
      <c r="F14" s="13" t="s">
        <v>99</v>
      </c>
      <c r="G14" s="21" t="s">
        <v>100</v>
      </c>
      <c r="H14" s="13" t="s">
        <v>101</v>
      </c>
      <c r="I14" s="13" t="s">
        <v>101</v>
      </c>
    </row>
    <row r="15" spans="1:13" ht="57" hidden="1">
      <c r="B15" s="64" t="s">
        <v>144</v>
      </c>
      <c r="C15" s="24" t="s">
        <v>145</v>
      </c>
      <c r="D15" s="25" t="s">
        <v>146</v>
      </c>
      <c r="E15" s="25" t="s">
        <v>348</v>
      </c>
      <c r="F15" s="23" t="s">
        <v>155</v>
      </c>
      <c r="G15" s="23" t="s">
        <v>107</v>
      </c>
      <c r="H15" s="23" t="s">
        <v>108</v>
      </c>
      <c r="I15" s="23" t="s">
        <v>101</v>
      </c>
      <c r="J15" s="10" t="s">
        <v>347</v>
      </c>
    </row>
    <row r="16" spans="1:13" ht="42.75" hidden="1">
      <c r="B16" s="13" t="s">
        <v>147</v>
      </c>
      <c r="C16" s="18" t="s">
        <v>148</v>
      </c>
      <c r="D16" s="10" t="s">
        <v>149</v>
      </c>
      <c r="E16" s="10" t="s">
        <v>150</v>
      </c>
      <c r="F16" s="13" t="s">
        <v>106</v>
      </c>
      <c r="G16" s="13" t="s">
        <v>100</v>
      </c>
      <c r="H16" s="13" t="s">
        <v>101</v>
      </c>
      <c r="I16" s="13" t="s">
        <v>101</v>
      </c>
    </row>
    <row r="17" spans="2:13" ht="42.75" hidden="1">
      <c r="B17" s="19" t="s">
        <v>151</v>
      </c>
      <c r="C17" s="22" t="s">
        <v>152</v>
      </c>
      <c r="D17" s="10" t="s">
        <v>153</v>
      </c>
      <c r="E17" s="10" t="s">
        <v>154</v>
      </c>
      <c r="F17" s="13" t="s">
        <v>155</v>
      </c>
      <c r="G17" s="13" t="s">
        <v>100</v>
      </c>
      <c r="H17" s="13" t="s">
        <v>108</v>
      </c>
      <c r="I17" s="13" t="s">
        <v>101</v>
      </c>
    </row>
    <row r="18" spans="2:13" ht="85.5" hidden="1">
      <c r="B18" s="13" t="s">
        <v>156</v>
      </c>
      <c r="C18" s="18" t="s">
        <v>157</v>
      </c>
      <c r="D18" s="10" t="s">
        <v>158</v>
      </c>
      <c r="E18" s="10" t="s">
        <v>159</v>
      </c>
      <c r="F18" s="13" t="s">
        <v>99</v>
      </c>
      <c r="G18" s="21" t="s">
        <v>100</v>
      </c>
      <c r="H18" s="13" t="s">
        <v>101</v>
      </c>
      <c r="I18" s="13" t="s">
        <v>108</v>
      </c>
    </row>
    <row r="19" spans="2:13" ht="85.5" hidden="1">
      <c r="B19" s="13" t="s">
        <v>160</v>
      </c>
      <c r="C19" s="18" t="s">
        <v>161</v>
      </c>
      <c r="D19" s="10" t="s">
        <v>162</v>
      </c>
      <c r="E19" s="10" t="s">
        <v>163</v>
      </c>
      <c r="F19" s="13" t="s">
        <v>126</v>
      </c>
      <c r="G19" s="13" t="s">
        <v>100</v>
      </c>
      <c r="H19" s="13" t="s">
        <v>101</v>
      </c>
      <c r="I19" s="13" t="s">
        <v>108</v>
      </c>
    </row>
    <row r="20" spans="2:13" ht="71.25" hidden="1">
      <c r="B20" s="19" t="s">
        <v>164</v>
      </c>
      <c r="C20" s="18" t="s">
        <v>165</v>
      </c>
      <c r="D20" s="10" t="s">
        <v>166</v>
      </c>
      <c r="E20" s="10" t="s">
        <v>167</v>
      </c>
      <c r="F20" s="13" t="s">
        <v>155</v>
      </c>
      <c r="G20" s="13" t="s">
        <v>100</v>
      </c>
      <c r="H20" s="13" t="s">
        <v>101</v>
      </c>
      <c r="I20" s="13" t="s">
        <v>101</v>
      </c>
    </row>
    <row r="21" spans="2:13" ht="57" hidden="1">
      <c r="B21" s="23" t="s">
        <v>168</v>
      </c>
      <c r="C21" s="24" t="s">
        <v>169</v>
      </c>
      <c r="D21" s="25" t="s">
        <v>170</v>
      </c>
      <c r="E21" s="25" t="s">
        <v>171</v>
      </c>
      <c r="F21" s="23" t="s">
        <v>155</v>
      </c>
      <c r="G21" s="23" t="s">
        <v>107</v>
      </c>
      <c r="H21" s="23" t="s">
        <v>108</v>
      </c>
      <c r="I21" s="23" t="s">
        <v>108</v>
      </c>
      <c r="J21" s="25" t="s">
        <v>349</v>
      </c>
    </row>
    <row r="22" spans="2:13" ht="42.75" hidden="1">
      <c r="B22" s="23" t="s">
        <v>172</v>
      </c>
      <c r="C22" s="24" t="s">
        <v>173</v>
      </c>
      <c r="D22" s="25" t="s">
        <v>174</v>
      </c>
      <c r="E22" s="25" t="s">
        <v>175</v>
      </c>
      <c r="F22" s="23" t="s">
        <v>99</v>
      </c>
      <c r="G22" s="23" t="s">
        <v>107</v>
      </c>
      <c r="H22" s="23" t="s">
        <v>108</v>
      </c>
      <c r="I22" s="23" t="s">
        <v>101</v>
      </c>
      <c r="J22" s="25" t="s">
        <v>359</v>
      </c>
      <c r="K22" s="23"/>
    </row>
    <row r="23" spans="2:13" ht="99.75" hidden="1">
      <c r="B23" s="23" t="s">
        <v>176</v>
      </c>
      <c r="C23" s="24" t="s">
        <v>177</v>
      </c>
      <c r="D23" s="25" t="s">
        <v>178</v>
      </c>
      <c r="E23" s="25" t="s">
        <v>179</v>
      </c>
      <c r="F23" s="23" t="s">
        <v>99</v>
      </c>
      <c r="G23" s="23" t="s">
        <v>100</v>
      </c>
      <c r="H23" s="23" t="s">
        <v>101</v>
      </c>
      <c r="I23" s="23" t="s">
        <v>108</v>
      </c>
      <c r="J23" s="25" t="s">
        <v>360</v>
      </c>
      <c r="K23" s="23"/>
      <c r="L23" s="25"/>
    </row>
    <row r="24" spans="2:13" ht="85.5" hidden="1">
      <c r="B24" s="13" t="s">
        <v>180</v>
      </c>
      <c r="C24" s="18" t="s">
        <v>181</v>
      </c>
      <c r="D24" s="10" t="s">
        <v>182</v>
      </c>
      <c r="E24" s="10" t="s">
        <v>357</v>
      </c>
      <c r="F24" s="13" t="s">
        <v>106</v>
      </c>
      <c r="G24" s="13" t="s">
        <v>121</v>
      </c>
      <c r="H24" s="13" t="s">
        <v>108</v>
      </c>
      <c r="I24" s="13" t="s">
        <v>101</v>
      </c>
      <c r="J24" s="10" t="s">
        <v>358</v>
      </c>
      <c r="K24" s="13" t="s">
        <v>108</v>
      </c>
    </row>
    <row r="25" spans="2:13" ht="99.75" hidden="1">
      <c r="B25" s="19" t="s">
        <v>183</v>
      </c>
      <c r="C25" s="18" t="s">
        <v>184</v>
      </c>
      <c r="D25" s="10" t="s">
        <v>185</v>
      </c>
      <c r="E25" s="10" t="s">
        <v>186</v>
      </c>
      <c r="F25" s="13" t="s">
        <v>155</v>
      </c>
      <c r="G25" s="13" t="s">
        <v>121</v>
      </c>
      <c r="H25" s="13" t="s">
        <v>108</v>
      </c>
      <c r="I25" s="13" t="s">
        <v>101</v>
      </c>
    </row>
    <row r="26" spans="2:13" ht="57" hidden="1">
      <c r="B26" s="23" t="s">
        <v>187</v>
      </c>
      <c r="C26" s="24" t="s">
        <v>188</v>
      </c>
      <c r="D26" s="25" t="s">
        <v>189</v>
      </c>
      <c r="E26" s="25" t="s">
        <v>190</v>
      </c>
      <c r="F26" s="23" t="s">
        <v>106</v>
      </c>
      <c r="G26" s="23" t="s">
        <v>100</v>
      </c>
      <c r="H26" s="23" t="s">
        <v>101</v>
      </c>
      <c r="I26" s="23" t="s">
        <v>108</v>
      </c>
      <c r="J26" s="25"/>
      <c r="K26" s="23"/>
      <c r="L26" s="25"/>
      <c r="M26" s="25"/>
    </row>
    <row r="27" spans="2:13" ht="57" hidden="1">
      <c r="B27" s="13" t="s">
        <v>191</v>
      </c>
      <c r="C27" s="18" t="s">
        <v>192</v>
      </c>
      <c r="D27" s="10" t="s">
        <v>193</v>
      </c>
      <c r="E27" s="10" t="s">
        <v>194</v>
      </c>
      <c r="F27" s="13" t="s">
        <v>126</v>
      </c>
      <c r="G27" s="13" t="s">
        <v>195</v>
      </c>
      <c r="H27" s="13" t="s">
        <v>108</v>
      </c>
      <c r="I27" s="13" t="s">
        <v>101</v>
      </c>
    </row>
    <row r="28" spans="2:13" ht="57" hidden="1">
      <c r="B28" s="19" t="s">
        <v>196</v>
      </c>
      <c r="C28" s="18" t="s">
        <v>197</v>
      </c>
      <c r="D28" s="10" t="s">
        <v>198</v>
      </c>
      <c r="E28" s="10" t="s">
        <v>199</v>
      </c>
      <c r="F28" s="13" t="s">
        <v>155</v>
      </c>
      <c r="G28" s="13" t="s">
        <v>195</v>
      </c>
      <c r="H28" s="13" t="s">
        <v>108</v>
      </c>
      <c r="I28" s="13" t="s">
        <v>101</v>
      </c>
    </row>
    <row r="29" spans="2:13" ht="42.75" hidden="1">
      <c r="B29" s="13" t="s">
        <v>200</v>
      </c>
      <c r="C29" s="18" t="s">
        <v>201</v>
      </c>
      <c r="D29" s="10" t="s">
        <v>202</v>
      </c>
      <c r="E29" s="10" t="s">
        <v>361</v>
      </c>
      <c r="F29" s="13" t="s">
        <v>106</v>
      </c>
      <c r="G29" s="13" t="s">
        <v>121</v>
      </c>
      <c r="H29" s="13" t="s">
        <v>108</v>
      </c>
      <c r="I29" s="13" t="s">
        <v>101</v>
      </c>
      <c r="J29" s="10" t="s">
        <v>358</v>
      </c>
      <c r="K29" s="13" t="s">
        <v>108</v>
      </c>
    </row>
    <row r="30" spans="2:13" ht="28.5" hidden="1">
      <c r="B30" s="13" t="s">
        <v>203</v>
      </c>
      <c r="C30" s="18" t="s">
        <v>204</v>
      </c>
      <c r="D30" s="10" t="s">
        <v>205</v>
      </c>
      <c r="E30" s="10" t="s">
        <v>190</v>
      </c>
      <c r="F30" s="13" t="s">
        <v>106</v>
      </c>
      <c r="G30" s="13" t="s">
        <v>100</v>
      </c>
      <c r="H30" s="13" t="s">
        <v>108</v>
      </c>
      <c r="I30" s="13" t="s">
        <v>108</v>
      </c>
    </row>
    <row r="31" spans="2:13" ht="114">
      <c r="B31" s="65" t="s">
        <v>206</v>
      </c>
      <c r="C31" s="66" t="s">
        <v>207</v>
      </c>
      <c r="D31" s="67" t="s">
        <v>208</v>
      </c>
      <c r="E31" s="67" t="s">
        <v>209</v>
      </c>
      <c r="F31" s="65" t="s">
        <v>106</v>
      </c>
      <c r="G31" s="65" t="s">
        <v>121</v>
      </c>
      <c r="H31" s="65" t="s">
        <v>108</v>
      </c>
      <c r="I31" s="65" t="s">
        <v>101</v>
      </c>
      <c r="J31" s="67" t="s">
        <v>363</v>
      </c>
      <c r="K31" s="65" t="s">
        <v>101</v>
      </c>
      <c r="L31" s="67" t="s">
        <v>364</v>
      </c>
      <c r="M31" s="67" t="s">
        <v>362</v>
      </c>
    </row>
    <row r="32" spans="2:13" ht="42.75" hidden="1">
      <c r="B32" s="23" t="s">
        <v>210</v>
      </c>
      <c r="C32" s="18" t="s">
        <v>211</v>
      </c>
      <c r="D32" s="10" t="s">
        <v>212</v>
      </c>
      <c r="E32" s="10" t="s">
        <v>213</v>
      </c>
      <c r="F32" s="13" t="s">
        <v>106</v>
      </c>
      <c r="G32" s="13" t="s">
        <v>195</v>
      </c>
      <c r="H32" s="13" t="s">
        <v>108</v>
      </c>
      <c r="I32" s="13" t="s">
        <v>101</v>
      </c>
      <c r="J32" s="10" t="s">
        <v>214</v>
      </c>
      <c r="K32" s="13" t="s">
        <v>315</v>
      </c>
    </row>
    <row r="33" spans="2:13" ht="42.75" hidden="1">
      <c r="B33" s="13" t="s">
        <v>215</v>
      </c>
      <c r="C33" s="18" t="s">
        <v>216</v>
      </c>
      <c r="D33" s="10" t="s">
        <v>217</v>
      </c>
      <c r="E33" s="10" t="s">
        <v>218</v>
      </c>
      <c r="F33" s="13" t="s">
        <v>106</v>
      </c>
      <c r="G33" s="13" t="s">
        <v>100</v>
      </c>
      <c r="H33" s="13" t="s">
        <v>101</v>
      </c>
      <c r="I33" s="13" t="s">
        <v>101</v>
      </c>
    </row>
    <row r="34" spans="2:13" ht="99.75">
      <c r="B34" s="65" t="s">
        <v>219</v>
      </c>
      <c r="C34" s="66" t="s">
        <v>220</v>
      </c>
      <c r="D34" s="67" t="s">
        <v>221</v>
      </c>
      <c r="E34" s="67" t="s">
        <v>222</v>
      </c>
      <c r="F34" s="65" t="s">
        <v>106</v>
      </c>
      <c r="G34" s="65" t="s">
        <v>100</v>
      </c>
      <c r="H34" s="65" t="s">
        <v>108</v>
      </c>
      <c r="I34" s="65" t="s">
        <v>108</v>
      </c>
      <c r="J34" s="67" t="s">
        <v>367</v>
      </c>
      <c r="K34" s="65" t="s">
        <v>101</v>
      </c>
      <c r="L34" s="67" t="s">
        <v>366</v>
      </c>
      <c r="M34" s="67" t="s">
        <v>365</v>
      </c>
    </row>
    <row r="35" spans="2:13" ht="114">
      <c r="B35" s="65" t="s">
        <v>223</v>
      </c>
      <c r="C35" s="66" t="s">
        <v>224</v>
      </c>
      <c r="D35" s="67" t="s">
        <v>225</v>
      </c>
      <c r="E35" s="67" t="s">
        <v>226</v>
      </c>
      <c r="F35" s="65" t="s">
        <v>106</v>
      </c>
      <c r="G35" s="65" t="s">
        <v>100</v>
      </c>
      <c r="H35" s="65" t="s">
        <v>108</v>
      </c>
      <c r="I35" s="65" t="s">
        <v>108</v>
      </c>
      <c r="J35" s="67" t="s">
        <v>369</v>
      </c>
      <c r="K35" s="65" t="s">
        <v>101</v>
      </c>
      <c r="L35" s="67" t="s">
        <v>370</v>
      </c>
      <c r="M35" s="67" t="s">
        <v>368</v>
      </c>
    </row>
    <row r="36" spans="2:13" ht="71.25" hidden="1">
      <c r="B36" s="19" t="s">
        <v>227</v>
      </c>
      <c r="C36" s="26" t="s">
        <v>228</v>
      </c>
      <c r="D36" s="10" t="s">
        <v>229</v>
      </c>
      <c r="E36" s="10" t="s">
        <v>230</v>
      </c>
      <c r="F36" s="13" t="s">
        <v>155</v>
      </c>
      <c r="G36" s="13" t="s">
        <v>100</v>
      </c>
      <c r="H36" s="13" t="s">
        <v>108</v>
      </c>
      <c r="I36" s="13" t="s">
        <v>101</v>
      </c>
    </row>
    <row r="37" spans="2:13" ht="28.5" hidden="1">
      <c r="B37" s="19" t="s">
        <v>231</v>
      </c>
      <c r="C37" s="18" t="s">
        <v>232</v>
      </c>
      <c r="D37" s="10" t="s">
        <v>233</v>
      </c>
      <c r="E37" s="10" t="s">
        <v>234</v>
      </c>
      <c r="F37" s="13" t="s">
        <v>155</v>
      </c>
      <c r="G37" s="13" t="s">
        <v>195</v>
      </c>
      <c r="H37" s="13" t="s">
        <v>108</v>
      </c>
      <c r="I37" s="13" t="s">
        <v>101</v>
      </c>
    </row>
    <row r="38" spans="2:13" ht="42.75" hidden="1">
      <c r="B38" s="13" t="s">
        <v>235</v>
      </c>
      <c r="C38" s="18" t="s">
        <v>236</v>
      </c>
      <c r="D38" s="10" t="s">
        <v>237</v>
      </c>
      <c r="E38" s="10" t="s">
        <v>190</v>
      </c>
      <c r="F38" s="13" t="s">
        <v>106</v>
      </c>
      <c r="G38" s="13" t="s">
        <v>100</v>
      </c>
      <c r="H38" s="13" t="s">
        <v>101</v>
      </c>
      <c r="I38" s="13" t="s">
        <v>108</v>
      </c>
    </row>
    <row r="39" spans="2:13" ht="42.75" hidden="1">
      <c r="B39" s="13" t="s">
        <v>238</v>
      </c>
      <c r="C39" s="18" t="s">
        <v>239</v>
      </c>
      <c r="D39" s="10" t="s">
        <v>240</v>
      </c>
      <c r="E39" s="10" t="s">
        <v>241</v>
      </c>
      <c r="F39" s="13" t="s">
        <v>106</v>
      </c>
      <c r="G39" s="13" t="s">
        <v>121</v>
      </c>
      <c r="H39" s="13" t="s">
        <v>108</v>
      </c>
      <c r="I39" s="13" t="s">
        <v>108</v>
      </c>
      <c r="J39" s="10" t="s">
        <v>371</v>
      </c>
      <c r="K39" s="13" t="s">
        <v>108</v>
      </c>
    </row>
    <row r="40" spans="2:13" ht="42.75" hidden="1">
      <c r="B40" s="19" t="s">
        <v>242</v>
      </c>
      <c r="C40" s="18" t="s">
        <v>243</v>
      </c>
      <c r="D40" s="10" t="s">
        <v>244</v>
      </c>
      <c r="E40" s="10" t="s">
        <v>245</v>
      </c>
      <c r="F40" s="13" t="s">
        <v>155</v>
      </c>
      <c r="G40" s="13" t="s">
        <v>195</v>
      </c>
      <c r="H40" s="13" t="s">
        <v>108</v>
      </c>
      <c r="I40" s="13" t="s">
        <v>101</v>
      </c>
    </row>
    <row r="41" spans="2:13" ht="28.5" hidden="1">
      <c r="B41" s="13" t="s">
        <v>246</v>
      </c>
      <c r="C41" s="18" t="s">
        <v>239</v>
      </c>
      <c r="D41" s="10" t="s">
        <v>247</v>
      </c>
      <c r="E41" s="10" t="s">
        <v>190</v>
      </c>
      <c r="F41" s="13" t="s">
        <v>106</v>
      </c>
      <c r="G41" s="13" t="s">
        <v>100</v>
      </c>
      <c r="H41" s="13" t="s">
        <v>108</v>
      </c>
      <c r="I41" s="13" t="s">
        <v>108</v>
      </c>
    </row>
    <row r="42" spans="2:13" ht="28.5" hidden="1">
      <c r="B42" s="19" t="s">
        <v>248</v>
      </c>
      <c r="C42" s="18" t="s">
        <v>249</v>
      </c>
      <c r="D42" s="10" t="s">
        <v>250</v>
      </c>
      <c r="E42" s="10" t="s">
        <v>251</v>
      </c>
      <c r="F42" s="13" t="s">
        <v>155</v>
      </c>
      <c r="G42" s="13" t="s">
        <v>100</v>
      </c>
      <c r="H42" s="13" t="s">
        <v>108</v>
      </c>
      <c r="I42" s="13" t="s">
        <v>101</v>
      </c>
    </row>
    <row r="43" spans="2:13" ht="71.25" hidden="1">
      <c r="B43" s="13" t="s">
        <v>252</v>
      </c>
      <c r="C43" s="18" t="s">
        <v>253</v>
      </c>
      <c r="D43" s="10" t="s">
        <v>254</v>
      </c>
      <c r="E43" s="10" t="s">
        <v>255</v>
      </c>
      <c r="F43" s="13" t="s">
        <v>106</v>
      </c>
      <c r="G43" s="13" t="s">
        <v>100</v>
      </c>
      <c r="H43" s="13" t="s">
        <v>108</v>
      </c>
      <c r="I43" s="13" t="s">
        <v>108</v>
      </c>
      <c r="J43" s="10" t="s">
        <v>372</v>
      </c>
      <c r="K43" s="13" t="s">
        <v>108</v>
      </c>
    </row>
    <row r="44" spans="2:13" ht="71.25" hidden="1">
      <c r="B44" s="20" t="s">
        <v>256</v>
      </c>
      <c r="C44" s="24" t="s">
        <v>257</v>
      </c>
      <c r="D44" s="25" t="s">
        <v>258</v>
      </c>
      <c r="E44" s="25" t="s">
        <v>259</v>
      </c>
      <c r="F44" s="23" t="s">
        <v>106</v>
      </c>
      <c r="G44" s="23" t="s">
        <v>121</v>
      </c>
      <c r="H44" s="23" t="s">
        <v>108</v>
      </c>
      <c r="I44" s="23" t="s">
        <v>108</v>
      </c>
      <c r="J44" s="10" t="s">
        <v>371</v>
      </c>
      <c r="K44" s="13" t="s">
        <v>108</v>
      </c>
    </row>
    <row r="45" spans="2:13" ht="28.5" hidden="1">
      <c r="B45" s="19" t="s">
        <v>260</v>
      </c>
      <c r="C45" s="18" t="s">
        <v>261</v>
      </c>
      <c r="D45" s="10" t="s">
        <v>262</v>
      </c>
      <c r="E45" s="10" t="s">
        <v>263</v>
      </c>
      <c r="F45" s="13" t="s">
        <v>155</v>
      </c>
      <c r="G45" s="13" t="s">
        <v>107</v>
      </c>
      <c r="H45" s="13" t="s">
        <v>108</v>
      </c>
      <c r="I45" s="13" t="s">
        <v>108</v>
      </c>
    </row>
    <row r="46" spans="2:13" ht="85.5" hidden="1">
      <c r="B46" s="13" t="s">
        <v>264</v>
      </c>
      <c r="C46" s="18" t="s">
        <v>265</v>
      </c>
      <c r="D46" s="10" t="s">
        <v>266</v>
      </c>
      <c r="E46" s="10" t="s">
        <v>267</v>
      </c>
      <c r="F46" s="13" t="s">
        <v>106</v>
      </c>
      <c r="G46" s="13" t="s">
        <v>107</v>
      </c>
      <c r="H46" s="13" t="s">
        <v>108</v>
      </c>
      <c r="I46" s="13" t="s">
        <v>108</v>
      </c>
      <c r="K46" s="13" t="s">
        <v>108</v>
      </c>
    </row>
    <row r="47" spans="2:13" ht="99.75" hidden="1">
      <c r="B47" s="19" t="s">
        <v>268</v>
      </c>
      <c r="C47" s="18" t="s">
        <v>269</v>
      </c>
      <c r="D47" s="10" t="s">
        <v>270</v>
      </c>
      <c r="E47" s="10" t="s">
        <v>271</v>
      </c>
      <c r="F47" s="13" t="s">
        <v>155</v>
      </c>
      <c r="G47" s="13" t="s">
        <v>195</v>
      </c>
      <c r="H47" s="13" t="s">
        <v>108</v>
      </c>
      <c r="I47" s="13" t="s">
        <v>101</v>
      </c>
    </row>
    <row r="48" spans="2:13" ht="57" hidden="1">
      <c r="B48" s="19" t="s">
        <v>272</v>
      </c>
      <c r="C48" s="18" t="s">
        <v>273</v>
      </c>
      <c r="D48" s="10" t="s">
        <v>274</v>
      </c>
      <c r="E48" s="10" t="s">
        <v>275</v>
      </c>
      <c r="F48" s="13" t="s">
        <v>155</v>
      </c>
      <c r="G48" s="13" t="s">
        <v>100</v>
      </c>
      <c r="H48" s="13" t="s">
        <v>101</v>
      </c>
      <c r="I48" s="13" t="s">
        <v>108</v>
      </c>
    </row>
    <row r="49" spans="2:11" ht="99.75" hidden="1">
      <c r="B49" s="19" t="s">
        <v>276</v>
      </c>
      <c r="C49" s="18" t="s">
        <v>277</v>
      </c>
      <c r="D49" s="10" t="s">
        <v>278</v>
      </c>
      <c r="E49" s="10" t="s">
        <v>279</v>
      </c>
      <c r="F49" s="13" t="s">
        <v>155</v>
      </c>
      <c r="G49" s="13" t="s">
        <v>100</v>
      </c>
      <c r="H49" s="13" t="s">
        <v>101</v>
      </c>
      <c r="I49" s="13" t="s">
        <v>101</v>
      </c>
    </row>
    <row r="50" spans="2:11" ht="42.75" hidden="1">
      <c r="B50" s="19" t="s">
        <v>280</v>
      </c>
      <c r="C50" s="18" t="s">
        <v>281</v>
      </c>
      <c r="D50" s="10" t="s">
        <v>282</v>
      </c>
      <c r="E50" s="10" t="s">
        <v>283</v>
      </c>
      <c r="F50" s="13" t="s">
        <v>155</v>
      </c>
      <c r="G50" s="13" t="s">
        <v>100</v>
      </c>
      <c r="H50" s="13" t="s">
        <v>108</v>
      </c>
      <c r="I50" s="13" t="s">
        <v>108</v>
      </c>
    </row>
    <row r="51" spans="2:11" ht="57" hidden="1">
      <c r="B51" s="19" t="s">
        <v>284</v>
      </c>
      <c r="C51" s="18" t="s">
        <v>285</v>
      </c>
      <c r="D51" s="10" t="s">
        <v>286</v>
      </c>
      <c r="E51" s="10" t="s">
        <v>287</v>
      </c>
      <c r="F51" s="13" t="s">
        <v>155</v>
      </c>
      <c r="G51" s="13" t="s">
        <v>107</v>
      </c>
      <c r="H51" s="13" t="s">
        <v>108</v>
      </c>
      <c r="I51" s="13" t="s">
        <v>108</v>
      </c>
    </row>
    <row r="52" spans="2:11" ht="28.5" hidden="1">
      <c r="B52" s="19" t="s">
        <v>288</v>
      </c>
      <c r="C52" s="18" t="s">
        <v>289</v>
      </c>
      <c r="D52" s="10" t="s">
        <v>290</v>
      </c>
      <c r="E52" s="10" t="s">
        <v>291</v>
      </c>
      <c r="F52" s="13" t="s">
        <v>155</v>
      </c>
      <c r="G52" s="13" t="s">
        <v>121</v>
      </c>
      <c r="H52" s="13" t="s">
        <v>108</v>
      </c>
      <c r="I52" s="13" t="s">
        <v>101</v>
      </c>
    </row>
    <row r="53" spans="2:11" ht="199.5" hidden="1">
      <c r="B53" s="27" t="s">
        <v>292</v>
      </c>
      <c r="C53" s="28" t="s">
        <v>293</v>
      </c>
      <c r="D53" s="29" t="s">
        <v>294</v>
      </c>
      <c r="E53" s="29" t="s">
        <v>295</v>
      </c>
      <c r="F53" s="30" t="s">
        <v>99</v>
      </c>
      <c r="G53" s="21" t="s">
        <v>100</v>
      </c>
      <c r="H53" s="21" t="s">
        <v>101</v>
      </c>
      <c r="I53" s="21" t="s">
        <v>101</v>
      </c>
    </row>
    <row r="54" spans="2:11" ht="85.5" hidden="1">
      <c r="B54" s="13" t="s">
        <v>296</v>
      </c>
      <c r="C54" s="18" t="s">
        <v>297</v>
      </c>
      <c r="D54" s="10" t="s">
        <v>298</v>
      </c>
      <c r="E54" s="10" t="s">
        <v>299</v>
      </c>
      <c r="F54" s="13" t="s">
        <v>106</v>
      </c>
      <c r="G54" s="21" t="s">
        <v>100</v>
      </c>
      <c r="H54" s="21" t="s">
        <v>101</v>
      </c>
      <c r="I54" s="13" t="s">
        <v>108</v>
      </c>
      <c r="J54" s="10" t="s">
        <v>300</v>
      </c>
      <c r="K54" s="13" t="s">
        <v>108</v>
      </c>
    </row>
    <row r="55" spans="2:11" ht="156.75" hidden="1">
      <c r="B55" s="31" t="s">
        <v>301</v>
      </c>
      <c r="C55" s="10" t="s">
        <v>302</v>
      </c>
      <c r="D55" s="10" t="s">
        <v>303</v>
      </c>
      <c r="E55" s="10" t="s">
        <v>304</v>
      </c>
      <c r="F55" s="13" t="s">
        <v>106</v>
      </c>
      <c r="G55" s="21" t="s">
        <v>100</v>
      </c>
      <c r="H55" s="13" t="s">
        <v>108</v>
      </c>
      <c r="I55" s="13" t="s">
        <v>108</v>
      </c>
      <c r="J55" s="10" t="s">
        <v>305</v>
      </c>
    </row>
    <row r="56" spans="2:11" ht="171" hidden="1">
      <c r="B56" s="31" t="s">
        <v>306</v>
      </c>
      <c r="C56" s="18" t="s">
        <v>307</v>
      </c>
      <c r="D56" s="10" t="s">
        <v>308</v>
      </c>
      <c r="E56" s="10" t="s">
        <v>309</v>
      </c>
      <c r="F56" s="13" t="s">
        <v>106</v>
      </c>
      <c r="G56" s="13" t="s">
        <v>100</v>
      </c>
      <c r="H56" s="13" t="s">
        <v>101</v>
      </c>
      <c r="I56" s="13" t="s">
        <v>108</v>
      </c>
      <c r="J56" s="10" t="s">
        <v>310</v>
      </c>
    </row>
  </sheetData>
  <hyperlinks>
    <hyperlink ref="B56" r:id="rId1" xr:uid="{00000000-0004-0000-0200-000000000000}"/>
    <hyperlink ref="B55" r:id="rId2" xr:uid="{00000000-0004-0000-0200-000001000000}"/>
  </hyperlinks>
  <pageMargins left="0.7" right="0.7" top="0.75" bottom="0.75" header="0.3" footer="0.3"/>
  <pageSetup orientation="portrait" r:id="rId3"/>
  <legacy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1"/>
  <sheetViews>
    <sheetView topLeftCell="A5" workbookViewId="0">
      <selection activeCell="B4" sqref="B4"/>
    </sheetView>
  </sheetViews>
  <sheetFormatPr defaultColWidth="9.1328125" defaultRowHeight="14.25"/>
  <cols>
    <col min="1" max="1" width="3.1328125" style="2" customWidth="1"/>
    <col min="2" max="2" width="24.1328125" style="2" customWidth="1"/>
    <col min="3" max="3" width="37.73046875" style="2" customWidth="1"/>
    <col min="4" max="4" width="22.265625" style="61" customWidth="1"/>
    <col min="5" max="5" width="49.265625" style="2" customWidth="1"/>
    <col min="6" max="6" width="12.86328125" style="61" customWidth="1"/>
    <col min="7" max="7" width="28.265625" style="2" customWidth="1"/>
    <col min="8" max="16384" width="9.1328125" style="2"/>
  </cols>
  <sheetData>
    <row r="3" spans="2:7" ht="23.25">
      <c r="B3" s="2" t="s">
        <v>0</v>
      </c>
      <c r="C3" s="2" t="s">
        <v>44</v>
      </c>
      <c r="D3" s="61" t="s">
        <v>47</v>
      </c>
      <c r="E3" s="2" t="s">
        <v>45</v>
      </c>
      <c r="F3" s="61" t="s">
        <v>48</v>
      </c>
      <c r="G3" s="2" t="s">
        <v>57</v>
      </c>
    </row>
    <row r="4" spans="2:7" ht="52.5">
      <c r="B4" s="5" t="s">
        <v>49</v>
      </c>
      <c r="C4" s="3" t="s">
        <v>52</v>
      </c>
      <c r="D4" s="7" t="s">
        <v>78</v>
      </c>
      <c r="E4" s="63" t="s">
        <v>50</v>
      </c>
      <c r="F4" s="9" t="s">
        <v>60</v>
      </c>
      <c r="G4" s="6" t="s">
        <v>62</v>
      </c>
    </row>
    <row r="5" spans="2:7" ht="65.650000000000006">
      <c r="B5" s="5" t="s">
        <v>49</v>
      </c>
      <c r="C5" s="3" t="s">
        <v>46</v>
      </c>
      <c r="D5" s="7" t="s">
        <v>341</v>
      </c>
      <c r="E5" s="63" t="s">
        <v>51</v>
      </c>
      <c r="F5" s="9" t="s">
        <v>58</v>
      </c>
      <c r="G5" s="6" t="s">
        <v>63</v>
      </c>
    </row>
    <row r="6" spans="2:7" ht="39.4">
      <c r="B6" s="5" t="s">
        <v>67</v>
      </c>
      <c r="C6" s="3" t="s">
        <v>54</v>
      </c>
      <c r="D6" s="7" t="s">
        <v>55</v>
      </c>
      <c r="E6" s="63" t="s">
        <v>56</v>
      </c>
      <c r="F6" s="9" t="s">
        <v>61</v>
      </c>
      <c r="G6" s="6" t="s">
        <v>59</v>
      </c>
    </row>
    <row r="7" spans="2:7" ht="157.5">
      <c r="B7" s="62" t="s">
        <v>342</v>
      </c>
      <c r="C7" s="2" t="s">
        <v>343</v>
      </c>
      <c r="D7" s="61" t="s">
        <v>344</v>
      </c>
      <c r="E7" s="63" t="s">
        <v>345</v>
      </c>
      <c r="F7" s="9" t="s">
        <v>58</v>
      </c>
      <c r="G7" s="3" t="s">
        <v>346</v>
      </c>
    </row>
    <row r="8" spans="2:7" ht="136.5">
      <c r="B8" s="40" t="s">
        <v>340</v>
      </c>
      <c r="C8" s="2" t="s">
        <v>336</v>
      </c>
      <c r="D8" s="35" t="s">
        <v>337</v>
      </c>
      <c r="E8" s="46" t="s">
        <v>338</v>
      </c>
      <c r="F8" s="37" t="s">
        <v>61</v>
      </c>
      <c r="G8" s="38" t="s">
        <v>339</v>
      </c>
    </row>
    <row r="9" spans="2:7">
      <c r="B9" s="5"/>
      <c r="C9" s="3"/>
      <c r="D9" s="7"/>
      <c r="E9" s="63"/>
      <c r="F9" s="7"/>
      <c r="G9" s="6"/>
    </row>
    <row r="10" spans="2:7">
      <c r="B10" s="5"/>
      <c r="C10" s="3"/>
      <c r="D10" s="7"/>
      <c r="E10" s="63"/>
      <c r="F10" s="7"/>
      <c r="G10" s="8"/>
    </row>
    <row r="11" spans="2:7">
      <c r="B11" s="5"/>
      <c r="C11" s="3"/>
      <c r="D11" s="7"/>
      <c r="E11" s="63"/>
      <c r="F11" s="7" t="s">
        <v>61</v>
      </c>
      <c r="G11" s="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6"/>
  <sheetViews>
    <sheetView zoomScale="70" zoomScaleNormal="70" workbookViewId="0">
      <selection activeCell="J4" sqref="J4"/>
    </sheetView>
  </sheetViews>
  <sheetFormatPr defaultRowHeight="14.25"/>
  <cols>
    <col min="2" max="2" width="18.86328125" customWidth="1"/>
    <col min="3" max="4" width="23.59765625" customWidth="1"/>
    <col min="5" max="5" width="66.73046875" customWidth="1"/>
    <col min="6" max="6" width="28" customWidth="1"/>
    <col min="7" max="7" width="22.1328125" customWidth="1"/>
    <col min="8" max="8" width="19.59765625" customWidth="1"/>
  </cols>
  <sheetData>
    <row r="2" spans="2:8">
      <c r="B2" s="33" t="s">
        <v>0</v>
      </c>
      <c r="C2" s="33" t="s">
        <v>44</v>
      </c>
      <c r="D2" s="33" t="s">
        <v>47</v>
      </c>
      <c r="E2" s="33" t="s">
        <v>45</v>
      </c>
      <c r="F2" s="33" t="s">
        <v>48</v>
      </c>
      <c r="G2" s="33" t="s">
        <v>322</v>
      </c>
      <c r="H2" s="117" t="s">
        <v>563</v>
      </c>
    </row>
    <row r="3" spans="2:8" ht="126" customHeight="1">
      <c r="B3" s="40" t="s">
        <v>326</v>
      </c>
      <c r="C3" s="41" t="s">
        <v>330</v>
      </c>
      <c r="D3" s="42" t="s">
        <v>331</v>
      </c>
      <c r="E3" s="45" t="s">
        <v>332</v>
      </c>
      <c r="F3" s="43" t="s">
        <v>61</v>
      </c>
      <c r="G3" s="39" t="s">
        <v>333</v>
      </c>
      <c r="H3">
        <v>813</v>
      </c>
    </row>
    <row r="4" spans="2:8" ht="105">
      <c r="B4" s="44" t="s">
        <v>327</v>
      </c>
      <c r="C4" s="35" t="s">
        <v>335</v>
      </c>
      <c r="D4" s="35" t="s">
        <v>328</v>
      </c>
      <c r="E4" s="46" t="s">
        <v>329</v>
      </c>
      <c r="F4" s="37" t="s">
        <v>58</v>
      </c>
      <c r="G4" s="38" t="s">
        <v>334</v>
      </c>
      <c r="H4">
        <v>1338</v>
      </c>
    </row>
    <row r="6" spans="2:8">
      <c r="B6" s="44"/>
      <c r="C6" s="34"/>
      <c r="D6" s="35"/>
      <c r="E6" s="36"/>
      <c r="F6" s="37"/>
      <c r="G6" s="38"/>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1"/>
  <sheetViews>
    <sheetView zoomScale="70" zoomScaleNormal="70" workbookViewId="0">
      <selection activeCell="C8" sqref="C8"/>
    </sheetView>
  </sheetViews>
  <sheetFormatPr defaultRowHeight="14.25"/>
  <cols>
    <col min="1" max="1" width="4.3984375" customWidth="1"/>
    <col min="2" max="2" width="16" customWidth="1"/>
    <col min="3" max="3" width="25.1328125" customWidth="1"/>
    <col min="4" max="4" width="23" customWidth="1"/>
    <col min="5" max="5" width="34" customWidth="1"/>
    <col min="6" max="6" width="15.1328125" customWidth="1"/>
    <col min="7" max="7" width="26.59765625" customWidth="1"/>
    <col min="8" max="8" width="26" customWidth="1"/>
  </cols>
  <sheetData>
    <row r="3" spans="2:22" ht="28.5">
      <c r="B3" s="47" t="s">
        <v>0</v>
      </c>
      <c r="C3" s="47" t="s">
        <v>44</v>
      </c>
      <c r="D3" s="47" t="s">
        <v>47</v>
      </c>
      <c r="E3" s="47" t="s">
        <v>45</v>
      </c>
      <c r="F3" s="47" t="s">
        <v>48</v>
      </c>
      <c r="G3" s="47" t="s">
        <v>322</v>
      </c>
      <c r="H3" s="47" t="s">
        <v>323</v>
      </c>
    </row>
    <row r="4" spans="2:22" ht="147">
      <c r="B4" s="48" t="s">
        <v>73</v>
      </c>
      <c r="C4" s="49" t="s">
        <v>75</v>
      </c>
      <c r="D4" s="50" t="s">
        <v>77</v>
      </c>
      <c r="E4" s="51" t="s">
        <v>74</v>
      </c>
      <c r="F4" s="52" t="s">
        <v>58</v>
      </c>
      <c r="G4" s="53" t="s">
        <v>76</v>
      </c>
      <c r="H4" s="53" t="s">
        <v>324</v>
      </c>
    </row>
    <row r="5" spans="2:22" ht="114">
      <c r="B5" s="54" t="s">
        <v>68</v>
      </c>
      <c r="C5" s="55" t="s">
        <v>71</v>
      </c>
      <c r="D5" s="56" t="s">
        <v>69</v>
      </c>
      <c r="E5" s="57" t="s">
        <v>70</v>
      </c>
      <c r="F5" s="58" t="s">
        <v>58</v>
      </c>
      <c r="G5" s="59" t="s">
        <v>72</v>
      </c>
      <c r="H5" s="60" t="s">
        <v>325</v>
      </c>
    </row>
    <row r="6" spans="2:22">
      <c r="B6" s="98"/>
      <c r="C6" s="99"/>
      <c r="D6" s="100"/>
      <c r="E6" s="101"/>
      <c r="F6" s="102"/>
      <c r="G6" s="103"/>
      <c r="H6" s="104"/>
    </row>
    <row r="7" spans="2:22" s="73" customFormat="1" ht="54" customHeight="1">
      <c r="B7" s="86" t="s">
        <v>452</v>
      </c>
      <c r="C7" s="91" t="s">
        <v>516</v>
      </c>
      <c r="D7" s="88" t="s">
        <v>44</v>
      </c>
      <c r="E7" s="88" t="s">
        <v>473</v>
      </c>
      <c r="F7" s="86" t="s">
        <v>381</v>
      </c>
      <c r="G7" s="86" t="s">
        <v>47</v>
      </c>
      <c r="H7" s="92" t="s">
        <v>395</v>
      </c>
      <c r="I7" s="86" t="s">
        <v>45</v>
      </c>
      <c r="J7" s="89" t="s">
        <v>515</v>
      </c>
      <c r="K7" s="93" t="s">
        <v>451</v>
      </c>
      <c r="L7" s="94" t="s">
        <v>513</v>
      </c>
      <c r="M7" s="90" t="s">
        <v>453</v>
      </c>
      <c r="N7" s="86" t="s">
        <v>514</v>
      </c>
      <c r="O7" s="91" t="s">
        <v>380</v>
      </c>
      <c r="P7" s="71" t="s">
        <v>394</v>
      </c>
      <c r="Q7" s="71" t="s">
        <v>392</v>
      </c>
      <c r="R7" s="71" t="s">
        <v>393</v>
      </c>
      <c r="S7" s="71" t="s">
        <v>397</v>
      </c>
      <c r="T7" s="71" t="s">
        <v>408</v>
      </c>
      <c r="V7" s="105" t="s">
        <v>323</v>
      </c>
    </row>
    <row r="8" spans="2:22" s="73" customFormat="1" ht="104.25" customHeight="1">
      <c r="B8" s="72" t="s">
        <v>467</v>
      </c>
      <c r="C8" s="72" t="s">
        <v>498</v>
      </c>
      <c r="D8" s="79" t="s">
        <v>499</v>
      </c>
      <c r="E8" s="74" t="s">
        <v>100</v>
      </c>
      <c r="F8" s="77" t="s">
        <v>500</v>
      </c>
      <c r="G8" s="80" t="s">
        <v>501</v>
      </c>
      <c r="H8" s="68" t="s">
        <v>406</v>
      </c>
      <c r="I8" s="81" t="s">
        <v>471</v>
      </c>
      <c r="J8" s="79" t="s">
        <v>472</v>
      </c>
      <c r="K8" s="96">
        <v>3</v>
      </c>
      <c r="L8" s="96">
        <v>33</v>
      </c>
      <c r="M8" s="87">
        <v>38</v>
      </c>
      <c r="N8" s="86" t="s">
        <v>61</v>
      </c>
      <c r="O8" s="77" t="s">
        <v>391</v>
      </c>
      <c r="P8" s="68" t="s">
        <v>378</v>
      </c>
      <c r="Q8" s="70" t="s">
        <v>430</v>
      </c>
      <c r="R8" s="70" t="s">
        <v>463</v>
      </c>
      <c r="S8" s="70" t="s">
        <v>424</v>
      </c>
      <c r="T8" s="70" t="s">
        <v>468</v>
      </c>
      <c r="V8" s="97" t="s">
        <v>518</v>
      </c>
    </row>
    <row r="9" spans="2:22" s="73" customFormat="1" ht="169.5" customHeight="1">
      <c r="B9" s="72">
        <v>12</v>
      </c>
      <c r="C9" s="72" t="s">
        <v>495</v>
      </c>
      <c r="D9" s="79" t="s">
        <v>496</v>
      </c>
      <c r="E9" s="74" t="s">
        <v>475</v>
      </c>
      <c r="F9" s="77" t="s">
        <v>403</v>
      </c>
      <c r="G9" s="80" t="s">
        <v>497</v>
      </c>
      <c r="H9" s="77" t="s">
        <v>403</v>
      </c>
      <c r="I9" s="81" t="s">
        <v>56</v>
      </c>
      <c r="J9" s="79" t="s">
        <v>466</v>
      </c>
      <c r="K9" s="96">
        <v>3</v>
      </c>
      <c r="L9" s="96">
        <v>55</v>
      </c>
      <c r="M9" s="87">
        <v>64</v>
      </c>
      <c r="N9" s="86" t="s">
        <v>61</v>
      </c>
      <c r="O9" s="77" t="s">
        <v>390</v>
      </c>
      <c r="P9" s="68" t="s">
        <v>382</v>
      </c>
      <c r="Q9" s="70" t="s">
        <v>404</v>
      </c>
      <c r="R9" s="70" t="s">
        <v>405</v>
      </c>
      <c r="S9" s="70" t="s">
        <v>407</v>
      </c>
      <c r="T9" s="70" t="s">
        <v>409</v>
      </c>
      <c r="U9" s="71">
        <v>63</v>
      </c>
      <c r="V9" s="73" t="s">
        <v>520</v>
      </c>
    </row>
    <row r="10" spans="2:22" s="73" customFormat="1" ht="84.75" customHeight="1">
      <c r="B10" s="72" t="s">
        <v>533</v>
      </c>
      <c r="C10" s="72" t="s">
        <v>477</v>
      </c>
      <c r="D10" s="74" t="s">
        <v>374</v>
      </c>
      <c r="E10" s="74" t="s">
        <v>474</v>
      </c>
      <c r="F10" s="75" t="s">
        <v>478</v>
      </c>
      <c r="G10" s="76" t="s">
        <v>479</v>
      </c>
      <c r="H10" s="68" t="s">
        <v>207</v>
      </c>
      <c r="I10" s="76" t="s">
        <v>362</v>
      </c>
      <c r="J10" s="76" t="s">
        <v>464</v>
      </c>
      <c r="K10" s="96">
        <v>3</v>
      </c>
      <c r="L10" s="96">
        <v>57</v>
      </c>
      <c r="M10" s="85" t="s">
        <v>456</v>
      </c>
      <c r="N10" s="86" t="s">
        <v>60</v>
      </c>
      <c r="O10" s="76" t="s">
        <v>363</v>
      </c>
      <c r="P10" s="68" t="s">
        <v>378</v>
      </c>
      <c r="Q10" s="70" t="s">
        <v>411</v>
      </c>
      <c r="R10" s="70" t="s">
        <v>413</v>
      </c>
      <c r="S10" s="70" t="s">
        <v>412</v>
      </c>
      <c r="T10" s="70" t="s">
        <v>519</v>
      </c>
      <c r="U10" s="71">
        <v>90</v>
      </c>
      <c r="V10" s="73" t="s">
        <v>521</v>
      </c>
    </row>
    <row r="11" spans="2:22" s="73" customFormat="1" ht="102" customHeight="1">
      <c r="B11" s="72" t="s">
        <v>534</v>
      </c>
      <c r="C11" s="72" t="s">
        <v>477</v>
      </c>
      <c r="D11" s="74" t="s">
        <v>419</v>
      </c>
      <c r="E11" s="74" t="s">
        <v>476</v>
      </c>
      <c r="F11" s="75" t="s">
        <v>493</v>
      </c>
      <c r="G11" s="78" t="s">
        <v>494</v>
      </c>
      <c r="H11" s="68" t="s">
        <v>420</v>
      </c>
      <c r="I11" s="78" t="s">
        <v>356</v>
      </c>
      <c r="J11" s="76" t="s">
        <v>465</v>
      </c>
      <c r="K11" s="96">
        <v>3</v>
      </c>
      <c r="L11" s="96">
        <v>50</v>
      </c>
      <c r="M11" s="85" t="s">
        <v>454</v>
      </c>
      <c r="N11" s="86" t="s">
        <v>61</v>
      </c>
      <c r="O11" s="76" t="s">
        <v>386</v>
      </c>
      <c r="P11" s="68" t="s">
        <v>382</v>
      </c>
      <c r="Q11" s="70" t="s">
        <v>423</v>
      </c>
      <c r="R11" s="70" t="s">
        <v>422</v>
      </c>
      <c r="S11" s="70" t="s">
        <v>421</v>
      </c>
      <c r="T11" s="70" t="s">
        <v>418</v>
      </c>
      <c r="U11" s="71">
        <v>41</v>
      </c>
      <c r="V11" s="73" t="s">
        <v>521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AA18"/>
  <sheetViews>
    <sheetView topLeftCell="R1" workbookViewId="0">
      <selection activeCell="W3" sqref="W3"/>
    </sheetView>
  </sheetViews>
  <sheetFormatPr defaultColWidth="9.1328125" defaultRowHeight="23.25" outlineLevelCol="1"/>
  <cols>
    <col min="1" max="1" width="4.265625" style="73" customWidth="1"/>
    <col min="2" max="2" width="3.59765625" style="73" customWidth="1"/>
    <col min="3" max="3" width="11.265625" style="82" customWidth="1"/>
    <col min="4" max="4" width="15.1328125" style="69" customWidth="1"/>
    <col min="5" max="5" width="11" style="69" hidden="1" customWidth="1"/>
    <col min="6" max="6" width="11" style="69" customWidth="1"/>
    <col min="7" max="7" width="25.3984375" style="73" hidden="1" customWidth="1" outlineLevel="1"/>
    <col min="8" max="8" width="33" style="84" hidden="1" customWidth="1" outlineLevel="1"/>
    <col min="9" max="9" width="27.1328125" style="69" customWidth="1" collapsed="1"/>
    <col min="10" max="10" width="47.1328125" style="69" hidden="1" customWidth="1"/>
    <col min="11" max="11" width="23.86328125" style="69" customWidth="1"/>
    <col min="12" max="12" width="24.59765625" style="95" bestFit="1" customWidth="1"/>
    <col min="13" max="13" width="22.265625" style="95" customWidth="1"/>
    <col min="14" max="14" width="23.59765625" style="69" customWidth="1"/>
    <col min="15" max="15" width="20.73046875" style="69" customWidth="1"/>
    <col min="16" max="16" width="30.1328125" style="73" hidden="1" customWidth="1"/>
    <col min="17" max="17" width="24.86328125" style="69" bestFit="1" customWidth="1"/>
    <col min="18" max="18" width="12.86328125" style="73" customWidth="1"/>
    <col min="19" max="19" width="26.265625" style="73" customWidth="1"/>
    <col min="20" max="20" width="23.265625" style="73" customWidth="1"/>
    <col min="21" max="21" width="21.3984375" style="73" bestFit="1" customWidth="1"/>
    <col min="22" max="22" width="9.1328125" style="73"/>
    <col min="23" max="23" width="26.3984375" style="73" customWidth="1"/>
    <col min="24" max="24" width="20.73046875" style="73" customWidth="1"/>
    <col min="25" max="16384" width="9.1328125" style="73"/>
  </cols>
  <sheetData>
    <row r="3" spans="2:27" ht="44.25" customHeight="1">
      <c r="B3" s="86" t="s">
        <v>452</v>
      </c>
      <c r="C3" s="91" t="s">
        <v>516</v>
      </c>
      <c r="D3" s="88" t="s">
        <v>44</v>
      </c>
      <c r="E3" s="88" t="s">
        <v>522</v>
      </c>
      <c r="F3" s="86" t="s">
        <v>473</v>
      </c>
      <c r="G3" s="86" t="s">
        <v>381</v>
      </c>
      <c r="H3" s="86" t="s">
        <v>47</v>
      </c>
      <c r="I3" s="124" t="s">
        <v>395</v>
      </c>
      <c r="J3" s="86" t="s">
        <v>45</v>
      </c>
      <c r="K3" s="89" t="s">
        <v>559</v>
      </c>
      <c r="L3" s="123" t="s">
        <v>556</v>
      </c>
      <c r="M3" s="123" t="s">
        <v>557</v>
      </c>
      <c r="N3" s="89" t="s">
        <v>535</v>
      </c>
      <c r="O3" s="89" t="s">
        <v>536</v>
      </c>
      <c r="P3" s="90" t="s">
        <v>453</v>
      </c>
      <c r="Q3" s="90" t="s">
        <v>565</v>
      </c>
      <c r="R3" s="90" t="s">
        <v>566</v>
      </c>
      <c r="S3" s="71" t="s">
        <v>558</v>
      </c>
      <c r="T3" s="86" t="s">
        <v>514</v>
      </c>
      <c r="U3" s="91" t="s">
        <v>380</v>
      </c>
      <c r="V3" s="71" t="s">
        <v>394</v>
      </c>
      <c r="W3" s="71" t="s">
        <v>392</v>
      </c>
      <c r="X3" s="71" t="s">
        <v>393</v>
      </c>
      <c r="Y3" s="125" t="s">
        <v>397</v>
      </c>
      <c r="Z3" s="125" t="s">
        <v>408</v>
      </c>
      <c r="AA3" s="120" t="s">
        <v>564</v>
      </c>
    </row>
    <row r="4" spans="2:27" ht="101.25" customHeight="1">
      <c r="B4" s="72">
        <v>1</v>
      </c>
      <c r="C4" s="72" t="s">
        <v>502</v>
      </c>
      <c r="D4" s="82" t="s">
        <v>335</v>
      </c>
      <c r="E4" s="82" t="s">
        <v>523</v>
      </c>
      <c r="F4" s="75" t="s">
        <v>100</v>
      </c>
      <c r="G4" s="77" t="s">
        <v>481</v>
      </c>
      <c r="H4" s="80" t="s">
        <v>503</v>
      </c>
      <c r="I4" s="68" t="s">
        <v>431</v>
      </c>
      <c r="J4" s="81" t="s">
        <v>329</v>
      </c>
      <c r="K4" s="79" t="s">
        <v>567</v>
      </c>
      <c r="L4" s="113">
        <v>32</v>
      </c>
      <c r="M4" s="113">
        <v>5</v>
      </c>
      <c r="N4" s="87" t="s">
        <v>547</v>
      </c>
      <c r="O4" s="87" t="s">
        <v>537</v>
      </c>
      <c r="P4" s="87">
        <v>38</v>
      </c>
      <c r="Q4" s="87">
        <v>67</v>
      </c>
      <c r="R4" s="87" t="s">
        <v>101</v>
      </c>
      <c r="S4" s="71">
        <v>40</v>
      </c>
      <c r="T4" s="86" t="s">
        <v>58</v>
      </c>
      <c r="U4" s="77" t="s">
        <v>384</v>
      </c>
      <c r="V4" s="68" t="s">
        <v>378</v>
      </c>
      <c r="W4" s="70" t="s">
        <v>449</v>
      </c>
      <c r="X4" s="70" t="s">
        <v>447</v>
      </c>
      <c r="Y4" s="70" t="s">
        <v>450</v>
      </c>
      <c r="Z4" s="70" t="s">
        <v>446</v>
      </c>
      <c r="AA4" s="119">
        <f>105-46+1</f>
        <v>60</v>
      </c>
    </row>
    <row r="5" spans="2:27" ht="112.5" customHeight="1">
      <c r="B5" s="72">
        <v>2</v>
      </c>
      <c r="C5" s="72" t="s">
        <v>488</v>
      </c>
      <c r="D5" s="79" t="s">
        <v>489</v>
      </c>
      <c r="E5" s="79" t="s">
        <v>524</v>
      </c>
      <c r="F5" s="75" t="s">
        <v>100</v>
      </c>
      <c r="G5" s="77" t="s">
        <v>490</v>
      </c>
      <c r="H5" s="80" t="s">
        <v>491</v>
      </c>
      <c r="I5" s="68" t="s">
        <v>431</v>
      </c>
      <c r="J5" s="81" t="s">
        <v>332</v>
      </c>
      <c r="K5" s="79" t="s">
        <v>560</v>
      </c>
      <c r="L5" s="113">
        <v>36</v>
      </c>
      <c r="M5" s="113">
        <v>4</v>
      </c>
      <c r="N5" s="87" t="s">
        <v>548</v>
      </c>
      <c r="O5" s="87" t="s">
        <v>538</v>
      </c>
      <c r="P5" s="87">
        <v>38</v>
      </c>
      <c r="Q5" s="87"/>
      <c r="R5" s="87"/>
      <c r="S5" s="116">
        <v>26</v>
      </c>
      <c r="T5" s="86" t="s">
        <v>61</v>
      </c>
      <c r="U5" s="77" t="s">
        <v>385</v>
      </c>
      <c r="V5" s="68" t="s">
        <v>382</v>
      </c>
      <c r="W5" s="70" t="s">
        <v>444</v>
      </c>
      <c r="X5" s="70" t="s">
        <v>445</v>
      </c>
      <c r="Y5" s="70" t="s">
        <v>443</v>
      </c>
      <c r="Z5" s="70" t="s">
        <v>442</v>
      </c>
      <c r="AA5" s="119">
        <f>560-519+1</f>
        <v>42</v>
      </c>
    </row>
    <row r="6" spans="2:27" ht="102" customHeight="1">
      <c r="B6" s="72">
        <v>3</v>
      </c>
      <c r="C6" s="72" t="s">
        <v>477</v>
      </c>
      <c r="D6" s="74" t="s">
        <v>373</v>
      </c>
      <c r="E6" s="74" t="s">
        <v>525</v>
      </c>
      <c r="F6" s="75" t="s">
        <v>100</v>
      </c>
      <c r="G6" s="77" t="s">
        <v>481</v>
      </c>
      <c r="H6" s="78" t="s">
        <v>492</v>
      </c>
      <c r="I6" s="68" t="s">
        <v>517</v>
      </c>
      <c r="J6" s="78" t="s">
        <v>354</v>
      </c>
      <c r="K6" s="76" t="s">
        <v>568</v>
      </c>
      <c r="L6" s="113">
        <v>50</v>
      </c>
      <c r="M6" s="113">
        <v>2</v>
      </c>
      <c r="N6" s="85" t="s">
        <v>549</v>
      </c>
      <c r="O6" s="85" t="s">
        <v>539</v>
      </c>
      <c r="P6" s="85" t="s">
        <v>455</v>
      </c>
      <c r="Q6" s="85"/>
      <c r="R6" s="85"/>
      <c r="S6" s="71">
        <v>21</v>
      </c>
      <c r="T6" s="86" t="s">
        <v>61</v>
      </c>
      <c r="U6" s="77" t="s">
        <v>385</v>
      </c>
      <c r="V6" s="68" t="s">
        <v>382</v>
      </c>
      <c r="W6" s="70" t="s">
        <v>417</v>
      </c>
      <c r="X6" s="70" t="s">
        <v>416</v>
      </c>
      <c r="Y6" s="70" t="s">
        <v>415</v>
      </c>
      <c r="Z6" s="70" t="s">
        <v>414</v>
      </c>
      <c r="AA6" s="119">
        <f>119-85+1</f>
        <v>35</v>
      </c>
    </row>
    <row r="7" spans="2:27" ht="89.25" customHeight="1">
      <c r="B7" s="72">
        <v>4</v>
      </c>
      <c r="C7" s="72" t="s">
        <v>480</v>
      </c>
      <c r="D7" s="74" t="s">
        <v>376</v>
      </c>
      <c r="E7" s="74" t="s">
        <v>526</v>
      </c>
      <c r="F7" s="75" t="s">
        <v>100</v>
      </c>
      <c r="G7" s="77" t="s">
        <v>481</v>
      </c>
      <c r="H7" s="78" t="s">
        <v>482</v>
      </c>
      <c r="I7" s="68" t="s">
        <v>431</v>
      </c>
      <c r="J7" s="78" t="s">
        <v>368</v>
      </c>
      <c r="K7" s="76" t="s">
        <v>569</v>
      </c>
      <c r="L7" s="113">
        <v>26</v>
      </c>
      <c r="M7" s="113">
        <v>4</v>
      </c>
      <c r="N7" s="85" t="s">
        <v>550</v>
      </c>
      <c r="O7" s="85" t="s">
        <v>540</v>
      </c>
      <c r="P7" s="85" t="s">
        <v>458</v>
      </c>
      <c r="Q7" s="85"/>
      <c r="R7" s="85"/>
      <c r="S7" s="71">
        <v>6</v>
      </c>
      <c r="T7" s="86" t="s">
        <v>60</v>
      </c>
      <c r="U7" s="76" t="s">
        <v>369</v>
      </c>
      <c r="V7" s="68" t="s">
        <v>377</v>
      </c>
      <c r="W7" s="70" t="s">
        <v>434</v>
      </c>
      <c r="X7" s="70" t="s">
        <v>396</v>
      </c>
      <c r="Y7" s="70" t="s">
        <v>432</v>
      </c>
      <c r="Z7" s="70" t="s">
        <v>433</v>
      </c>
      <c r="AA7" s="119">
        <f>81-57+1</f>
        <v>25</v>
      </c>
    </row>
    <row r="8" spans="2:27" ht="101.25" customHeight="1">
      <c r="B8" s="72">
        <v>5</v>
      </c>
      <c r="C8" s="72" t="s">
        <v>480</v>
      </c>
      <c r="D8" s="74" t="s">
        <v>375</v>
      </c>
      <c r="E8" s="74" t="s">
        <v>528</v>
      </c>
      <c r="F8" s="75" t="s">
        <v>100</v>
      </c>
      <c r="G8" s="77" t="s">
        <v>483</v>
      </c>
      <c r="H8" s="78" t="s">
        <v>484</v>
      </c>
      <c r="I8" s="68" t="s">
        <v>429</v>
      </c>
      <c r="J8" s="78" t="s">
        <v>365</v>
      </c>
      <c r="K8" s="76" t="s">
        <v>570</v>
      </c>
      <c r="L8" s="113">
        <v>8</v>
      </c>
      <c r="M8" s="113">
        <v>4</v>
      </c>
      <c r="N8" s="85" t="s">
        <v>551</v>
      </c>
      <c r="O8" s="85" t="s">
        <v>541</v>
      </c>
      <c r="P8" s="85" t="s">
        <v>457</v>
      </c>
      <c r="Q8" s="85"/>
      <c r="R8" s="85"/>
      <c r="S8" s="71">
        <v>18</v>
      </c>
      <c r="T8" s="86" t="s">
        <v>60</v>
      </c>
      <c r="U8" s="76" t="s">
        <v>367</v>
      </c>
      <c r="V8" s="68" t="s">
        <v>378</v>
      </c>
      <c r="W8" s="70" t="s">
        <v>427</v>
      </c>
      <c r="X8" s="70" t="s">
        <v>462</v>
      </c>
      <c r="Y8" s="70" t="s">
        <v>426</v>
      </c>
      <c r="Z8" s="70" t="s">
        <v>425</v>
      </c>
      <c r="AA8" s="119">
        <f>238-231+1</f>
        <v>8</v>
      </c>
    </row>
    <row r="9" spans="2:27" ht="87" customHeight="1">
      <c r="B9" s="72">
        <v>6</v>
      </c>
      <c r="C9" s="72" t="s">
        <v>504</v>
      </c>
      <c r="D9" s="74" t="s">
        <v>383</v>
      </c>
      <c r="E9" s="74" t="s">
        <v>529</v>
      </c>
      <c r="F9" s="75" t="s">
        <v>100</v>
      </c>
      <c r="G9" s="77" t="s">
        <v>505</v>
      </c>
      <c r="H9" s="78" t="s">
        <v>506</v>
      </c>
      <c r="I9" s="68" t="s">
        <v>439</v>
      </c>
      <c r="J9" s="78" t="s">
        <v>351</v>
      </c>
      <c r="K9" s="76" t="s">
        <v>561</v>
      </c>
      <c r="L9" s="113">
        <v>10</v>
      </c>
      <c r="M9" s="113">
        <v>2</v>
      </c>
      <c r="N9" s="85" t="s">
        <v>552</v>
      </c>
      <c r="O9" s="85" t="s">
        <v>542</v>
      </c>
      <c r="P9" s="85" t="s">
        <v>459</v>
      </c>
      <c r="Q9" s="85"/>
      <c r="R9" s="85"/>
      <c r="S9" s="71">
        <v>34</v>
      </c>
      <c r="T9" s="86" t="s">
        <v>58</v>
      </c>
      <c r="U9" s="76" t="s">
        <v>379</v>
      </c>
      <c r="V9" s="68" t="s">
        <v>382</v>
      </c>
      <c r="W9" s="70" t="s">
        <v>441</v>
      </c>
      <c r="X9" s="70" t="s">
        <v>396</v>
      </c>
      <c r="Y9" s="70" t="s">
        <v>440</v>
      </c>
      <c r="Z9" s="70" t="s">
        <v>438</v>
      </c>
      <c r="AA9" s="119">
        <f>84-78+1</f>
        <v>7</v>
      </c>
    </row>
    <row r="10" spans="2:27" ht="120" customHeight="1">
      <c r="B10" s="72">
        <v>7</v>
      </c>
      <c r="C10" s="72" t="s">
        <v>507</v>
      </c>
      <c r="D10" s="79" t="s">
        <v>508</v>
      </c>
      <c r="E10" s="79" t="s">
        <v>530</v>
      </c>
      <c r="F10" s="75" t="s">
        <v>100</v>
      </c>
      <c r="G10" s="77" t="s">
        <v>343</v>
      </c>
      <c r="H10" s="83" t="s">
        <v>509</v>
      </c>
      <c r="I10" s="68" t="s">
        <v>428</v>
      </c>
      <c r="J10" s="81" t="s">
        <v>345</v>
      </c>
      <c r="K10" s="76" t="s">
        <v>571</v>
      </c>
      <c r="L10" s="113">
        <v>4</v>
      </c>
      <c r="M10" s="113">
        <v>2</v>
      </c>
      <c r="N10" s="85" t="s">
        <v>553</v>
      </c>
      <c r="O10" s="85" t="s">
        <v>543</v>
      </c>
      <c r="P10" s="87">
        <v>11</v>
      </c>
      <c r="Q10" s="87"/>
      <c r="R10" s="87" t="s">
        <v>108</v>
      </c>
      <c r="S10" s="71">
        <v>301</v>
      </c>
      <c r="T10" s="86" t="s">
        <v>58</v>
      </c>
      <c r="U10" s="77" t="s">
        <v>387</v>
      </c>
      <c r="V10" s="68" t="s">
        <v>377</v>
      </c>
      <c r="W10" s="70" t="s">
        <v>436</v>
      </c>
      <c r="X10" s="70" t="s">
        <v>396</v>
      </c>
      <c r="Y10" s="70" t="s">
        <v>437</v>
      </c>
      <c r="Z10" s="70" t="s">
        <v>435</v>
      </c>
      <c r="AA10" s="119">
        <f>89-87+1</f>
        <v>3</v>
      </c>
    </row>
    <row r="11" spans="2:27" ht="117.75" customHeight="1">
      <c r="B11" s="72">
        <v>8</v>
      </c>
      <c r="C11" s="72" t="s">
        <v>485</v>
      </c>
      <c r="D11" s="79" t="s">
        <v>486</v>
      </c>
      <c r="E11" s="79" t="s">
        <v>531</v>
      </c>
      <c r="F11" s="75" t="s">
        <v>474</v>
      </c>
      <c r="G11" s="77" t="s">
        <v>52</v>
      </c>
      <c r="H11" s="80" t="s">
        <v>487</v>
      </c>
      <c r="I11" s="68" t="s">
        <v>52</v>
      </c>
      <c r="J11" s="81" t="s">
        <v>50</v>
      </c>
      <c r="K11" s="79" t="s">
        <v>572</v>
      </c>
      <c r="L11" s="113">
        <v>7</v>
      </c>
      <c r="M11" s="113">
        <v>3</v>
      </c>
      <c r="N11" s="114">
        <v>171170167</v>
      </c>
      <c r="O11" s="85" t="s">
        <v>544</v>
      </c>
      <c r="P11" s="87">
        <v>8</v>
      </c>
      <c r="Q11" s="87"/>
      <c r="R11" s="87"/>
      <c r="S11" s="71">
        <v>15</v>
      </c>
      <c r="T11" s="86" t="s">
        <v>60</v>
      </c>
      <c r="U11" s="77" t="s">
        <v>388</v>
      </c>
      <c r="V11" s="68" t="s">
        <v>377</v>
      </c>
      <c r="W11" s="70" t="s">
        <v>399</v>
      </c>
      <c r="X11" s="70" t="s">
        <v>400</v>
      </c>
      <c r="Y11" s="70" t="s">
        <v>398</v>
      </c>
      <c r="Z11" s="70" t="s">
        <v>460</v>
      </c>
      <c r="AA11" s="119">
        <f>144-136+1</f>
        <v>9</v>
      </c>
    </row>
    <row r="12" spans="2:27" ht="93.75" customHeight="1">
      <c r="B12" s="72">
        <v>9</v>
      </c>
      <c r="C12" s="72" t="s">
        <v>485</v>
      </c>
      <c r="D12" s="79" t="s">
        <v>510</v>
      </c>
      <c r="E12" s="79" t="s">
        <v>527</v>
      </c>
      <c r="F12" s="75" t="s">
        <v>100</v>
      </c>
      <c r="G12" s="77" t="s">
        <v>511</v>
      </c>
      <c r="H12" s="80" t="s">
        <v>512</v>
      </c>
      <c r="I12" s="68" t="s">
        <v>402</v>
      </c>
      <c r="J12" s="81" t="s">
        <v>51</v>
      </c>
      <c r="K12" s="79" t="s">
        <v>573</v>
      </c>
      <c r="L12" s="113">
        <v>4</v>
      </c>
      <c r="M12" s="113">
        <v>2</v>
      </c>
      <c r="N12" s="114">
        <v>176174</v>
      </c>
      <c r="O12" s="85" t="s">
        <v>545</v>
      </c>
      <c r="P12" s="87">
        <v>4</v>
      </c>
      <c r="Q12" s="87"/>
      <c r="R12" s="87" t="s">
        <v>108</v>
      </c>
      <c r="S12" s="71">
        <v>12</v>
      </c>
      <c r="T12" s="86" t="s">
        <v>58</v>
      </c>
      <c r="U12" s="77" t="s">
        <v>389</v>
      </c>
      <c r="V12" s="68" t="s">
        <v>377</v>
      </c>
      <c r="W12" s="70" t="s">
        <v>448</v>
      </c>
      <c r="X12" s="70" t="s">
        <v>396</v>
      </c>
      <c r="Y12" s="70" t="s">
        <v>401</v>
      </c>
      <c r="Z12" s="70" t="s">
        <v>410</v>
      </c>
      <c r="AA12" s="119">
        <f>122-120+1</f>
        <v>3</v>
      </c>
    </row>
    <row r="13" spans="2:27" ht="147" customHeight="1">
      <c r="B13" s="72" t="s">
        <v>575</v>
      </c>
      <c r="C13" s="72" t="s">
        <v>498</v>
      </c>
      <c r="D13" s="79" t="s">
        <v>499</v>
      </c>
      <c r="E13" s="79" t="s">
        <v>532</v>
      </c>
      <c r="F13" s="75" t="s">
        <v>100</v>
      </c>
      <c r="G13" s="77" t="s">
        <v>500</v>
      </c>
      <c r="H13" s="80" t="s">
        <v>501</v>
      </c>
      <c r="I13" s="68" t="s">
        <v>406</v>
      </c>
      <c r="J13" s="81" t="s">
        <v>470</v>
      </c>
      <c r="K13" s="79" t="s">
        <v>574</v>
      </c>
      <c r="L13" s="113">
        <v>38</v>
      </c>
      <c r="M13" s="113">
        <v>3</v>
      </c>
      <c r="N13" s="114">
        <v>178188180</v>
      </c>
      <c r="O13" s="85" t="s">
        <v>546</v>
      </c>
      <c r="P13" s="87">
        <v>47</v>
      </c>
      <c r="Q13" s="87"/>
      <c r="R13" s="87"/>
      <c r="S13" s="71">
        <v>70</v>
      </c>
      <c r="T13" s="86" t="s">
        <v>61</v>
      </c>
      <c r="U13" s="77" t="s">
        <v>391</v>
      </c>
      <c r="V13" s="68" t="s">
        <v>378</v>
      </c>
      <c r="W13" s="70" t="s">
        <v>430</v>
      </c>
      <c r="X13" s="70" t="s">
        <v>463</v>
      </c>
      <c r="Y13" s="70" t="s">
        <v>424</v>
      </c>
      <c r="Z13" s="70" t="s">
        <v>469</v>
      </c>
      <c r="AA13" s="119">
        <f>268-240+1</f>
        <v>29</v>
      </c>
    </row>
    <row r="14" spans="2:27" s="111" customFormat="1" ht="26.25" customHeight="1">
      <c r="B14" s="106" t="s">
        <v>461</v>
      </c>
      <c r="C14" s="106"/>
      <c r="D14" s="107"/>
      <c r="E14" s="107"/>
      <c r="F14" s="122"/>
      <c r="G14" s="109"/>
      <c r="H14" s="106"/>
      <c r="I14" s="109"/>
      <c r="J14" s="106"/>
      <c r="K14" s="107"/>
      <c r="L14" s="110">
        <f>SUBTOTAL(109,Table68['# total different questions])</f>
        <v>215</v>
      </c>
      <c r="M14" s="109">
        <f>SUBTOTAL(109,Table68['#bug revealing questions])</f>
        <v>31</v>
      </c>
      <c r="N14" s="115" t="s">
        <v>554</v>
      </c>
      <c r="O14" s="109" t="s">
        <v>555</v>
      </c>
      <c r="P14" s="109">
        <f>SUBTOTAL(109,Table68['# questions fixed])</f>
        <v>146</v>
      </c>
      <c r="Q14" s="121"/>
      <c r="R14" s="121"/>
      <c r="S14" s="109">
        <f>SUBTOTAL(109,Table68['# CodeSnippets in the File])</f>
        <v>543</v>
      </c>
      <c r="T14" s="89"/>
      <c r="U14" s="106"/>
      <c r="V14" s="109"/>
      <c r="W14" s="106"/>
      <c r="X14" s="106"/>
      <c r="Y14" s="106"/>
      <c r="Z14" s="106">
        <f>SUBTOTAL(103,Table68[Method name])</f>
        <v>10</v>
      </c>
      <c r="AA14" s="118">
        <f>SUBTOTAL(101,Table68[LOCS Method name])</f>
        <v>22.1</v>
      </c>
    </row>
    <row r="18" spans="6:13" s="73" customFormat="1">
      <c r="F18" s="69"/>
      <c r="M18" s="95">
        <f>214-177</f>
        <v>37</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Projects</vt:lpstr>
      <vt:lpstr>Consolidated Selection</vt:lpstr>
      <vt:lpstr>MyLyn Bugs</vt:lpstr>
      <vt:lpstr>GitHub Bugs</vt:lpstr>
      <vt:lpstr>Apache</vt:lpstr>
      <vt:lpstr>Discarded Bugs</vt:lpstr>
      <vt:lpstr>ExperimentSpring2015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Medeiros Adriano</dc:creator>
  <cp:lastModifiedBy>Christian</cp:lastModifiedBy>
  <dcterms:created xsi:type="dcterms:W3CDTF">2014-03-27T20:20:35Z</dcterms:created>
  <dcterms:modified xsi:type="dcterms:W3CDTF">2020-01-29T09:26:40Z</dcterms:modified>
</cp:coreProperties>
</file>