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oc\Dropbox (PE-C)\3.Research\4.Summer2015\descriptiveAnalysis\"/>
    </mc:Choice>
  </mc:AlternateContent>
  <bookViews>
    <workbookView xWindow="0" yWindow="0" windowWidth="0" windowHeight="0" activeTab="1"/>
  </bookViews>
  <sheets>
    <sheet name="HITS_per_Worker" sheetId="1" r:id="rId1"/>
    <sheet name="Distribution" sheetId="2" r:id="rId2"/>
    <sheet name="Rejections" sheetId="4" r:id="rId3"/>
    <sheet name="52 Rejected" sheetId="5" r:id="rId4"/>
  </sheets>
  <calcPr calcId="152511"/>
</workbook>
</file>

<file path=xl/calcChain.xml><?xml version="1.0" encoding="utf-8"?>
<calcChain xmlns="http://schemas.openxmlformats.org/spreadsheetml/2006/main">
  <c r="E11" i="2" l="1"/>
  <c r="O4" i="5" l="1"/>
  <c r="I18" i="4"/>
  <c r="D18" i="4" l="1"/>
  <c r="C18" i="4"/>
  <c r="D20" i="4"/>
  <c r="Z5" i="5" l="1"/>
  <c r="Z6" i="5"/>
  <c r="Z7" i="5"/>
  <c r="Z8" i="5"/>
  <c r="Z9" i="5"/>
  <c r="Z10" i="5"/>
  <c r="Z11" i="5"/>
  <c r="Z12" i="5"/>
  <c r="Z13" i="5"/>
  <c r="Z4" i="5"/>
  <c r="S12" i="5"/>
  <c r="T7" i="5"/>
  <c r="T11" i="5"/>
  <c r="N10" i="2"/>
  <c r="L12" i="5" s="1"/>
  <c r="N11" i="2"/>
  <c r="L13" i="5" s="1"/>
  <c r="N14" i="5"/>
  <c r="E3" i="2"/>
  <c r="K5" i="5" s="1"/>
  <c r="T5" i="5" s="1"/>
  <c r="E4" i="2"/>
  <c r="K6" i="5" s="1"/>
  <c r="T6" i="5" s="1"/>
  <c r="E5" i="2"/>
  <c r="K7" i="5" s="1"/>
  <c r="E6" i="2"/>
  <c r="K8" i="5" s="1"/>
  <c r="T8" i="5" s="1"/>
  <c r="E7" i="2"/>
  <c r="K9" i="5" s="1"/>
  <c r="T9" i="5" s="1"/>
  <c r="E8" i="2"/>
  <c r="K10" i="5" s="1"/>
  <c r="T10" i="5" s="1"/>
  <c r="E9" i="2"/>
  <c r="K11" i="5" s="1"/>
  <c r="E10" i="2"/>
  <c r="K12" i="5" s="1"/>
  <c r="T12" i="5" s="1"/>
  <c r="K13" i="5"/>
  <c r="N13" i="5" s="1"/>
  <c r="E2" i="2"/>
  <c r="K4" i="5" s="1"/>
  <c r="T4" i="5" s="1"/>
  <c r="Q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2" i="2"/>
  <c r="D15" i="4"/>
  <c r="T13" i="5" l="1"/>
  <c r="K15" i="5"/>
  <c r="D9" i="4"/>
  <c r="G4" i="1"/>
  <c r="F4" i="1"/>
  <c r="D4" i="4"/>
  <c r="D3" i="4"/>
  <c r="K5" i="1"/>
  <c r="G5" i="1"/>
  <c r="G30" i="1"/>
  <c r="G47" i="1"/>
  <c r="G6" i="1"/>
  <c r="G89" i="1"/>
  <c r="G124" i="1"/>
  <c r="G7" i="1"/>
  <c r="G17" i="1"/>
  <c r="G31" i="1"/>
  <c r="G125" i="1"/>
  <c r="G181" i="1"/>
  <c r="G182" i="1"/>
  <c r="G8" i="1"/>
  <c r="G9" i="1"/>
  <c r="G18" i="1"/>
  <c r="G32" i="1"/>
  <c r="G48" i="1"/>
  <c r="G49" i="1"/>
  <c r="G50" i="1"/>
  <c r="G51" i="1"/>
  <c r="G64" i="1"/>
  <c r="G65" i="1"/>
  <c r="G66" i="1"/>
  <c r="G67" i="1"/>
  <c r="G90" i="1"/>
  <c r="G91" i="1"/>
  <c r="G92" i="1"/>
  <c r="G126" i="1"/>
  <c r="G127" i="1"/>
  <c r="G128" i="1"/>
  <c r="G129" i="1"/>
  <c r="G130" i="1"/>
  <c r="G131" i="1"/>
  <c r="G132" i="1"/>
  <c r="G133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10" i="1"/>
  <c r="G11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28" i="1"/>
  <c r="G2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2" i="1"/>
  <c r="G53" i="1"/>
  <c r="G54" i="1"/>
  <c r="G55" i="1"/>
  <c r="G56" i="1"/>
  <c r="G57" i="1"/>
  <c r="G58" i="1"/>
  <c r="G59" i="1"/>
  <c r="G60" i="1"/>
  <c r="G61" i="1"/>
  <c r="G62" i="1"/>
  <c r="G63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T30" i="1"/>
  <c r="T47" i="1"/>
  <c r="T6" i="1"/>
  <c r="T89" i="1"/>
  <c r="T124" i="1"/>
  <c r="T7" i="1"/>
  <c r="T17" i="1"/>
  <c r="T31" i="1"/>
  <c r="T125" i="1"/>
  <c r="T181" i="1"/>
  <c r="T182" i="1"/>
  <c r="T8" i="1"/>
  <c r="T9" i="1"/>
  <c r="T18" i="1"/>
  <c r="T32" i="1"/>
  <c r="T48" i="1"/>
  <c r="T49" i="1"/>
  <c r="T50" i="1"/>
  <c r="T51" i="1"/>
  <c r="T64" i="1"/>
  <c r="T65" i="1"/>
  <c r="T66" i="1"/>
  <c r="T67" i="1"/>
  <c r="T90" i="1"/>
  <c r="T91" i="1"/>
  <c r="T92" i="1"/>
  <c r="T126" i="1"/>
  <c r="T127" i="1"/>
  <c r="T128" i="1"/>
  <c r="T129" i="1"/>
  <c r="T130" i="1"/>
  <c r="T131" i="1"/>
  <c r="T132" i="1"/>
  <c r="T133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4" i="1"/>
  <c r="T10" i="1"/>
  <c r="T11" i="1"/>
  <c r="T12" i="1"/>
  <c r="T13" i="1"/>
  <c r="T14" i="1"/>
  <c r="T15" i="1"/>
  <c r="T16" i="1"/>
  <c r="T19" i="1"/>
  <c r="T20" i="1"/>
  <c r="T21" i="1"/>
  <c r="T22" i="1"/>
  <c r="T23" i="1"/>
  <c r="T24" i="1"/>
  <c r="T25" i="1"/>
  <c r="T26" i="1"/>
  <c r="T27" i="1"/>
  <c r="T28" i="1"/>
  <c r="T29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52" i="1"/>
  <c r="T53" i="1"/>
  <c r="T54" i="1"/>
  <c r="T55" i="1"/>
  <c r="T56" i="1"/>
  <c r="T57" i="1"/>
  <c r="T58" i="1"/>
  <c r="T59" i="1"/>
  <c r="T60" i="1"/>
  <c r="T61" i="1"/>
  <c r="T62" i="1"/>
  <c r="T63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5" i="1"/>
  <c r="F30" i="1"/>
  <c r="H30" i="1" s="1"/>
  <c r="F47" i="1"/>
  <c r="F6" i="1"/>
  <c r="H6" i="1" s="1"/>
  <c r="F89" i="1"/>
  <c r="F124" i="1"/>
  <c r="H124" i="1" s="1"/>
  <c r="F7" i="1"/>
  <c r="F17" i="1"/>
  <c r="H17" i="1" s="1"/>
  <c r="F31" i="1"/>
  <c r="H31" i="1" s="1"/>
  <c r="F125" i="1"/>
  <c r="H125" i="1" s="1"/>
  <c r="F181" i="1"/>
  <c r="F182" i="1"/>
  <c r="F8" i="1"/>
  <c r="H8" i="1" s="1"/>
  <c r="F9" i="1"/>
  <c r="H9" i="1" s="1"/>
  <c r="F18" i="1"/>
  <c r="F32" i="1"/>
  <c r="F48" i="1"/>
  <c r="F49" i="1"/>
  <c r="H49" i="1" s="1"/>
  <c r="F50" i="1"/>
  <c r="F51" i="1"/>
  <c r="H51" i="1" s="1"/>
  <c r="F64" i="1"/>
  <c r="H64" i="1" s="1"/>
  <c r="F65" i="1"/>
  <c r="H65" i="1" s="1"/>
  <c r="F66" i="1"/>
  <c r="F67" i="1"/>
  <c r="H67" i="1" s="1"/>
  <c r="F90" i="1"/>
  <c r="H90" i="1" s="1"/>
  <c r="F91" i="1"/>
  <c r="H91" i="1" s="1"/>
  <c r="F92" i="1"/>
  <c r="F126" i="1"/>
  <c r="F127" i="1"/>
  <c r="H127" i="1" s="1"/>
  <c r="F128" i="1"/>
  <c r="H128" i="1" s="1"/>
  <c r="F129" i="1"/>
  <c r="F130" i="1"/>
  <c r="F131" i="1"/>
  <c r="S131" i="1" s="1"/>
  <c r="F132" i="1"/>
  <c r="H132" i="1" s="1"/>
  <c r="F133" i="1"/>
  <c r="F183" i="1"/>
  <c r="H183" i="1" s="1"/>
  <c r="F184" i="1"/>
  <c r="F185" i="1"/>
  <c r="H185" i="1" s="1"/>
  <c r="F186" i="1"/>
  <c r="F187" i="1"/>
  <c r="H187" i="1" s="1"/>
  <c r="F188" i="1"/>
  <c r="H188" i="1" s="1"/>
  <c r="F189" i="1"/>
  <c r="H189" i="1" s="1"/>
  <c r="F190" i="1"/>
  <c r="F191" i="1"/>
  <c r="F192" i="1"/>
  <c r="F193" i="1"/>
  <c r="H193" i="1" s="1"/>
  <c r="F194" i="1"/>
  <c r="F195" i="1"/>
  <c r="S195" i="1" s="1"/>
  <c r="F196" i="1"/>
  <c r="F197" i="1"/>
  <c r="H197" i="1" s="1"/>
  <c r="F198" i="1"/>
  <c r="F199" i="1"/>
  <c r="H199" i="1" s="1"/>
  <c r="F200" i="1"/>
  <c r="H200" i="1" s="1"/>
  <c r="F201" i="1"/>
  <c r="H201" i="1" s="1"/>
  <c r="F202" i="1"/>
  <c r="F203" i="1"/>
  <c r="H203" i="1" s="1"/>
  <c r="F204" i="1"/>
  <c r="H204" i="1" s="1"/>
  <c r="F205" i="1"/>
  <c r="H205" i="1" s="1"/>
  <c r="F206" i="1"/>
  <c r="H206" i="1" s="1"/>
  <c r="F207" i="1"/>
  <c r="F208" i="1"/>
  <c r="H208" i="1" s="1"/>
  <c r="F209" i="1"/>
  <c r="H209" i="1" s="1"/>
  <c r="F210" i="1"/>
  <c r="F211" i="1"/>
  <c r="F212" i="1"/>
  <c r="F213" i="1"/>
  <c r="H213" i="1" s="1"/>
  <c r="F214" i="1"/>
  <c r="F215" i="1"/>
  <c r="H215" i="1" s="1"/>
  <c r="F216" i="1"/>
  <c r="F217" i="1"/>
  <c r="H217" i="1" s="1"/>
  <c r="F218" i="1"/>
  <c r="F219" i="1"/>
  <c r="H219" i="1" s="1"/>
  <c r="F220" i="1"/>
  <c r="H220" i="1" s="1"/>
  <c r="F221" i="1"/>
  <c r="H221" i="1" s="1"/>
  <c r="F222" i="1"/>
  <c r="F223" i="1"/>
  <c r="F224" i="1"/>
  <c r="H224" i="1" s="1"/>
  <c r="F225" i="1"/>
  <c r="H225" i="1" s="1"/>
  <c r="F226" i="1"/>
  <c r="F227" i="1"/>
  <c r="S227" i="1" s="1"/>
  <c r="F228" i="1"/>
  <c r="F229" i="1"/>
  <c r="H229" i="1" s="1"/>
  <c r="F230" i="1"/>
  <c r="F231" i="1"/>
  <c r="H231" i="1" s="1"/>
  <c r="F232" i="1"/>
  <c r="H232" i="1" s="1"/>
  <c r="F233" i="1"/>
  <c r="H233" i="1" s="1"/>
  <c r="F10" i="1"/>
  <c r="F11" i="1"/>
  <c r="H11" i="1" s="1"/>
  <c r="F12" i="1"/>
  <c r="F13" i="1"/>
  <c r="F14" i="1"/>
  <c r="F15" i="1"/>
  <c r="H15" i="1" s="1"/>
  <c r="F16" i="1"/>
  <c r="F19" i="1"/>
  <c r="F20" i="1"/>
  <c r="F21" i="1"/>
  <c r="F22" i="1"/>
  <c r="F23" i="1"/>
  <c r="F24" i="1"/>
  <c r="F25" i="1"/>
  <c r="F26" i="1"/>
  <c r="F27" i="1"/>
  <c r="F28" i="1"/>
  <c r="F29" i="1"/>
  <c r="H29" i="1" s="1"/>
  <c r="F33" i="1"/>
  <c r="F34" i="1"/>
  <c r="F35" i="1"/>
  <c r="F36" i="1"/>
  <c r="H36" i="1" s="1"/>
  <c r="F37" i="1"/>
  <c r="F38" i="1"/>
  <c r="F39" i="1"/>
  <c r="F40" i="1"/>
  <c r="F41" i="1"/>
  <c r="F42" i="1"/>
  <c r="F43" i="1"/>
  <c r="F44" i="1"/>
  <c r="H44" i="1" s="1"/>
  <c r="F45" i="1"/>
  <c r="F46" i="1"/>
  <c r="F52" i="1"/>
  <c r="F53" i="1"/>
  <c r="H53" i="1" s="1"/>
  <c r="F54" i="1"/>
  <c r="F55" i="1"/>
  <c r="H55" i="1" s="1"/>
  <c r="F56" i="1"/>
  <c r="F57" i="1"/>
  <c r="H57" i="1" s="1"/>
  <c r="F58" i="1"/>
  <c r="F59" i="1"/>
  <c r="F60" i="1"/>
  <c r="F61" i="1"/>
  <c r="F62" i="1"/>
  <c r="F63" i="1"/>
  <c r="F68" i="1"/>
  <c r="F69" i="1"/>
  <c r="F70" i="1"/>
  <c r="F71" i="1"/>
  <c r="F72" i="1"/>
  <c r="F73" i="1"/>
  <c r="H73" i="1" s="1"/>
  <c r="F74" i="1"/>
  <c r="F75" i="1"/>
  <c r="F76" i="1"/>
  <c r="F77" i="1"/>
  <c r="F78" i="1"/>
  <c r="F79" i="1"/>
  <c r="F80" i="1"/>
  <c r="F81" i="1"/>
  <c r="F82" i="1"/>
  <c r="F83" i="1"/>
  <c r="F84" i="1"/>
  <c r="F85" i="1"/>
  <c r="H85" i="1" s="1"/>
  <c r="F86" i="1"/>
  <c r="F87" i="1"/>
  <c r="F88" i="1"/>
  <c r="F93" i="1"/>
  <c r="H93" i="1" s="1"/>
  <c r="F94" i="1"/>
  <c r="F95" i="1"/>
  <c r="F96" i="1"/>
  <c r="F97" i="1"/>
  <c r="H97" i="1" s="1"/>
  <c r="F98" i="1"/>
  <c r="F99" i="1"/>
  <c r="F100" i="1"/>
  <c r="F101" i="1"/>
  <c r="F102" i="1"/>
  <c r="F103" i="1"/>
  <c r="F104" i="1"/>
  <c r="F105" i="1"/>
  <c r="F106" i="1"/>
  <c r="F107" i="1"/>
  <c r="F108" i="1"/>
  <c r="F109" i="1"/>
  <c r="H109" i="1" s="1"/>
  <c r="F110" i="1"/>
  <c r="F111" i="1"/>
  <c r="F112" i="1"/>
  <c r="F113" i="1"/>
  <c r="F114" i="1"/>
  <c r="F115" i="1"/>
  <c r="F116" i="1"/>
  <c r="F117" i="1"/>
  <c r="F118" i="1"/>
  <c r="F119" i="1"/>
  <c r="H119" i="1" s="1"/>
  <c r="F120" i="1"/>
  <c r="F121" i="1"/>
  <c r="H121" i="1" s="1"/>
  <c r="F122" i="1"/>
  <c r="F123" i="1"/>
  <c r="F134" i="1"/>
  <c r="F135" i="1"/>
  <c r="H135" i="1" s="1"/>
  <c r="F136" i="1"/>
  <c r="F137" i="1"/>
  <c r="F138" i="1"/>
  <c r="F139" i="1"/>
  <c r="H139" i="1" s="1"/>
  <c r="F140" i="1"/>
  <c r="F141" i="1"/>
  <c r="F142" i="1"/>
  <c r="F143" i="1"/>
  <c r="F144" i="1"/>
  <c r="F145" i="1"/>
  <c r="H145" i="1" s="1"/>
  <c r="F146" i="1"/>
  <c r="F147" i="1"/>
  <c r="F148" i="1"/>
  <c r="F149" i="1"/>
  <c r="F150" i="1"/>
  <c r="F151" i="1"/>
  <c r="H151" i="1" s="1"/>
  <c r="F152" i="1"/>
  <c r="F153" i="1"/>
  <c r="F154" i="1"/>
  <c r="F155" i="1"/>
  <c r="H155" i="1" s="1"/>
  <c r="F156" i="1"/>
  <c r="F157" i="1"/>
  <c r="H157" i="1" s="1"/>
  <c r="F158" i="1"/>
  <c r="F159" i="1"/>
  <c r="F160" i="1"/>
  <c r="F161" i="1"/>
  <c r="H161" i="1" s="1"/>
  <c r="F162" i="1"/>
  <c r="F163" i="1"/>
  <c r="H163" i="1" s="1"/>
  <c r="F164" i="1"/>
  <c r="F165" i="1"/>
  <c r="F166" i="1"/>
  <c r="F167" i="1"/>
  <c r="H167" i="1" s="1"/>
  <c r="F168" i="1"/>
  <c r="F169" i="1"/>
  <c r="F170" i="1"/>
  <c r="F171" i="1"/>
  <c r="H171" i="1" s="1"/>
  <c r="F172" i="1"/>
  <c r="F173" i="1"/>
  <c r="H173" i="1" s="1"/>
  <c r="F174" i="1"/>
  <c r="F175" i="1"/>
  <c r="F176" i="1"/>
  <c r="F177" i="1"/>
  <c r="H177" i="1" s="1"/>
  <c r="F178" i="1"/>
  <c r="F179" i="1"/>
  <c r="F180" i="1"/>
  <c r="F234" i="1"/>
  <c r="F235" i="1"/>
  <c r="F236" i="1"/>
  <c r="H236" i="1" s="1"/>
  <c r="F237" i="1"/>
  <c r="F238" i="1"/>
  <c r="F239" i="1"/>
  <c r="F240" i="1"/>
  <c r="H240" i="1" s="1"/>
  <c r="F241" i="1"/>
  <c r="F242" i="1"/>
  <c r="F243" i="1"/>
  <c r="F244" i="1"/>
  <c r="F245" i="1"/>
  <c r="F246" i="1"/>
  <c r="H246" i="1" s="1"/>
  <c r="F247" i="1"/>
  <c r="F248" i="1"/>
  <c r="H248" i="1" s="1"/>
  <c r="F249" i="1"/>
  <c r="F250" i="1"/>
  <c r="F251" i="1"/>
  <c r="F252" i="1"/>
  <c r="H252" i="1" s="1"/>
  <c r="F253" i="1"/>
  <c r="F254" i="1"/>
  <c r="F255" i="1"/>
  <c r="F256" i="1"/>
  <c r="H256" i="1" s="1"/>
  <c r="F257" i="1"/>
  <c r="F258" i="1"/>
  <c r="F259" i="1"/>
  <c r="S259" i="1" s="1"/>
  <c r="F260" i="1"/>
  <c r="F261" i="1"/>
  <c r="F262" i="1"/>
  <c r="H262" i="1" s="1"/>
  <c r="F263" i="1"/>
  <c r="F264" i="1"/>
  <c r="F265" i="1"/>
  <c r="F266" i="1"/>
  <c r="F267" i="1"/>
  <c r="F268" i="1"/>
  <c r="H268" i="1" s="1"/>
  <c r="F269" i="1"/>
  <c r="F270" i="1"/>
  <c r="F271" i="1"/>
  <c r="F272" i="1"/>
  <c r="H272" i="1" s="1"/>
  <c r="F273" i="1"/>
  <c r="F274" i="1"/>
  <c r="H274" i="1" s="1"/>
  <c r="F275" i="1"/>
  <c r="F276" i="1"/>
  <c r="F277" i="1"/>
  <c r="F278" i="1"/>
  <c r="H278" i="1" s="1"/>
  <c r="F279" i="1"/>
  <c r="F280" i="1"/>
  <c r="H280" i="1" s="1"/>
  <c r="F281" i="1"/>
  <c r="F282" i="1"/>
  <c r="F283" i="1"/>
  <c r="F284" i="1"/>
  <c r="H284" i="1" s="1"/>
  <c r="F285" i="1"/>
  <c r="F286" i="1"/>
  <c r="F287" i="1"/>
  <c r="F288" i="1"/>
  <c r="H288" i="1" s="1"/>
  <c r="F289" i="1"/>
  <c r="F290" i="1"/>
  <c r="H290" i="1" s="1"/>
  <c r="F291" i="1"/>
  <c r="F292" i="1"/>
  <c r="F293" i="1"/>
  <c r="F294" i="1"/>
  <c r="H294" i="1" s="1"/>
  <c r="F295" i="1"/>
  <c r="F296" i="1"/>
  <c r="F297" i="1"/>
  <c r="F298" i="1"/>
  <c r="F299" i="1"/>
  <c r="F300" i="1"/>
  <c r="H300" i="1" s="1"/>
  <c r="F301" i="1"/>
  <c r="F302" i="1"/>
  <c r="F303" i="1"/>
  <c r="F304" i="1"/>
  <c r="F305" i="1"/>
  <c r="F306" i="1"/>
  <c r="F307" i="1"/>
  <c r="F308" i="1"/>
  <c r="F309" i="1"/>
  <c r="F310" i="1"/>
  <c r="H310" i="1" s="1"/>
  <c r="F311" i="1"/>
  <c r="F312" i="1"/>
  <c r="H312" i="1" s="1"/>
  <c r="F313" i="1"/>
  <c r="F314" i="1"/>
  <c r="F315" i="1"/>
  <c r="F316" i="1"/>
  <c r="H316" i="1" s="1"/>
  <c r="F317" i="1"/>
  <c r="F318" i="1"/>
  <c r="F319" i="1"/>
  <c r="F320" i="1"/>
  <c r="H320" i="1" s="1"/>
  <c r="F321" i="1"/>
  <c r="F322" i="1"/>
  <c r="F323" i="1"/>
  <c r="F324" i="1"/>
  <c r="F325" i="1"/>
  <c r="F326" i="1"/>
  <c r="H326" i="1" s="1"/>
  <c r="F327" i="1"/>
  <c r="F328" i="1"/>
  <c r="F329" i="1"/>
  <c r="F330" i="1"/>
  <c r="F331" i="1"/>
  <c r="F332" i="1"/>
  <c r="H332" i="1" s="1"/>
  <c r="F333" i="1"/>
  <c r="F334" i="1"/>
  <c r="F335" i="1"/>
  <c r="F336" i="1"/>
  <c r="H336" i="1" s="1"/>
  <c r="F337" i="1"/>
  <c r="F338" i="1"/>
  <c r="F339" i="1"/>
  <c r="F340" i="1"/>
  <c r="F341" i="1"/>
  <c r="H341" i="1" s="1"/>
  <c r="F342" i="1"/>
  <c r="H342" i="1" s="1"/>
  <c r="F343" i="1"/>
  <c r="F344" i="1"/>
  <c r="H344" i="1" s="1"/>
  <c r="F345" i="1"/>
  <c r="F346" i="1"/>
  <c r="F347" i="1"/>
  <c r="F348" i="1"/>
  <c r="H348" i="1" s="1"/>
  <c r="F349" i="1"/>
  <c r="F350" i="1"/>
  <c r="F351" i="1"/>
  <c r="F352" i="1"/>
  <c r="H352" i="1" s="1"/>
  <c r="F353" i="1"/>
  <c r="F354" i="1"/>
  <c r="F355" i="1"/>
  <c r="F356" i="1"/>
  <c r="F357" i="1"/>
  <c r="F358" i="1"/>
  <c r="H358" i="1" s="1"/>
  <c r="F359" i="1"/>
  <c r="F360" i="1"/>
  <c r="F361" i="1"/>
  <c r="F362" i="1"/>
  <c r="F363" i="1"/>
  <c r="F364" i="1"/>
  <c r="H364" i="1" s="1"/>
  <c r="F365" i="1"/>
  <c r="U365" i="1" s="1"/>
  <c r="F366" i="1"/>
  <c r="F367" i="1"/>
  <c r="F368" i="1"/>
  <c r="H368" i="1" s="1"/>
  <c r="F369" i="1"/>
  <c r="F370" i="1"/>
  <c r="F371" i="1"/>
  <c r="F372" i="1"/>
  <c r="F373" i="1"/>
  <c r="F374" i="1"/>
  <c r="H374" i="1" s="1"/>
  <c r="F375" i="1"/>
  <c r="F376" i="1"/>
  <c r="H376" i="1" s="1"/>
  <c r="F377" i="1"/>
  <c r="F378" i="1"/>
  <c r="F379" i="1"/>
  <c r="F380" i="1"/>
  <c r="H380" i="1" s="1"/>
  <c r="F381" i="1"/>
  <c r="F382" i="1"/>
  <c r="F383" i="1"/>
  <c r="F384" i="1"/>
  <c r="H384" i="1" s="1"/>
  <c r="F385" i="1"/>
  <c r="F386" i="1"/>
  <c r="F387" i="1"/>
  <c r="F388" i="1"/>
  <c r="F389" i="1"/>
  <c r="F390" i="1"/>
  <c r="H390" i="1" s="1"/>
  <c r="F391" i="1"/>
  <c r="F392" i="1"/>
  <c r="F393" i="1"/>
  <c r="F394" i="1"/>
  <c r="F395" i="1"/>
  <c r="F396" i="1"/>
  <c r="H396" i="1" s="1"/>
  <c r="F397" i="1"/>
  <c r="F398" i="1"/>
  <c r="F399" i="1"/>
  <c r="F400" i="1"/>
  <c r="F401" i="1"/>
  <c r="F402" i="1"/>
  <c r="F403" i="1"/>
  <c r="F404" i="1"/>
  <c r="H404" i="1" s="1"/>
  <c r="F405" i="1"/>
  <c r="S405" i="1" s="1"/>
  <c r="F406" i="1"/>
  <c r="F407" i="1"/>
  <c r="F408" i="1"/>
  <c r="H408" i="1" s="1"/>
  <c r="F409" i="1"/>
  <c r="F410" i="1"/>
  <c r="F411" i="1"/>
  <c r="F412" i="1"/>
  <c r="H412" i="1" s="1"/>
  <c r="F413" i="1"/>
  <c r="S413" i="1" s="1"/>
  <c r="F414" i="1"/>
  <c r="F415" i="1"/>
  <c r="F416" i="1"/>
  <c r="H416" i="1" s="1"/>
  <c r="F417" i="1"/>
  <c r="F418" i="1"/>
  <c r="F419" i="1"/>
  <c r="F420" i="1"/>
  <c r="H420" i="1" s="1"/>
  <c r="F421" i="1"/>
  <c r="S421" i="1" s="1"/>
  <c r="F422" i="1"/>
  <c r="F423" i="1"/>
  <c r="F424" i="1"/>
  <c r="H424" i="1" s="1"/>
  <c r="F425" i="1"/>
  <c r="F426" i="1"/>
  <c r="F427" i="1"/>
  <c r="F428" i="1"/>
  <c r="H428" i="1" s="1"/>
  <c r="F429" i="1"/>
  <c r="S429" i="1" s="1"/>
  <c r="F430" i="1"/>
  <c r="F431" i="1"/>
  <c r="F432" i="1"/>
  <c r="F433" i="1"/>
  <c r="H433" i="1" s="1"/>
  <c r="F434" i="1"/>
  <c r="F435" i="1"/>
  <c r="F436" i="1"/>
  <c r="H436" i="1" s="1"/>
  <c r="F437" i="1"/>
  <c r="S437" i="1" s="1"/>
  <c r="F438" i="1"/>
  <c r="F439" i="1"/>
  <c r="F440" i="1"/>
  <c r="H440" i="1" s="1"/>
  <c r="F441" i="1"/>
  <c r="F442" i="1"/>
  <c r="F443" i="1"/>
  <c r="F444" i="1"/>
  <c r="H444" i="1" s="1"/>
  <c r="F445" i="1"/>
  <c r="S445" i="1" s="1"/>
  <c r="F446" i="1"/>
  <c r="F447" i="1"/>
  <c r="F448" i="1"/>
  <c r="H448" i="1" s="1"/>
  <c r="F449" i="1"/>
  <c r="F450" i="1"/>
  <c r="F451" i="1"/>
  <c r="F452" i="1"/>
  <c r="H452" i="1" s="1"/>
  <c r="F453" i="1"/>
  <c r="S453" i="1" s="1"/>
  <c r="F454" i="1"/>
  <c r="F455" i="1"/>
  <c r="F456" i="1"/>
  <c r="H456" i="1" s="1"/>
  <c r="F457" i="1"/>
  <c r="F458" i="1"/>
  <c r="F459" i="1"/>
  <c r="F460" i="1"/>
  <c r="H460" i="1" s="1"/>
  <c r="F461" i="1"/>
  <c r="H461" i="1" s="1"/>
  <c r="F462" i="1"/>
  <c r="F463" i="1"/>
  <c r="F464" i="1"/>
  <c r="H464" i="1" s="1"/>
  <c r="F465" i="1"/>
  <c r="F466" i="1"/>
  <c r="F467" i="1"/>
  <c r="F468" i="1"/>
  <c r="H468" i="1" s="1"/>
  <c r="F469" i="1"/>
  <c r="S469" i="1" s="1"/>
  <c r="F470" i="1"/>
  <c r="F471" i="1"/>
  <c r="F472" i="1"/>
  <c r="H472" i="1" s="1"/>
  <c r="F473" i="1"/>
  <c r="F474" i="1"/>
  <c r="F475" i="1"/>
  <c r="F476" i="1"/>
  <c r="H476" i="1" s="1"/>
  <c r="F477" i="1"/>
  <c r="S477" i="1" s="1"/>
  <c r="F478" i="1"/>
  <c r="F479" i="1"/>
  <c r="F480" i="1"/>
  <c r="H480" i="1" s="1"/>
  <c r="F481" i="1"/>
  <c r="F482" i="1"/>
  <c r="F483" i="1"/>
  <c r="F484" i="1"/>
  <c r="H484" i="1" s="1"/>
  <c r="F485" i="1"/>
  <c r="S485" i="1" s="1"/>
  <c r="F486" i="1"/>
  <c r="F487" i="1"/>
  <c r="F488" i="1"/>
  <c r="H488" i="1" s="1"/>
  <c r="F489" i="1"/>
  <c r="F490" i="1"/>
  <c r="F491" i="1"/>
  <c r="F492" i="1"/>
  <c r="H492" i="1" s="1"/>
  <c r="F493" i="1"/>
  <c r="S493" i="1" s="1"/>
  <c r="F494" i="1"/>
  <c r="F495" i="1"/>
  <c r="F496" i="1"/>
  <c r="H496" i="1" s="1"/>
  <c r="F497" i="1"/>
  <c r="F498" i="1"/>
  <c r="F499" i="1"/>
  <c r="F500" i="1"/>
  <c r="H500" i="1" s="1"/>
  <c r="F501" i="1"/>
  <c r="S501" i="1" s="1"/>
  <c r="F502" i="1"/>
  <c r="F503" i="1"/>
  <c r="F504" i="1"/>
  <c r="H504" i="1" s="1"/>
  <c r="F505" i="1"/>
  <c r="F506" i="1"/>
  <c r="F507" i="1"/>
  <c r="F508" i="1"/>
  <c r="H508" i="1" s="1"/>
  <c r="F509" i="1"/>
  <c r="F510" i="1"/>
  <c r="F511" i="1"/>
  <c r="F512" i="1"/>
  <c r="H512" i="1" s="1"/>
  <c r="F513" i="1"/>
  <c r="F514" i="1"/>
  <c r="F515" i="1"/>
  <c r="F516" i="1"/>
  <c r="H516" i="1" s="1"/>
  <c r="F517" i="1"/>
  <c r="F518" i="1"/>
  <c r="F519" i="1"/>
  <c r="F520" i="1"/>
  <c r="H520" i="1" s="1"/>
  <c r="F521" i="1"/>
  <c r="F522" i="1"/>
  <c r="F523" i="1"/>
  <c r="F524" i="1"/>
  <c r="H524" i="1" s="1"/>
  <c r="F525" i="1"/>
  <c r="H525" i="1" s="1"/>
  <c r="F526" i="1"/>
  <c r="F527" i="1"/>
  <c r="F528" i="1"/>
  <c r="H528" i="1" s="1"/>
  <c r="F529" i="1"/>
  <c r="F530" i="1"/>
  <c r="S530" i="1" s="1"/>
  <c r="F531" i="1"/>
  <c r="F532" i="1"/>
  <c r="H532" i="1" s="1"/>
  <c r="F533" i="1"/>
  <c r="F534" i="1"/>
  <c r="F535" i="1"/>
  <c r="F536" i="1"/>
  <c r="H536" i="1" s="1"/>
  <c r="F537" i="1"/>
  <c r="F538" i="1"/>
  <c r="F539" i="1"/>
  <c r="F540" i="1"/>
  <c r="H540" i="1" s="1"/>
  <c r="F541" i="1"/>
  <c r="F542" i="1"/>
  <c r="F543" i="1"/>
  <c r="F544" i="1"/>
  <c r="H544" i="1" s="1"/>
  <c r="F545" i="1"/>
  <c r="F546" i="1"/>
  <c r="S546" i="1" s="1"/>
  <c r="F547" i="1"/>
  <c r="F548" i="1"/>
  <c r="H548" i="1" s="1"/>
  <c r="F549" i="1"/>
  <c r="F550" i="1"/>
  <c r="F551" i="1"/>
  <c r="F552" i="1"/>
  <c r="H552" i="1" s="1"/>
  <c r="F553" i="1"/>
  <c r="F554" i="1"/>
  <c r="H554" i="1" s="1"/>
  <c r="F555" i="1"/>
  <c r="F556" i="1"/>
  <c r="H556" i="1" s="1"/>
  <c r="F557" i="1"/>
  <c r="F558" i="1"/>
  <c r="F559" i="1"/>
  <c r="F560" i="1"/>
  <c r="H560" i="1" s="1"/>
  <c r="F561" i="1"/>
  <c r="F562" i="1"/>
  <c r="S562" i="1" s="1"/>
  <c r="F563" i="1"/>
  <c r="F564" i="1"/>
  <c r="H564" i="1" s="1"/>
  <c r="F565" i="1"/>
  <c r="F566" i="1"/>
  <c r="F567" i="1"/>
  <c r="F568" i="1"/>
  <c r="H568" i="1" s="1"/>
  <c r="F569" i="1"/>
  <c r="F570" i="1"/>
  <c r="F571" i="1"/>
  <c r="F572" i="1"/>
  <c r="H572" i="1" s="1"/>
  <c r="F573" i="1"/>
  <c r="F574" i="1"/>
  <c r="F575" i="1"/>
  <c r="F576" i="1"/>
  <c r="H576" i="1" s="1"/>
  <c r="F577" i="1"/>
  <c r="F578" i="1"/>
  <c r="S578" i="1" s="1"/>
  <c r="F579" i="1"/>
  <c r="F580" i="1"/>
  <c r="H580" i="1" s="1"/>
  <c r="F581" i="1"/>
  <c r="F582" i="1"/>
  <c r="F583" i="1"/>
  <c r="F584" i="1"/>
  <c r="H584" i="1" s="1"/>
  <c r="F585" i="1"/>
  <c r="F586" i="1"/>
  <c r="F587" i="1"/>
  <c r="F588" i="1"/>
  <c r="H588" i="1" s="1"/>
  <c r="F589" i="1"/>
  <c r="H589" i="1" s="1"/>
  <c r="F590" i="1"/>
  <c r="F591" i="1"/>
  <c r="F592" i="1"/>
  <c r="H592" i="1" s="1"/>
  <c r="F593" i="1"/>
  <c r="F594" i="1"/>
  <c r="S594" i="1" s="1"/>
  <c r="F595" i="1"/>
  <c r="F596" i="1"/>
  <c r="H596" i="1" s="1"/>
  <c r="F597" i="1"/>
  <c r="F598" i="1"/>
  <c r="F599" i="1"/>
  <c r="F600" i="1"/>
  <c r="H600" i="1" s="1"/>
  <c r="F601" i="1"/>
  <c r="F602" i="1"/>
  <c r="F603" i="1"/>
  <c r="F604" i="1"/>
  <c r="H604" i="1" s="1"/>
  <c r="F605" i="1"/>
  <c r="F606" i="1"/>
  <c r="F607" i="1"/>
  <c r="F608" i="1"/>
  <c r="H608" i="1" s="1"/>
  <c r="F609" i="1"/>
  <c r="F610" i="1"/>
  <c r="S610" i="1" s="1"/>
  <c r="F611" i="1"/>
  <c r="F612" i="1"/>
  <c r="H612" i="1" s="1"/>
  <c r="F613" i="1"/>
  <c r="F614" i="1"/>
  <c r="F615" i="1"/>
  <c r="F616" i="1"/>
  <c r="H616" i="1" s="1"/>
  <c r="F617" i="1"/>
  <c r="F618" i="1"/>
  <c r="F619" i="1"/>
  <c r="F620" i="1"/>
  <c r="H620" i="1" s="1"/>
  <c r="F621" i="1"/>
  <c r="F622" i="1"/>
  <c r="F623" i="1"/>
  <c r="F624" i="1"/>
  <c r="H624" i="1" s="1"/>
  <c r="F625" i="1"/>
  <c r="F626" i="1"/>
  <c r="S626" i="1" s="1"/>
  <c r="F627" i="1"/>
  <c r="F628" i="1"/>
  <c r="H628" i="1" s="1"/>
  <c r="F629" i="1"/>
  <c r="F630" i="1"/>
  <c r="F631" i="1"/>
  <c r="F632" i="1"/>
  <c r="H632" i="1" s="1"/>
  <c r="F633" i="1"/>
  <c r="F634" i="1"/>
  <c r="F635" i="1"/>
  <c r="F636" i="1"/>
  <c r="H636" i="1" s="1"/>
  <c r="F637" i="1"/>
  <c r="F638" i="1"/>
  <c r="F639" i="1"/>
  <c r="F640" i="1"/>
  <c r="H640" i="1" s="1"/>
  <c r="F641" i="1"/>
  <c r="F642" i="1"/>
  <c r="S642" i="1" s="1"/>
  <c r="F643" i="1"/>
  <c r="F644" i="1"/>
  <c r="H644" i="1" s="1"/>
  <c r="F645" i="1"/>
  <c r="F646" i="1"/>
  <c r="F647" i="1"/>
  <c r="F648" i="1"/>
  <c r="H648" i="1" s="1"/>
  <c r="F649" i="1"/>
  <c r="F650" i="1"/>
  <c r="F651" i="1"/>
  <c r="F652" i="1"/>
  <c r="H652" i="1" s="1"/>
  <c r="F653" i="1"/>
  <c r="H653" i="1" s="1"/>
  <c r="F654" i="1"/>
  <c r="F655" i="1"/>
  <c r="F656" i="1"/>
  <c r="H656" i="1" s="1"/>
  <c r="F657" i="1"/>
  <c r="F658" i="1"/>
  <c r="S658" i="1" s="1"/>
  <c r="F659" i="1"/>
  <c r="F660" i="1"/>
  <c r="H660" i="1" s="1"/>
  <c r="F661" i="1"/>
  <c r="F662" i="1"/>
  <c r="F663" i="1"/>
  <c r="F664" i="1"/>
  <c r="H664" i="1" s="1"/>
  <c r="F665" i="1"/>
  <c r="F666" i="1"/>
  <c r="F667" i="1"/>
  <c r="F668" i="1"/>
  <c r="H668" i="1" s="1"/>
  <c r="F669" i="1"/>
  <c r="F670" i="1"/>
  <c r="F671" i="1"/>
  <c r="F672" i="1"/>
  <c r="H672" i="1" s="1"/>
  <c r="F673" i="1"/>
  <c r="F674" i="1"/>
  <c r="S674" i="1" s="1"/>
  <c r="F675" i="1"/>
  <c r="F676" i="1"/>
  <c r="H676" i="1" s="1"/>
  <c r="F677" i="1"/>
  <c r="F678" i="1"/>
  <c r="F679" i="1"/>
  <c r="F680" i="1"/>
  <c r="H680" i="1" s="1"/>
  <c r="F681" i="1"/>
  <c r="F682" i="1"/>
  <c r="F683" i="1"/>
  <c r="F684" i="1"/>
  <c r="H684" i="1" s="1"/>
  <c r="F685" i="1"/>
  <c r="F686" i="1"/>
  <c r="F687" i="1"/>
  <c r="F688" i="1"/>
  <c r="H688" i="1" s="1"/>
  <c r="F689" i="1"/>
  <c r="F690" i="1"/>
  <c r="S690" i="1" s="1"/>
  <c r="F691" i="1"/>
  <c r="F692" i="1"/>
  <c r="H692" i="1" s="1"/>
  <c r="F693" i="1"/>
  <c r="F694" i="1"/>
  <c r="F695" i="1"/>
  <c r="F696" i="1"/>
  <c r="H696" i="1" s="1"/>
  <c r="F697" i="1"/>
  <c r="F698" i="1"/>
  <c r="F699" i="1"/>
  <c r="H699" i="1" s="1"/>
  <c r="F700" i="1"/>
  <c r="H700" i="1" s="1"/>
  <c r="F701" i="1"/>
  <c r="F702" i="1"/>
  <c r="F703" i="1"/>
  <c r="F704" i="1"/>
  <c r="H704" i="1" s="1"/>
  <c r="F705" i="1"/>
  <c r="F706" i="1"/>
  <c r="F707" i="1"/>
  <c r="H707" i="1" s="1"/>
  <c r="F708" i="1"/>
  <c r="H708" i="1" s="1"/>
  <c r="F709" i="1"/>
  <c r="F710" i="1"/>
  <c r="F711" i="1"/>
  <c r="F712" i="1"/>
  <c r="H712" i="1" s="1"/>
  <c r="F713" i="1"/>
  <c r="F714" i="1"/>
  <c r="F715" i="1"/>
  <c r="F716" i="1"/>
  <c r="H716" i="1" s="1"/>
  <c r="F717" i="1"/>
  <c r="F718" i="1"/>
  <c r="F719" i="1"/>
  <c r="F720" i="1"/>
  <c r="H720" i="1" s="1"/>
  <c r="F721" i="1"/>
  <c r="F722" i="1"/>
  <c r="F723" i="1"/>
  <c r="H723" i="1" s="1"/>
  <c r="F724" i="1"/>
  <c r="H724" i="1" s="1"/>
  <c r="F725" i="1"/>
  <c r="F726" i="1"/>
  <c r="F727" i="1"/>
  <c r="F728" i="1"/>
  <c r="H728" i="1" s="1"/>
  <c r="F729" i="1"/>
  <c r="F730" i="1"/>
  <c r="S730" i="1" s="1"/>
  <c r="F731" i="1"/>
  <c r="F732" i="1"/>
  <c r="H732" i="1" s="1"/>
  <c r="F733" i="1"/>
  <c r="F734" i="1"/>
  <c r="S734" i="1" s="1"/>
  <c r="F735" i="1"/>
  <c r="F736" i="1"/>
  <c r="H736" i="1" s="1"/>
  <c r="F737" i="1"/>
  <c r="F738" i="1"/>
  <c r="S738" i="1" s="1"/>
  <c r="F739" i="1"/>
  <c r="F740" i="1"/>
  <c r="H740" i="1" s="1"/>
  <c r="F741" i="1"/>
  <c r="F742" i="1"/>
  <c r="S742" i="1" s="1"/>
  <c r="F743" i="1"/>
  <c r="F744" i="1"/>
  <c r="H744" i="1" s="1"/>
  <c r="F745" i="1"/>
  <c r="F746" i="1"/>
  <c r="S746" i="1" s="1"/>
  <c r="F747" i="1"/>
  <c r="F748" i="1"/>
  <c r="H748" i="1" s="1"/>
  <c r="F749" i="1"/>
  <c r="F750" i="1"/>
  <c r="S750" i="1" s="1"/>
  <c r="F751" i="1"/>
  <c r="F752" i="1"/>
  <c r="H752" i="1" s="1"/>
  <c r="F753" i="1"/>
  <c r="F754" i="1"/>
  <c r="S754" i="1" s="1"/>
  <c r="F755" i="1"/>
  <c r="F756" i="1"/>
  <c r="H756" i="1" s="1"/>
  <c r="F757" i="1"/>
  <c r="F758" i="1"/>
  <c r="S758" i="1" s="1"/>
  <c r="F759" i="1"/>
  <c r="F760" i="1"/>
  <c r="H760" i="1" s="1"/>
  <c r="F761" i="1"/>
  <c r="F762" i="1"/>
  <c r="S762" i="1" s="1"/>
  <c r="F763" i="1"/>
  <c r="F764" i="1"/>
  <c r="H764" i="1" s="1"/>
  <c r="F765" i="1"/>
  <c r="F766" i="1"/>
  <c r="S766" i="1" s="1"/>
  <c r="F767" i="1"/>
  <c r="F768" i="1"/>
  <c r="H768" i="1" s="1"/>
  <c r="F769" i="1"/>
  <c r="F770" i="1"/>
  <c r="S770" i="1" s="1"/>
  <c r="F771" i="1"/>
  <c r="F772" i="1"/>
  <c r="H772" i="1" s="1"/>
  <c r="F773" i="1"/>
  <c r="F774" i="1"/>
  <c r="S774" i="1" s="1"/>
  <c r="F775" i="1"/>
  <c r="F776" i="1"/>
  <c r="H776" i="1" s="1"/>
  <c r="F777" i="1"/>
  <c r="F778" i="1"/>
  <c r="S778" i="1" s="1"/>
  <c r="F779" i="1"/>
  <c r="F780" i="1"/>
  <c r="H780" i="1" s="1"/>
  <c r="F781" i="1"/>
  <c r="F782" i="1"/>
  <c r="S782" i="1" s="1"/>
  <c r="F783" i="1"/>
  <c r="F784" i="1"/>
  <c r="H784" i="1" s="1"/>
  <c r="F785" i="1"/>
  <c r="F786" i="1"/>
  <c r="S786" i="1" s="1"/>
  <c r="F787" i="1"/>
  <c r="F788" i="1"/>
  <c r="H788" i="1" s="1"/>
  <c r="F789" i="1"/>
  <c r="F790" i="1"/>
  <c r="S790" i="1" s="1"/>
  <c r="F791" i="1"/>
  <c r="F792" i="1"/>
  <c r="H792" i="1" s="1"/>
  <c r="F793" i="1"/>
  <c r="F794" i="1"/>
  <c r="S794" i="1" s="1"/>
  <c r="F795" i="1"/>
  <c r="F796" i="1"/>
  <c r="H796" i="1" s="1"/>
  <c r="F797" i="1"/>
  <c r="F798" i="1"/>
  <c r="S798" i="1" s="1"/>
  <c r="F799" i="1"/>
  <c r="F800" i="1"/>
  <c r="H800" i="1" s="1"/>
  <c r="F801" i="1"/>
  <c r="F802" i="1"/>
  <c r="S802" i="1" s="1"/>
  <c r="F803" i="1"/>
  <c r="F804" i="1"/>
  <c r="H804" i="1" s="1"/>
  <c r="F805" i="1"/>
  <c r="F806" i="1"/>
  <c r="S806" i="1" s="1"/>
  <c r="F807" i="1"/>
  <c r="F808" i="1"/>
  <c r="H808" i="1" s="1"/>
  <c r="F809" i="1"/>
  <c r="F810" i="1"/>
  <c r="S810" i="1" s="1"/>
  <c r="F811" i="1"/>
  <c r="F812" i="1"/>
  <c r="H812" i="1" s="1"/>
  <c r="F813" i="1"/>
  <c r="F814" i="1"/>
  <c r="S814" i="1" s="1"/>
  <c r="F815" i="1"/>
  <c r="F816" i="1"/>
  <c r="H816" i="1" s="1"/>
  <c r="F817" i="1"/>
  <c r="F818" i="1"/>
  <c r="S818" i="1" s="1"/>
  <c r="F819" i="1"/>
  <c r="F820" i="1"/>
  <c r="H820" i="1" s="1"/>
  <c r="F821" i="1"/>
  <c r="F822" i="1"/>
  <c r="S822" i="1" s="1"/>
  <c r="F823" i="1"/>
  <c r="F824" i="1"/>
  <c r="H824" i="1" s="1"/>
  <c r="F825" i="1"/>
  <c r="F826" i="1"/>
  <c r="S826" i="1" s="1"/>
  <c r="F827" i="1"/>
  <c r="F828" i="1"/>
  <c r="H828" i="1" s="1"/>
  <c r="F829" i="1"/>
  <c r="F830" i="1"/>
  <c r="S830" i="1" s="1"/>
  <c r="F831" i="1"/>
  <c r="F832" i="1"/>
  <c r="H832" i="1" s="1"/>
  <c r="F833" i="1"/>
  <c r="F834" i="1"/>
  <c r="S834" i="1" s="1"/>
  <c r="F835" i="1"/>
  <c r="F836" i="1"/>
  <c r="H836" i="1" s="1"/>
  <c r="F837" i="1"/>
  <c r="F838" i="1"/>
  <c r="S838" i="1" s="1"/>
  <c r="F839" i="1"/>
  <c r="F840" i="1"/>
  <c r="H840" i="1" s="1"/>
  <c r="F841" i="1"/>
  <c r="F842" i="1"/>
  <c r="S842" i="1" s="1"/>
  <c r="F843" i="1"/>
  <c r="F844" i="1"/>
  <c r="H844" i="1" s="1"/>
  <c r="F845" i="1"/>
  <c r="F846" i="1"/>
  <c r="S846" i="1" s="1"/>
  <c r="F847" i="1"/>
  <c r="F848" i="1"/>
  <c r="H848" i="1" s="1"/>
  <c r="F849" i="1"/>
  <c r="F850" i="1"/>
  <c r="S850" i="1" s="1"/>
  <c r="F851" i="1"/>
  <c r="F852" i="1"/>
  <c r="H852" i="1" s="1"/>
  <c r="F853" i="1"/>
  <c r="F854" i="1"/>
  <c r="S854" i="1" s="1"/>
  <c r="F855" i="1"/>
  <c r="F856" i="1"/>
  <c r="H856" i="1" s="1"/>
  <c r="F857" i="1"/>
  <c r="F858" i="1"/>
  <c r="S858" i="1" s="1"/>
  <c r="F859" i="1"/>
  <c r="F860" i="1"/>
  <c r="H860" i="1" s="1"/>
  <c r="F861" i="1"/>
  <c r="F862" i="1"/>
  <c r="S862" i="1" s="1"/>
  <c r="F863" i="1"/>
  <c r="F864" i="1"/>
  <c r="H864" i="1" s="1"/>
  <c r="F865" i="1"/>
  <c r="F866" i="1"/>
  <c r="S866" i="1" s="1"/>
  <c r="F867" i="1"/>
  <c r="F868" i="1"/>
  <c r="H868" i="1" s="1"/>
  <c r="F869" i="1"/>
  <c r="F870" i="1"/>
  <c r="S870" i="1" s="1"/>
  <c r="F871" i="1"/>
  <c r="F872" i="1"/>
  <c r="H872" i="1" s="1"/>
  <c r="F873" i="1"/>
  <c r="F874" i="1"/>
  <c r="S874" i="1" s="1"/>
  <c r="F875" i="1"/>
  <c r="F876" i="1"/>
  <c r="H876" i="1" s="1"/>
  <c r="F877" i="1"/>
  <c r="F878" i="1"/>
  <c r="S878" i="1" s="1"/>
  <c r="F879" i="1"/>
  <c r="F880" i="1"/>
  <c r="H880" i="1" s="1"/>
  <c r="F881" i="1"/>
  <c r="F882" i="1"/>
  <c r="S882" i="1" s="1"/>
  <c r="F883" i="1"/>
  <c r="F884" i="1"/>
  <c r="H884" i="1" s="1"/>
  <c r="F885" i="1"/>
  <c r="F886" i="1"/>
  <c r="S886" i="1" s="1"/>
  <c r="F887" i="1"/>
  <c r="F888" i="1"/>
  <c r="H888" i="1" s="1"/>
  <c r="F889" i="1"/>
  <c r="F890" i="1"/>
  <c r="S890" i="1" s="1"/>
  <c r="F891" i="1"/>
  <c r="F892" i="1"/>
  <c r="H892" i="1" s="1"/>
  <c r="F893" i="1"/>
  <c r="F894" i="1"/>
  <c r="H894" i="1" s="1"/>
  <c r="F895" i="1"/>
  <c r="F896" i="1"/>
  <c r="H896" i="1" s="1"/>
  <c r="F897" i="1"/>
  <c r="F898" i="1"/>
  <c r="S898" i="1" s="1"/>
  <c r="F899" i="1"/>
  <c r="F900" i="1"/>
  <c r="H900" i="1" s="1"/>
  <c r="F901" i="1"/>
  <c r="F902" i="1"/>
  <c r="H902" i="1" s="1"/>
  <c r="F903" i="1"/>
  <c r="F904" i="1"/>
  <c r="H904" i="1" s="1"/>
  <c r="F905" i="1"/>
  <c r="F906" i="1"/>
  <c r="S906" i="1" s="1"/>
  <c r="F907" i="1"/>
  <c r="F908" i="1"/>
  <c r="H908" i="1" s="1"/>
  <c r="F909" i="1"/>
  <c r="F910" i="1"/>
  <c r="S910" i="1" s="1"/>
  <c r="F911" i="1"/>
  <c r="F912" i="1"/>
  <c r="H912" i="1" s="1"/>
  <c r="F913" i="1"/>
  <c r="F914" i="1"/>
  <c r="S914" i="1" s="1"/>
  <c r="F915" i="1"/>
  <c r="F916" i="1"/>
  <c r="H916" i="1" s="1"/>
  <c r="F917" i="1"/>
  <c r="F918" i="1"/>
  <c r="S918" i="1" s="1"/>
  <c r="F919" i="1"/>
  <c r="F920" i="1"/>
  <c r="H920" i="1" s="1"/>
  <c r="F921" i="1"/>
  <c r="F922" i="1"/>
  <c r="S922" i="1" s="1"/>
  <c r="F923" i="1"/>
  <c r="F924" i="1"/>
  <c r="H924" i="1" s="1"/>
  <c r="F5" i="1"/>
  <c r="N15" i="2"/>
  <c r="N14" i="2"/>
  <c r="E15" i="2"/>
  <c r="E14" i="2"/>
  <c r="F1" i="1"/>
  <c r="K234" i="1"/>
  <c r="K423" i="1"/>
  <c r="K68" i="1"/>
  <c r="K424" i="1"/>
  <c r="K425" i="1"/>
  <c r="K69" i="1"/>
  <c r="K134" i="1"/>
  <c r="K426" i="1"/>
  <c r="K93" i="1"/>
  <c r="K427" i="1"/>
  <c r="K428" i="1"/>
  <c r="K429" i="1"/>
  <c r="K430" i="1"/>
  <c r="K431" i="1"/>
  <c r="K235" i="1"/>
  <c r="K432" i="1"/>
  <c r="K433" i="1"/>
  <c r="K434" i="1"/>
  <c r="K236" i="1"/>
  <c r="K435" i="1"/>
  <c r="K32" i="1"/>
  <c r="K436" i="1"/>
  <c r="K437" i="1"/>
  <c r="K52" i="1"/>
  <c r="K10" i="1"/>
  <c r="K438" i="1"/>
  <c r="K53" i="1"/>
  <c r="K54" i="1"/>
  <c r="K135" i="1"/>
  <c r="K237" i="1"/>
  <c r="K439" i="1"/>
  <c r="K238" i="1"/>
  <c r="K239" i="1"/>
  <c r="K440" i="1"/>
  <c r="K441" i="1"/>
  <c r="K442" i="1"/>
  <c r="K443" i="1"/>
  <c r="K136" i="1"/>
  <c r="K240" i="1"/>
  <c r="K241" i="1"/>
  <c r="K94" i="1"/>
  <c r="K444" i="1"/>
  <c r="K445" i="1"/>
  <c r="K242" i="1"/>
  <c r="K11" i="1"/>
  <c r="K446" i="1"/>
  <c r="K12" i="1"/>
  <c r="K137" i="1"/>
  <c r="K447" i="1"/>
  <c r="K448" i="1"/>
  <c r="K243" i="1"/>
  <c r="K244" i="1"/>
  <c r="K449" i="1"/>
  <c r="K138" i="1"/>
  <c r="K450" i="1"/>
  <c r="K451" i="1"/>
  <c r="K452" i="1"/>
  <c r="K453" i="1"/>
  <c r="K245" i="1"/>
  <c r="K454" i="1"/>
  <c r="K246" i="1"/>
  <c r="K455" i="1"/>
  <c r="K456" i="1"/>
  <c r="K457" i="1"/>
  <c r="K247" i="1"/>
  <c r="K458" i="1"/>
  <c r="K459" i="1"/>
  <c r="K248" i="1"/>
  <c r="K139" i="1"/>
  <c r="K460" i="1"/>
  <c r="K461" i="1"/>
  <c r="K462" i="1"/>
  <c r="K249" i="1"/>
  <c r="K463" i="1"/>
  <c r="K464" i="1"/>
  <c r="K465" i="1"/>
  <c r="K70" i="1"/>
  <c r="K250" i="1"/>
  <c r="K466" i="1"/>
  <c r="K131" i="1"/>
  <c r="K13" i="1"/>
  <c r="K251" i="1"/>
  <c r="K252" i="1"/>
  <c r="K467" i="1"/>
  <c r="K253" i="1"/>
  <c r="K468" i="1"/>
  <c r="K469" i="1"/>
  <c r="K470" i="1"/>
  <c r="K471" i="1"/>
  <c r="K198" i="1"/>
  <c r="K254" i="1"/>
  <c r="K19" i="1"/>
  <c r="K255" i="1"/>
  <c r="K472" i="1"/>
  <c r="K473" i="1"/>
  <c r="K474" i="1"/>
  <c r="K475" i="1"/>
  <c r="K256" i="1"/>
  <c r="K257" i="1"/>
  <c r="K476" i="1"/>
  <c r="K258" i="1"/>
  <c r="K17" i="1"/>
  <c r="K477" i="1"/>
  <c r="K259" i="1"/>
  <c r="K95" i="1"/>
  <c r="K199" i="1"/>
  <c r="K478" i="1"/>
  <c r="K130" i="1"/>
  <c r="K479" i="1"/>
  <c r="K260" i="1"/>
  <c r="K200" i="1"/>
  <c r="K261" i="1"/>
  <c r="K480" i="1"/>
  <c r="K262" i="1"/>
  <c r="K140" i="1"/>
  <c r="K481" i="1"/>
  <c r="K201" i="1"/>
  <c r="K263" i="1"/>
  <c r="K264" i="1"/>
  <c r="K482" i="1"/>
  <c r="K483" i="1"/>
  <c r="K96" i="1"/>
  <c r="K197" i="1"/>
  <c r="K265" i="1"/>
  <c r="K484" i="1"/>
  <c r="K97" i="1"/>
  <c r="K485" i="1"/>
  <c r="K486" i="1"/>
  <c r="K141" i="1"/>
  <c r="K266" i="1"/>
  <c r="K18" i="1"/>
  <c r="K487" i="1"/>
  <c r="K125" i="1"/>
  <c r="K124" i="1"/>
  <c r="K31" i="1"/>
  <c r="K488" i="1"/>
  <c r="K489" i="1"/>
  <c r="K142" i="1"/>
  <c r="K143" i="1"/>
  <c r="K490" i="1"/>
  <c r="K202" i="1"/>
  <c r="K267" i="1"/>
  <c r="K491" i="1"/>
  <c r="K98" i="1"/>
  <c r="K144" i="1"/>
  <c r="K492" i="1"/>
  <c r="K493" i="1"/>
  <c r="K494" i="1"/>
  <c r="K9" i="1"/>
  <c r="K495" i="1"/>
  <c r="K496" i="1"/>
  <c r="K268" i="1"/>
  <c r="K497" i="1"/>
  <c r="K498" i="1"/>
  <c r="K269" i="1"/>
  <c r="K270" i="1"/>
  <c r="K271" i="1"/>
  <c r="K499" i="1"/>
  <c r="K203" i="1"/>
  <c r="K272" i="1"/>
  <c r="K500" i="1"/>
  <c r="K501" i="1"/>
  <c r="K273" i="1"/>
  <c r="K274" i="1"/>
  <c r="K502" i="1"/>
  <c r="K33" i="1"/>
  <c r="K503" i="1"/>
  <c r="K504" i="1"/>
  <c r="K505" i="1"/>
  <c r="K71" i="1"/>
  <c r="K275" i="1"/>
  <c r="K145" i="1"/>
  <c r="K506" i="1"/>
  <c r="K14" i="1"/>
  <c r="K507" i="1"/>
  <c r="K276" i="1"/>
  <c r="K20" i="1"/>
  <c r="K99" i="1"/>
  <c r="K55" i="1"/>
  <c r="K508" i="1"/>
  <c r="K509" i="1"/>
  <c r="K34" i="1"/>
  <c r="K510" i="1"/>
  <c r="K511" i="1"/>
  <c r="K512" i="1"/>
  <c r="K513" i="1"/>
  <c r="K514" i="1"/>
  <c r="K515" i="1"/>
  <c r="K72" i="1"/>
  <c r="K277" i="1"/>
  <c r="K516" i="1"/>
  <c r="K517" i="1"/>
  <c r="K518" i="1"/>
  <c r="K100" i="1"/>
  <c r="K519" i="1"/>
  <c r="K520" i="1"/>
  <c r="K146" i="1"/>
  <c r="K521" i="1"/>
  <c r="K522" i="1"/>
  <c r="K35" i="1"/>
  <c r="K523" i="1"/>
  <c r="K278" i="1"/>
  <c r="K524" i="1"/>
  <c r="K525" i="1"/>
  <c r="K279" i="1"/>
  <c r="K280" i="1"/>
  <c r="K281" i="1"/>
  <c r="K526" i="1"/>
  <c r="K527" i="1"/>
  <c r="K101" i="1"/>
  <c r="K528" i="1"/>
  <c r="K102" i="1"/>
  <c r="K282" i="1"/>
  <c r="K529" i="1"/>
  <c r="K147" i="1"/>
  <c r="K530" i="1"/>
  <c r="K531" i="1"/>
  <c r="K532" i="1"/>
  <c r="K103" i="1"/>
  <c r="K196" i="1"/>
  <c r="K283" i="1"/>
  <c r="K284" i="1"/>
  <c r="K533" i="1"/>
  <c r="K285" i="1"/>
  <c r="K148" i="1"/>
  <c r="K534" i="1"/>
  <c r="K149" i="1"/>
  <c r="K535" i="1"/>
  <c r="K536" i="1"/>
  <c r="K537" i="1"/>
  <c r="K195" i="1"/>
  <c r="K286" i="1"/>
  <c r="K538" i="1"/>
  <c r="K539" i="1"/>
  <c r="K104" i="1"/>
  <c r="K287" i="1"/>
  <c r="K288" i="1"/>
  <c r="K540" i="1"/>
  <c r="K541" i="1"/>
  <c r="K542" i="1"/>
  <c r="K543" i="1"/>
  <c r="K4" i="1"/>
  <c r="K544" i="1"/>
  <c r="K56" i="1"/>
  <c r="K545" i="1"/>
  <c r="K546" i="1"/>
  <c r="K129" i="1"/>
  <c r="K51" i="1"/>
  <c r="K547" i="1"/>
  <c r="K289" i="1"/>
  <c r="K290" i="1"/>
  <c r="K548" i="1"/>
  <c r="K36" i="1"/>
  <c r="K291" i="1"/>
  <c r="K549" i="1"/>
  <c r="K292" i="1"/>
  <c r="K133" i="1"/>
  <c r="K550" i="1"/>
  <c r="K73" i="1"/>
  <c r="K293" i="1"/>
  <c r="K294" i="1"/>
  <c r="K551" i="1"/>
  <c r="K21" i="1"/>
  <c r="K552" i="1"/>
  <c r="K553" i="1"/>
  <c r="K67" i="1"/>
  <c r="K295" i="1"/>
  <c r="K296" i="1"/>
  <c r="K554" i="1"/>
  <c r="K555" i="1"/>
  <c r="K105" i="1"/>
  <c r="K556" i="1"/>
  <c r="K297" i="1"/>
  <c r="K557" i="1"/>
  <c r="K558" i="1"/>
  <c r="K298" i="1"/>
  <c r="K559" i="1"/>
  <c r="K299" i="1"/>
  <c r="K560" i="1"/>
  <c r="K561" i="1"/>
  <c r="K562" i="1"/>
  <c r="K563" i="1"/>
  <c r="K300" i="1"/>
  <c r="K564" i="1"/>
  <c r="K565" i="1"/>
  <c r="K566" i="1"/>
  <c r="K301" i="1"/>
  <c r="K150" i="1"/>
  <c r="K567" i="1"/>
  <c r="K302" i="1"/>
  <c r="K568" i="1"/>
  <c r="K569" i="1"/>
  <c r="K570" i="1"/>
  <c r="K571" i="1"/>
  <c r="K572" i="1"/>
  <c r="K573" i="1"/>
  <c r="K303" i="1"/>
  <c r="K204" i="1"/>
  <c r="K304" i="1"/>
  <c r="K194" i="1"/>
  <c r="K305" i="1"/>
  <c r="K574" i="1"/>
  <c r="K575" i="1"/>
  <c r="K57" i="1"/>
  <c r="K576" i="1"/>
  <c r="K577" i="1"/>
  <c r="K578" i="1"/>
  <c r="K205" i="1"/>
  <c r="K579" i="1"/>
  <c r="K580" i="1"/>
  <c r="K306" i="1"/>
  <c r="K581" i="1"/>
  <c r="K22" i="1"/>
  <c r="K206" i="1"/>
  <c r="K307" i="1"/>
  <c r="K308" i="1"/>
  <c r="K309" i="1"/>
  <c r="K582" i="1"/>
  <c r="K583" i="1"/>
  <c r="K584" i="1"/>
  <c r="K585" i="1"/>
  <c r="K586" i="1"/>
  <c r="K587" i="1"/>
  <c r="K588" i="1"/>
  <c r="K589" i="1"/>
  <c r="K310" i="1"/>
  <c r="K311" i="1"/>
  <c r="K590" i="1"/>
  <c r="K591" i="1"/>
  <c r="K592" i="1"/>
  <c r="K593" i="1"/>
  <c r="K58" i="1"/>
  <c r="K23" i="1"/>
  <c r="K151" i="1"/>
  <c r="K594" i="1"/>
  <c r="K312" i="1"/>
  <c r="K313" i="1"/>
  <c r="K24" i="1"/>
  <c r="K595" i="1"/>
  <c r="K66" i="1"/>
  <c r="K596" i="1"/>
  <c r="K597" i="1"/>
  <c r="K598" i="1"/>
  <c r="K599" i="1"/>
  <c r="K152" i="1"/>
  <c r="K600" i="1"/>
  <c r="K601" i="1"/>
  <c r="K602" i="1"/>
  <c r="K603" i="1"/>
  <c r="K604" i="1"/>
  <c r="K605" i="1"/>
  <c r="K74" i="1"/>
  <c r="K606" i="1"/>
  <c r="K607" i="1"/>
  <c r="K608" i="1"/>
  <c r="K609" i="1"/>
  <c r="K610" i="1"/>
  <c r="K611" i="1"/>
  <c r="K612" i="1"/>
  <c r="K613" i="1"/>
  <c r="K106" i="1"/>
  <c r="K614" i="1"/>
  <c r="K615" i="1"/>
  <c r="K207" i="1"/>
  <c r="K616" i="1"/>
  <c r="K314" i="1"/>
  <c r="K315" i="1"/>
  <c r="K316" i="1"/>
  <c r="K208" i="1"/>
  <c r="K617" i="1"/>
  <c r="K618" i="1"/>
  <c r="K619" i="1"/>
  <c r="K317" i="1"/>
  <c r="K620" i="1"/>
  <c r="K621" i="1"/>
  <c r="K622" i="1"/>
  <c r="K623" i="1"/>
  <c r="K624" i="1"/>
  <c r="K107" i="1"/>
  <c r="K50" i="1"/>
  <c r="K625" i="1"/>
  <c r="K626" i="1"/>
  <c r="K318" i="1"/>
  <c r="K193" i="1"/>
  <c r="K209" i="1"/>
  <c r="K319" i="1"/>
  <c r="K627" i="1"/>
  <c r="K628" i="1"/>
  <c r="K629" i="1"/>
  <c r="K630" i="1"/>
  <c r="K631" i="1"/>
  <c r="K632" i="1"/>
  <c r="K633" i="1"/>
  <c r="K634" i="1"/>
  <c r="K210" i="1"/>
  <c r="K635" i="1"/>
  <c r="K320" i="1"/>
  <c r="K25" i="1"/>
  <c r="K636" i="1"/>
  <c r="K321" i="1"/>
  <c r="K75" i="1"/>
  <c r="K153" i="1"/>
  <c r="K211" i="1"/>
  <c r="K322" i="1"/>
  <c r="K637" i="1"/>
  <c r="K323" i="1"/>
  <c r="K638" i="1"/>
  <c r="K192" i="1"/>
  <c r="K639" i="1"/>
  <c r="K324" i="1"/>
  <c r="K91" i="1"/>
  <c r="K76" i="1"/>
  <c r="K640" i="1"/>
  <c r="K641" i="1"/>
  <c r="K26" i="1"/>
  <c r="K154" i="1"/>
  <c r="K325" i="1"/>
  <c r="K326" i="1"/>
  <c r="K642" i="1"/>
  <c r="K643" i="1"/>
  <c r="K327" i="1"/>
  <c r="K77" i="1"/>
  <c r="K59" i="1"/>
  <c r="K15" i="1"/>
  <c r="K644" i="1"/>
  <c r="K645" i="1"/>
  <c r="K328" i="1"/>
  <c r="K212" i="1"/>
  <c r="K329" i="1"/>
  <c r="K330" i="1"/>
  <c r="K331" i="1"/>
  <c r="K37" i="1"/>
  <c r="K646" i="1"/>
  <c r="K332" i="1"/>
  <c r="K333" i="1"/>
  <c r="K647" i="1"/>
  <c r="K108" i="1"/>
  <c r="K648" i="1"/>
  <c r="K155" i="1"/>
  <c r="K649" i="1"/>
  <c r="K156" i="1"/>
  <c r="K334" i="1"/>
  <c r="K650" i="1"/>
  <c r="K651" i="1"/>
  <c r="K78" i="1"/>
  <c r="K652" i="1"/>
  <c r="K653" i="1"/>
  <c r="K654" i="1"/>
  <c r="K655" i="1"/>
  <c r="K656" i="1"/>
  <c r="K335" i="1"/>
  <c r="K657" i="1"/>
  <c r="K336" i="1"/>
  <c r="K109" i="1"/>
  <c r="K79" i="1"/>
  <c r="K658" i="1"/>
  <c r="K659" i="1"/>
  <c r="K660" i="1"/>
  <c r="K337" i="1"/>
  <c r="K213" i="1"/>
  <c r="K157" i="1"/>
  <c r="K661" i="1"/>
  <c r="K662" i="1"/>
  <c r="K663" i="1"/>
  <c r="K338" i="1"/>
  <c r="K214" i="1"/>
  <c r="K80" i="1"/>
  <c r="K7" i="1"/>
  <c r="K339" i="1"/>
  <c r="K664" i="1"/>
  <c r="K665" i="1"/>
  <c r="K666" i="1"/>
  <c r="K667" i="1"/>
  <c r="K668" i="1"/>
  <c r="K669" i="1"/>
  <c r="K670" i="1"/>
  <c r="K671" i="1"/>
  <c r="K672" i="1"/>
  <c r="K340" i="1"/>
  <c r="K38" i="1"/>
  <c r="K341" i="1"/>
  <c r="K673" i="1"/>
  <c r="K342" i="1"/>
  <c r="K674" i="1"/>
  <c r="K158" i="1"/>
  <c r="K343" i="1"/>
  <c r="K675" i="1"/>
  <c r="K676" i="1"/>
  <c r="K677" i="1"/>
  <c r="K81" i="1"/>
  <c r="K344" i="1"/>
  <c r="K678" i="1"/>
  <c r="K159" i="1"/>
  <c r="K132" i="1"/>
  <c r="K110" i="1"/>
  <c r="K679" i="1"/>
  <c r="K680" i="1"/>
  <c r="K681" i="1"/>
  <c r="K39" i="1"/>
  <c r="K682" i="1"/>
  <c r="K683" i="1"/>
  <c r="K345" i="1"/>
  <c r="K684" i="1"/>
  <c r="K685" i="1"/>
  <c r="K686" i="1"/>
  <c r="K687" i="1"/>
  <c r="K346" i="1"/>
  <c r="K688" i="1"/>
  <c r="K689" i="1"/>
  <c r="K40" i="1"/>
  <c r="K690" i="1"/>
  <c r="K691" i="1"/>
  <c r="K347" i="1"/>
  <c r="K60" i="1"/>
  <c r="K692" i="1"/>
  <c r="K693" i="1"/>
  <c r="K160" i="1"/>
  <c r="K49" i="1"/>
  <c r="K61" i="1"/>
  <c r="K694" i="1"/>
  <c r="K65" i="1"/>
  <c r="K111" i="1"/>
  <c r="K695" i="1"/>
  <c r="K348" i="1"/>
  <c r="K696" i="1"/>
  <c r="K349" i="1"/>
  <c r="K697" i="1"/>
  <c r="K698" i="1"/>
  <c r="K699" i="1"/>
  <c r="K700" i="1"/>
  <c r="K701" i="1"/>
  <c r="K215" i="1"/>
  <c r="K702" i="1"/>
  <c r="K703" i="1"/>
  <c r="K191" i="1"/>
  <c r="K704" i="1"/>
  <c r="K350" i="1"/>
  <c r="K705" i="1"/>
  <c r="K351" i="1"/>
  <c r="K706" i="1"/>
  <c r="K707" i="1"/>
  <c r="K708" i="1"/>
  <c r="K161" i="1"/>
  <c r="K162" i="1"/>
  <c r="K27" i="1"/>
  <c r="K709" i="1"/>
  <c r="K710" i="1"/>
  <c r="K112" i="1"/>
  <c r="K711" i="1"/>
  <c r="K712" i="1"/>
  <c r="K713" i="1"/>
  <c r="K216" i="1"/>
  <c r="K714" i="1"/>
  <c r="K217" i="1"/>
  <c r="K82" i="1"/>
  <c r="K352" i="1"/>
  <c r="K715" i="1"/>
  <c r="K353" i="1"/>
  <c r="K716" i="1"/>
  <c r="K717" i="1"/>
  <c r="K718" i="1"/>
  <c r="K719" i="1"/>
  <c r="K720" i="1"/>
  <c r="K354" i="1"/>
  <c r="K721" i="1"/>
  <c r="K722" i="1"/>
  <c r="K723" i="1"/>
  <c r="K724" i="1"/>
  <c r="K190" i="1"/>
  <c r="K113" i="1"/>
  <c r="K725" i="1"/>
  <c r="K726" i="1"/>
  <c r="K727" i="1"/>
  <c r="K728" i="1"/>
  <c r="K355" i="1"/>
  <c r="K729" i="1"/>
  <c r="K730" i="1"/>
  <c r="K731" i="1"/>
  <c r="K732" i="1"/>
  <c r="K356" i="1"/>
  <c r="K733" i="1"/>
  <c r="K734" i="1"/>
  <c r="K735" i="1"/>
  <c r="K736" i="1"/>
  <c r="K357" i="1"/>
  <c r="K737" i="1"/>
  <c r="K358" i="1"/>
  <c r="K738" i="1"/>
  <c r="K739" i="1"/>
  <c r="K740" i="1"/>
  <c r="K741" i="1"/>
  <c r="K742" i="1"/>
  <c r="K163" i="1"/>
  <c r="K743" i="1"/>
  <c r="K744" i="1"/>
  <c r="K83" i="1"/>
  <c r="K745" i="1"/>
  <c r="K746" i="1"/>
  <c r="K359" i="1"/>
  <c r="K128" i="1"/>
  <c r="K747" i="1"/>
  <c r="K164" i="1"/>
  <c r="K748" i="1"/>
  <c r="K749" i="1"/>
  <c r="K189" i="1"/>
  <c r="K750" i="1"/>
  <c r="K751" i="1"/>
  <c r="K752" i="1"/>
  <c r="K41" i="1"/>
  <c r="K753" i="1"/>
  <c r="K165" i="1"/>
  <c r="K360" i="1"/>
  <c r="K361" i="1"/>
  <c r="K754" i="1"/>
  <c r="K218" i="1"/>
  <c r="K362" i="1"/>
  <c r="K755" i="1"/>
  <c r="K166" i="1"/>
  <c r="K756" i="1"/>
  <c r="K363" i="1"/>
  <c r="K364" i="1"/>
  <c r="K365" i="1"/>
  <c r="K8" i="1"/>
  <c r="K757" i="1"/>
  <c r="K758" i="1"/>
  <c r="K759" i="1"/>
  <c r="K219" i="1"/>
  <c r="K28" i="1"/>
  <c r="K167" i="1"/>
  <c r="K760" i="1"/>
  <c r="K761" i="1"/>
  <c r="K220" i="1"/>
  <c r="K762" i="1"/>
  <c r="K763" i="1"/>
  <c r="K168" i="1"/>
  <c r="K764" i="1"/>
  <c r="K765" i="1"/>
  <c r="K366" i="1"/>
  <c r="K766" i="1"/>
  <c r="K767" i="1"/>
  <c r="K221" i="1"/>
  <c r="K768" i="1"/>
  <c r="K92" i="1"/>
  <c r="K769" i="1"/>
  <c r="K770" i="1"/>
  <c r="K367" i="1"/>
  <c r="K771" i="1"/>
  <c r="K6" i="1"/>
  <c r="K772" i="1"/>
  <c r="K773" i="1"/>
  <c r="K222" i="1"/>
  <c r="K42" i="1"/>
  <c r="K774" i="1"/>
  <c r="K775" i="1"/>
  <c r="K776" i="1"/>
  <c r="K30" i="1"/>
  <c r="K777" i="1"/>
  <c r="K368" i="1"/>
  <c r="K778" i="1"/>
  <c r="K188" i="1"/>
  <c r="K29" i="1"/>
  <c r="K779" i="1"/>
  <c r="K223" i="1"/>
  <c r="K780" i="1"/>
  <c r="K369" i="1"/>
  <c r="K169" i="1"/>
  <c r="K370" i="1"/>
  <c r="K781" i="1"/>
  <c r="K170" i="1"/>
  <c r="K224" i="1"/>
  <c r="K782" i="1"/>
  <c r="K371" i="1"/>
  <c r="K84" i="1"/>
  <c r="K225" i="1"/>
  <c r="K783" i="1"/>
  <c r="K784" i="1"/>
  <c r="K785" i="1"/>
  <c r="K786" i="1"/>
  <c r="K372" i="1"/>
  <c r="K787" i="1"/>
  <c r="K788" i="1"/>
  <c r="K373" i="1"/>
  <c r="K374" i="1"/>
  <c r="K85" i="1"/>
  <c r="K375" i="1"/>
  <c r="K376" i="1"/>
  <c r="K789" i="1"/>
  <c r="K171" i="1"/>
  <c r="K790" i="1"/>
  <c r="K791" i="1"/>
  <c r="K792" i="1"/>
  <c r="K793" i="1"/>
  <c r="K794" i="1"/>
  <c r="K377" i="1"/>
  <c r="K114" i="1"/>
  <c r="K795" i="1"/>
  <c r="K796" i="1"/>
  <c r="K797" i="1"/>
  <c r="K798" i="1"/>
  <c r="K799" i="1"/>
  <c r="K800" i="1"/>
  <c r="K801" i="1"/>
  <c r="K802" i="1"/>
  <c r="K803" i="1"/>
  <c r="K48" i="1"/>
  <c r="K804" i="1"/>
  <c r="K805" i="1"/>
  <c r="K378" i="1"/>
  <c r="K806" i="1"/>
  <c r="K379" i="1"/>
  <c r="K807" i="1"/>
  <c r="K808" i="1"/>
  <c r="K380" i="1"/>
  <c r="K115" i="1"/>
  <c r="K809" i="1"/>
  <c r="K187" i="1"/>
  <c r="K810" i="1"/>
  <c r="K811" i="1"/>
  <c r="K812" i="1"/>
  <c r="K813" i="1"/>
  <c r="K814" i="1"/>
  <c r="K815" i="1"/>
  <c r="K86" i="1"/>
  <c r="K381" i="1"/>
  <c r="K816" i="1"/>
  <c r="K817" i="1"/>
  <c r="K818" i="1"/>
  <c r="K382" i="1"/>
  <c r="K819" i="1"/>
  <c r="K820" i="1"/>
  <c r="K821" i="1"/>
  <c r="K172" i="1"/>
  <c r="K822" i="1"/>
  <c r="K383" i="1"/>
  <c r="K823" i="1"/>
  <c r="K824" i="1"/>
  <c r="K825" i="1"/>
  <c r="K384" i="1"/>
  <c r="K826" i="1"/>
  <c r="K827" i="1"/>
  <c r="K828" i="1"/>
  <c r="K829" i="1"/>
  <c r="K385" i="1"/>
  <c r="K226" i="1"/>
  <c r="K173" i="1"/>
  <c r="K830" i="1"/>
  <c r="K831" i="1"/>
  <c r="K386" i="1"/>
  <c r="K174" i="1"/>
  <c r="K832" i="1"/>
  <c r="K833" i="1"/>
  <c r="K834" i="1"/>
  <c r="K835" i="1"/>
  <c r="K836" i="1"/>
  <c r="K837" i="1"/>
  <c r="K838" i="1"/>
  <c r="K839" i="1"/>
  <c r="K840" i="1"/>
  <c r="K186" i="1"/>
  <c r="K87" i="1"/>
  <c r="K387" i="1"/>
  <c r="K841" i="1"/>
  <c r="K842" i="1"/>
  <c r="K43" i="1"/>
  <c r="K127" i="1"/>
  <c r="K843" i="1"/>
  <c r="K844" i="1"/>
  <c r="K845" i="1"/>
  <c r="K846" i="1"/>
  <c r="K388" i="1"/>
  <c r="K847" i="1"/>
  <c r="K389" i="1"/>
  <c r="K175" i="1"/>
  <c r="K848" i="1"/>
  <c r="K390" i="1"/>
  <c r="K176" i="1"/>
  <c r="K849" i="1"/>
  <c r="K391" i="1"/>
  <c r="K227" i="1"/>
  <c r="K392" i="1"/>
  <c r="K850" i="1"/>
  <c r="K851" i="1"/>
  <c r="K852" i="1"/>
  <c r="K853" i="1"/>
  <c r="K393" i="1"/>
  <c r="K228" i="1"/>
  <c r="K854" i="1"/>
  <c r="K394" i="1"/>
  <c r="K855" i="1"/>
  <c r="K88" i="1"/>
  <c r="K856" i="1"/>
  <c r="K857" i="1"/>
  <c r="K858" i="1"/>
  <c r="K116" i="1"/>
  <c r="K395" i="1"/>
  <c r="K859" i="1"/>
  <c r="K860" i="1"/>
  <c r="K185" i="1"/>
  <c r="K396" i="1"/>
  <c r="K861" i="1"/>
  <c r="K47" i="1"/>
  <c r="K862" i="1"/>
  <c r="K863" i="1"/>
  <c r="K864" i="1"/>
  <c r="K865" i="1"/>
  <c r="K866" i="1"/>
  <c r="K229" i="1"/>
  <c r="K867" i="1"/>
  <c r="K868" i="1"/>
  <c r="K869" i="1"/>
  <c r="K397" i="1"/>
  <c r="K870" i="1"/>
  <c r="K177" i="1"/>
  <c r="K181" i="1"/>
  <c r="K178" i="1"/>
  <c r="K398" i="1"/>
  <c r="K399" i="1"/>
  <c r="K871" i="1"/>
  <c r="K872" i="1"/>
  <c r="K873" i="1"/>
  <c r="K874" i="1"/>
  <c r="K875" i="1"/>
  <c r="K876" i="1"/>
  <c r="K877" i="1"/>
  <c r="K400" i="1"/>
  <c r="K401" i="1"/>
  <c r="K878" i="1"/>
  <c r="K879" i="1"/>
  <c r="K880" i="1"/>
  <c r="K230" i="1"/>
  <c r="K402" i="1"/>
  <c r="K403" i="1"/>
  <c r="K404" i="1"/>
  <c r="K881" i="1"/>
  <c r="K882" i="1"/>
  <c r="K883" i="1"/>
  <c r="K884" i="1"/>
  <c r="K117" i="1"/>
  <c r="K885" i="1"/>
  <c r="K886" i="1"/>
  <c r="K887" i="1"/>
  <c r="K888" i="1"/>
  <c r="K889" i="1"/>
  <c r="K405" i="1"/>
  <c r="K890" i="1"/>
  <c r="K90" i="1"/>
  <c r="K891" i="1"/>
  <c r="K892" i="1"/>
  <c r="K893" i="1"/>
  <c r="K894" i="1"/>
  <c r="K118" i="1"/>
  <c r="K44" i="1"/>
  <c r="K406" i="1"/>
  <c r="K89" i="1"/>
  <c r="K407" i="1"/>
  <c r="K895" i="1"/>
  <c r="K231" i="1"/>
  <c r="K896" i="1"/>
  <c r="K184" i="1"/>
  <c r="K232" i="1"/>
  <c r="K897" i="1"/>
  <c r="K119" i="1"/>
  <c r="K898" i="1"/>
  <c r="K179" i="1"/>
  <c r="K408" i="1"/>
  <c r="K899" i="1"/>
  <c r="K233" i="1"/>
  <c r="K900" i="1"/>
  <c r="K901" i="1"/>
  <c r="K16" i="1"/>
  <c r="K409" i="1"/>
  <c r="K902" i="1"/>
  <c r="K903" i="1"/>
  <c r="K904" i="1"/>
  <c r="K905" i="1"/>
  <c r="K183" i="1"/>
  <c r="K906" i="1"/>
  <c r="K45" i="1"/>
  <c r="K907" i="1"/>
  <c r="K410" i="1"/>
  <c r="K908" i="1"/>
  <c r="K909" i="1"/>
  <c r="K910" i="1"/>
  <c r="K120" i="1"/>
  <c r="K126" i="1"/>
  <c r="K911" i="1"/>
  <c r="K912" i="1"/>
  <c r="K182" i="1"/>
  <c r="K913" i="1"/>
  <c r="K46" i="1"/>
  <c r="K411" i="1"/>
  <c r="K412" i="1"/>
  <c r="K121" i="1"/>
  <c r="K914" i="1"/>
  <c r="K413" i="1"/>
  <c r="K414" i="1"/>
  <c r="K415" i="1"/>
  <c r="K915" i="1"/>
  <c r="K122" i="1"/>
  <c r="K123" i="1"/>
  <c r="K916" i="1"/>
  <c r="K416" i="1"/>
  <c r="K917" i="1"/>
  <c r="K417" i="1"/>
  <c r="K918" i="1"/>
  <c r="K919" i="1"/>
  <c r="K64" i="1"/>
  <c r="K62" i="1"/>
  <c r="K920" i="1"/>
  <c r="K418" i="1"/>
  <c r="K921" i="1"/>
  <c r="K419" i="1"/>
  <c r="K180" i="1"/>
  <c r="K922" i="1"/>
  <c r="K923" i="1"/>
  <c r="K420" i="1"/>
  <c r="K63" i="1"/>
  <c r="K421" i="1"/>
  <c r="K924" i="1"/>
  <c r="K422" i="1"/>
  <c r="J925" i="1"/>
  <c r="I925" i="1"/>
  <c r="N925" i="1"/>
  <c r="C925" i="1"/>
  <c r="A925" i="1"/>
  <c r="B925" i="1"/>
  <c r="D925" i="1"/>
  <c r="E925" i="1"/>
  <c r="M925" i="1"/>
  <c r="O925" i="1"/>
  <c r="P925" i="1"/>
  <c r="Q925" i="1"/>
  <c r="R925" i="1"/>
  <c r="S7" i="5" l="1"/>
  <c r="U7" i="5" s="1"/>
  <c r="S4" i="5"/>
  <c r="U4" i="5" s="1"/>
  <c r="S13" i="5"/>
  <c r="U13" i="5" s="1"/>
  <c r="S5" i="5"/>
  <c r="U5" i="5" s="1"/>
  <c r="S10" i="5"/>
  <c r="U10" i="5" s="1"/>
  <c r="S11" i="5"/>
  <c r="U11" i="5" s="1"/>
  <c r="S9" i="5"/>
  <c r="U9" i="5" s="1"/>
  <c r="S6" i="5"/>
  <c r="U6" i="5" s="1"/>
  <c r="S8" i="5"/>
  <c r="U8" i="5" s="1"/>
  <c r="N7" i="2"/>
  <c r="L9" i="5" s="1"/>
  <c r="N9" i="2"/>
  <c r="L11" i="5" s="1"/>
  <c r="N3" i="2"/>
  <c r="L5" i="5" s="1"/>
  <c r="N8" i="2"/>
  <c r="L10" i="5" s="1"/>
  <c r="N6" i="2"/>
  <c r="L8" i="5" s="1"/>
  <c r="N4" i="2"/>
  <c r="L6" i="5" s="1"/>
  <c r="N2" i="2"/>
  <c r="L4" i="5" s="1"/>
  <c r="N5" i="2"/>
  <c r="L7" i="5" s="1"/>
  <c r="B422" i="5"/>
  <c r="L422" i="1"/>
  <c r="B419" i="5"/>
  <c r="L419" i="1"/>
  <c r="B417" i="5"/>
  <c r="L417" i="1"/>
  <c r="B414" i="5"/>
  <c r="L414" i="1"/>
  <c r="B182" i="5"/>
  <c r="L182" i="1"/>
  <c r="B410" i="5"/>
  <c r="L410" i="1"/>
  <c r="B902" i="5"/>
  <c r="L902" i="1"/>
  <c r="B179" i="5"/>
  <c r="L179" i="1"/>
  <c r="B895" i="5"/>
  <c r="L895" i="1"/>
  <c r="B892" i="5"/>
  <c r="L892" i="1"/>
  <c r="B886" i="5"/>
  <c r="L886" i="1"/>
  <c r="B403" i="5"/>
  <c r="L403" i="1"/>
  <c r="B398" i="5"/>
  <c r="L398" i="1"/>
  <c r="B420" i="5"/>
  <c r="L420" i="1"/>
  <c r="B62" i="5"/>
  <c r="L62" i="1"/>
  <c r="B123" i="5"/>
  <c r="L123" i="1"/>
  <c r="B412" i="5"/>
  <c r="L412" i="1"/>
  <c r="B120" i="5"/>
  <c r="L120" i="1"/>
  <c r="B183" i="5"/>
  <c r="L183" i="1"/>
  <c r="B900" i="5"/>
  <c r="L900" i="1"/>
  <c r="B232" i="5"/>
  <c r="L232" i="1"/>
  <c r="B44" i="5"/>
  <c r="L44" i="1"/>
  <c r="B405" i="5"/>
  <c r="L405" i="1"/>
  <c r="B883" i="5"/>
  <c r="L883" i="1"/>
  <c r="B879" i="5"/>
  <c r="L879" i="1"/>
  <c r="B877" i="5"/>
  <c r="L877" i="1"/>
  <c r="B873" i="5"/>
  <c r="L873" i="1"/>
  <c r="B870" i="5"/>
  <c r="L870" i="1"/>
  <c r="B867" i="5"/>
  <c r="L867" i="1"/>
  <c r="B864" i="5"/>
  <c r="L864" i="1"/>
  <c r="B861" i="5"/>
  <c r="L861" i="1"/>
  <c r="B859" i="5"/>
  <c r="L859" i="1"/>
  <c r="B857" i="5"/>
  <c r="L857" i="1"/>
  <c r="B394" i="5"/>
  <c r="L394" i="1"/>
  <c r="B853" i="5"/>
  <c r="L853" i="1"/>
  <c r="B392" i="5"/>
  <c r="L392" i="1"/>
  <c r="B176" i="5"/>
  <c r="L176" i="1"/>
  <c r="B389" i="5"/>
  <c r="L389" i="1"/>
  <c r="B845" i="5"/>
  <c r="L845" i="1"/>
  <c r="B43" i="5"/>
  <c r="L43" i="1"/>
  <c r="B87" i="5"/>
  <c r="L87" i="1"/>
  <c r="B838" i="5"/>
  <c r="L838" i="1"/>
  <c r="B834" i="5"/>
  <c r="L834" i="1"/>
  <c r="B386" i="5"/>
  <c r="L386" i="1"/>
  <c r="B226" i="5"/>
  <c r="L226" i="1"/>
  <c r="B827" i="5"/>
  <c r="L827" i="1"/>
  <c r="B824" i="5"/>
  <c r="L824" i="1"/>
  <c r="B172" i="5"/>
  <c r="L172" i="1"/>
  <c r="B382" i="5"/>
  <c r="L382" i="1"/>
  <c r="B381" i="5"/>
  <c r="L381" i="1"/>
  <c r="B813" i="5"/>
  <c r="L813" i="1"/>
  <c r="B187" i="5"/>
  <c r="L187" i="1"/>
  <c r="B808" i="5"/>
  <c r="L808" i="1"/>
  <c r="B378" i="5"/>
  <c r="L378" i="1"/>
  <c r="B803" i="5"/>
  <c r="L803" i="1"/>
  <c r="B799" i="5"/>
  <c r="L799" i="1"/>
  <c r="B795" i="5"/>
  <c r="L795" i="1"/>
  <c r="B793" i="5"/>
  <c r="L793" i="1"/>
  <c r="B171" i="5"/>
  <c r="L171" i="1"/>
  <c r="B85" i="5"/>
  <c r="L85" i="1"/>
  <c r="B787" i="5"/>
  <c r="L787" i="1"/>
  <c r="B784" i="5"/>
  <c r="L784" i="1"/>
  <c r="B371" i="5"/>
  <c r="L371" i="1"/>
  <c r="B781" i="5"/>
  <c r="L781" i="1"/>
  <c r="B780" i="5"/>
  <c r="L780" i="1"/>
  <c r="B188" i="5"/>
  <c r="L188" i="1"/>
  <c r="B30" i="5"/>
  <c r="L30" i="1"/>
  <c r="B42" i="5"/>
  <c r="L42" i="1"/>
  <c r="B6" i="5"/>
  <c r="L6" i="1"/>
  <c r="B769" i="5"/>
  <c r="L769" i="1"/>
  <c r="B767" i="5"/>
  <c r="L767" i="1"/>
  <c r="B764" i="5"/>
  <c r="L764" i="1"/>
  <c r="B220" i="5"/>
  <c r="L220" i="1"/>
  <c r="B28" i="5"/>
  <c r="L28" i="1"/>
  <c r="B757" i="5"/>
  <c r="L757" i="1"/>
  <c r="B363" i="5"/>
  <c r="L363" i="1"/>
  <c r="B362" i="5"/>
  <c r="L362" i="1"/>
  <c r="B360" i="5"/>
  <c r="L360" i="1"/>
  <c r="B752" i="5"/>
  <c r="L752" i="1"/>
  <c r="B749" i="5"/>
  <c r="L749" i="1"/>
  <c r="B128" i="5"/>
  <c r="L128" i="1"/>
  <c r="B83" i="5"/>
  <c r="L83" i="1"/>
  <c r="B742" i="5"/>
  <c r="L742" i="1"/>
  <c r="B738" i="5"/>
  <c r="L738" i="1"/>
  <c r="B736" i="5"/>
  <c r="L736" i="1"/>
  <c r="B356" i="5"/>
  <c r="L356" i="1"/>
  <c r="B729" i="5"/>
  <c r="L729" i="1"/>
  <c r="B726" i="5"/>
  <c r="L726" i="1"/>
  <c r="L724" i="1"/>
  <c r="B724" i="5"/>
  <c r="L354" i="1"/>
  <c r="B354" i="5"/>
  <c r="B717" i="5"/>
  <c r="L717" i="1"/>
  <c r="B352" i="5"/>
  <c r="L352" i="1"/>
  <c r="B216" i="5"/>
  <c r="L216" i="1"/>
  <c r="B112" i="5"/>
  <c r="L112" i="1"/>
  <c r="B162" i="5"/>
  <c r="L162" i="1"/>
  <c r="B706" i="5"/>
  <c r="L706" i="1"/>
  <c r="B704" i="5"/>
  <c r="L704" i="1"/>
  <c r="B215" i="5"/>
  <c r="L215" i="1"/>
  <c r="B698" i="5"/>
  <c r="L698" i="1"/>
  <c r="B348" i="5"/>
  <c r="L348" i="1"/>
  <c r="B694" i="5"/>
  <c r="L694" i="1"/>
  <c r="B37" i="5"/>
  <c r="L37" i="1"/>
  <c r="B691" i="5"/>
  <c r="L691" i="1"/>
  <c r="B685" i="5"/>
  <c r="L685" i="1"/>
  <c r="B679" i="5"/>
  <c r="L679" i="1"/>
  <c r="L676" i="1"/>
  <c r="B676" i="5"/>
  <c r="B38" i="5"/>
  <c r="L38" i="1"/>
  <c r="B666" i="5"/>
  <c r="L666" i="1"/>
  <c r="B663" i="5"/>
  <c r="L663" i="1"/>
  <c r="B658" i="5"/>
  <c r="L658" i="1"/>
  <c r="B654" i="5"/>
  <c r="L654" i="1"/>
  <c r="B649" i="5"/>
  <c r="L649" i="1"/>
  <c r="B212" i="5"/>
  <c r="L212" i="1"/>
  <c r="B643" i="5"/>
  <c r="L643" i="1"/>
  <c r="B76" i="5"/>
  <c r="L76" i="1"/>
  <c r="B321" i="5"/>
  <c r="L321" i="1"/>
  <c r="B619" i="5"/>
  <c r="L619" i="1"/>
  <c r="B63" i="5"/>
  <c r="L63" i="1"/>
  <c r="B180" i="5"/>
  <c r="L180" i="1"/>
  <c r="B920" i="5"/>
  <c r="L920" i="1"/>
  <c r="B918" i="5"/>
  <c r="L918" i="1"/>
  <c r="L916" i="1"/>
  <c r="B916" i="5"/>
  <c r="B415" i="5"/>
  <c r="L415" i="1"/>
  <c r="B121" i="5"/>
  <c r="L121" i="1"/>
  <c r="B913" i="5"/>
  <c r="L913" i="1"/>
  <c r="B126" i="5"/>
  <c r="L126" i="1"/>
  <c r="B908" i="5"/>
  <c r="L908" i="1"/>
  <c r="B906" i="5"/>
  <c r="L906" i="1"/>
  <c r="B903" i="5"/>
  <c r="L903" i="1"/>
  <c r="B901" i="5"/>
  <c r="L901" i="1"/>
  <c r="B408" i="5"/>
  <c r="L408" i="1"/>
  <c r="B897" i="5"/>
  <c r="L897" i="1"/>
  <c r="B231" i="5"/>
  <c r="L231" i="1"/>
  <c r="B406" i="5"/>
  <c r="L406" i="1"/>
  <c r="B893" i="5"/>
  <c r="L893" i="1"/>
  <c r="B890" i="5"/>
  <c r="L890" i="1"/>
  <c r="B887" i="5"/>
  <c r="L887" i="1"/>
  <c r="L884" i="1"/>
  <c r="B884" i="5"/>
  <c r="B404" i="5"/>
  <c r="L404" i="1"/>
  <c r="B880" i="5"/>
  <c r="L880" i="1"/>
  <c r="B400" i="5"/>
  <c r="L400" i="1"/>
  <c r="B874" i="5"/>
  <c r="L874" i="1"/>
  <c r="B399" i="5"/>
  <c r="L399" i="1"/>
  <c r="B177" i="5"/>
  <c r="L177" i="1"/>
  <c r="L868" i="1"/>
  <c r="B868" i="5"/>
  <c r="B865" i="5"/>
  <c r="L865" i="1"/>
  <c r="B47" i="5"/>
  <c r="L47" i="1"/>
  <c r="B860" i="5"/>
  <c r="L860" i="1"/>
  <c r="B858" i="5"/>
  <c r="L858" i="1"/>
  <c r="B855" i="5"/>
  <c r="L855" i="1"/>
  <c r="B393" i="5"/>
  <c r="L393" i="1"/>
  <c r="B850" i="5"/>
  <c r="L850" i="1"/>
  <c r="B849" i="5"/>
  <c r="L849" i="1"/>
  <c r="B175" i="5"/>
  <c r="L175" i="1"/>
  <c r="B846" i="5"/>
  <c r="L846" i="1"/>
  <c r="B127" i="5"/>
  <c r="L127" i="1"/>
  <c r="B387" i="5"/>
  <c r="L387" i="1"/>
  <c r="B839" i="5"/>
  <c r="L839" i="1"/>
  <c r="B835" i="5"/>
  <c r="L835" i="1"/>
  <c r="B174" i="5"/>
  <c r="L174" i="1"/>
  <c r="B173" i="5"/>
  <c r="L173" i="1"/>
  <c r="B828" i="5"/>
  <c r="L828" i="1"/>
  <c r="B825" i="5"/>
  <c r="L825" i="1"/>
  <c r="B822" i="5"/>
  <c r="L822" i="1"/>
  <c r="B819" i="5"/>
  <c r="L819" i="1"/>
  <c r="B816" i="5"/>
  <c r="L816" i="1"/>
  <c r="B814" i="5"/>
  <c r="L814" i="1"/>
  <c r="B810" i="5"/>
  <c r="L810" i="1"/>
  <c r="B380" i="5"/>
  <c r="L380" i="1"/>
  <c r="B806" i="5"/>
  <c r="L806" i="1"/>
  <c r="B48" i="5"/>
  <c r="L48" i="1"/>
  <c r="B800" i="5"/>
  <c r="L800" i="1"/>
  <c r="B796" i="5"/>
  <c r="L796" i="1"/>
  <c r="B794" i="5"/>
  <c r="L794" i="1"/>
  <c r="B790" i="5"/>
  <c r="L790" i="1"/>
  <c r="B375" i="5"/>
  <c r="L375" i="1"/>
  <c r="L788" i="1"/>
  <c r="B788" i="5"/>
  <c r="B785" i="5"/>
  <c r="L785" i="1"/>
  <c r="B84" i="5"/>
  <c r="L84" i="1"/>
  <c r="B170" i="5"/>
  <c r="L170" i="1"/>
  <c r="B369" i="5"/>
  <c r="L369" i="1"/>
  <c r="B29" i="5"/>
  <c r="L29" i="1"/>
  <c r="B777" i="5"/>
  <c r="L777" i="1"/>
  <c r="B774" i="5"/>
  <c r="L774" i="1"/>
  <c r="B772" i="5"/>
  <c r="L772" i="1"/>
  <c r="B770" i="5"/>
  <c r="L770" i="1"/>
  <c r="B221" i="5"/>
  <c r="L221" i="1"/>
  <c r="B765" i="5"/>
  <c r="L765" i="1"/>
  <c r="B762" i="5"/>
  <c r="L762" i="1"/>
  <c r="B167" i="5"/>
  <c r="L167" i="1"/>
  <c r="B758" i="5"/>
  <c r="L758" i="1"/>
  <c r="B364" i="5"/>
  <c r="L364" i="1"/>
  <c r="B755" i="5"/>
  <c r="L755" i="1"/>
  <c r="B361" i="5"/>
  <c r="L361" i="1"/>
  <c r="B41" i="5"/>
  <c r="L41" i="1"/>
  <c r="B189" i="5"/>
  <c r="L189" i="1"/>
  <c r="B747" i="5"/>
  <c r="L747" i="1"/>
  <c r="B745" i="5"/>
  <c r="L745" i="1"/>
  <c r="B163" i="5"/>
  <c r="L163" i="1"/>
  <c r="B739" i="5"/>
  <c r="L739" i="1"/>
  <c r="B357" i="5"/>
  <c r="L357" i="1"/>
  <c r="B733" i="5"/>
  <c r="L733" i="1"/>
  <c r="B730" i="5"/>
  <c r="L730" i="1"/>
  <c r="B727" i="5"/>
  <c r="L727" i="1"/>
  <c r="B190" i="5"/>
  <c r="L190" i="1"/>
  <c r="B721" i="5"/>
  <c r="L721" i="1"/>
  <c r="B718" i="5"/>
  <c r="L718" i="1"/>
  <c r="B715" i="5"/>
  <c r="L715" i="1"/>
  <c r="B714" i="5"/>
  <c r="L714" i="1"/>
  <c r="B711" i="5"/>
  <c r="L711" i="1"/>
  <c r="B27" i="5"/>
  <c r="L27" i="1"/>
  <c r="B707" i="5"/>
  <c r="L707" i="1"/>
  <c r="B350" i="5"/>
  <c r="L350" i="1"/>
  <c r="B702" i="5"/>
  <c r="L702" i="1"/>
  <c r="B699" i="5"/>
  <c r="L699" i="1"/>
  <c r="B696" i="5"/>
  <c r="L696" i="1"/>
  <c r="B65" i="5"/>
  <c r="L65" i="1"/>
  <c r="B160" i="5"/>
  <c r="L160" i="1"/>
  <c r="B347" i="5"/>
  <c r="L347" i="1"/>
  <c r="B689" i="5"/>
  <c r="L689" i="1"/>
  <c r="B686" i="5"/>
  <c r="L686" i="1"/>
  <c r="B683" i="5"/>
  <c r="L683" i="1"/>
  <c r="B680" i="5"/>
  <c r="L680" i="1"/>
  <c r="B159" i="5"/>
  <c r="L159" i="1"/>
  <c r="B677" i="5"/>
  <c r="L677" i="1"/>
  <c r="B158" i="5"/>
  <c r="L158" i="1"/>
  <c r="B341" i="5"/>
  <c r="L341" i="1"/>
  <c r="B671" i="5"/>
  <c r="L671" i="1"/>
  <c r="B667" i="5"/>
  <c r="L667" i="1"/>
  <c r="L339" i="1"/>
  <c r="B339" i="5"/>
  <c r="L338" i="1"/>
  <c r="B338" i="5"/>
  <c r="B157" i="5"/>
  <c r="L157" i="1"/>
  <c r="B659" i="5"/>
  <c r="L659" i="1"/>
  <c r="B336" i="5"/>
  <c r="L336" i="1"/>
  <c r="B655" i="5"/>
  <c r="L655" i="1"/>
  <c r="B78" i="5"/>
  <c r="L78" i="1"/>
  <c r="L156" i="1"/>
  <c r="B156" i="5"/>
  <c r="B108" i="5"/>
  <c r="L108" i="1"/>
  <c r="B646" i="5"/>
  <c r="L646" i="1"/>
  <c r="B329" i="5"/>
  <c r="L329" i="1"/>
  <c r="B644" i="5"/>
  <c r="L644" i="1"/>
  <c r="B327" i="5"/>
  <c r="L327" i="1"/>
  <c r="B325" i="5"/>
  <c r="L325" i="1"/>
  <c r="B640" i="5"/>
  <c r="L640" i="1"/>
  <c r="B639" i="5"/>
  <c r="L639" i="1"/>
  <c r="B637" i="5"/>
  <c r="L637" i="1"/>
  <c r="B75" i="5"/>
  <c r="L75" i="1"/>
  <c r="B320" i="5"/>
  <c r="L320" i="1"/>
  <c r="B633" i="5"/>
  <c r="L633" i="1"/>
  <c r="B629" i="5"/>
  <c r="L629" i="1"/>
  <c r="B209" i="5"/>
  <c r="L209" i="1"/>
  <c r="B625" i="5"/>
  <c r="L625" i="1"/>
  <c r="B623" i="5"/>
  <c r="L623" i="1"/>
  <c r="B317" i="5"/>
  <c r="L317" i="1"/>
  <c r="B208" i="5"/>
  <c r="L208" i="1"/>
  <c r="B616" i="5"/>
  <c r="L616" i="1"/>
  <c r="B106" i="5"/>
  <c r="L106" i="1"/>
  <c r="B610" i="5"/>
  <c r="L610" i="1"/>
  <c r="B606" i="5"/>
  <c r="L606" i="1"/>
  <c r="B603" i="5"/>
  <c r="L603" i="1"/>
  <c r="B152" i="5"/>
  <c r="L152" i="1"/>
  <c r="B596" i="5"/>
  <c r="L596" i="1"/>
  <c r="B313" i="5"/>
  <c r="L313" i="1"/>
  <c r="B23" i="5"/>
  <c r="L23" i="1"/>
  <c r="B591" i="5"/>
  <c r="L591" i="1"/>
  <c r="B589" i="5"/>
  <c r="L589" i="1"/>
  <c r="B585" i="5"/>
  <c r="L585" i="1"/>
  <c r="B309" i="5"/>
  <c r="L309" i="1"/>
  <c r="B22" i="5"/>
  <c r="L22" i="1"/>
  <c r="B579" i="5"/>
  <c r="L579" i="1"/>
  <c r="B576" i="5"/>
  <c r="L576" i="1"/>
  <c r="B305" i="5"/>
  <c r="L305" i="1"/>
  <c r="B303" i="5"/>
  <c r="L303" i="1"/>
  <c r="B570" i="5"/>
  <c r="L570" i="1"/>
  <c r="B567" i="5"/>
  <c r="L567" i="1"/>
  <c r="B565" i="5"/>
  <c r="L565" i="1"/>
  <c r="B562" i="5"/>
  <c r="L562" i="1"/>
  <c r="B559" i="5"/>
  <c r="L559" i="1"/>
  <c r="B297" i="5"/>
  <c r="L297" i="1"/>
  <c r="B554" i="5"/>
  <c r="L554" i="1"/>
  <c r="B553" i="5"/>
  <c r="L553" i="1"/>
  <c r="B294" i="5"/>
  <c r="L294" i="1"/>
  <c r="B133" i="5"/>
  <c r="L133" i="1"/>
  <c r="B36" i="5"/>
  <c r="L36" i="1"/>
  <c r="B547" i="5"/>
  <c r="L547" i="1"/>
  <c r="B545" i="5"/>
  <c r="L545" i="1"/>
  <c r="B543" i="5"/>
  <c r="L543" i="1"/>
  <c r="B288" i="5"/>
  <c r="L288" i="1"/>
  <c r="B538" i="5"/>
  <c r="L538" i="1"/>
  <c r="B536" i="5"/>
  <c r="L536" i="1"/>
  <c r="B148" i="5"/>
  <c r="L148" i="1"/>
  <c r="L283" i="1"/>
  <c r="B283" i="5"/>
  <c r="B531" i="5"/>
  <c r="L531" i="1"/>
  <c r="B282" i="5"/>
  <c r="L282" i="1"/>
  <c r="B527" i="5"/>
  <c r="L527" i="1"/>
  <c r="B279" i="5"/>
  <c r="L279" i="1"/>
  <c r="B523" i="5"/>
  <c r="L523" i="1"/>
  <c r="B146" i="5"/>
  <c r="L146" i="1"/>
  <c r="B518" i="5"/>
  <c r="L518" i="1"/>
  <c r="B72" i="5"/>
  <c r="L72" i="1"/>
  <c r="B512" i="5"/>
  <c r="L512" i="1"/>
  <c r="B509" i="5"/>
  <c r="L509" i="1"/>
  <c r="B20" i="5"/>
  <c r="L20" i="1"/>
  <c r="B506" i="5"/>
  <c r="L506" i="1"/>
  <c r="B505" i="5"/>
  <c r="L505" i="1"/>
  <c r="B502" i="5"/>
  <c r="L502" i="1"/>
  <c r="B500" i="5"/>
  <c r="L500" i="1"/>
  <c r="B271" i="5"/>
  <c r="L271" i="1"/>
  <c r="B497" i="5"/>
  <c r="L497" i="1"/>
  <c r="B9" i="5"/>
  <c r="L9" i="1"/>
  <c r="B144" i="5"/>
  <c r="L144" i="1"/>
  <c r="B202" i="5"/>
  <c r="L202" i="1"/>
  <c r="B489" i="5"/>
  <c r="L489" i="1"/>
  <c r="B125" i="5"/>
  <c r="L125" i="1"/>
  <c r="B141" i="5"/>
  <c r="L141" i="1"/>
  <c r="L484" i="1"/>
  <c r="B484" i="5"/>
  <c r="B483" i="5"/>
  <c r="L483" i="1"/>
  <c r="B201" i="5"/>
  <c r="L201" i="1"/>
  <c r="B480" i="5"/>
  <c r="L480" i="1"/>
  <c r="B479" i="5"/>
  <c r="L479" i="1"/>
  <c r="B95" i="5"/>
  <c r="L95" i="1"/>
  <c r="B258" i="5"/>
  <c r="L258" i="1"/>
  <c r="B475" i="5"/>
  <c r="L475" i="1"/>
  <c r="B255" i="5"/>
  <c r="L255" i="1"/>
  <c r="B471" i="5"/>
  <c r="L471" i="1"/>
  <c r="B253" i="5"/>
  <c r="L253" i="1"/>
  <c r="B13" i="5"/>
  <c r="L13" i="1"/>
  <c r="B70" i="5"/>
  <c r="L70" i="1"/>
  <c r="B249" i="5"/>
  <c r="L249" i="1"/>
  <c r="B139" i="5"/>
  <c r="L139" i="1"/>
  <c r="B247" i="5"/>
  <c r="L247" i="1"/>
  <c r="B246" i="5"/>
  <c r="L246" i="1"/>
  <c r="L452" i="1"/>
  <c r="B452" i="5"/>
  <c r="B449" i="5"/>
  <c r="L449" i="1"/>
  <c r="B447" i="5"/>
  <c r="L447" i="1"/>
  <c r="B11" i="5"/>
  <c r="L11" i="1"/>
  <c r="B94" i="5"/>
  <c r="L94" i="1"/>
  <c r="B443" i="5"/>
  <c r="L443" i="1"/>
  <c r="B239" i="5"/>
  <c r="L239" i="1"/>
  <c r="L135" i="1"/>
  <c r="B135" i="5"/>
  <c r="B10" i="5"/>
  <c r="L10" i="1"/>
  <c r="B32" i="5"/>
  <c r="L32" i="1"/>
  <c r="B433" i="5"/>
  <c r="L433" i="1"/>
  <c r="B430" i="5"/>
  <c r="L430" i="1"/>
  <c r="B93" i="5"/>
  <c r="L93" i="1"/>
  <c r="B425" i="5"/>
  <c r="L425" i="1"/>
  <c r="B234" i="5"/>
  <c r="L234" i="1"/>
  <c r="B66" i="5"/>
  <c r="L66" i="1"/>
  <c r="B312" i="5"/>
  <c r="L312" i="1"/>
  <c r="B58" i="5"/>
  <c r="L58" i="1"/>
  <c r="B590" i="5"/>
  <c r="L590" i="1"/>
  <c r="B588" i="5"/>
  <c r="L588" i="1"/>
  <c r="B584" i="5"/>
  <c r="L584" i="1"/>
  <c r="B308" i="5"/>
  <c r="L308" i="1"/>
  <c r="B581" i="5"/>
  <c r="L581" i="1"/>
  <c r="B205" i="5"/>
  <c r="L205" i="1"/>
  <c r="B57" i="5"/>
  <c r="L57" i="1"/>
  <c r="B194" i="5"/>
  <c r="L194" i="1"/>
  <c r="B573" i="5"/>
  <c r="L573" i="1"/>
  <c r="B569" i="5"/>
  <c r="L569" i="1"/>
  <c r="B150" i="5"/>
  <c r="L150" i="1"/>
  <c r="B564" i="5"/>
  <c r="L564" i="1"/>
  <c r="B561" i="5"/>
  <c r="L561" i="1"/>
  <c r="B298" i="5"/>
  <c r="L298" i="1"/>
  <c r="B556" i="5"/>
  <c r="L556" i="1"/>
  <c r="B296" i="5"/>
  <c r="L296" i="1"/>
  <c r="B552" i="5"/>
  <c r="L552" i="1"/>
  <c r="B293" i="5"/>
  <c r="L293" i="1"/>
  <c r="B292" i="5"/>
  <c r="L292" i="1"/>
  <c r="B548" i="5"/>
  <c r="L548" i="1"/>
  <c r="B51" i="5"/>
  <c r="L51" i="1"/>
  <c r="B56" i="5"/>
  <c r="L56" i="1"/>
  <c r="B542" i="5"/>
  <c r="L542" i="1"/>
  <c r="B287" i="5"/>
  <c r="L287" i="1"/>
  <c r="B286" i="5"/>
  <c r="L286" i="1"/>
  <c r="B535" i="5"/>
  <c r="L535" i="1"/>
  <c r="B285" i="5"/>
  <c r="L285" i="1"/>
  <c r="B196" i="5"/>
  <c r="L196" i="1"/>
  <c r="B530" i="5"/>
  <c r="L530" i="1"/>
  <c r="B102" i="5"/>
  <c r="L102" i="1"/>
  <c r="B526" i="5"/>
  <c r="L526" i="1"/>
  <c r="B525" i="5"/>
  <c r="L525" i="1"/>
  <c r="L35" i="1"/>
  <c r="B35" i="5"/>
  <c r="B520" i="5"/>
  <c r="L520" i="1"/>
  <c r="B517" i="5"/>
  <c r="L517" i="1"/>
  <c r="B515" i="5"/>
  <c r="L515" i="1"/>
  <c r="B511" i="5"/>
  <c r="L511" i="1"/>
  <c r="B508" i="5"/>
  <c r="L508" i="1"/>
  <c r="B276" i="5"/>
  <c r="L276" i="1"/>
  <c r="B145" i="5"/>
  <c r="L145" i="1"/>
  <c r="B504" i="5"/>
  <c r="L504" i="1"/>
  <c r="B274" i="5"/>
  <c r="L274" i="1"/>
  <c r="B272" i="5"/>
  <c r="L272" i="1"/>
  <c r="B270" i="5"/>
  <c r="L270" i="1"/>
  <c r="B268" i="5"/>
  <c r="L268" i="1"/>
  <c r="B494" i="5"/>
  <c r="L494" i="1"/>
  <c r="B98" i="5"/>
  <c r="L98" i="1"/>
  <c r="B490" i="5"/>
  <c r="L490" i="1"/>
  <c r="B488" i="5"/>
  <c r="L488" i="1"/>
  <c r="B487" i="5"/>
  <c r="L487" i="1"/>
  <c r="B486" i="5"/>
  <c r="L486" i="1"/>
  <c r="B265" i="5"/>
  <c r="L265" i="1"/>
  <c r="B482" i="5"/>
  <c r="L482" i="1"/>
  <c r="B481" i="5"/>
  <c r="L481" i="1"/>
  <c r="B261" i="5"/>
  <c r="L261" i="1"/>
  <c r="B130" i="5"/>
  <c r="L130" i="1"/>
  <c r="B259" i="5"/>
  <c r="L259" i="1"/>
  <c r="B476" i="5"/>
  <c r="L476" i="1"/>
  <c r="B474" i="5"/>
  <c r="L474" i="1"/>
  <c r="B19" i="5"/>
  <c r="L19" i="1"/>
  <c r="B470" i="5"/>
  <c r="L470" i="1"/>
  <c r="B467" i="5"/>
  <c r="L467" i="1"/>
  <c r="B131" i="5"/>
  <c r="L131" i="1"/>
  <c r="B465" i="5"/>
  <c r="L465" i="1"/>
  <c r="B462" i="5"/>
  <c r="L462" i="1"/>
  <c r="B248" i="5"/>
  <c r="L248" i="1"/>
  <c r="B457" i="5"/>
  <c r="L457" i="1"/>
  <c r="B454" i="5"/>
  <c r="L454" i="1"/>
  <c r="B451" i="5"/>
  <c r="L451" i="1"/>
  <c r="B244" i="5"/>
  <c r="L244" i="1"/>
  <c r="B137" i="5"/>
  <c r="L137" i="1"/>
  <c r="B242" i="5"/>
  <c r="L242" i="1"/>
  <c r="B241" i="5"/>
  <c r="L241" i="1"/>
  <c r="B442" i="5"/>
  <c r="L442" i="1"/>
  <c r="B238" i="5"/>
  <c r="L238" i="1"/>
  <c r="B54" i="5"/>
  <c r="L54" i="1"/>
  <c r="B52" i="5"/>
  <c r="L52" i="1"/>
  <c r="B435" i="5"/>
  <c r="L435" i="1"/>
  <c r="B432" i="5"/>
  <c r="L432" i="1"/>
  <c r="B429" i="5"/>
  <c r="L429" i="1"/>
  <c r="B426" i="5"/>
  <c r="L426" i="1"/>
  <c r="B424" i="5"/>
  <c r="L424" i="1"/>
  <c r="B693" i="5"/>
  <c r="L693" i="1"/>
  <c r="B688" i="5"/>
  <c r="L688" i="1"/>
  <c r="B682" i="5"/>
  <c r="L682" i="1"/>
  <c r="B678" i="5"/>
  <c r="L678" i="1"/>
  <c r="B674" i="5"/>
  <c r="L674" i="1"/>
  <c r="B670" i="5"/>
  <c r="L670" i="1"/>
  <c r="B7" i="5"/>
  <c r="L7" i="1"/>
  <c r="B213" i="5"/>
  <c r="L213" i="1"/>
  <c r="B657" i="5"/>
  <c r="L657" i="1"/>
  <c r="B651" i="5"/>
  <c r="L651" i="1"/>
  <c r="B647" i="5"/>
  <c r="L647" i="1"/>
  <c r="B15" i="5"/>
  <c r="L15" i="1"/>
  <c r="B154" i="5"/>
  <c r="L154" i="1"/>
  <c r="B192" i="5"/>
  <c r="L192" i="1"/>
  <c r="L322" i="1"/>
  <c r="B322" i="5"/>
  <c r="B635" i="5"/>
  <c r="L635" i="1"/>
  <c r="B632" i="5"/>
  <c r="L632" i="1"/>
  <c r="L628" i="1"/>
  <c r="B628" i="5"/>
  <c r="B193" i="5"/>
  <c r="L193" i="1"/>
  <c r="B50" i="5"/>
  <c r="L50" i="1"/>
  <c r="B622" i="5"/>
  <c r="L622" i="1"/>
  <c r="B316" i="5"/>
  <c r="L316" i="1"/>
  <c r="B207" i="5"/>
  <c r="L207" i="1"/>
  <c r="B613" i="5"/>
  <c r="L613" i="1"/>
  <c r="B609" i="5"/>
  <c r="L609" i="1"/>
  <c r="B74" i="5"/>
  <c r="L74" i="1"/>
  <c r="B602" i="5"/>
  <c r="L602" i="1"/>
  <c r="B599" i="5"/>
  <c r="L599" i="1"/>
  <c r="B924" i="5"/>
  <c r="L924" i="1"/>
  <c r="B923" i="5"/>
  <c r="L923" i="1"/>
  <c r="B921" i="5"/>
  <c r="L921" i="1"/>
  <c r="B64" i="5"/>
  <c r="L64" i="1"/>
  <c r="B917" i="5"/>
  <c r="L917" i="1"/>
  <c r="B122" i="5"/>
  <c r="L122" i="1"/>
  <c r="B413" i="5"/>
  <c r="L413" i="1"/>
  <c r="B411" i="5"/>
  <c r="L411" i="1"/>
  <c r="B912" i="5"/>
  <c r="L912" i="1"/>
  <c r="B910" i="5"/>
  <c r="L910" i="1"/>
  <c r="B907" i="5"/>
  <c r="L907" i="1"/>
  <c r="B905" i="5"/>
  <c r="L905" i="1"/>
  <c r="B409" i="5"/>
  <c r="L409" i="1"/>
  <c r="B233" i="5"/>
  <c r="L233" i="1"/>
  <c r="B898" i="5"/>
  <c r="L898" i="1"/>
  <c r="B184" i="5"/>
  <c r="L184" i="1"/>
  <c r="B407" i="5"/>
  <c r="L407" i="1"/>
  <c r="B118" i="5"/>
  <c r="L118" i="1"/>
  <c r="B891" i="5"/>
  <c r="L891" i="1"/>
  <c r="B889" i="5"/>
  <c r="L889" i="1"/>
  <c r="B885" i="5"/>
  <c r="L885" i="1"/>
  <c r="B882" i="5"/>
  <c r="L882" i="1"/>
  <c r="B402" i="5"/>
  <c r="L402" i="1"/>
  <c r="B878" i="5"/>
  <c r="L878" i="1"/>
  <c r="B876" i="5"/>
  <c r="L876" i="1"/>
  <c r="B872" i="5"/>
  <c r="L872" i="1"/>
  <c r="B178" i="5"/>
  <c r="L178" i="1"/>
  <c r="B397" i="5"/>
  <c r="L397" i="1"/>
  <c r="B229" i="5"/>
  <c r="L229" i="1"/>
  <c r="B863" i="5"/>
  <c r="L863" i="1"/>
  <c r="B396" i="5"/>
  <c r="L396" i="1"/>
  <c r="B395" i="5"/>
  <c r="L395" i="1"/>
  <c r="B856" i="5"/>
  <c r="L856" i="1"/>
  <c r="B854" i="5"/>
  <c r="L854" i="1"/>
  <c r="L852" i="1"/>
  <c r="B852" i="5"/>
  <c r="B227" i="5"/>
  <c r="L227" i="1"/>
  <c r="B390" i="5"/>
  <c r="L390" i="1"/>
  <c r="B847" i="5"/>
  <c r="L847" i="1"/>
  <c r="B844" i="5"/>
  <c r="L844" i="1"/>
  <c r="B842" i="5"/>
  <c r="L842" i="1"/>
  <c r="B186" i="5"/>
  <c r="L186" i="1"/>
  <c r="B837" i="5"/>
  <c r="L837" i="1"/>
  <c r="B833" i="5"/>
  <c r="L833" i="1"/>
  <c r="B831" i="5"/>
  <c r="L831" i="1"/>
  <c r="B385" i="5"/>
  <c r="L385" i="1"/>
  <c r="B826" i="5"/>
  <c r="L826" i="1"/>
  <c r="B823" i="5"/>
  <c r="L823" i="1"/>
  <c r="B821" i="5"/>
  <c r="L821" i="1"/>
  <c r="B818" i="5"/>
  <c r="L818" i="1"/>
  <c r="B86" i="5"/>
  <c r="L86" i="1"/>
  <c r="B812" i="5"/>
  <c r="L812" i="1"/>
  <c r="B809" i="5"/>
  <c r="L809" i="1"/>
  <c r="B807" i="5"/>
  <c r="L807" i="1"/>
  <c r="B805" i="5"/>
  <c r="L805" i="1"/>
  <c r="B802" i="5"/>
  <c r="L802" i="1"/>
  <c r="B798" i="5"/>
  <c r="L798" i="1"/>
  <c r="B114" i="5"/>
  <c r="L114" i="1"/>
  <c r="B792" i="5"/>
  <c r="L792" i="1"/>
  <c r="B789" i="5"/>
  <c r="L789" i="1"/>
  <c r="B374" i="5"/>
  <c r="L374" i="1"/>
  <c r="B372" i="5"/>
  <c r="L372" i="1"/>
  <c r="B783" i="5"/>
  <c r="L783" i="1"/>
  <c r="B782" i="5"/>
  <c r="L782" i="1"/>
  <c r="L370" i="1"/>
  <c r="B370" i="5"/>
  <c r="B223" i="5"/>
  <c r="L223" i="1"/>
  <c r="B778" i="5"/>
  <c r="L778" i="1"/>
  <c r="B776" i="5"/>
  <c r="L776" i="1"/>
  <c r="B222" i="5"/>
  <c r="L222" i="1"/>
  <c r="B771" i="5"/>
  <c r="L771" i="1"/>
  <c r="L92" i="1"/>
  <c r="B92" i="5"/>
  <c r="B766" i="5"/>
  <c r="L766" i="1"/>
  <c r="B168" i="5"/>
  <c r="L168" i="1"/>
  <c r="B761" i="5"/>
  <c r="L761" i="1"/>
  <c r="L219" i="1"/>
  <c r="B219" i="5"/>
  <c r="B8" i="5"/>
  <c r="L8" i="1"/>
  <c r="L756" i="1"/>
  <c r="B756" i="5"/>
  <c r="B218" i="5"/>
  <c r="L218" i="1"/>
  <c r="B165" i="5"/>
  <c r="L165" i="1"/>
  <c r="B751" i="5"/>
  <c r="L751" i="1"/>
  <c r="B748" i="5"/>
  <c r="L748" i="1"/>
  <c r="B359" i="5"/>
  <c r="L359" i="1"/>
  <c r="B744" i="5"/>
  <c r="L744" i="1"/>
  <c r="B741" i="5"/>
  <c r="L741" i="1"/>
  <c r="B358" i="5"/>
  <c r="L358" i="1"/>
  <c r="B735" i="5"/>
  <c r="L735" i="1"/>
  <c r="B732" i="5"/>
  <c r="L732" i="1"/>
  <c r="L355" i="1"/>
  <c r="B355" i="5"/>
  <c r="B725" i="5"/>
  <c r="L725" i="1"/>
  <c r="B723" i="5"/>
  <c r="L723" i="1"/>
  <c r="B720" i="5"/>
  <c r="L720" i="1"/>
  <c r="B716" i="5"/>
  <c r="L716" i="1"/>
  <c r="B82" i="5"/>
  <c r="L82" i="1"/>
  <c r="B713" i="5"/>
  <c r="L713" i="1"/>
  <c r="B710" i="5"/>
  <c r="L710" i="1"/>
  <c r="B161" i="5"/>
  <c r="L161" i="1"/>
  <c r="B351" i="5"/>
  <c r="L351" i="1"/>
  <c r="B191" i="5"/>
  <c r="L191" i="1"/>
  <c r="B701" i="5"/>
  <c r="L701" i="1"/>
  <c r="B697" i="5"/>
  <c r="L697" i="1"/>
  <c r="B695" i="5"/>
  <c r="L695" i="1"/>
  <c r="B61" i="5"/>
  <c r="L61" i="1"/>
  <c r="L692" i="1"/>
  <c r="B692" i="5"/>
  <c r="B690" i="5"/>
  <c r="L690" i="1"/>
  <c r="B346" i="5"/>
  <c r="L346" i="1"/>
  <c r="B684" i="5"/>
  <c r="L684" i="1"/>
  <c r="B39" i="5"/>
  <c r="L39" i="1"/>
  <c r="B110" i="5"/>
  <c r="L110" i="1"/>
  <c r="B344" i="5"/>
  <c r="L344" i="1"/>
  <c r="B675" i="5"/>
  <c r="L675" i="1"/>
  <c r="B342" i="5"/>
  <c r="L342" i="1"/>
  <c r="B340" i="5"/>
  <c r="L340" i="1"/>
  <c r="B669" i="5"/>
  <c r="L669" i="1"/>
  <c r="B665" i="5"/>
  <c r="L665" i="1"/>
  <c r="B80" i="5"/>
  <c r="L80" i="1"/>
  <c r="B662" i="5"/>
  <c r="L662" i="1"/>
  <c r="B337" i="5"/>
  <c r="L337" i="1"/>
  <c r="B79" i="5"/>
  <c r="L79" i="1"/>
  <c r="B335" i="5"/>
  <c r="L335" i="1"/>
  <c r="B653" i="5"/>
  <c r="L653" i="1"/>
  <c r="B650" i="5"/>
  <c r="L650" i="1"/>
  <c r="L155" i="1"/>
  <c r="B155" i="5"/>
  <c r="B333" i="5"/>
  <c r="L333" i="1"/>
  <c r="B331" i="5"/>
  <c r="L331" i="1"/>
  <c r="B328" i="5"/>
  <c r="L328" i="1"/>
  <c r="B59" i="5"/>
  <c r="L59" i="1"/>
  <c r="B642" i="5"/>
  <c r="L642" i="1"/>
  <c r="B26" i="5"/>
  <c r="L26" i="1"/>
  <c r="L91" i="1"/>
  <c r="B91" i="5"/>
  <c r="B638" i="5"/>
  <c r="L638" i="1"/>
  <c r="B211" i="5"/>
  <c r="L211" i="1"/>
  <c r="B636" i="5"/>
  <c r="L636" i="1"/>
  <c r="B210" i="5"/>
  <c r="L210" i="1"/>
  <c r="B631" i="5"/>
  <c r="L631" i="1"/>
  <c r="B627" i="5"/>
  <c r="L627" i="1"/>
  <c r="B318" i="5"/>
  <c r="L318" i="1"/>
  <c r="B107" i="5"/>
  <c r="L107" i="1"/>
  <c r="B621" i="5"/>
  <c r="L621" i="1"/>
  <c r="B618" i="5"/>
  <c r="L618" i="1"/>
  <c r="B315" i="5"/>
  <c r="L315" i="1"/>
  <c r="B615" i="5"/>
  <c r="L615" i="1"/>
  <c r="L612" i="1"/>
  <c r="B612" i="5"/>
  <c r="B608" i="5"/>
  <c r="L608" i="1"/>
  <c r="B605" i="5"/>
  <c r="L605" i="1"/>
  <c r="B601" i="5"/>
  <c r="L601" i="1"/>
  <c r="B598" i="5"/>
  <c r="L598" i="1"/>
  <c r="B595" i="5"/>
  <c r="L595" i="1"/>
  <c r="B594" i="5"/>
  <c r="L594" i="1"/>
  <c r="B593" i="5"/>
  <c r="L593" i="1"/>
  <c r="B311" i="5"/>
  <c r="L311" i="1"/>
  <c r="B587" i="5"/>
  <c r="L587" i="1"/>
  <c r="B583" i="5"/>
  <c r="L583" i="1"/>
  <c r="B307" i="5"/>
  <c r="L307" i="1"/>
  <c r="B306" i="5"/>
  <c r="L306" i="1"/>
  <c r="B578" i="5"/>
  <c r="L578" i="1"/>
  <c r="B575" i="5"/>
  <c r="L575" i="1"/>
  <c r="B304" i="5"/>
  <c r="L304" i="1"/>
  <c r="B572" i="5"/>
  <c r="L572" i="1"/>
  <c r="B568" i="5"/>
  <c r="L568" i="1"/>
  <c r="B301" i="5"/>
  <c r="L301" i="1"/>
  <c r="B300" i="5"/>
  <c r="L300" i="1"/>
  <c r="B560" i="5"/>
  <c r="L560" i="1"/>
  <c r="B558" i="5"/>
  <c r="L558" i="1"/>
  <c r="B105" i="5"/>
  <c r="L105" i="1"/>
  <c r="B295" i="5"/>
  <c r="L295" i="1"/>
  <c r="B21" i="5"/>
  <c r="L21" i="1"/>
  <c r="B73" i="5"/>
  <c r="L73" i="1"/>
  <c r="B549" i="5"/>
  <c r="L549" i="1"/>
  <c r="B290" i="5"/>
  <c r="L290" i="1"/>
  <c r="B129" i="5"/>
  <c r="L129" i="1"/>
  <c r="B544" i="5"/>
  <c r="L544" i="1"/>
  <c r="B541" i="5"/>
  <c r="L541" i="1"/>
  <c r="B104" i="5"/>
  <c r="L104" i="1"/>
  <c r="B195" i="5"/>
  <c r="L195" i="1"/>
  <c r="B149" i="5"/>
  <c r="L149" i="1"/>
  <c r="B533" i="5"/>
  <c r="L533" i="1"/>
  <c r="B103" i="5"/>
  <c r="L103" i="1"/>
  <c r="B147" i="5"/>
  <c r="L147" i="1"/>
  <c r="B528" i="5"/>
  <c r="L528" i="1"/>
  <c r="B281" i="5"/>
  <c r="L281" i="1"/>
  <c r="B524" i="5"/>
  <c r="L524" i="1"/>
  <c r="B522" i="5"/>
  <c r="L522" i="1"/>
  <c r="B519" i="5"/>
  <c r="L519" i="1"/>
  <c r="L516" i="1"/>
  <c r="B516" i="5"/>
  <c r="B514" i="5"/>
  <c r="L514" i="1"/>
  <c r="B510" i="5"/>
  <c r="L510" i="1"/>
  <c r="B55" i="5"/>
  <c r="L55" i="1"/>
  <c r="B507" i="5"/>
  <c r="L507" i="1"/>
  <c r="B275" i="5"/>
  <c r="L275" i="1"/>
  <c r="B503" i="5"/>
  <c r="L503" i="1"/>
  <c r="B273" i="5"/>
  <c r="L273" i="1"/>
  <c r="B203" i="5"/>
  <c r="L203" i="1"/>
  <c r="B269" i="5"/>
  <c r="L269" i="1"/>
  <c r="B496" i="5"/>
  <c r="L496" i="1"/>
  <c r="B493" i="5"/>
  <c r="L493" i="1"/>
  <c r="B491" i="5"/>
  <c r="L491" i="1"/>
  <c r="B143" i="5"/>
  <c r="L143" i="1"/>
  <c r="B31" i="5"/>
  <c r="L31" i="1"/>
  <c r="B18" i="5"/>
  <c r="L18" i="1"/>
  <c r="B485" i="5"/>
  <c r="L485" i="1"/>
  <c r="B197" i="5"/>
  <c r="L197" i="1"/>
  <c r="B264" i="5"/>
  <c r="L264" i="1"/>
  <c r="B140" i="5"/>
  <c r="L140" i="1"/>
  <c r="B200" i="5"/>
  <c r="L200" i="1"/>
  <c r="B478" i="5"/>
  <c r="L478" i="1"/>
  <c r="B477" i="5"/>
  <c r="L477" i="1"/>
  <c r="B257" i="5"/>
  <c r="L257" i="1"/>
  <c r="B473" i="5"/>
  <c r="L473" i="1"/>
  <c r="B254" i="5"/>
  <c r="L254" i="1"/>
  <c r="B469" i="5"/>
  <c r="L469" i="1"/>
  <c r="B252" i="5"/>
  <c r="L252" i="1"/>
  <c r="B466" i="5"/>
  <c r="L466" i="1"/>
  <c r="B464" i="5"/>
  <c r="L464" i="1"/>
  <c r="B461" i="5"/>
  <c r="L461" i="1"/>
  <c r="B459" i="5"/>
  <c r="L459" i="1"/>
  <c r="B456" i="5"/>
  <c r="L456" i="1"/>
  <c r="B245" i="5"/>
  <c r="L245" i="1"/>
  <c r="B450" i="5"/>
  <c r="L450" i="1"/>
  <c r="B243" i="5"/>
  <c r="L243" i="1"/>
  <c r="B12" i="5"/>
  <c r="L12" i="1"/>
  <c r="B445" i="5"/>
  <c r="L445" i="1"/>
  <c r="B240" i="5"/>
  <c r="L240" i="1"/>
  <c r="B441" i="5"/>
  <c r="L441" i="1"/>
  <c r="B439" i="5"/>
  <c r="L439" i="1"/>
  <c r="B53" i="5"/>
  <c r="L53" i="1"/>
  <c r="B437" i="5"/>
  <c r="L437" i="1"/>
  <c r="B236" i="5"/>
  <c r="L236" i="1"/>
  <c r="B235" i="5"/>
  <c r="L235" i="1"/>
  <c r="B428" i="5"/>
  <c r="L428" i="1"/>
  <c r="B134" i="5"/>
  <c r="L134" i="1"/>
  <c r="L68" i="1"/>
  <c r="B68" i="5"/>
  <c r="B421" i="5"/>
  <c r="L421" i="1"/>
  <c r="B922" i="5"/>
  <c r="L922" i="1"/>
  <c r="B418" i="5"/>
  <c r="L418" i="1"/>
  <c r="B919" i="5"/>
  <c r="L919" i="1"/>
  <c r="B416" i="5"/>
  <c r="L416" i="1"/>
  <c r="B915" i="5"/>
  <c r="L915" i="1"/>
  <c r="B914" i="5"/>
  <c r="L914" i="1"/>
  <c r="B46" i="5"/>
  <c r="L46" i="1"/>
  <c r="B911" i="5"/>
  <c r="L911" i="1"/>
  <c r="B909" i="5"/>
  <c r="L909" i="1"/>
  <c r="B45" i="5"/>
  <c r="L45" i="1"/>
  <c r="B904" i="5"/>
  <c r="L904" i="1"/>
  <c r="B16" i="5"/>
  <c r="L16" i="1"/>
  <c r="B899" i="5"/>
  <c r="L899" i="1"/>
  <c r="B119" i="5"/>
  <c r="L119" i="1"/>
  <c r="B896" i="5"/>
  <c r="L896" i="1"/>
  <c r="B89" i="5"/>
  <c r="L89" i="1"/>
  <c r="B894" i="5"/>
  <c r="L894" i="1"/>
  <c r="B90" i="5"/>
  <c r="L90" i="1"/>
  <c r="B888" i="5"/>
  <c r="L888" i="1"/>
  <c r="B117" i="5"/>
  <c r="L117" i="1"/>
  <c r="B881" i="5"/>
  <c r="L881" i="1"/>
  <c r="B230" i="5"/>
  <c r="L230" i="1"/>
  <c r="B401" i="5"/>
  <c r="L401" i="1"/>
  <c r="B875" i="5"/>
  <c r="L875" i="1"/>
  <c r="B871" i="5"/>
  <c r="L871" i="1"/>
  <c r="B181" i="5"/>
  <c r="L181" i="1"/>
  <c r="B869" i="5"/>
  <c r="L869" i="1"/>
  <c r="B866" i="5"/>
  <c r="L866" i="1"/>
  <c r="B862" i="5"/>
  <c r="L862" i="1"/>
  <c r="B185" i="5"/>
  <c r="L185" i="1"/>
  <c r="B116" i="5"/>
  <c r="L116" i="1"/>
  <c r="B88" i="5"/>
  <c r="L88" i="1"/>
  <c r="B228" i="5"/>
  <c r="L228" i="1"/>
  <c r="B851" i="5"/>
  <c r="L851" i="1"/>
  <c r="B391" i="5"/>
  <c r="L391" i="1"/>
  <c r="B848" i="5"/>
  <c r="L848" i="1"/>
  <c r="B388" i="5"/>
  <c r="L388" i="1"/>
  <c r="B843" i="5"/>
  <c r="L843" i="1"/>
  <c r="B841" i="5"/>
  <c r="L841" i="1"/>
  <c r="B840" i="5"/>
  <c r="L840" i="1"/>
  <c r="B836" i="5"/>
  <c r="L836" i="1"/>
  <c r="B832" i="5"/>
  <c r="L832" i="1"/>
  <c r="B830" i="5"/>
  <c r="L830" i="1"/>
  <c r="B829" i="5"/>
  <c r="L829" i="1"/>
  <c r="B384" i="5"/>
  <c r="L384" i="1"/>
  <c r="B383" i="5"/>
  <c r="L383" i="1"/>
  <c r="L820" i="1"/>
  <c r="B820" i="5"/>
  <c r="B817" i="5"/>
  <c r="L817" i="1"/>
  <c r="B815" i="5"/>
  <c r="L815" i="1"/>
  <c r="B811" i="5"/>
  <c r="L811" i="1"/>
  <c r="B115" i="5"/>
  <c r="L115" i="1"/>
  <c r="B379" i="5"/>
  <c r="L379" i="1"/>
  <c r="L804" i="1"/>
  <c r="B804" i="5"/>
  <c r="B801" i="5"/>
  <c r="L801" i="1"/>
  <c r="B797" i="5"/>
  <c r="L797" i="1"/>
  <c r="B377" i="5"/>
  <c r="L377" i="1"/>
  <c r="B791" i="5"/>
  <c r="L791" i="1"/>
  <c r="B376" i="5"/>
  <c r="L376" i="1"/>
  <c r="B373" i="5"/>
  <c r="L373" i="1"/>
  <c r="B786" i="5"/>
  <c r="L786" i="1"/>
  <c r="B225" i="5"/>
  <c r="L225" i="1"/>
  <c r="B224" i="5"/>
  <c r="L224" i="1"/>
  <c r="B169" i="5"/>
  <c r="L169" i="1"/>
  <c r="B779" i="5"/>
  <c r="L779" i="1"/>
  <c r="B368" i="5"/>
  <c r="L368" i="1"/>
  <c r="B775" i="5"/>
  <c r="L775" i="1"/>
  <c r="B773" i="5"/>
  <c r="L773" i="1"/>
  <c r="B367" i="5"/>
  <c r="L367" i="1"/>
  <c r="B768" i="5"/>
  <c r="L768" i="1"/>
  <c r="B366" i="5"/>
  <c r="L366" i="1"/>
  <c r="B763" i="5"/>
  <c r="L763" i="1"/>
  <c r="B760" i="5"/>
  <c r="L760" i="1"/>
  <c r="B759" i="5"/>
  <c r="L759" i="1"/>
  <c r="B365" i="5"/>
  <c r="L365" i="1"/>
  <c r="B166" i="5"/>
  <c r="L166" i="1"/>
  <c r="B754" i="5"/>
  <c r="L754" i="1"/>
  <c r="B753" i="5"/>
  <c r="L753" i="1"/>
  <c r="B750" i="5"/>
  <c r="L750" i="1"/>
  <c r="B164" i="5"/>
  <c r="L164" i="1"/>
  <c r="B746" i="5"/>
  <c r="L746" i="1"/>
  <c r="B743" i="5"/>
  <c r="L743" i="1"/>
  <c r="L740" i="1"/>
  <c r="B740" i="5"/>
  <c r="B737" i="5"/>
  <c r="L737" i="1"/>
  <c r="B734" i="5"/>
  <c r="L734" i="1"/>
  <c r="B731" i="5"/>
  <c r="L731" i="1"/>
  <c r="B728" i="5"/>
  <c r="L728" i="1"/>
  <c r="B113" i="5"/>
  <c r="L113" i="1"/>
  <c r="B722" i="5"/>
  <c r="L722" i="1"/>
  <c r="B719" i="5"/>
  <c r="L719" i="1"/>
  <c r="B353" i="5"/>
  <c r="L353" i="1"/>
  <c r="B217" i="5"/>
  <c r="L217" i="1"/>
  <c r="B712" i="5"/>
  <c r="L712" i="1"/>
  <c r="B709" i="5"/>
  <c r="L709" i="1"/>
  <c r="B708" i="5"/>
  <c r="L708" i="1"/>
  <c r="B705" i="5"/>
  <c r="L705" i="1"/>
  <c r="B703" i="5"/>
  <c r="L703" i="1"/>
  <c r="B700" i="5"/>
  <c r="L700" i="1"/>
  <c r="B349" i="5"/>
  <c r="L349" i="1"/>
  <c r="B111" i="5"/>
  <c r="L111" i="1"/>
  <c r="B49" i="5"/>
  <c r="L49" i="1"/>
  <c r="B60" i="5"/>
  <c r="L60" i="1"/>
  <c r="B40" i="5"/>
  <c r="L40" i="1"/>
  <c r="B687" i="5"/>
  <c r="L687" i="1"/>
  <c r="B345" i="5"/>
  <c r="L345" i="1"/>
  <c r="B681" i="5"/>
  <c r="L681" i="1"/>
  <c r="B132" i="5"/>
  <c r="L132" i="1"/>
  <c r="B81" i="5"/>
  <c r="L81" i="1"/>
  <c r="B343" i="5"/>
  <c r="L343" i="1"/>
  <c r="B673" i="5"/>
  <c r="L673" i="1"/>
  <c r="B672" i="5"/>
  <c r="L672" i="1"/>
  <c r="B668" i="5"/>
  <c r="L668" i="1"/>
  <c r="B664" i="5"/>
  <c r="L664" i="1"/>
  <c r="B214" i="5"/>
  <c r="L214" i="1"/>
  <c r="B661" i="5"/>
  <c r="L661" i="1"/>
  <c r="L660" i="1"/>
  <c r="B660" i="5"/>
  <c r="B109" i="5"/>
  <c r="L109" i="1"/>
  <c r="B656" i="5"/>
  <c r="L656" i="1"/>
  <c r="B652" i="5"/>
  <c r="L652" i="1"/>
  <c r="B334" i="5"/>
  <c r="L334" i="1"/>
  <c r="B648" i="5"/>
  <c r="L648" i="1"/>
  <c r="B332" i="5"/>
  <c r="L332" i="1"/>
  <c r="B330" i="5"/>
  <c r="L330" i="1"/>
  <c r="B645" i="5"/>
  <c r="L645" i="1"/>
  <c r="B77" i="5"/>
  <c r="L77" i="1"/>
  <c r="B326" i="5"/>
  <c r="L326" i="1"/>
  <c r="B641" i="5"/>
  <c r="L641" i="1"/>
  <c r="B324" i="5"/>
  <c r="L324" i="1"/>
  <c r="L323" i="1"/>
  <c r="B323" i="5"/>
  <c r="B153" i="5"/>
  <c r="L153" i="1"/>
  <c r="B25" i="5"/>
  <c r="L25" i="1"/>
  <c r="B634" i="5"/>
  <c r="L634" i="1"/>
  <c r="B630" i="5"/>
  <c r="L630" i="1"/>
  <c r="B319" i="5"/>
  <c r="L319" i="1"/>
  <c r="B626" i="5"/>
  <c r="L626" i="1"/>
  <c r="B624" i="5"/>
  <c r="L624" i="1"/>
  <c r="B620" i="5"/>
  <c r="L620" i="1"/>
  <c r="B617" i="5"/>
  <c r="L617" i="1"/>
  <c r="B314" i="5"/>
  <c r="L314" i="1"/>
  <c r="B614" i="5"/>
  <c r="L614" i="1"/>
  <c r="B611" i="5"/>
  <c r="L611" i="1"/>
  <c r="B607" i="5"/>
  <c r="L607" i="1"/>
  <c r="B604" i="5"/>
  <c r="L604" i="1"/>
  <c r="B600" i="5"/>
  <c r="L600" i="1"/>
  <c r="B597" i="5"/>
  <c r="L597" i="1"/>
  <c r="B24" i="5"/>
  <c r="L24" i="1"/>
  <c r="B151" i="5"/>
  <c r="L151" i="1"/>
  <c r="B592" i="5"/>
  <c r="L592" i="1"/>
  <c r="B310" i="5"/>
  <c r="L310" i="1"/>
  <c r="B586" i="5"/>
  <c r="L586" i="1"/>
  <c r="B582" i="5"/>
  <c r="L582" i="1"/>
  <c r="B206" i="5"/>
  <c r="L206" i="1"/>
  <c r="L580" i="1"/>
  <c r="B580" i="5"/>
  <c r="B577" i="5"/>
  <c r="L577" i="1"/>
  <c r="B574" i="5"/>
  <c r="L574" i="1"/>
  <c r="B204" i="5"/>
  <c r="L204" i="1"/>
  <c r="B571" i="5"/>
  <c r="L571" i="1"/>
  <c r="B302" i="5"/>
  <c r="L302" i="1"/>
  <c r="B566" i="5"/>
  <c r="L566" i="1"/>
  <c r="B563" i="5"/>
  <c r="L563" i="1"/>
  <c r="B299" i="5"/>
  <c r="L299" i="1"/>
  <c r="B557" i="5"/>
  <c r="L557" i="1"/>
  <c r="B555" i="5"/>
  <c r="L555" i="1"/>
  <c r="L67" i="1"/>
  <c r="B67" i="5"/>
  <c r="B551" i="5"/>
  <c r="L551" i="1"/>
  <c r="B550" i="5"/>
  <c r="L550" i="1"/>
  <c r="B291" i="5"/>
  <c r="L291" i="1"/>
  <c r="B289" i="5"/>
  <c r="L289" i="1"/>
  <c r="B546" i="5"/>
  <c r="L546" i="1"/>
  <c r="D10" i="4"/>
  <c r="D11" i="4" s="1"/>
  <c r="B4" i="5"/>
  <c r="L4" i="1"/>
  <c r="B540" i="5"/>
  <c r="L540" i="1"/>
  <c r="B539" i="5"/>
  <c r="L539" i="1"/>
  <c r="B537" i="5"/>
  <c r="L537" i="1"/>
  <c r="B534" i="5"/>
  <c r="L534" i="1"/>
  <c r="L284" i="1"/>
  <c r="B284" i="5"/>
  <c r="B532" i="5"/>
  <c r="L532" i="1"/>
  <c r="B529" i="5"/>
  <c r="L529" i="1"/>
  <c r="B101" i="5"/>
  <c r="L101" i="1"/>
  <c r="B280" i="5"/>
  <c r="L280" i="1"/>
  <c r="B278" i="5"/>
  <c r="L278" i="1"/>
  <c r="B521" i="5"/>
  <c r="L521" i="1"/>
  <c r="B100" i="5"/>
  <c r="L100" i="1"/>
  <c r="B277" i="5"/>
  <c r="L277" i="1"/>
  <c r="B513" i="5"/>
  <c r="L513" i="1"/>
  <c r="B34" i="5"/>
  <c r="L34" i="1"/>
  <c r="B99" i="5"/>
  <c r="L99" i="1"/>
  <c r="B14" i="5"/>
  <c r="L14" i="1"/>
  <c r="B71" i="5"/>
  <c r="L71" i="1"/>
  <c r="B33" i="5"/>
  <c r="L33" i="1"/>
  <c r="B501" i="5"/>
  <c r="L501" i="1"/>
  <c r="B499" i="5"/>
  <c r="L499" i="1"/>
  <c r="B498" i="5"/>
  <c r="L498" i="1"/>
  <c r="B495" i="5"/>
  <c r="L495" i="1"/>
  <c r="B492" i="5"/>
  <c r="L492" i="1"/>
  <c r="B267" i="5"/>
  <c r="L267" i="1"/>
  <c r="B142" i="5"/>
  <c r="L142" i="1"/>
  <c r="B124" i="5"/>
  <c r="L124" i="1"/>
  <c r="B266" i="5"/>
  <c r="L266" i="1"/>
  <c r="B97" i="5"/>
  <c r="L97" i="1"/>
  <c r="B96" i="5"/>
  <c r="L96" i="1"/>
  <c r="L263" i="1"/>
  <c r="B263" i="5"/>
  <c r="B262" i="5"/>
  <c r="L262" i="1"/>
  <c r="B260" i="5"/>
  <c r="L260" i="1"/>
  <c r="L199" i="1"/>
  <c r="B199" i="5"/>
  <c r="B17" i="5"/>
  <c r="L17" i="1"/>
  <c r="B256" i="5"/>
  <c r="L256" i="1"/>
  <c r="B472" i="5"/>
  <c r="L472" i="1"/>
  <c r="B198" i="5"/>
  <c r="L198" i="1"/>
  <c r="B468" i="5"/>
  <c r="L468" i="1"/>
  <c r="B251" i="5"/>
  <c r="L251" i="1"/>
  <c r="B250" i="5"/>
  <c r="L250" i="1"/>
  <c r="B463" i="5"/>
  <c r="L463" i="1"/>
  <c r="B460" i="5"/>
  <c r="L460" i="1"/>
  <c r="B458" i="5"/>
  <c r="L458" i="1"/>
  <c r="B455" i="5"/>
  <c r="L455" i="1"/>
  <c r="B453" i="5"/>
  <c r="L453" i="1"/>
  <c r="B138" i="5"/>
  <c r="L138" i="1"/>
  <c r="B448" i="5"/>
  <c r="L448" i="1"/>
  <c r="B446" i="5"/>
  <c r="L446" i="1"/>
  <c r="B444" i="5"/>
  <c r="L444" i="1"/>
  <c r="B136" i="5"/>
  <c r="L136" i="1"/>
  <c r="B440" i="5"/>
  <c r="L440" i="1"/>
  <c r="B237" i="5"/>
  <c r="L237" i="1"/>
  <c r="B438" i="5"/>
  <c r="L438" i="1"/>
  <c r="B436" i="5"/>
  <c r="L436" i="1"/>
  <c r="B434" i="5"/>
  <c r="L434" i="1"/>
  <c r="B431" i="5"/>
  <c r="L431" i="1"/>
  <c r="B427" i="5"/>
  <c r="L427" i="1"/>
  <c r="B69" i="5"/>
  <c r="L69" i="1"/>
  <c r="B423" i="5"/>
  <c r="L423" i="1"/>
  <c r="B5" i="5"/>
  <c r="L5" i="1"/>
  <c r="H373" i="1"/>
  <c r="H469" i="1"/>
  <c r="H501" i="1"/>
  <c r="C15" i="4"/>
  <c r="S4" i="1"/>
  <c r="H715" i="1"/>
  <c r="H283" i="1"/>
  <c r="H437" i="1"/>
  <c r="H401" i="1"/>
  <c r="H397" i="1"/>
  <c r="H393" i="1"/>
  <c r="H389" i="1"/>
  <c r="H385" i="1"/>
  <c r="H381" i="1"/>
  <c r="H377" i="1"/>
  <c r="H361" i="1"/>
  <c r="H357" i="1"/>
  <c r="H353" i="1"/>
  <c r="H349" i="1"/>
  <c r="H345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49" i="1"/>
  <c r="H245" i="1"/>
  <c r="H241" i="1"/>
  <c r="H237" i="1"/>
  <c r="H180" i="1"/>
  <c r="H176" i="1"/>
  <c r="H172" i="1"/>
  <c r="H168" i="1"/>
  <c r="H164" i="1"/>
  <c r="H160" i="1"/>
  <c r="H156" i="1"/>
  <c r="H148" i="1"/>
  <c r="H144" i="1"/>
  <c r="H140" i="1"/>
  <c r="H136" i="1"/>
  <c r="H122" i="1"/>
  <c r="H118" i="1"/>
  <c r="H114" i="1"/>
  <c r="H110" i="1"/>
  <c r="H106" i="1"/>
  <c r="H102" i="1"/>
  <c r="H98" i="1"/>
  <c r="H94" i="1"/>
  <c r="H86" i="1"/>
  <c r="H82" i="1"/>
  <c r="H78" i="1"/>
  <c r="H74" i="1"/>
  <c r="H70" i="1"/>
  <c r="H62" i="1"/>
  <c r="H58" i="1"/>
  <c r="H54" i="1"/>
  <c r="H45" i="1"/>
  <c r="H41" i="1"/>
  <c r="H37" i="1"/>
  <c r="H33" i="1"/>
  <c r="H26" i="1"/>
  <c r="H22" i="1"/>
  <c r="H16" i="1"/>
  <c r="H12" i="1"/>
  <c r="H405" i="1"/>
  <c r="S726" i="1"/>
  <c r="H726" i="1"/>
  <c r="S714" i="1"/>
  <c r="H714" i="1"/>
  <c r="S698" i="1"/>
  <c r="H698" i="1"/>
  <c r="S666" i="1"/>
  <c r="H666" i="1"/>
  <c r="S634" i="1"/>
  <c r="H634" i="1"/>
  <c r="S602" i="1"/>
  <c r="H602" i="1"/>
  <c r="S586" i="1"/>
  <c r="H586" i="1"/>
  <c r="S558" i="1"/>
  <c r="H558" i="1"/>
  <c r="S550" i="1"/>
  <c r="H550" i="1"/>
  <c r="S542" i="1"/>
  <c r="H542" i="1"/>
  <c r="S534" i="1"/>
  <c r="H534" i="1"/>
  <c r="S522" i="1"/>
  <c r="H522" i="1"/>
  <c r="S506" i="1"/>
  <c r="H506" i="1"/>
  <c r="S490" i="1"/>
  <c r="H490" i="1"/>
  <c r="S478" i="1"/>
  <c r="H478" i="1"/>
  <c r="S466" i="1"/>
  <c r="H466" i="1"/>
  <c r="S454" i="1"/>
  <c r="H454" i="1"/>
  <c r="S442" i="1"/>
  <c r="H442" i="1"/>
  <c r="S430" i="1"/>
  <c r="H430" i="1"/>
  <c r="S414" i="1"/>
  <c r="H414" i="1"/>
  <c r="S382" i="1"/>
  <c r="H382" i="1"/>
  <c r="S370" i="1"/>
  <c r="H370" i="1"/>
  <c r="S362" i="1"/>
  <c r="H362" i="1"/>
  <c r="S334" i="1"/>
  <c r="H334" i="1"/>
  <c r="S322" i="1"/>
  <c r="H322" i="1"/>
  <c r="S314" i="1"/>
  <c r="H314" i="1"/>
  <c r="S302" i="1"/>
  <c r="H302" i="1"/>
  <c r="S298" i="1"/>
  <c r="H298" i="1"/>
  <c r="S286" i="1"/>
  <c r="H286" i="1"/>
  <c r="S266" i="1"/>
  <c r="H266" i="1"/>
  <c r="S254" i="1"/>
  <c r="H254" i="1"/>
  <c r="U242" i="1"/>
  <c r="H242" i="1"/>
  <c r="S165" i="1"/>
  <c r="H165" i="1"/>
  <c r="S137" i="1"/>
  <c r="H137" i="1"/>
  <c r="U115" i="1"/>
  <c r="H115" i="1"/>
  <c r="U103" i="1"/>
  <c r="H103" i="1"/>
  <c r="S87" i="1"/>
  <c r="H87" i="1"/>
  <c r="S75" i="1"/>
  <c r="H75" i="1"/>
  <c r="S59" i="1"/>
  <c r="H59" i="1"/>
  <c r="S38" i="1"/>
  <c r="H38" i="1"/>
  <c r="U23" i="1"/>
  <c r="H23" i="1"/>
  <c r="S194" i="1"/>
  <c r="H194" i="1"/>
  <c r="U133" i="1"/>
  <c r="H133" i="1"/>
  <c r="S66" i="1"/>
  <c r="H66" i="1"/>
  <c r="S181" i="1"/>
  <c r="H181" i="1"/>
  <c r="H922" i="1"/>
  <c r="H906" i="1"/>
  <c r="H890" i="1"/>
  <c r="H874" i="1"/>
  <c r="H858" i="1"/>
  <c r="H842" i="1"/>
  <c r="H826" i="1"/>
  <c r="H810" i="1"/>
  <c r="H794" i="1"/>
  <c r="H778" i="1"/>
  <c r="H762" i="1"/>
  <c r="H746" i="1"/>
  <c r="H730" i="1"/>
  <c r="H642" i="1"/>
  <c r="H578" i="1"/>
  <c r="S722" i="1"/>
  <c r="H722" i="1"/>
  <c r="S706" i="1"/>
  <c r="H706" i="1"/>
  <c r="S682" i="1"/>
  <c r="H682" i="1"/>
  <c r="S650" i="1"/>
  <c r="H650" i="1"/>
  <c r="S646" i="1"/>
  <c r="H646" i="1"/>
  <c r="S638" i="1"/>
  <c r="H638" i="1"/>
  <c r="S630" i="1"/>
  <c r="H630" i="1"/>
  <c r="S622" i="1"/>
  <c r="H622" i="1"/>
  <c r="S614" i="1"/>
  <c r="H614" i="1"/>
  <c r="S606" i="1"/>
  <c r="H606" i="1"/>
  <c r="S598" i="1"/>
  <c r="H598" i="1"/>
  <c r="S590" i="1"/>
  <c r="H590" i="1"/>
  <c r="S582" i="1"/>
  <c r="H582" i="1"/>
  <c r="S574" i="1"/>
  <c r="H574" i="1"/>
  <c r="S566" i="1"/>
  <c r="H566" i="1"/>
  <c r="S538" i="1"/>
  <c r="H538" i="1"/>
  <c r="S526" i="1"/>
  <c r="H526" i="1"/>
  <c r="S514" i="1"/>
  <c r="H514" i="1"/>
  <c r="S502" i="1"/>
  <c r="H502" i="1"/>
  <c r="S494" i="1"/>
  <c r="H494" i="1"/>
  <c r="S482" i="1"/>
  <c r="H482" i="1"/>
  <c r="S474" i="1"/>
  <c r="H474" i="1"/>
  <c r="S462" i="1"/>
  <c r="H462" i="1"/>
  <c r="S450" i="1"/>
  <c r="H450" i="1"/>
  <c r="S438" i="1"/>
  <c r="H438" i="1"/>
  <c r="S426" i="1"/>
  <c r="H426" i="1"/>
  <c r="S418" i="1"/>
  <c r="H418" i="1"/>
  <c r="S406" i="1"/>
  <c r="H406" i="1"/>
  <c r="S398" i="1"/>
  <c r="H398" i="1"/>
  <c r="S350" i="1"/>
  <c r="H350" i="1"/>
  <c r="S338" i="1"/>
  <c r="H338" i="1"/>
  <c r="S330" i="1"/>
  <c r="H330" i="1"/>
  <c r="S270" i="1"/>
  <c r="H270" i="1"/>
  <c r="S258" i="1"/>
  <c r="H258" i="1"/>
  <c r="S250" i="1"/>
  <c r="H250" i="1"/>
  <c r="S238" i="1"/>
  <c r="H238" i="1"/>
  <c r="S234" i="1"/>
  <c r="H234" i="1"/>
  <c r="S169" i="1"/>
  <c r="H169" i="1"/>
  <c r="S149" i="1"/>
  <c r="H149" i="1"/>
  <c r="S107" i="1"/>
  <c r="H107" i="1"/>
  <c r="U95" i="1"/>
  <c r="H95" i="1"/>
  <c r="S79" i="1"/>
  <c r="H79" i="1"/>
  <c r="U42" i="1"/>
  <c r="H42" i="1"/>
  <c r="S27" i="1"/>
  <c r="H27" i="1"/>
  <c r="U13" i="1"/>
  <c r="H13" i="1"/>
  <c r="S226" i="1"/>
  <c r="H226" i="1"/>
  <c r="S222" i="1"/>
  <c r="H222" i="1"/>
  <c r="U214" i="1"/>
  <c r="H214" i="1"/>
  <c r="U198" i="1"/>
  <c r="H198" i="1"/>
  <c r="S190" i="1"/>
  <c r="H190" i="1"/>
  <c r="S129" i="1"/>
  <c r="H129" i="1"/>
  <c r="U50" i="1"/>
  <c r="H50" i="1"/>
  <c r="S7" i="1"/>
  <c r="H7" i="1"/>
  <c r="H914" i="1"/>
  <c r="H882" i="1"/>
  <c r="H850" i="1"/>
  <c r="H818" i="1"/>
  <c r="H786" i="1"/>
  <c r="H754" i="1"/>
  <c r="H738" i="1"/>
  <c r="H674" i="1"/>
  <c r="H923" i="1"/>
  <c r="H919" i="1"/>
  <c r="H915" i="1"/>
  <c r="H911" i="1"/>
  <c r="H907" i="1"/>
  <c r="H903" i="1"/>
  <c r="H899" i="1"/>
  <c r="H895" i="1"/>
  <c r="H891" i="1"/>
  <c r="H887" i="1"/>
  <c r="H883" i="1"/>
  <c r="V879" i="1"/>
  <c r="H879" i="1"/>
  <c r="H875" i="1"/>
  <c r="H871" i="1"/>
  <c r="H867" i="1"/>
  <c r="V863" i="1"/>
  <c r="H863" i="1"/>
  <c r="H859" i="1"/>
  <c r="H855" i="1"/>
  <c r="H851" i="1"/>
  <c r="H847" i="1"/>
  <c r="H843" i="1"/>
  <c r="H839" i="1"/>
  <c r="H835" i="1"/>
  <c r="H831" i="1"/>
  <c r="H827" i="1"/>
  <c r="H823" i="1"/>
  <c r="H819" i="1"/>
  <c r="V815" i="1"/>
  <c r="H815" i="1"/>
  <c r="H811" i="1"/>
  <c r="H807" i="1"/>
  <c r="H803" i="1"/>
  <c r="V799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V751" i="1"/>
  <c r="H751" i="1"/>
  <c r="H747" i="1"/>
  <c r="H743" i="1"/>
  <c r="H739" i="1"/>
  <c r="V735" i="1"/>
  <c r="H735" i="1"/>
  <c r="H731" i="1"/>
  <c r="H727" i="1"/>
  <c r="H719" i="1"/>
  <c r="H711" i="1"/>
  <c r="H703" i="1"/>
  <c r="H695" i="1"/>
  <c r="H691" i="1"/>
  <c r="V687" i="1"/>
  <c r="H687" i="1"/>
  <c r="H683" i="1"/>
  <c r="H679" i="1"/>
  <c r="H675" i="1"/>
  <c r="V671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V623" i="1"/>
  <c r="H623" i="1"/>
  <c r="H619" i="1"/>
  <c r="H615" i="1"/>
  <c r="H611" i="1"/>
  <c r="V607" i="1"/>
  <c r="H607" i="1"/>
  <c r="H603" i="1"/>
  <c r="H331" i="1"/>
  <c r="H315" i="1"/>
  <c r="H299" i="1"/>
  <c r="H918" i="1"/>
  <c r="H886" i="1"/>
  <c r="H870" i="1"/>
  <c r="H854" i="1"/>
  <c r="H838" i="1"/>
  <c r="H822" i="1"/>
  <c r="H806" i="1"/>
  <c r="H790" i="1"/>
  <c r="H774" i="1"/>
  <c r="H758" i="1"/>
  <c r="H742" i="1"/>
  <c r="H690" i="1"/>
  <c r="H626" i="1"/>
  <c r="H562" i="1"/>
  <c r="S718" i="1"/>
  <c r="H718" i="1"/>
  <c r="S710" i="1"/>
  <c r="H710" i="1"/>
  <c r="S702" i="1"/>
  <c r="H702" i="1"/>
  <c r="S694" i="1"/>
  <c r="H694" i="1"/>
  <c r="S686" i="1"/>
  <c r="H686" i="1"/>
  <c r="S678" i="1"/>
  <c r="H678" i="1"/>
  <c r="S670" i="1"/>
  <c r="H670" i="1"/>
  <c r="S662" i="1"/>
  <c r="H662" i="1"/>
  <c r="S654" i="1"/>
  <c r="H654" i="1"/>
  <c r="S618" i="1"/>
  <c r="H618" i="1"/>
  <c r="S570" i="1"/>
  <c r="H570" i="1"/>
  <c r="S518" i="1"/>
  <c r="H518" i="1"/>
  <c r="S510" i="1"/>
  <c r="H510" i="1"/>
  <c r="S498" i="1"/>
  <c r="H498" i="1"/>
  <c r="S486" i="1"/>
  <c r="H486" i="1"/>
  <c r="S470" i="1"/>
  <c r="H470" i="1"/>
  <c r="S458" i="1"/>
  <c r="H458" i="1"/>
  <c r="S446" i="1"/>
  <c r="H446" i="1"/>
  <c r="S434" i="1"/>
  <c r="H434" i="1"/>
  <c r="S422" i="1"/>
  <c r="H422" i="1"/>
  <c r="S410" i="1"/>
  <c r="H410" i="1"/>
  <c r="S402" i="1"/>
  <c r="H402" i="1"/>
  <c r="S394" i="1"/>
  <c r="H394" i="1"/>
  <c r="S386" i="1"/>
  <c r="H386" i="1"/>
  <c r="S378" i="1"/>
  <c r="H378" i="1"/>
  <c r="S366" i="1"/>
  <c r="H366" i="1"/>
  <c r="S354" i="1"/>
  <c r="H354" i="1"/>
  <c r="S346" i="1"/>
  <c r="H346" i="1"/>
  <c r="S318" i="1"/>
  <c r="H318" i="1"/>
  <c r="U306" i="1"/>
  <c r="H306" i="1"/>
  <c r="S282" i="1"/>
  <c r="H282" i="1"/>
  <c r="S153" i="1"/>
  <c r="H153" i="1"/>
  <c r="S141" i="1"/>
  <c r="H141" i="1"/>
  <c r="S123" i="1"/>
  <c r="H123" i="1"/>
  <c r="S111" i="1"/>
  <c r="H111" i="1"/>
  <c r="S99" i="1"/>
  <c r="H99" i="1"/>
  <c r="U83" i="1"/>
  <c r="H83" i="1"/>
  <c r="S71" i="1"/>
  <c r="H71" i="1"/>
  <c r="U63" i="1"/>
  <c r="H63" i="1"/>
  <c r="S46" i="1"/>
  <c r="H46" i="1"/>
  <c r="S34" i="1"/>
  <c r="H34" i="1"/>
  <c r="S19" i="1"/>
  <c r="H19" i="1"/>
  <c r="U230" i="1"/>
  <c r="H230" i="1"/>
  <c r="S218" i="1"/>
  <c r="H218" i="1"/>
  <c r="S210" i="1"/>
  <c r="H210" i="1"/>
  <c r="S202" i="1"/>
  <c r="H202" i="1"/>
  <c r="S186" i="1"/>
  <c r="H186" i="1"/>
  <c r="U92" i="1"/>
  <c r="H92" i="1"/>
  <c r="S18" i="1"/>
  <c r="H18" i="1"/>
  <c r="U47" i="1"/>
  <c r="H47" i="1"/>
  <c r="H898" i="1"/>
  <c r="H866" i="1"/>
  <c r="H834" i="1"/>
  <c r="H802" i="1"/>
  <c r="H770" i="1"/>
  <c r="H610" i="1"/>
  <c r="H546" i="1"/>
  <c r="S5" i="1"/>
  <c r="H5" i="1"/>
  <c r="S921" i="1"/>
  <c r="H921" i="1"/>
  <c r="S917" i="1"/>
  <c r="H917" i="1"/>
  <c r="U913" i="1"/>
  <c r="H913" i="1"/>
  <c r="U909" i="1"/>
  <c r="H909" i="1"/>
  <c r="S905" i="1"/>
  <c r="H905" i="1"/>
  <c r="S901" i="1"/>
  <c r="H901" i="1"/>
  <c r="S897" i="1"/>
  <c r="H897" i="1"/>
  <c r="S893" i="1"/>
  <c r="H893" i="1"/>
  <c r="S889" i="1"/>
  <c r="H889" i="1"/>
  <c r="S885" i="1"/>
  <c r="H885" i="1"/>
  <c r="U881" i="1"/>
  <c r="H881" i="1"/>
  <c r="U877" i="1"/>
  <c r="H877" i="1"/>
  <c r="S873" i="1"/>
  <c r="H873" i="1"/>
  <c r="S869" i="1"/>
  <c r="H869" i="1"/>
  <c r="S865" i="1"/>
  <c r="H865" i="1"/>
  <c r="S861" i="1"/>
  <c r="H861" i="1"/>
  <c r="S857" i="1"/>
  <c r="H857" i="1"/>
  <c r="S853" i="1"/>
  <c r="H853" i="1"/>
  <c r="U849" i="1"/>
  <c r="H849" i="1"/>
  <c r="U845" i="1"/>
  <c r="H845" i="1"/>
  <c r="S841" i="1"/>
  <c r="H841" i="1"/>
  <c r="S837" i="1"/>
  <c r="H837" i="1"/>
  <c r="S833" i="1"/>
  <c r="H833" i="1"/>
  <c r="S829" i="1"/>
  <c r="H829" i="1"/>
  <c r="S825" i="1"/>
  <c r="H825" i="1"/>
  <c r="S821" i="1"/>
  <c r="H821" i="1"/>
  <c r="U817" i="1"/>
  <c r="H817" i="1"/>
  <c r="U813" i="1"/>
  <c r="H813" i="1"/>
  <c r="S809" i="1"/>
  <c r="H809" i="1"/>
  <c r="S805" i="1"/>
  <c r="H805" i="1"/>
  <c r="S801" i="1"/>
  <c r="H801" i="1"/>
  <c r="S797" i="1"/>
  <c r="H797" i="1"/>
  <c r="S793" i="1"/>
  <c r="H793" i="1"/>
  <c r="S789" i="1"/>
  <c r="H789" i="1"/>
  <c r="U785" i="1"/>
  <c r="H785" i="1"/>
  <c r="U781" i="1"/>
  <c r="H781" i="1"/>
  <c r="S777" i="1"/>
  <c r="H777" i="1"/>
  <c r="S773" i="1"/>
  <c r="H773" i="1"/>
  <c r="S769" i="1"/>
  <c r="H769" i="1"/>
  <c r="S765" i="1"/>
  <c r="H765" i="1"/>
  <c r="S761" i="1"/>
  <c r="H761" i="1"/>
  <c r="S757" i="1"/>
  <c r="H757" i="1"/>
  <c r="U753" i="1"/>
  <c r="H753" i="1"/>
  <c r="S749" i="1"/>
  <c r="H749" i="1"/>
  <c r="S745" i="1"/>
  <c r="H745" i="1"/>
  <c r="S741" i="1"/>
  <c r="H741" i="1"/>
  <c r="S737" i="1"/>
  <c r="H737" i="1"/>
  <c r="S733" i="1"/>
  <c r="H733" i="1"/>
  <c r="S729" i="1"/>
  <c r="H729" i="1"/>
  <c r="S725" i="1"/>
  <c r="H725" i="1"/>
  <c r="U721" i="1"/>
  <c r="H721" i="1"/>
  <c r="U717" i="1"/>
  <c r="H717" i="1"/>
  <c r="S713" i="1"/>
  <c r="H713" i="1"/>
  <c r="S709" i="1"/>
  <c r="H709" i="1"/>
  <c r="S705" i="1"/>
  <c r="H705" i="1"/>
  <c r="S701" i="1"/>
  <c r="H701" i="1"/>
  <c r="S697" i="1"/>
  <c r="H697" i="1"/>
  <c r="S693" i="1"/>
  <c r="H693" i="1"/>
  <c r="U689" i="1"/>
  <c r="H689" i="1"/>
  <c r="S685" i="1"/>
  <c r="H685" i="1"/>
  <c r="S681" i="1"/>
  <c r="H681" i="1"/>
  <c r="S677" i="1"/>
  <c r="H677" i="1"/>
  <c r="S673" i="1"/>
  <c r="H673" i="1"/>
  <c r="S669" i="1"/>
  <c r="H669" i="1"/>
  <c r="S665" i="1"/>
  <c r="H665" i="1"/>
  <c r="S661" i="1"/>
  <c r="H661" i="1"/>
  <c r="U657" i="1"/>
  <c r="H657" i="1"/>
  <c r="S649" i="1"/>
  <c r="H649" i="1"/>
  <c r="S645" i="1"/>
  <c r="H645" i="1"/>
  <c r="S641" i="1"/>
  <c r="H641" i="1"/>
  <c r="S637" i="1"/>
  <c r="H637" i="1"/>
  <c r="S633" i="1"/>
  <c r="H633" i="1"/>
  <c r="S629" i="1"/>
  <c r="H629" i="1"/>
  <c r="U625" i="1"/>
  <c r="H625" i="1"/>
  <c r="S621" i="1"/>
  <c r="H621" i="1"/>
  <c r="S617" i="1"/>
  <c r="H617" i="1"/>
  <c r="S613" i="1"/>
  <c r="H613" i="1"/>
  <c r="S609" i="1"/>
  <c r="H609" i="1"/>
  <c r="S605" i="1"/>
  <c r="H605" i="1"/>
  <c r="S601" i="1"/>
  <c r="H601" i="1"/>
  <c r="S597" i="1"/>
  <c r="H597" i="1"/>
  <c r="U593" i="1"/>
  <c r="H593" i="1"/>
  <c r="S585" i="1"/>
  <c r="H585" i="1"/>
  <c r="S581" i="1"/>
  <c r="H581" i="1"/>
  <c r="S577" i="1"/>
  <c r="H577" i="1"/>
  <c r="S573" i="1"/>
  <c r="H573" i="1"/>
  <c r="S569" i="1"/>
  <c r="H569" i="1"/>
  <c r="S565" i="1"/>
  <c r="H565" i="1"/>
  <c r="U561" i="1"/>
  <c r="H561" i="1"/>
  <c r="S557" i="1"/>
  <c r="H557" i="1"/>
  <c r="S553" i="1"/>
  <c r="H553" i="1"/>
  <c r="S549" i="1"/>
  <c r="H549" i="1"/>
  <c r="S545" i="1"/>
  <c r="H545" i="1"/>
  <c r="S541" i="1"/>
  <c r="H541" i="1"/>
  <c r="S537" i="1"/>
  <c r="H537" i="1"/>
  <c r="S533" i="1"/>
  <c r="H533" i="1"/>
  <c r="U529" i="1"/>
  <c r="H529" i="1"/>
  <c r="S521" i="1"/>
  <c r="H521" i="1"/>
  <c r="S517" i="1"/>
  <c r="H517" i="1"/>
  <c r="S513" i="1"/>
  <c r="H513" i="1"/>
  <c r="S509" i="1"/>
  <c r="H509" i="1"/>
  <c r="S505" i="1"/>
  <c r="H505" i="1"/>
  <c r="H910" i="1"/>
  <c r="H878" i="1"/>
  <c r="H862" i="1"/>
  <c r="H846" i="1"/>
  <c r="H830" i="1"/>
  <c r="H814" i="1"/>
  <c r="H798" i="1"/>
  <c r="H782" i="1"/>
  <c r="H766" i="1"/>
  <c r="H750" i="1"/>
  <c r="H734" i="1"/>
  <c r="H658" i="1"/>
  <c r="H594" i="1"/>
  <c r="H530" i="1"/>
  <c r="U497" i="1"/>
  <c r="H497" i="1"/>
  <c r="S489" i="1"/>
  <c r="H489" i="1"/>
  <c r="S481" i="1"/>
  <c r="H481" i="1"/>
  <c r="S473" i="1"/>
  <c r="H473" i="1"/>
  <c r="U465" i="1"/>
  <c r="H465" i="1"/>
  <c r="S457" i="1"/>
  <c r="H457" i="1"/>
  <c r="S449" i="1"/>
  <c r="H449" i="1"/>
  <c r="S441" i="1"/>
  <c r="H441" i="1"/>
  <c r="S425" i="1"/>
  <c r="H425" i="1"/>
  <c r="S417" i="1"/>
  <c r="H417" i="1"/>
  <c r="S409" i="1"/>
  <c r="H409" i="1"/>
  <c r="U369" i="1"/>
  <c r="H369" i="1"/>
  <c r="U337" i="1"/>
  <c r="H337" i="1"/>
  <c r="U333" i="1"/>
  <c r="H333" i="1"/>
  <c r="U253" i="1"/>
  <c r="H253" i="1"/>
  <c r="U152" i="1"/>
  <c r="H152" i="1"/>
  <c r="H493" i="1"/>
  <c r="H429" i="1"/>
  <c r="H365" i="1"/>
  <c r="H259" i="1"/>
  <c r="H131" i="1"/>
  <c r="V432" i="1"/>
  <c r="H432" i="1"/>
  <c r="V400" i="1"/>
  <c r="H400" i="1"/>
  <c r="S392" i="1"/>
  <c r="H392" i="1"/>
  <c r="S388" i="1"/>
  <c r="H388" i="1"/>
  <c r="S372" i="1"/>
  <c r="H372" i="1"/>
  <c r="S360" i="1"/>
  <c r="H360" i="1"/>
  <c r="S356" i="1"/>
  <c r="H356" i="1"/>
  <c r="S340" i="1"/>
  <c r="H340" i="1"/>
  <c r="S328" i="1"/>
  <c r="H328" i="1"/>
  <c r="S324" i="1"/>
  <c r="H324" i="1"/>
  <c r="S308" i="1"/>
  <c r="H308" i="1"/>
  <c r="V304" i="1"/>
  <c r="H304" i="1"/>
  <c r="S296" i="1"/>
  <c r="H296" i="1"/>
  <c r="S292" i="1"/>
  <c r="H292" i="1"/>
  <c r="S276" i="1"/>
  <c r="H276" i="1"/>
  <c r="S264" i="1"/>
  <c r="H264" i="1"/>
  <c r="S260" i="1"/>
  <c r="H260" i="1"/>
  <c r="S244" i="1"/>
  <c r="H244" i="1"/>
  <c r="S179" i="1"/>
  <c r="H179" i="1"/>
  <c r="S175" i="1"/>
  <c r="H175" i="1"/>
  <c r="S159" i="1"/>
  <c r="H159" i="1"/>
  <c r="S147" i="1"/>
  <c r="H147" i="1"/>
  <c r="S143" i="1"/>
  <c r="H143" i="1"/>
  <c r="S117" i="1"/>
  <c r="H117" i="1"/>
  <c r="V113" i="1"/>
  <c r="H113" i="1"/>
  <c r="S105" i="1"/>
  <c r="H105" i="1"/>
  <c r="S101" i="1"/>
  <c r="H101" i="1"/>
  <c r="S81" i="1"/>
  <c r="H81" i="1"/>
  <c r="V77" i="1"/>
  <c r="H77" i="1"/>
  <c r="S69" i="1"/>
  <c r="H69" i="1"/>
  <c r="S61" i="1"/>
  <c r="H61" i="1"/>
  <c r="S40" i="1"/>
  <c r="H40" i="1"/>
  <c r="S25" i="1"/>
  <c r="H25" i="1"/>
  <c r="S21" i="1"/>
  <c r="H21" i="1"/>
  <c r="S228" i="1"/>
  <c r="H228" i="1"/>
  <c r="S216" i="1"/>
  <c r="H216" i="1"/>
  <c r="S212" i="1"/>
  <c r="H212" i="1"/>
  <c r="S196" i="1"/>
  <c r="H196" i="1"/>
  <c r="V192" i="1"/>
  <c r="H192" i="1"/>
  <c r="S184" i="1"/>
  <c r="H184" i="1"/>
  <c r="S48" i="1"/>
  <c r="H48" i="1"/>
  <c r="S89" i="1"/>
  <c r="H89" i="1"/>
  <c r="H485" i="1"/>
  <c r="H453" i="1"/>
  <c r="H421" i="1"/>
  <c r="H227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S387" i="1"/>
  <c r="H387" i="1"/>
  <c r="S383" i="1"/>
  <c r="H383" i="1"/>
  <c r="H379" i="1"/>
  <c r="H375" i="1"/>
  <c r="S371" i="1"/>
  <c r="H371" i="1"/>
  <c r="S367" i="1"/>
  <c r="H367" i="1"/>
  <c r="H363" i="1"/>
  <c r="H359" i="1"/>
  <c r="S355" i="1"/>
  <c r="H355" i="1"/>
  <c r="S351" i="1"/>
  <c r="H351" i="1"/>
  <c r="H347" i="1"/>
  <c r="H343" i="1"/>
  <c r="S339" i="1"/>
  <c r="H339" i="1"/>
  <c r="S335" i="1"/>
  <c r="H335" i="1"/>
  <c r="H327" i="1"/>
  <c r="S323" i="1"/>
  <c r="H323" i="1"/>
  <c r="S319" i="1"/>
  <c r="H319" i="1"/>
  <c r="U311" i="1"/>
  <c r="H311" i="1"/>
  <c r="S307" i="1"/>
  <c r="H307" i="1"/>
  <c r="S303" i="1"/>
  <c r="H303" i="1"/>
  <c r="U295" i="1"/>
  <c r="H295" i="1"/>
  <c r="S291" i="1"/>
  <c r="H291" i="1"/>
  <c r="S287" i="1"/>
  <c r="H287" i="1"/>
  <c r="H279" i="1"/>
  <c r="S275" i="1"/>
  <c r="H275" i="1"/>
  <c r="S271" i="1"/>
  <c r="H271" i="1"/>
  <c r="H267" i="1"/>
  <c r="H263" i="1"/>
  <c r="S255" i="1"/>
  <c r="H255" i="1"/>
  <c r="H251" i="1"/>
  <c r="U247" i="1"/>
  <c r="H247" i="1"/>
  <c r="S243" i="1"/>
  <c r="H243" i="1"/>
  <c r="S239" i="1"/>
  <c r="H239" i="1"/>
  <c r="H235" i="1"/>
  <c r="U178" i="1"/>
  <c r="H178" i="1"/>
  <c r="S174" i="1"/>
  <c r="H174" i="1"/>
  <c r="S170" i="1"/>
  <c r="H170" i="1"/>
  <c r="H166" i="1"/>
  <c r="H162" i="1"/>
  <c r="S158" i="1"/>
  <c r="H158" i="1"/>
  <c r="S154" i="1"/>
  <c r="H154" i="1"/>
  <c r="H150" i="1"/>
  <c r="H146" i="1"/>
  <c r="S142" i="1"/>
  <c r="H142" i="1"/>
  <c r="S138" i="1"/>
  <c r="H138" i="1"/>
  <c r="H134" i="1"/>
  <c r="U120" i="1"/>
  <c r="H120" i="1"/>
  <c r="S116" i="1"/>
  <c r="H116" i="1"/>
  <c r="S112" i="1"/>
  <c r="H112" i="1"/>
  <c r="H108" i="1"/>
  <c r="H104" i="1"/>
  <c r="S100" i="1"/>
  <c r="H100" i="1"/>
  <c r="S96" i="1"/>
  <c r="H96" i="1"/>
  <c r="H88" i="1"/>
  <c r="H84" i="1"/>
  <c r="S80" i="1"/>
  <c r="H80" i="1"/>
  <c r="S76" i="1"/>
  <c r="H76" i="1"/>
  <c r="H72" i="1"/>
  <c r="H68" i="1"/>
  <c r="S60" i="1"/>
  <c r="H60" i="1"/>
  <c r="S56" i="1"/>
  <c r="H56" i="1"/>
  <c r="H52" i="1"/>
  <c r="H43" i="1"/>
  <c r="S39" i="1"/>
  <c r="H39" i="1"/>
  <c r="S35" i="1"/>
  <c r="H35" i="1"/>
  <c r="H28" i="1"/>
  <c r="H24" i="1"/>
  <c r="S20" i="1"/>
  <c r="H20" i="1"/>
  <c r="S14" i="1"/>
  <c r="H14" i="1"/>
  <c r="H10" i="1"/>
  <c r="S223" i="1"/>
  <c r="H223" i="1"/>
  <c r="S211" i="1"/>
  <c r="H211" i="1"/>
  <c r="S207" i="1"/>
  <c r="H207" i="1"/>
  <c r="S191" i="1"/>
  <c r="H191" i="1"/>
  <c r="S130" i="1"/>
  <c r="H130" i="1"/>
  <c r="S126" i="1"/>
  <c r="H126" i="1"/>
  <c r="S32" i="1"/>
  <c r="H32" i="1"/>
  <c r="S182" i="1"/>
  <c r="H182" i="1"/>
  <c r="H477" i="1"/>
  <c r="H445" i="1"/>
  <c r="H413" i="1"/>
  <c r="H195" i="1"/>
  <c r="C9" i="4"/>
  <c r="G2" i="1"/>
  <c r="H4" i="1"/>
  <c r="F2" i="1"/>
  <c r="C4" i="4"/>
  <c r="C3" i="4"/>
  <c r="D5" i="4"/>
  <c r="S881" i="1"/>
  <c r="S849" i="1"/>
  <c r="S817" i="1"/>
  <c r="S785" i="1"/>
  <c r="S753" i="1"/>
  <c r="S721" i="1"/>
  <c r="S689" i="1"/>
  <c r="U749" i="1"/>
  <c r="U493" i="1"/>
  <c r="S909" i="1"/>
  <c r="S290" i="1"/>
  <c r="U290" i="1"/>
  <c r="S157" i="1"/>
  <c r="U157" i="1"/>
  <c r="S55" i="1"/>
  <c r="U55" i="1"/>
  <c r="S206" i="1"/>
  <c r="U206" i="1"/>
  <c r="U653" i="1"/>
  <c r="S653" i="1"/>
  <c r="U589" i="1"/>
  <c r="S589" i="1"/>
  <c r="U525" i="1"/>
  <c r="S525" i="1"/>
  <c r="U461" i="1"/>
  <c r="S461" i="1"/>
  <c r="U433" i="1"/>
  <c r="S433" i="1"/>
  <c r="S401" i="1"/>
  <c r="U401" i="1"/>
  <c r="U397" i="1"/>
  <c r="S397" i="1"/>
  <c r="S95" i="1"/>
  <c r="U685" i="1"/>
  <c r="U429" i="1"/>
  <c r="V554" i="1"/>
  <c r="S554" i="1"/>
  <c r="S274" i="1"/>
  <c r="U274" i="1"/>
  <c r="S173" i="1"/>
  <c r="U173" i="1"/>
  <c r="S877" i="1"/>
  <c r="S845" i="1"/>
  <c r="S813" i="1"/>
  <c r="S781" i="1"/>
  <c r="S717" i="1"/>
  <c r="S657" i="1"/>
  <c r="S625" i="1"/>
  <c r="S593" i="1"/>
  <c r="S561" i="1"/>
  <c r="S529" i="1"/>
  <c r="S497" i="1"/>
  <c r="S465" i="1"/>
  <c r="S13" i="1"/>
  <c r="U621" i="1"/>
  <c r="S913" i="1"/>
  <c r="S92" i="1"/>
  <c r="U557" i="1"/>
  <c r="W923" i="1"/>
  <c r="V923" i="1"/>
  <c r="U923" i="1"/>
  <c r="S923" i="1"/>
  <c r="W911" i="1"/>
  <c r="V911" i="1"/>
  <c r="U911" i="1"/>
  <c r="S911" i="1"/>
  <c r="W907" i="1"/>
  <c r="U907" i="1"/>
  <c r="V907" i="1"/>
  <c r="S907" i="1"/>
  <c r="W899" i="1"/>
  <c r="V899" i="1"/>
  <c r="U899" i="1"/>
  <c r="S899" i="1"/>
  <c r="W914" i="1"/>
  <c r="U914" i="1"/>
  <c r="V914" i="1"/>
  <c r="W906" i="1"/>
  <c r="V906" i="1"/>
  <c r="U906" i="1"/>
  <c r="W902" i="1"/>
  <c r="V902" i="1"/>
  <c r="U902" i="1"/>
  <c r="W894" i="1"/>
  <c r="U894" i="1"/>
  <c r="V894" i="1"/>
  <c r="W5" i="1"/>
  <c r="V5" i="1"/>
  <c r="V921" i="1"/>
  <c r="W921" i="1"/>
  <c r="U921" i="1"/>
  <c r="W917" i="1"/>
  <c r="V917" i="1"/>
  <c r="U917" i="1"/>
  <c r="W913" i="1"/>
  <c r="V913" i="1"/>
  <c r="W909" i="1"/>
  <c r="V909" i="1"/>
  <c r="V905" i="1"/>
  <c r="W905" i="1"/>
  <c r="U905" i="1"/>
  <c r="W901" i="1"/>
  <c r="V901" i="1"/>
  <c r="U901" i="1"/>
  <c r="W897" i="1"/>
  <c r="V897" i="1"/>
  <c r="V893" i="1"/>
  <c r="W893" i="1"/>
  <c r="W889" i="1"/>
  <c r="V889" i="1"/>
  <c r="U889" i="1"/>
  <c r="V885" i="1"/>
  <c r="W885" i="1"/>
  <c r="U885" i="1"/>
  <c r="W881" i="1"/>
  <c r="V881" i="1"/>
  <c r="W877" i="1"/>
  <c r="V877" i="1"/>
  <c r="W873" i="1"/>
  <c r="V873" i="1"/>
  <c r="U873" i="1"/>
  <c r="W869" i="1"/>
  <c r="V869" i="1"/>
  <c r="U869" i="1"/>
  <c r="W865" i="1"/>
  <c r="V865" i="1"/>
  <c r="V861" i="1"/>
  <c r="W861" i="1"/>
  <c r="W857" i="1"/>
  <c r="V857" i="1"/>
  <c r="U857" i="1"/>
  <c r="V853" i="1"/>
  <c r="W853" i="1"/>
  <c r="U853" i="1"/>
  <c r="W849" i="1"/>
  <c r="V849" i="1"/>
  <c r="W845" i="1"/>
  <c r="V845" i="1"/>
  <c r="W841" i="1"/>
  <c r="V841" i="1"/>
  <c r="U841" i="1"/>
  <c r="W837" i="1"/>
  <c r="V837" i="1"/>
  <c r="U837" i="1"/>
  <c r="W833" i="1"/>
  <c r="V833" i="1"/>
  <c r="V829" i="1"/>
  <c r="W829" i="1"/>
  <c r="W825" i="1"/>
  <c r="V825" i="1"/>
  <c r="U825" i="1"/>
  <c r="V821" i="1"/>
  <c r="W821" i="1"/>
  <c r="U821" i="1"/>
  <c r="W817" i="1"/>
  <c r="V817" i="1"/>
  <c r="W813" i="1"/>
  <c r="V813" i="1"/>
  <c r="W809" i="1"/>
  <c r="V809" i="1"/>
  <c r="U809" i="1"/>
  <c r="W805" i="1"/>
  <c r="V805" i="1"/>
  <c r="U805" i="1"/>
  <c r="W801" i="1"/>
  <c r="V801" i="1"/>
  <c r="V797" i="1"/>
  <c r="W797" i="1"/>
  <c r="W793" i="1"/>
  <c r="V793" i="1"/>
  <c r="U793" i="1"/>
  <c r="V789" i="1"/>
  <c r="W789" i="1"/>
  <c r="U789" i="1"/>
  <c r="W785" i="1"/>
  <c r="V785" i="1"/>
  <c r="W781" i="1"/>
  <c r="V781" i="1"/>
  <c r="W777" i="1"/>
  <c r="V777" i="1"/>
  <c r="U777" i="1"/>
  <c r="W773" i="1"/>
  <c r="V773" i="1"/>
  <c r="U773" i="1"/>
  <c r="W769" i="1"/>
  <c r="V769" i="1"/>
  <c r="W765" i="1"/>
  <c r="V765" i="1"/>
  <c r="W761" i="1"/>
  <c r="V761" i="1"/>
  <c r="U761" i="1"/>
  <c r="W757" i="1"/>
  <c r="V757" i="1"/>
  <c r="U757" i="1"/>
  <c r="W753" i="1"/>
  <c r="V753" i="1"/>
  <c r="V749" i="1"/>
  <c r="W749" i="1"/>
  <c r="W745" i="1"/>
  <c r="V745" i="1"/>
  <c r="U745" i="1"/>
  <c r="W741" i="1"/>
  <c r="V741" i="1"/>
  <c r="U741" i="1"/>
  <c r="W737" i="1"/>
  <c r="V737" i="1"/>
  <c r="V733" i="1"/>
  <c r="W733" i="1"/>
  <c r="W729" i="1"/>
  <c r="V729" i="1"/>
  <c r="U729" i="1"/>
  <c r="W725" i="1"/>
  <c r="V725" i="1"/>
  <c r="U725" i="1"/>
  <c r="W721" i="1"/>
  <c r="V721" i="1"/>
  <c r="W717" i="1"/>
  <c r="V717" i="1"/>
  <c r="W713" i="1"/>
  <c r="V713" i="1"/>
  <c r="U713" i="1"/>
  <c r="W709" i="1"/>
  <c r="V709" i="1"/>
  <c r="U709" i="1"/>
  <c r="W705" i="1"/>
  <c r="V705" i="1"/>
  <c r="W701" i="1"/>
  <c r="V701" i="1"/>
  <c r="W697" i="1"/>
  <c r="V697" i="1"/>
  <c r="U697" i="1"/>
  <c r="W693" i="1"/>
  <c r="V693" i="1"/>
  <c r="U693" i="1"/>
  <c r="W689" i="1"/>
  <c r="V689" i="1"/>
  <c r="W685" i="1"/>
  <c r="V685" i="1"/>
  <c r="W681" i="1"/>
  <c r="V681" i="1"/>
  <c r="U681" i="1"/>
  <c r="W677" i="1"/>
  <c r="V677" i="1"/>
  <c r="U677" i="1"/>
  <c r="W673" i="1"/>
  <c r="V673" i="1"/>
  <c r="W669" i="1"/>
  <c r="V669" i="1"/>
  <c r="W665" i="1"/>
  <c r="V665" i="1"/>
  <c r="U665" i="1"/>
  <c r="W661" i="1"/>
  <c r="V661" i="1"/>
  <c r="U661" i="1"/>
  <c r="W657" i="1"/>
  <c r="V657" i="1"/>
  <c r="W653" i="1"/>
  <c r="V653" i="1"/>
  <c r="W649" i="1"/>
  <c r="V649" i="1"/>
  <c r="U649" i="1"/>
  <c r="W645" i="1"/>
  <c r="V645" i="1"/>
  <c r="U645" i="1"/>
  <c r="W641" i="1"/>
  <c r="V641" i="1"/>
  <c r="W637" i="1"/>
  <c r="V637" i="1"/>
  <c r="W633" i="1"/>
  <c r="V633" i="1"/>
  <c r="U633" i="1"/>
  <c r="W629" i="1"/>
  <c r="V629" i="1"/>
  <c r="U629" i="1"/>
  <c r="W625" i="1"/>
  <c r="V625" i="1"/>
  <c r="W621" i="1"/>
  <c r="V621" i="1"/>
  <c r="W617" i="1"/>
  <c r="V617" i="1"/>
  <c r="U617" i="1"/>
  <c r="W613" i="1"/>
  <c r="V613" i="1"/>
  <c r="U613" i="1"/>
  <c r="W609" i="1"/>
  <c r="V609" i="1"/>
  <c r="W605" i="1"/>
  <c r="V605" i="1"/>
  <c r="W601" i="1"/>
  <c r="V601" i="1"/>
  <c r="U601" i="1"/>
  <c r="W597" i="1"/>
  <c r="V597" i="1"/>
  <c r="U597" i="1"/>
  <c r="W593" i="1"/>
  <c r="V593" i="1"/>
  <c r="W589" i="1"/>
  <c r="V589" i="1"/>
  <c r="W585" i="1"/>
  <c r="V585" i="1"/>
  <c r="U585" i="1"/>
  <c r="W581" i="1"/>
  <c r="V581" i="1"/>
  <c r="U581" i="1"/>
  <c r="W577" i="1"/>
  <c r="V577" i="1"/>
  <c r="W573" i="1"/>
  <c r="V573" i="1"/>
  <c r="W569" i="1"/>
  <c r="V569" i="1"/>
  <c r="U569" i="1"/>
  <c r="W565" i="1"/>
  <c r="V565" i="1"/>
  <c r="U565" i="1"/>
  <c r="W561" i="1"/>
  <c r="V561" i="1"/>
  <c r="W557" i="1"/>
  <c r="V557" i="1"/>
  <c r="W553" i="1"/>
  <c r="V553" i="1"/>
  <c r="U553" i="1"/>
  <c r="W549" i="1"/>
  <c r="V549" i="1"/>
  <c r="U549" i="1"/>
  <c r="W545" i="1"/>
  <c r="V545" i="1"/>
  <c r="W541" i="1"/>
  <c r="V541" i="1"/>
  <c r="W537" i="1"/>
  <c r="V537" i="1"/>
  <c r="U537" i="1"/>
  <c r="W533" i="1"/>
  <c r="V533" i="1"/>
  <c r="U533" i="1"/>
  <c r="W529" i="1"/>
  <c r="V529" i="1"/>
  <c r="W525" i="1"/>
  <c r="V525" i="1"/>
  <c r="W521" i="1"/>
  <c r="V521" i="1"/>
  <c r="U521" i="1"/>
  <c r="W517" i="1"/>
  <c r="V517" i="1"/>
  <c r="U517" i="1"/>
  <c r="W513" i="1"/>
  <c r="V513" i="1"/>
  <c r="W509" i="1"/>
  <c r="V509" i="1"/>
  <c r="W505" i="1"/>
  <c r="V505" i="1"/>
  <c r="U505" i="1"/>
  <c r="W501" i="1"/>
  <c r="V501" i="1"/>
  <c r="U501" i="1"/>
  <c r="W497" i="1"/>
  <c r="V497" i="1"/>
  <c r="W493" i="1"/>
  <c r="V493" i="1"/>
  <c r="W489" i="1"/>
  <c r="V489" i="1"/>
  <c r="U489" i="1"/>
  <c r="V485" i="1"/>
  <c r="W485" i="1"/>
  <c r="U485" i="1"/>
  <c r="W481" i="1"/>
  <c r="V481" i="1"/>
  <c r="W477" i="1"/>
  <c r="V477" i="1"/>
  <c r="W473" i="1"/>
  <c r="V473" i="1"/>
  <c r="U473" i="1"/>
  <c r="W469" i="1"/>
  <c r="V469" i="1"/>
  <c r="U469" i="1"/>
  <c r="W465" i="1"/>
  <c r="V465" i="1"/>
  <c r="W461" i="1"/>
  <c r="V461" i="1"/>
  <c r="W457" i="1"/>
  <c r="V457" i="1"/>
  <c r="U457" i="1"/>
  <c r="W453" i="1"/>
  <c r="V453" i="1"/>
  <c r="U453" i="1"/>
  <c r="W449" i="1"/>
  <c r="V449" i="1"/>
  <c r="W445" i="1"/>
  <c r="V445" i="1"/>
  <c r="W441" i="1"/>
  <c r="V441" i="1"/>
  <c r="U441" i="1"/>
  <c r="W437" i="1"/>
  <c r="V437" i="1"/>
  <c r="U437" i="1"/>
  <c r="W433" i="1"/>
  <c r="V433" i="1"/>
  <c r="W429" i="1"/>
  <c r="V429" i="1"/>
  <c r="W425" i="1"/>
  <c r="V425" i="1"/>
  <c r="U425" i="1"/>
  <c r="W421" i="1"/>
  <c r="V421" i="1"/>
  <c r="U421" i="1"/>
  <c r="W417" i="1"/>
  <c r="V417" i="1"/>
  <c r="W413" i="1"/>
  <c r="V413" i="1"/>
  <c r="W409" i="1"/>
  <c r="V409" i="1"/>
  <c r="U409" i="1"/>
  <c r="W405" i="1"/>
  <c r="V405" i="1"/>
  <c r="U405" i="1"/>
  <c r="W401" i="1"/>
  <c r="V401" i="1"/>
  <c r="W397" i="1"/>
  <c r="V397" i="1"/>
  <c r="W393" i="1"/>
  <c r="V393" i="1"/>
  <c r="S393" i="1"/>
  <c r="U393" i="1"/>
  <c r="W389" i="1"/>
  <c r="V389" i="1"/>
  <c r="S389" i="1"/>
  <c r="U389" i="1"/>
  <c r="W385" i="1"/>
  <c r="V385" i="1"/>
  <c r="S385" i="1"/>
  <c r="W381" i="1"/>
  <c r="V381" i="1"/>
  <c r="S381" i="1"/>
  <c r="W377" i="1"/>
  <c r="V377" i="1"/>
  <c r="S377" i="1"/>
  <c r="U377" i="1"/>
  <c r="W373" i="1"/>
  <c r="V373" i="1"/>
  <c r="S373" i="1"/>
  <c r="U373" i="1"/>
  <c r="W369" i="1"/>
  <c r="V369" i="1"/>
  <c r="S369" i="1"/>
  <c r="W365" i="1"/>
  <c r="V365" i="1"/>
  <c r="S365" i="1"/>
  <c r="W361" i="1"/>
  <c r="V361" i="1"/>
  <c r="S361" i="1"/>
  <c r="U361" i="1"/>
  <c r="W357" i="1"/>
  <c r="V357" i="1"/>
  <c r="S357" i="1"/>
  <c r="U357" i="1"/>
  <c r="W353" i="1"/>
  <c r="V353" i="1"/>
  <c r="S353" i="1"/>
  <c r="W349" i="1"/>
  <c r="V349" i="1"/>
  <c r="S349" i="1"/>
  <c r="W345" i="1"/>
  <c r="V345" i="1"/>
  <c r="S345" i="1"/>
  <c r="U345" i="1"/>
  <c r="W341" i="1"/>
  <c r="V341" i="1"/>
  <c r="S341" i="1"/>
  <c r="U341" i="1"/>
  <c r="W337" i="1"/>
  <c r="V337" i="1"/>
  <c r="S337" i="1"/>
  <c r="W333" i="1"/>
  <c r="V333" i="1"/>
  <c r="S333" i="1"/>
  <c r="W329" i="1"/>
  <c r="V329" i="1"/>
  <c r="U329" i="1"/>
  <c r="S329" i="1"/>
  <c r="W325" i="1"/>
  <c r="V325" i="1"/>
  <c r="U325" i="1"/>
  <c r="S325" i="1"/>
  <c r="W321" i="1"/>
  <c r="V321" i="1"/>
  <c r="S321" i="1"/>
  <c r="U321" i="1"/>
  <c r="W317" i="1"/>
  <c r="V317" i="1"/>
  <c r="S317" i="1"/>
  <c r="W313" i="1"/>
  <c r="V313" i="1"/>
  <c r="U313" i="1"/>
  <c r="S313" i="1"/>
  <c r="W309" i="1"/>
  <c r="V309" i="1"/>
  <c r="U309" i="1"/>
  <c r="S309" i="1"/>
  <c r="W305" i="1"/>
  <c r="V305" i="1"/>
  <c r="S305" i="1"/>
  <c r="U305" i="1"/>
  <c r="W301" i="1"/>
  <c r="V301" i="1"/>
  <c r="S301" i="1"/>
  <c r="U301" i="1"/>
  <c r="W297" i="1"/>
  <c r="V297" i="1"/>
  <c r="U297" i="1"/>
  <c r="S297" i="1"/>
  <c r="W293" i="1"/>
  <c r="V293" i="1"/>
  <c r="U293" i="1"/>
  <c r="S293" i="1"/>
  <c r="W289" i="1"/>
  <c r="V289" i="1"/>
  <c r="S289" i="1"/>
  <c r="U289" i="1"/>
  <c r="W285" i="1"/>
  <c r="V285" i="1"/>
  <c r="S285" i="1"/>
  <c r="U285" i="1"/>
  <c r="W281" i="1"/>
  <c r="V281" i="1"/>
  <c r="U281" i="1"/>
  <c r="S281" i="1"/>
  <c r="W277" i="1"/>
  <c r="V277" i="1"/>
  <c r="U277" i="1"/>
  <c r="S277" i="1"/>
  <c r="W273" i="1"/>
  <c r="V273" i="1"/>
  <c r="S273" i="1"/>
  <c r="U273" i="1"/>
  <c r="W269" i="1"/>
  <c r="V269" i="1"/>
  <c r="S269" i="1"/>
  <c r="W265" i="1"/>
  <c r="V265" i="1"/>
  <c r="U265" i="1"/>
  <c r="S265" i="1"/>
  <c r="W261" i="1"/>
  <c r="V261" i="1"/>
  <c r="U261" i="1"/>
  <c r="S261" i="1"/>
  <c r="W257" i="1"/>
  <c r="V257" i="1"/>
  <c r="S257" i="1"/>
  <c r="U257" i="1"/>
  <c r="W253" i="1"/>
  <c r="V253" i="1"/>
  <c r="S253" i="1"/>
  <c r="W249" i="1"/>
  <c r="V249" i="1"/>
  <c r="U249" i="1"/>
  <c r="S249" i="1"/>
  <c r="W245" i="1"/>
  <c r="V245" i="1"/>
  <c r="U245" i="1"/>
  <c r="S245" i="1"/>
  <c r="W241" i="1"/>
  <c r="V241" i="1"/>
  <c r="S241" i="1"/>
  <c r="U241" i="1"/>
  <c r="W237" i="1"/>
  <c r="V237" i="1"/>
  <c r="S237" i="1"/>
  <c r="U237" i="1"/>
  <c r="W180" i="1"/>
  <c r="V180" i="1"/>
  <c r="U180" i="1"/>
  <c r="S180" i="1"/>
  <c r="W176" i="1"/>
  <c r="V176" i="1"/>
  <c r="U176" i="1"/>
  <c r="S176" i="1"/>
  <c r="W172" i="1"/>
  <c r="V172" i="1"/>
  <c r="S172" i="1"/>
  <c r="U172" i="1"/>
  <c r="W168" i="1"/>
  <c r="V168" i="1"/>
  <c r="S168" i="1"/>
  <c r="U168" i="1"/>
  <c r="W164" i="1"/>
  <c r="V164" i="1"/>
  <c r="U164" i="1"/>
  <c r="S164" i="1"/>
  <c r="W160" i="1"/>
  <c r="V160" i="1"/>
  <c r="U160" i="1"/>
  <c r="S160" i="1"/>
  <c r="W156" i="1"/>
  <c r="V156" i="1"/>
  <c r="S156" i="1"/>
  <c r="U156" i="1"/>
  <c r="W152" i="1"/>
  <c r="V152" i="1"/>
  <c r="S152" i="1"/>
  <c r="W148" i="1"/>
  <c r="V148" i="1"/>
  <c r="U148" i="1"/>
  <c r="S148" i="1"/>
  <c r="W144" i="1"/>
  <c r="V144" i="1"/>
  <c r="U144" i="1"/>
  <c r="S144" i="1"/>
  <c r="W140" i="1"/>
  <c r="V140" i="1"/>
  <c r="S140" i="1"/>
  <c r="U140" i="1"/>
  <c r="W136" i="1"/>
  <c r="V136" i="1"/>
  <c r="S136" i="1"/>
  <c r="W122" i="1"/>
  <c r="V122" i="1"/>
  <c r="U122" i="1"/>
  <c r="S122" i="1"/>
  <c r="W118" i="1"/>
  <c r="V118" i="1"/>
  <c r="U118" i="1"/>
  <c r="S118" i="1"/>
  <c r="W114" i="1"/>
  <c r="V114" i="1"/>
  <c r="S114" i="1"/>
  <c r="U114" i="1"/>
  <c r="W110" i="1"/>
  <c r="V110" i="1"/>
  <c r="S110" i="1"/>
  <c r="U110" i="1"/>
  <c r="W106" i="1"/>
  <c r="V106" i="1"/>
  <c r="U106" i="1"/>
  <c r="S106" i="1"/>
  <c r="W102" i="1"/>
  <c r="V102" i="1"/>
  <c r="S102" i="1"/>
  <c r="U102" i="1"/>
  <c r="W98" i="1"/>
  <c r="V98" i="1"/>
  <c r="U98" i="1"/>
  <c r="S98" i="1"/>
  <c r="W94" i="1"/>
  <c r="V94" i="1"/>
  <c r="S94" i="1"/>
  <c r="U94" i="1"/>
  <c r="W86" i="1"/>
  <c r="V86" i="1"/>
  <c r="U86" i="1"/>
  <c r="S86" i="1"/>
  <c r="W82" i="1"/>
  <c r="V82" i="1"/>
  <c r="S82" i="1"/>
  <c r="U82" i="1"/>
  <c r="W78" i="1"/>
  <c r="V78" i="1"/>
  <c r="U78" i="1"/>
  <c r="S78" i="1"/>
  <c r="W74" i="1"/>
  <c r="V74" i="1"/>
  <c r="S74" i="1"/>
  <c r="U74" i="1"/>
  <c r="W70" i="1"/>
  <c r="V70" i="1"/>
  <c r="U70" i="1"/>
  <c r="S70" i="1"/>
  <c r="W62" i="1"/>
  <c r="V62" i="1"/>
  <c r="S62" i="1"/>
  <c r="U62" i="1"/>
  <c r="W58" i="1"/>
  <c r="V58" i="1"/>
  <c r="U58" i="1"/>
  <c r="S58" i="1"/>
  <c r="W54" i="1"/>
  <c r="V54" i="1"/>
  <c r="S54" i="1"/>
  <c r="U54" i="1"/>
  <c r="W45" i="1"/>
  <c r="V45" i="1"/>
  <c r="U45" i="1"/>
  <c r="S45" i="1"/>
  <c r="W41" i="1"/>
  <c r="V41" i="1"/>
  <c r="S41" i="1"/>
  <c r="U41" i="1"/>
  <c r="W37" i="1"/>
  <c r="V37" i="1"/>
  <c r="U37" i="1"/>
  <c r="S37" i="1"/>
  <c r="W33" i="1"/>
  <c r="V33" i="1"/>
  <c r="S33" i="1"/>
  <c r="U33" i="1"/>
  <c r="W26" i="1"/>
  <c r="V26" i="1"/>
  <c r="U26" i="1"/>
  <c r="S26" i="1"/>
  <c r="W22" i="1"/>
  <c r="V22" i="1"/>
  <c r="S22" i="1"/>
  <c r="U22" i="1"/>
  <c r="W16" i="1"/>
  <c r="V16" i="1"/>
  <c r="U16" i="1"/>
  <c r="S16" i="1"/>
  <c r="W12" i="1"/>
  <c r="V12" i="1"/>
  <c r="S12" i="1"/>
  <c r="U12" i="1"/>
  <c r="W233" i="1"/>
  <c r="V233" i="1"/>
  <c r="U233" i="1"/>
  <c r="S233" i="1"/>
  <c r="W229" i="1"/>
  <c r="V229" i="1"/>
  <c r="S229" i="1"/>
  <c r="U229" i="1"/>
  <c r="W225" i="1"/>
  <c r="V225" i="1"/>
  <c r="U225" i="1"/>
  <c r="S225" i="1"/>
  <c r="W221" i="1"/>
  <c r="V221" i="1"/>
  <c r="S221" i="1"/>
  <c r="U221" i="1"/>
  <c r="W217" i="1"/>
  <c r="V217" i="1"/>
  <c r="U217" i="1"/>
  <c r="S217" i="1"/>
  <c r="W213" i="1"/>
  <c r="V213" i="1"/>
  <c r="S213" i="1"/>
  <c r="U213" i="1"/>
  <c r="W209" i="1"/>
  <c r="V209" i="1"/>
  <c r="U209" i="1"/>
  <c r="S209" i="1"/>
  <c r="W205" i="1"/>
  <c r="V205" i="1"/>
  <c r="S205" i="1"/>
  <c r="U205" i="1"/>
  <c r="W201" i="1"/>
  <c r="V201" i="1"/>
  <c r="U201" i="1"/>
  <c r="S201" i="1"/>
  <c r="W197" i="1"/>
  <c r="V197" i="1"/>
  <c r="S197" i="1"/>
  <c r="U197" i="1"/>
  <c r="W193" i="1"/>
  <c r="V193" i="1"/>
  <c r="U193" i="1"/>
  <c r="S193" i="1"/>
  <c r="W189" i="1"/>
  <c r="V189" i="1"/>
  <c r="S189" i="1"/>
  <c r="U189" i="1"/>
  <c r="W185" i="1"/>
  <c r="V185" i="1"/>
  <c r="U185" i="1"/>
  <c r="S185" i="1"/>
  <c r="W132" i="1"/>
  <c r="V132" i="1"/>
  <c r="S132" i="1"/>
  <c r="U132" i="1"/>
  <c r="W128" i="1"/>
  <c r="V128" i="1"/>
  <c r="U128" i="1"/>
  <c r="S128" i="1"/>
  <c r="W91" i="1"/>
  <c r="V91" i="1"/>
  <c r="S91" i="1"/>
  <c r="U91" i="1"/>
  <c r="W65" i="1"/>
  <c r="V65" i="1"/>
  <c r="U65" i="1"/>
  <c r="S65" i="1"/>
  <c r="W49" i="1"/>
  <c r="V49" i="1"/>
  <c r="S49" i="1"/>
  <c r="U49" i="1"/>
  <c r="W9" i="1"/>
  <c r="V9" i="1"/>
  <c r="U9" i="1"/>
  <c r="S9" i="1"/>
  <c r="W125" i="1"/>
  <c r="V125" i="1"/>
  <c r="S125" i="1"/>
  <c r="U125" i="1"/>
  <c r="W124" i="1"/>
  <c r="V124" i="1"/>
  <c r="U124" i="1"/>
  <c r="S124" i="1"/>
  <c r="W30" i="1"/>
  <c r="V30" i="1"/>
  <c r="S30" i="1"/>
  <c r="U30" i="1"/>
  <c r="S902" i="1"/>
  <c r="S894" i="1"/>
  <c r="U897" i="1"/>
  <c r="U865" i="1"/>
  <c r="U833" i="1"/>
  <c r="U801" i="1"/>
  <c r="U769" i="1"/>
  <c r="U737" i="1"/>
  <c r="U705" i="1"/>
  <c r="U673" i="1"/>
  <c r="U641" i="1"/>
  <c r="U609" i="1"/>
  <c r="U577" i="1"/>
  <c r="U545" i="1"/>
  <c r="U513" i="1"/>
  <c r="U481" i="1"/>
  <c r="U449" i="1"/>
  <c r="U417" i="1"/>
  <c r="U385" i="1"/>
  <c r="U353" i="1"/>
  <c r="U317" i="1"/>
  <c r="U136" i="1"/>
  <c r="W919" i="1"/>
  <c r="U919" i="1"/>
  <c r="S919" i="1"/>
  <c r="W915" i="1"/>
  <c r="V915" i="1"/>
  <c r="U915" i="1"/>
  <c r="S915" i="1"/>
  <c r="V903" i="1"/>
  <c r="U903" i="1"/>
  <c r="W903" i="1"/>
  <c r="S903" i="1"/>
  <c r="W895" i="1"/>
  <c r="U895" i="1"/>
  <c r="V895" i="1"/>
  <c r="S895" i="1"/>
  <c r="W922" i="1"/>
  <c r="V922" i="1"/>
  <c r="U922" i="1"/>
  <c r="W918" i="1"/>
  <c r="U918" i="1"/>
  <c r="V918" i="1"/>
  <c r="W910" i="1"/>
  <c r="V910" i="1"/>
  <c r="U910" i="1"/>
  <c r="W898" i="1"/>
  <c r="V898" i="1"/>
  <c r="U898" i="1"/>
  <c r="W890" i="1"/>
  <c r="V890" i="1"/>
  <c r="U890" i="1"/>
  <c r="W924" i="1"/>
  <c r="V924" i="1"/>
  <c r="U924" i="1"/>
  <c r="S924" i="1"/>
  <c r="W920" i="1"/>
  <c r="V920" i="1"/>
  <c r="U920" i="1"/>
  <c r="S920" i="1"/>
  <c r="W916" i="1"/>
  <c r="V916" i="1"/>
  <c r="U916" i="1"/>
  <c r="S916" i="1"/>
  <c r="W912" i="1"/>
  <c r="V912" i="1"/>
  <c r="U912" i="1"/>
  <c r="S912" i="1"/>
  <c r="W908" i="1"/>
  <c r="V908" i="1"/>
  <c r="U908" i="1"/>
  <c r="S908" i="1"/>
  <c r="W904" i="1"/>
  <c r="V904" i="1"/>
  <c r="U904" i="1"/>
  <c r="S904" i="1"/>
  <c r="W900" i="1"/>
  <c r="V900" i="1"/>
  <c r="U900" i="1"/>
  <c r="S900" i="1"/>
  <c r="W896" i="1"/>
  <c r="V896" i="1"/>
  <c r="U896" i="1"/>
  <c r="S896" i="1"/>
  <c r="W892" i="1"/>
  <c r="V892" i="1"/>
  <c r="U892" i="1"/>
  <c r="S892" i="1"/>
  <c r="W888" i="1"/>
  <c r="V888" i="1"/>
  <c r="U888" i="1"/>
  <c r="S888" i="1"/>
  <c r="W884" i="1"/>
  <c r="V884" i="1"/>
  <c r="U884" i="1"/>
  <c r="S884" i="1"/>
  <c r="W880" i="1"/>
  <c r="V880" i="1"/>
  <c r="U880" i="1"/>
  <c r="S880" i="1"/>
  <c r="W876" i="1"/>
  <c r="V876" i="1"/>
  <c r="U876" i="1"/>
  <c r="S876" i="1"/>
  <c r="W872" i="1"/>
  <c r="V872" i="1"/>
  <c r="U872" i="1"/>
  <c r="S872" i="1"/>
  <c r="W868" i="1"/>
  <c r="V868" i="1"/>
  <c r="U868" i="1"/>
  <c r="S868" i="1"/>
  <c r="W864" i="1"/>
  <c r="V864" i="1"/>
  <c r="U864" i="1"/>
  <c r="S864" i="1"/>
  <c r="W860" i="1"/>
  <c r="V860" i="1"/>
  <c r="U860" i="1"/>
  <c r="S860" i="1"/>
  <c r="W856" i="1"/>
  <c r="V856" i="1"/>
  <c r="U856" i="1"/>
  <c r="S856" i="1"/>
  <c r="W852" i="1"/>
  <c r="V852" i="1"/>
  <c r="U852" i="1"/>
  <c r="S852" i="1"/>
  <c r="W848" i="1"/>
  <c r="V848" i="1"/>
  <c r="U848" i="1"/>
  <c r="S848" i="1"/>
  <c r="W844" i="1"/>
  <c r="V844" i="1"/>
  <c r="U844" i="1"/>
  <c r="S844" i="1"/>
  <c r="W840" i="1"/>
  <c r="V840" i="1"/>
  <c r="U840" i="1"/>
  <c r="S840" i="1"/>
  <c r="W836" i="1"/>
  <c r="V836" i="1"/>
  <c r="U836" i="1"/>
  <c r="S836" i="1"/>
  <c r="W832" i="1"/>
  <c r="V832" i="1"/>
  <c r="U832" i="1"/>
  <c r="S832" i="1"/>
  <c r="W828" i="1"/>
  <c r="V828" i="1"/>
  <c r="U828" i="1"/>
  <c r="S828" i="1"/>
  <c r="W824" i="1"/>
  <c r="V824" i="1"/>
  <c r="U824" i="1"/>
  <c r="S824" i="1"/>
  <c r="W820" i="1"/>
  <c r="V820" i="1"/>
  <c r="U820" i="1"/>
  <c r="S820" i="1"/>
  <c r="W816" i="1"/>
  <c r="V816" i="1"/>
  <c r="U816" i="1"/>
  <c r="S816" i="1"/>
  <c r="W812" i="1"/>
  <c r="V812" i="1"/>
  <c r="U812" i="1"/>
  <c r="S812" i="1"/>
  <c r="W808" i="1"/>
  <c r="V808" i="1"/>
  <c r="U808" i="1"/>
  <c r="S808" i="1"/>
  <c r="W804" i="1"/>
  <c r="V804" i="1"/>
  <c r="U804" i="1"/>
  <c r="S804" i="1"/>
  <c r="W800" i="1"/>
  <c r="V800" i="1"/>
  <c r="U800" i="1"/>
  <c r="S800" i="1"/>
  <c r="W796" i="1"/>
  <c r="V796" i="1"/>
  <c r="U796" i="1"/>
  <c r="S796" i="1"/>
  <c r="W792" i="1"/>
  <c r="V792" i="1"/>
  <c r="U792" i="1"/>
  <c r="S792" i="1"/>
  <c r="W788" i="1"/>
  <c r="V788" i="1"/>
  <c r="U788" i="1"/>
  <c r="S788" i="1"/>
  <c r="W784" i="1"/>
  <c r="V784" i="1"/>
  <c r="U784" i="1"/>
  <c r="S784" i="1"/>
  <c r="W780" i="1"/>
  <c r="V780" i="1"/>
  <c r="U780" i="1"/>
  <c r="S780" i="1"/>
  <c r="W776" i="1"/>
  <c r="V776" i="1"/>
  <c r="U776" i="1"/>
  <c r="S776" i="1"/>
  <c r="W772" i="1"/>
  <c r="V772" i="1"/>
  <c r="U772" i="1"/>
  <c r="S772" i="1"/>
  <c r="W768" i="1"/>
  <c r="V768" i="1"/>
  <c r="U768" i="1"/>
  <c r="S768" i="1"/>
  <c r="W764" i="1"/>
  <c r="V764" i="1"/>
  <c r="U764" i="1"/>
  <c r="S764" i="1"/>
  <c r="W760" i="1"/>
  <c r="V760" i="1"/>
  <c r="U760" i="1"/>
  <c r="S760" i="1"/>
  <c r="W756" i="1"/>
  <c r="V756" i="1"/>
  <c r="U756" i="1"/>
  <c r="S756" i="1"/>
  <c r="W752" i="1"/>
  <c r="V752" i="1"/>
  <c r="U752" i="1"/>
  <c r="S752" i="1"/>
  <c r="W748" i="1"/>
  <c r="V748" i="1"/>
  <c r="U748" i="1"/>
  <c r="S748" i="1"/>
  <c r="W744" i="1"/>
  <c r="V744" i="1"/>
  <c r="U744" i="1"/>
  <c r="S744" i="1"/>
  <c r="W740" i="1"/>
  <c r="V740" i="1"/>
  <c r="U740" i="1"/>
  <c r="S740" i="1"/>
  <c r="W736" i="1"/>
  <c r="V736" i="1"/>
  <c r="U736" i="1"/>
  <c r="S736" i="1"/>
  <c r="W732" i="1"/>
  <c r="V732" i="1"/>
  <c r="U732" i="1"/>
  <c r="S732" i="1"/>
  <c r="W728" i="1"/>
  <c r="V728" i="1"/>
  <c r="U728" i="1"/>
  <c r="S728" i="1"/>
  <c r="W724" i="1"/>
  <c r="V724" i="1"/>
  <c r="U724" i="1"/>
  <c r="S724" i="1"/>
  <c r="W720" i="1"/>
  <c r="V720" i="1"/>
  <c r="U720" i="1"/>
  <c r="S720" i="1"/>
  <c r="W716" i="1"/>
  <c r="V716" i="1"/>
  <c r="U716" i="1"/>
  <c r="S716" i="1"/>
  <c r="W712" i="1"/>
  <c r="V712" i="1"/>
  <c r="U712" i="1"/>
  <c r="S712" i="1"/>
  <c r="W708" i="1"/>
  <c r="V708" i="1"/>
  <c r="U708" i="1"/>
  <c r="S708" i="1"/>
  <c r="W704" i="1"/>
  <c r="V704" i="1"/>
  <c r="U704" i="1"/>
  <c r="S704" i="1"/>
  <c r="W700" i="1"/>
  <c r="V700" i="1"/>
  <c r="U700" i="1"/>
  <c r="S700" i="1"/>
  <c r="W696" i="1"/>
  <c r="V696" i="1"/>
  <c r="U696" i="1"/>
  <c r="S696" i="1"/>
  <c r="W692" i="1"/>
  <c r="V692" i="1"/>
  <c r="U692" i="1"/>
  <c r="S692" i="1"/>
  <c r="W688" i="1"/>
  <c r="V688" i="1"/>
  <c r="U688" i="1"/>
  <c r="S688" i="1"/>
  <c r="W684" i="1"/>
  <c r="V684" i="1"/>
  <c r="U684" i="1"/>
  <c r="S684" i="1"/>
  <c r="W680" i="1"/>
  <c r="V680" i="1"/>
  <c r="U680" i="1"/>
  <c r="S680" i="1"/>
  <c r="W676" i="1"/>
  <c r="V676" i="1"/>
  <c r="U676" i="1"/>
  <c r="S676" i="1"/>
  <c r="W672" i="1"/>
  <c r="V672" i="1"/>
  <c r="U672" i="1"/>
  <c r="S672" i="1"/>
  <c r="W668" i="1"/>
  <c r="V668" i="1"/>
  <c r="U668" i="1"/>
  <c r="S668" i="1"/>
  <c r="W664" i="1"/>
  <c r="V664" i="1"/>
  <c r="U664" i="1"/>
  <c r="S664" i="1"/>
  <c r="W660" i="1"/>
  <c r="V660" i="1"/>
  <c r="U660" i="1"/>
  <c r="S660" i="1"/>
  <c r="W656" i="1"/>
  <c r="V656" i="1"/>
  <c r="U656" i="1"/>
  <c r="S656" i="1"/>
  <c r="W652" i="1"/>
  <c r="V652" i="1"/>
  <c r="U652" i="1"/>
  <c r="S652" i="1"/>
  <c r="W648" i="1"/>
  <c r="V648" i="1"/>
  <c r="U648" i="1"/>
  <c r="S648" i="1"/>
  <c r="W644" i="1"/>
  <c r="V644" i="1"/>
  <c r="U644" i="1"/>
  <c r="S644" i="1"/>
  <c r="W640" i="1"/>
  <c r="V640" i="1"/>
  <c r="U640" i="1"/>
  <c r="S640" i="1"/>
  <c r="W636" i="1"/>
  <c r="V636" i="1"/>
  <c r="U636" i="1"/>
  <c r="S636" i="1"/>
  <c r="W632" i="1"/>
  <c r="V632" i="1"/>
  <c r="U632" i="1"/>
  <c r="S632" i="1"/>
  <c r="W628" i="1"/>
  <c r="V628" i="1"/>
  <c r="U628" i="1"/>
  <c r="S628" i="1"/>
  <c r="W624" i="1"/>
  <c r="V624" i="1"/>
  <c r="U624" i="1"/>
  <c r="S624" i="1"/>
  <c r="W620" i="1"/>
  <c r="V620" i="1"/>
  <c r="U620" i="1"/>
  <c r="S620" i="1"/>
  <c r="W616" i="1"/>
  <c r="V616" i="1"/>
  <c r="U616" i="1"/>
  <c r="S616" i="1"/>
  <c r="W612" i="1"/>
  <c r="V612" i="1"/>
  <c r="U612" i="1"/>
  <c r="S612" i="1"/>
  <c r="W608" i="1"/>
  <c r="V608" i="1"/>
  <c r="U608" i="1"/>
  <c r="S608" i="1"/>
  <c r="W604" i="1"/>
  <c r="V604" i="1"/>
  <c r="U604" i="1"/>
  <c r="S604" i="1"/>
  <c r="W600" i="1"/>
  <c r="V600" i="1"/>
  <c r="U600" i="1"/>
  <c r="S600" i="1"/>
  <c r="W596" i="1"/>
  <c r="V596" i="1"/>
  <c r="U596" i="1"/>
  <c r="S596" i="1"/>
  <c r="W592" i="1"/>
  <c r="V592" i="1"/>
  <c r="U592" i="1"/>
  <c r="S592" i="1"/>
  <c r="W588" i="1"/>
  <c r="V588" i="1"/>
  <c r="U588" i="1"/>
  <c r="S588" i="1"/>
  <c r="W584" i="1"/>
  <c r="V584" i="1"/>
  <c r="U584" i="1"/>
  <c r="S584" i="1"/>
  <c r="W580" i="1"/>
  <c r="V580" i="1"/>
  <c r="U580" i="1"/>
  <c r="S580" i="1"/>
  <c r="W576" i="1"/>
  <c r="V576" i="1"/>
  <c r="U576" i="1"/>
  <c r="S576" i="1"/>
  <c r="W572" i="1"/>
  <c r="V572" i="1"/>
  <c r="U572" i="1"/>
  <c r="S572" i="1"/>
  <c r="W568" i="1"/>
  <c r="V568" i="1"/>
  <c r="U568" i="1"/>
  <c r="S568" i="1"/>
  <c r="W564" i="1"/>
  <c r="V564" i="1"/>
  <c r="U564" i="1"/>
  <c r="S564" i="1"/>
  <c r="W560" i="1"/>
  <c r="V560" i="1"/>
  <c r="U560" i="1"/>
  <c r="S560" i="1"/>
  <c r="W556" i="1"/>
  <c r="V556" i="1"/>
  <c r="U556" i="1"/>
  <c r="S556" i="1"/>
  <c r="W552" i="1"/>
  <c r="V552" i="1"/>
  <c r="U552" i="1"/>
  <c r="S552" i="1"/>
  <c r="W548" i="1"/>
  <c r="V548" i="1"/>
  <c r="U548" i="1"/>
  <c r="S548" i="1"/>
  <c r="W544" i="1"/>
  <c r="V544" i="1"/>
  <c r="U544" i="1"/>
  <c r="S544" i="1"/>
  <c r="W540" i="1"/>
  <c r="V540" i="1"/>
  <c r="U540" i="1"/>
  <c r="S540" i="1"/>
  <c r="W536" i="1"/>
  <c r="V536" i="1"/>
  <c r="U536" i="1"/>
  <c r="S536" i="1"/>
  <c r="W532" i="1"/>
  <c r="V532" i="1"/>
  <c r="U532" i="1"/>
  <c r="S532" i="1"/>
  <c r="W528" i="1"/>
  <c r="U528" i="1"/>
  <c r="S528" i="1"/>
  <c r="W524" i="1"/>
  <c r="V524" i="1"/>
  <c r="U524" i="1"/>
  <c r="S524" i="1"/>
  <c r="W520" i="1"/>
  <c r="V520" i="1"/>
  <c r="U520" i="1"/>
  <c r="S520" i="1"/>
  <c r="W516" i="1"/>
  <c r="V516" i="1"/>
  <c r="U516" i="1"/>
  <c r="S516" i="1"/>
  <c r="W512" i="1"/>
  <c r="V512" i="1"/>
  <c r="U512" i="1"/>
  <c r="S512" i="1"/>
  <c r="W508" i="1"/>
  <c r="V508" i="1"/>
  <c r="U508" i="1"/>
  <c r="S508" i="1"/>
  <c r="W504" i="1"/>
  <c r="V504" i="1"/>
  <c r="U504" i="1"/>
  <c r="S504" i="1"/>
  <c r="W500" i="1"/>
  <c r="V500" i="1"/>
  <c r="U500" i="1"/>
  <c r="S500" i="1"/>
  <c r="W496" i="1"/>
  <c r="U496" i="1"/>
  <c r="V496" i="1"/>
  <c r="S496" i="1"/>
  <c r="W492" i="1"/>
  <c r="V492" i="1"/>
  <c r="U492" i="1"/>
  <c r="S492" i="1"/>
  <c r="W488" i="1"/>
  <c r="V488" i="1"/>
  <c r="U488" i="1"/>
  <c r="S488" i="1"/>
  <c r="W484" i="1"/>
  <c r="V484" i="1"/>
  <c r="U484" i="1"/>
  <c r="S484" i="1"/>
  <c r="W480" i="1"/>
  <c r="V480" i="1"/>
  <c r="U480" i="1"/>
  <c r="S480" i="1"/>
  <c r="W476" i="1"/>
  <c r="V476" i="1"/>
  <c r="U476" i="1"/>
  <c r="S476" i="1"/>
  <c r="W472" i="1"/>
  <c r="V472" i="1"/>
  <c r="U472" i="1"/>
  <c r="S472" i="1"/>
  <c r="W468" i="1"/>
  <c r="V468" i="1"/>
  <c r="U468" i="1"/>
  <c r="S468" i="1"/>
  <c r="W464" i="1"/>
  <c r="U464" i="1"/>
  <c r="V464" i="1"/>
  <c r="S464" i="1"/>
  <c r="W460" i="1"/>
  <c r="V460" i="1"/>
  <c r="U460" i="1"/>
  <c r="S460" i="1"/>
  <c r="W456" i="1"/>
  <c r="V456" i="1"/>
  <c r="U456" i="1"/>
  <c r="S456" i="1"/>
  <c r="W452" i="1"/>
  <c r="V452" i="1"/>
  <c r="U452" i="1"/>
  <c r="S452" i="1"/>
  <c r="W448" i="1"/>
  <c r="V448" i="1"/>
  <c r="U448" i="1"/>
  <c r="S448" i="1"/>
  <c r="W444" i="1"/>
  <c r="V444" i="1"/>
  <c r="U444" i="1"/>
  <c r="S444" i="1"/>
  <c r="W440" i="1"/>
  <c r="V440" i="1"/>
  <c r="U440" i="1"/>
  <c r="S440" i="1"/>
  <c r="W436" i="1"/>
  <c r="V436" i="1"/>
  <c r="U436" i="1"/>
  <c r="S436" i="1"/>
  <c r="W432" i="1"/>
  <c r="U432" i="1"/>
  <c r="S432" i="1"/>
  <c r="W428" i="1"/>
  <c r="V428" i="1"/>
  <c r="U428" i="1"/>
  <c r="S428" i="1"/>
  <c r="W424" i="1"/>
  <c r="V424" i="1"/>
  <c r="U424" i="1"/>
  <c r="S424" i="1"/>
  <c r="W420" i="1"/>
  <c r="V420" i="1"/>
  <c r="U420" i="1"/>
  <c r="S420" i="1"/>
  <c r="W416" i="1"/>
  <c r="V416" i="1"/>
  <c r="U416" i="1"/>
  <c r="S416" i="1"/>
  <c r="W412" i="1"/>
  <c r="V412" i="1"/>
  <c r="U412" i="1"/>
  <c r="S412" i="1"/>
  <c r="W408" i="1"/>
  <c r="V408" i="1"/>
  <c r="U408" i="1"/>
  <c r="S408" i="1"/>
  <c r="W404" i="1"/>
  <c r="V404" i="1"/>
  <c r="U404" i="1"/>
  <c r="S404" i="1"/>
  <c r="W400" i="1"/>
  <c r="U400" i="1"/>
  <c r="S400" i="1"/>
  <c r="W396" i="1"/>
  <c r="V396" i="1"/>
  <c r="U396" i="1"/>
  <c r="S396" i="1"/>
  <c r="W392" i="1"/>
  <c r="V392" i="1"/>
  <c r="U392" i="1"/>
  <c r="W388" i="1"/>
  <c r="V388" i="1"/>
  <c r="U388" i="1"/>
  <c r="W384" i="1"/>
  <c r="V384" i="1"/>
  <c r="U384" i="1"/>
  <c r="S384" i="1"/>
  <c r="W380" i="1"/>
  <c r="V380" i="1"/>
  <c r="U380" i="1"/>
  <c r="S380" i="1"/>
  <c r="W376" i="1"/>
  <c r="V376" i="1"/>
  <c r="U376" i="1"/>
  <c r="W372" i="1"/>
  <c r="V372" i="1"/>
  <c r="U372" i="1"/>
  <c r="W368" i="1"/>
  <c r="U368" i="1"/>
  <c r="S368" i="1"/>
  <c r="V368" i="1"/>
  <c r="W364" i="1"/>
  <c r="V364" i="1"/>
  <c r="U364" i="1"/>
  <c r="S364" i="1"/>
  <c r="W360" i="1"/>
  <c r="V360" i="1"/>
  <c r="U360" i="1"/>
  <c r="W356" i="1"/>
  <c r="V356" i="1"/>
  <c r="U356" i="1"/>
  <c r="W352" i="1"/>
  <c r="V352" i="1"/>
  <c r="U352" i="1"/>
  <c r="S352" i="1"/>
  <c r="W348" i="1"/>
  <c r="V348" i="1"/>
  <c r="U348" i="1"/>
  <c r="S348" i="1"/>
  <c r="W344" i="1"/>
  <c r="V344" i="1"/>
  <c r="U344" i="1"/>
  <c r="W340" i="1"/>
  <c r="V340" i="1"/>
  <c r="U340" i="1"/>
  <c r="W336" i="1"/>
  <c r="U336" i="1"/>
  <c r="V336" i="1"/>
  <c r="S336" i="1"/>
  <c r="W332" i="1"/>
  <c r="V332" i="1"/>
  <c r="U332" i="1"/>
  <c r="S332" i="1"/>
  <c r="W328" i="1"/>
  <c r="V328" i="1"/>
  <c r="U328" i="1"/>
  <c r="W324" i="1"/>
  <c r="V324" i="1"/>
  <c r="U324" i="1"/>
  <c r="W320" i="1"/>
  <c r="U320" i="1"/>
  <c r="V320" i="1"/>
  <c r="S320" i="1"/>
  <c r="W316" i="1"/>
  <c r="V316" i="1"/>
  <c r="U316" i="1"/>
  <c r="S316" i="1"/>
  <c r="W312" i="1"/>
  <c r="V312" i="1"/>
  <c r="U312" i="1"/>
  <c r="W308" i="1"/>
  <c r="V308" i="1"/>
  <c r="U308" i="1"/>
  <c r="W304" i="1"/>
  <c r="U304" i="1"/>
  <c r="S304" i="1"/>
  <c r="W300" i="1"/>
  <c r="V300" i="1"/>
  <c r="U300" i="1"/>
  <c r="S300" i="1"/>
  <c r="W296" i="1"/>
  <c r="V296" i="1"/>
  <c r="U296" i="1"/>
  <c r="W292" i="1"/>
  <c r="V292" i="1"/>
  <c r="U292" i="1"/>
  <c r="W288" i="1"/>
  <c r="U288" i="1"/>
  <c r="V288" i="1"/>
  <c r="S288" i="1"/>
  <c r="W284" i="1"/>
  <c r="V284" i="1"/>
  <c r="U284" i="1"/>
  <c r="S284" i="1"/>
  <c r="W280" i="1"/>
  <c r="V280" i="1"/>
  <c r="U280" i="1"/>
  <c r="W276" i="1"/>
  <c r="V276" i="1"/>
  <c r="U276" i="1"/>
  <c r="W272" i="1"/>
  <c r="U272" i="1"/>
  <c r="S272" i="1"/>
  <c r="W268" i="1"/>
  <c r="V268" i="1"/>
  <c r="U268" i="1"/>
  <c r="S268" i="1"/>
  <c r="W264" i="1"/>
  <c r="V264" i="1"/>
  <c r="U264" i="1"/>
  <c r="W260" i="1"/>
  <c r="V260" i="1"/>
  <c r="U260" i="1"/>
  <c r="W256" i="1"/>
  <c r="U256" i="1"/>
  <c r="V256" i="1"/>
  <c r="S256" i="1"/>
  <c r="W252" i="1"/>
  <c r="V252" i="1"/>
  <c r="U252" i="1"/>
  <c r="S252" i="1"/>
  <c r="W248" i="1"/>
  <c r="V248" i="1"/>
  <c r="U248" i="1"/>
  <c r="W244" i="1"/>
  <c r="V244" i="1"/>
  <c r="U244" i="1"/>
  <c r="W240" i="1"/>
  <c r="U240" i="1"/>
  <c r="S240" i="1"/>
  <c r="V240" i="1"/>
  <c r="W236" i="1"/>
  <c r="V236" i="1"/>
  <c r="U236" i="1"/>
  <c r="S236" i="1"/>
  <c r="W179" i="1"/>
  <c r="V179" i="1"/>
  <c r="U179" i="1"/>
  <c r="W175" i="1"/>
  <c r="V175" i="1"/>
  <c r="U175" i="1"/>
  <c r="W171" i="1"/>
  <c r="U171" i="1"/>
  <c r="V171" i="1"/>
  <c r="S171" i="1"/>
  <c r="W167" i="1"/>
  <c r="V167" i="1"/>
  <c r="U167" i="1"/>
  <c r="S167" i="1"/>
  <c r="W163" i="1"/>
  <c r="V163" i="1"/>
  <c r="U163" i="1"/>
  <c r="W159" i="1"/>
  <c r="V159" i="1"/>
  <c r="U159" i="1"/>
  <c r="W155" i="1"/>
  <c r="U155" i="1"/>
  <c r="V155" i="1"/>
  <c r="S155" i="1"/>
  <c r="W151" i="1"/>
  <c r="V151" i="1"/>
  <c r="U151" i="1"/>
  <c r="S151" i="1"/>
  <c r="W147" i="1"/>
  <c r="V147" i="1"/>
  <c r="U147" i="1"/>
  <c r="W143" i="1"/>
  <c r="V143" i="1"/>
  <c r="U143" i="1"/>
  <c r="W139" i="1"/>
  <c r="U139" i="1"/>
  <c r="V139" i="1"/>
  <c r="S139" i="1"/>
  <c r="W135" i="1"/>
  <c r="V135" i="1"/>
  <c r="U135" i="1"/>
  <c r="S135" i="1"/>
  <c r="W121" i="1"/>
  <c r="V121" i="1"/>
  <c r="U121" i="1"/>
  <c r="W117" i="1"/>
  <c r="V117" i="1"/>
  <c r="U117" i="1"/>
  <c r="W113" i="1"/>
  <c r="U113" i="1"/>
  <c r="S113" i="1"/>
  <c r="W109" i="1"/>
  <c r="V109" i="1"/>
  <c r="U109" i="1"/>
  <c r="S109" i="1"/>
  <c r="W105" i="1"/>
  <c r="V105" i="1"/>
  <c r="U105" i="1"/>
  <c r="W101" i="1"/>
  <c r="V101" i="1"/>
  <c r="U101" i="1"/>
  <c r="W97" i="1"/>
  <c r="U97" i="1"/>
  <c r="V97" i="1"/>
  <c r="S97" i="1"/>
  <c r="W93" i="1"/>
  <c r="V93" i="1"/>
  <c r="U93" i="1"/>
  <c r="S93" i="1"/>
  <c r="W85" i="1"/>
  <c r="V85" i="1"/>
  <c r="U85" i="1"/>
  <c r="W81" i="1"/>
  <c r="V81" i="1"/>
  <c r="U81" i="1"/>
  <c r="W77" i="1"/>
  <c r="U77" i="1"/>
  <c r="S77" i="1"/>
  <c r="W73" i="1"/>
  <c r="V73" i="1"/>
  <c r="U73" i="1"/>
  <c r="S73" i="1"/>
  <c r="W69" i="1"/>
  <c r="V69" i="1"/>
  <c r="U69" i="1"/>
  <c r="W61" i="1"/>
  <c r="V61" i="1"/>
  <c r="U61" i="1"/>
  <c r="W57" i="1"/>
  <c r="U57" i="1"/>
  <c r="V57" i="1"/>
  <c r="S57" i="1"/>
  <c r="W53" i="1"/>
  <c r="V53" i="1"/>
  <c r="U53" i="1"/>
  <c r="S53" i="1"/>
  <c r="W44" i="1"/>
  <c r="V44" i="1"/>
  <c r="U44" i="1"/>
  <c r="W40" i="1"/>
  <c r="V40" i="1"/>
  <c r="U40" i="1"/>
  <c r="W36" i="1"/>
  <c r="U36" i="1"/>
  <c r="S36" i="1"/>
  <c r="V36" i="1"/>
  <c r="W29" i="1"/>
  <c r="V29" i="1"/>
  <c r="U29" i="1"/>
  <c r="S29" i="1"/>
  <c r="W25" i="1"/>
  <c r="V25" i="1"/>
  <c r="U25" i="1"/>
  <c r="W21" i="1"/>
  <c r="V21" i="1"/>
  <c r="U21" i="1"/>
  <c r="W15" i="1"/>
  <c r="U15" i="1"/>
  <c r="V15" i="1"/>
  <c r="S15" i="1"/>
  <c r="W11" i="1"/>
  <c r="V11" i="1"/>
  <c r="U11" i="1"/>
  <c r="S11" i="1"/>
  <c r="W232" i="1"/>
  <c r="V232" i="1"/>
  <c r="U232" i="1"/>
  <c r="W228" i="1"/>
  <c r="V228" i="1"/>
  <c r="U228" i="1"/>
  <c r="W224" i="1"/>
  <c r="U224" i="1"/>
  <c r="V224" i="1"/>
  <c r="S224" i="1"/>
  <c r="W220" i="1"/>
  <c r="V220" i="1"/>
  <c r="U220" i="1"/>
  <c r="S220" i="1"/>
  <c r="W216" i="1"/>
  <c r="V216" i="1"/>
  <c r="U216" i="1"/>
  <c r="W212" i="1"/>
  <c r="V212" i="1"/>
  <c r="U212" i="1"/>
  <c r="W208" i="1"/>
  <c r="U208" i="1"/>
  <c r="V208" i="1"/>
  <c r="S208" i="1"/>
  <c r="W204" i="1"/>
  <c r="V204" i="1"/>
  <c r="U204" i="1"/>
  <c r="S204" i="1"/>
  <c r="W200" i="1"/>
  <c r="V200" i="1"/>
  <c r="U200" i="1"/>
  <c r="W196" i="1"/>
  <c r="V196" i="1"/>
  <c r="U196" i="1"/>
  <c r="W192" i="1"/>
  <c r="U192" i="1"/>
  <c r="S192" i="1"/>
  <c r="W188" i="1"/>
  <c r="V188" i="1"/>
  <c r="U188" i="1"/>
  <c r="S188" i="1"/>
  <c r="W184" i="1"/>
  <c r="V184" i="1"/>
  <c r="U184" i="1"/>
  <c r="W131" i="1"/>
  <c r="V131" i="1"/>
  <c r="U131" i="1"/>
  <c r="W127" i="1"/>
  <c r="U127" i="1"/>
  <c r="V127" i="1"/>
  <c r="S127" i="1"/>
  <c r="W90" i="1"/>
  <c r="V90" i="1"/>
  <c r="U90" i="1"/>
  <c r="S90" i="1"/>
  <c r="W64" i="1"/>
  <c r="V64" i="1"/>
  <c r="U64" i="1"/>
  <c r="W48" i="1"/>
  <c r="V48" i="1"/>
  <c r="U48" i="1"/>
  <c r="W8" i="1"/>
  <c r="U8" i="1"/>
  <c r="S8" i="1"/>
  <c r="W31" i="1"/>
  <c r="V31" i="1"/>
  <c r="U31" i="1"/>
  <c r="S31" i="1"/>
  <c r="W89" i="1"/>
  <c r="V89" i="1"/>
  <c r="U89" i="1"/>
  <c r="S376" i="1"/>
  <c r="S344" i="1"/>
  <c r="S312" i="1"/>
  <c r="S280" i="1"/>
  <c r="S248" i="1"/>
  <c r="S163" i="1"/>
  <c r="S121" i="1"/>
  <c r="S85" i="1"/>
  <c r="S44" i="1"/>
  <c r="S232" i="1"/>
  <c r="S200" i="1"/>
  <c r="S64" i="1"/>
  <c r="U5" i="1"/>
  <c r="U893" i="1"/>
  <c r="U861" i="1"/>
  <c r="U829" i="1"/>
  <c r="U797" i="1"/>
  <c r="U765" i="1"/>
  <c r="U733" i="1"/>
  <c r="U701" i="1"/>
  <c r="U669" i="1"/>
  <c r="U637" i="1"/>
  <c r="U605" i="1"/>
  <c r="U573" i="1"/>
  <c r="U541" i="1"/>
  <c r="U509" i="1"/>
  <c r="U477" i="1"/>
  <c r="U445" i="1"/>
  <c r="U413" i="1"/>
  <c r="U381" i="1"/>
  <c r="U349" i="1"/>
  <c r="U269" i="1"/>
  <c r="V919" i="1"/>
  <c r="V528" i="1"/>
  <c r="V272" i="1"/>
  <c r="V8" i="1"/>
  <c r="W891" i="1"/>
  <c r="V891" i="1"/>
  <c r="U891" i="1"/>
  <c r="W887" i="1"/>
  <c r="V887" i="1"/>
  <c r="U887" i="1"/>
  <c r="W883" i="1"/>
  <c r="V883" i="1"/>
  <c r="U883" i="1"/>
  <c r="W879" i="1"/>
  <c r="U879" i="1"/>
  <c r="W875" i="1"/>
  <c r="V875" i="1"/>
  <c r="U875" i="1"/>
  <c r="W871" i="1"/>
  <c r="V871" i="1"/>
  <c r="U871" i="1"/>
  <c r="W867" i="1"/>
  <c r="V867" i="1"/>
  <c r="U867" i="1"/>
  <c r="W863" i="1"/>
  <c r="U863" i="1"/>
  <c r="W859" i="1"/>
  <c r="V859" i="1"/>
  <c r="U859" i="1"/>
  <c r="W855" i="1"/>
  <c r="V855" i="1"/>
  <c r="U855" i="1"/>
  <c r="W851" i="1"/>
  <c r="V851" i="1"/>
  <c r="U851" i="1"/>
  <c r="W847" i="1"/>
  <c r="U847" i="1"/>
  <c r="W843" i="1"/>
  <c r="V843" i="1"/>
  <c r="U843" i="1"/>
  <c r="W839" i="1"/>
  <c r="V839" i="1"/>
  <c r="U839" i="1"/>
  <c r="W835" i="1"/>
  <c r="V835" i="1"/>
  <c r="U835" i="1"/>
  <c r="W831" i="1"/>
  <c r="U831" i="1"/>
  <c r="W827" i="1"/>
  <c r="V827" i="1"/>
  <c r="U827" i="1"/>
  <c r="W823" i="1"/>
  <c r="V823" i="1"/>
  <c r="U823" i="1"/>
  <c r="W819" i="1"/>
  <c r="V819" i="1"/>
  <c r="U819" i="1"/>
  <c r="W815" i="1"/>
  <c r="U815" i="1"/>
  <c r="W811" i="1"/>
  <c r="V811" i="1"/>
  <c r="U811" i="1"/>
  <c r="W807" i="1"/>
  <c r="V807" i="1"/>
  <c r="U807" i="1"/>
  <c r="W803" i="1"/>
  <c r="V803" i="1"/>
  <c r="U803" i="1"/>
  <c r="W799" i="1"/>
  <c r="U799" i="1"/>
  <c r="W795" i="1"/>
  <c r="V795" i="1"/>
  <c r="U795" i="1"/>
  <c r="W791" i="1"/>
  <c r="V791" i="1"/>
  <c r="U791" i="1"/>
  <c r="W787" i="1"/>
  <c r="V787" i="1"/>
  <c r="U787" i="1"/>
  <c r="W783" i="1"/>
  <c r="U783" i="1"/>
  <c r="W779" i="1"/>
  <c r="V779" i="1"/>
  <c r="U779" i="1"/>
  <c r="W775" i="1"/>
  <c r="V775" i="1"/>
  <c r="U775" i="1"/>
  <c r="W771" i="1"/>
  <c r="V771" i="1"/>
  <c r="U771" i="1"/>
  <c r="W767" i="1"/>
  <c r="U767" i="1"/>
  <c r="W763" i="1"/>
  <c r="V763" i="1"/>
  <c r="U763" i="1"/>
  <c r="W759" i="1"/>
  <c r="V759" i="1"/>
  <c r="U759" i="1"/>
  <c r="W755" i="1"/>
  <c r="V755" i="1"/>
  <c r="U755" i="1"/>
  <c r="W751" i="1"/>
  <c r="U751" i="1"/>
  <c r="W747" i="1"/>
  <c r="V747" i="1"/>
  <c r="U747" i="1"/>
  <c r="W743" i="1"/>
  <c r="V743" i="1"/>
  <c r="U743" i="1"/>
  <c r="W739" i="1"/>
  <c r="V739" i="1"/>
  <c r="U739" i="1"/>
  <c r="W735" i="1"/>
  <c r="U735" i="1"/>
  <c r="W731" i="1"/>
  <c r="V731" i="1"/>
  <c r="U731" i="1"/>
  <c r="W727" i="1"/>
  <c r="V727" i="1"/>
  <c r="U727" i="1"/>
  <c r="W723" i="1"/>
  <c r="V723" i="1"/>
  <c r="U723" i="1"/>
  <c r="W719" i="1"/>
  <c r="U719" i="1"/>
  <c r="W715" i="1"/>
  <c r="V715" i="1"/>
  <c r="U715" i="1"/>
  <c r="W711" i="1"/>
  <c r="V711" i="1"/>
  <c r="U711" i="1"/>
  <c r="W707" i="1"/>
  <c r="V707" i="1"/>
  <c r="U707" i="1"/>
  <c r="W703" i="1"/>
  <c r="U703" i="1"/>
  <c r="W699" i="1"/>
  <c r="V699" i="1"/>
  <c r="U699" i="1"/>
  <c r="W695" i="1"/>
  <c r="V695" i="1"/>
  <c r="U695" i="1"/>
  <c r="W691" i="1"/>
  <c r="V691" i="1"/>
  <c r="U691" i="1"/>
  <c r="W687" i="1"/>
  <c r="U687" i="1"/>
  <c r="W683" i="1"/>
  <c r="V683" i="1"/>
  <c r="U683" i="1"/>
  <c r="W679" i="1"/>
  <c r="V679" i="1"/>
  <c r="U679" i="1"/>
  <c r="W675" i="1"/>
  <c r="V675" i="1"/>
  <c r="U675" i="1"/>
  <c r="W671" i="1"/>
  <c r="U671" i="1"/>
  <c r="W667" i="1"/>
  <c r="V667" i="1"/>
  <c r="U667" i="1"/>
  <c r="W663" i="1"/>
  <c r="V663" i="1"/>
  <c r="U663" i="1"/>
  <c r="W659" i="1"/>
  <c r="V659" i="1"/>
  <c r="U659" i="1"/>
  <c r="W655" i="1"/>
  <c r="U655" i="1"/>
  <c r="V651" i="1"/>
  <c r="W651" i="1"/>
  <c r="U651" i="1"/>
  <c r="W647" i="1"/>
  <c r="V647" i="1"/>
  <c r="U647" i="1"/>
  <c r="W643" i="1"/>
  <c r="V643" i="1"/>
  <c r="U643" i="1"/>
  <c r="W639" i="1"/>
  <c r="U639" i="1"/>
  <c r="W635" i="1"/>
  <c r="V635" i="1"/>
  <c r="U635" i="1"/>
  <c r="W631" i="1"/>
  <c r="V631" i="1"/>
  <c r="U631" i="1"/>
  <c r="W627" i="1"/>
  <c r="V627" i="1"/>
  <c r="U627" i="1"/>
  <c r="W623" i="1"/>
  <c r="U623" i="1"/>
  <c r="V619" i="1"/>
  <c r="W619" i="1"/>
  <c r="U619" i="1"/>
  <c r="W615" i="1"/>
  <c r="V615" i="1"/>
  <c r="U615" i="1"/>
  <c r="W611" i="1"/>
  <c r="V611" i="1"/>
  <c r="U611" i="1"/>
  <c r="W607" i="1"/>
  <c r="U607" i="1"/>
  <c r="W603" i="1"/>
  <c r="V603" i="1"/>
  <c r="U603" i="1"/>
  <c r="W599" i="1"/>
  <c r="V599" i="1"/>
  <c r="U599" i="1"/>
  <c r="W595" i="1"/>
  <c r="V595" i="1"/>
  <c r="U595" i="1"/>
  <c r="W591" i="1"/>
  <c r="U591" i="1"/>
  <c r="W587" i="1"/>
  <c r="V587" i="1"/>
  <c r="U587" i="1"/>
  <c r="W583" i="1"/>
  <c r="V583" i="1"/>
  <c r="U583" i="1"/>
  <c r="W579" i="1"/>
  <c r="V579" i="1"/>
  <c r="U579" i="1"/>
  <c r="W575" i="1"/>
  <c r="U575" i="1"/>
  <c r="W571" i="1"/>
  <c r="V571" i="1"/>
  <c r="U571" i="1"/>
  <c r="W567" i="1"/>
  <c r="V567" i="1"/>
  <c r="U567" i="1"/>
  <c r="W563" i="1"/>
  <c r="V563" i="1"/>
  <c r="U563" i="1"/>
  <c r="W559" i="1"/>
  <c r="V559" i="1"/>
  <c r="U559" i="1"/>
  <c r="V555" i="1"/>
  <c r="W555" i="1"/>
  <c r="U555" i="1"/>
  <c r="W551" i="1"/>
  <c r="V551" i="1"/>
  <c r="U551" i="1"/>
  <c r="W547" i="1"/>
  <c r="V547" i="1"/>
  <c r="U547" i="1"/>
  <c r="W543" i="1"/>
  <c r="V543" i="1"/>
  <c r="U543" i="1"/>
  <c r="W539" i="1"/>
  <c r="V539" i="1"/>
  <c r="U539" i="1"/>
  <c r="W535" i="1"/>
  <c r="V535" i="1"/>
  <c r="U535" i="1"/>
  <c r="W531" i="1"/>
  <c r="V531" i="1"/>
  <c r="U531" i="1"/>
  <c r="W527" i="1"/>
  <c r="V527" i="1"/>
  <c r="U527" i="1"/>
  <c r="V523" i="1"/>
  <c r="W523" i="1"/>
  <c r="U523" i="1"/>
  <c r="W519" i="1"/>
  <c r="V519" i="1"/>
  <c r="U519" i="1"/>
  <c r="W515" i="1"/>
  <c r="V515" i="1"/>
  <c r="U515" i="1"/>
  <c r="W511" i="1"/>
  <c r="V511" i="1"/>
  <c r="U511" i="1"/>
  <c r="W507" i="1"/>
  <c r="V507" i="1"/>
  <c r="U507" i="1"/>
  <c r="W503" i="1"/>
  <c r="V503" i="1"/>
  <c r="U503" i="1"/>
  <c r="W499" i="1"/>
  <c r="V499" i="1"/>
  <c r="U499" i="1"/>
  <c r="W495" i="1"/>
  <c r="V495" i="1"/>
  <c r="U495" i="1"/>
  <c r="W491" i="1"/>
  <c r="V491" i="1"/>
  <c r="U491" i="1"/>
  <c r="W487" i="1"/>
  <c r="V487" i="1"/>
  <c r="U487" i="1"/>
  <c r="W483" i="1"/>
  <c r="V483" i="1"/>
  <c r="U483" i="1"/>
  <c r="W479" i="1"/>
  <c r="V479" i="1"/>
  <c r="U479" i="1"/>
  <c r="W475" i="1"/>
  <c r="V475" i="1"/>
  <c r="U475" i="1"/>
  <c r="W471" i="1"/>
  <c r="V471" i="1"/>
  <c r="U471" i="1"/>
  <c r="W467" i="1"/>
  <c r="V467" i="1"/>
  <c r="U467" i="1"/>
  <c r="W463" i="1"/>
  <c r="V463" i="1"/>
  <c r="U463" i="1"/>
  <c r="W459" i="1"/>
  <c r="V459" i="1"/>
  <c r="U459" i="1"/>
  <c r="W455" i="1"/>
  <c r="V455" i="1"/>
  <c r="U455" i="1"/>
  <c r="W451" i="1"/>
  <c r="V451" i="1"/>
  <c r="U451" i="1"/>
  <c r="W447" i="1"/>
  <c r="V447" i="1"/>
  <c r="U447" i="1"/>
  <c r="W443" i="1"/>
  <c r="V443" i="1"/>
  <c r="U443" i="1"/>
  <c r="W439" i="1"/>
  <c r="V439" i="1"/>
  <c r="U439" i="1"/>
  <c r="W435" i="1"/>
  <c r="V435" i="1"/>
  <c r="U435" i="1"/>
  <c r="W431" i="1"/>
  <c r="V431" i="1"/>
  <c r="U431" i="1"/>
  <c r="W427" i="1"/>
  <c r="V427" i="1"/>
  <c r="U427" i="1"/>
  <c r="W423" i="1"/>
  <c r="V423" i="1"/>
  <c r="U423" i="1"/>
  <c r="W419" i="1"/>
  <c r="V419" i="1"/>
  <c r="U419" i="1"/>
  <c r="W415" i="1"/>
  <c r="V415" i="1"/>
  <c r="U415" i="1"/>
  <c r="W411" i="1"/>
  <c r="V411" i="1"/>
  <c r="U411" i="1"/>
  <c r="W407" i="1"/>
  <c r="V407" i="1"/>
  <c r="U407" i="1"/>
  <c r="W403" i="1"/>
  <c r="V403" i="1"/>
  <c r="U403" i="1"/>
  <c r="W399" i="1"/>
  <c r="V399" i="1"/>
  <c r="U399" i="1"/>
  <c r="W395" i="1"/>
  <c r="V395" i="1"/>
  <c r="U395" i="1"/>
  <c r="W391" i="1"/>
  <c r="V391" i="1"/>
  <c r="U391" i="1"/>
  <c r="W387" i="1"/>
  <c r="V387" i="1"/>
  <c r="U387" i="1"/>
  <c r="W383" i="1"/>
  <c r="V383" i="1"/>
  <c r="U383" i="1"/>
  <c r="W379" i="1"/>
  <c r="V379" i="1"/>
  <c r="U379" i="1"/>
  <c r="W375" i="1"/>
  <c r="V375" i="1"/>
  <c r="U375" i="1"/>
  <c r="W371" i="1"/>
  <c r="V371" i="1"/>
  <c r="U371" i="1"/>
  <c r="W367" i="1"/>
  <c r="V367" i="1"/>
  <c r="U367" i="1"/>
  <c r="W363" i="1"/>
  <c r="V363" i="1"/>
  <c r="U363" i="1"/>
  <c r="W359" i="1"/>
  <c r="V359" i="1"/>
  <c r="U359" i="1"/>
  <c r="W355" i="1"/>
  <c r="V355" i="1"/>
  <c r="U355" i="1"/>
  <c r="W351" i="1"/>
  <c r="V351" i="1"/>
  <c r="U351" i="1"/>
  <c r="W347" i="1"/>
  <c r="V347" i="1"/>
  <c r="U347" i="1"/>
  <c r="W343" i="1"/>
  <c r="V343" i="1"/>
  <c r="U343" i="1"/>
  <c r="W339" i="1"/>
  <c r="V339" i="1"/>
  <c r="U339" i="1"/>
  <c r="W335" i="1"/>
  <c r="V335" i="1"/>
  <c r="U335" i="1"/>
  <c r="W331" i="1"/>
  <c r="V331" i="1"/>
  <c r="U331" i="1"/>
  <c r="W327" i="1"/>
  <c r="V327" i="1"/>
  <c r="W323" i="1"/>
  <c r="V323" i="1"/>
  <c r="U323" i="1"/>
  <c r="W319" i="1"/>
  <c r="V319" i="1"/>
  <c r="U319" i="1"/>
  <c r="W315" i="1"/>
  <c r="V315" i="1"/>
  <c r="U315" i="1"/>
  <c r="W311" i="1"/>
  <c r="V311" i="1"/>
  <c r="W307" i="1"/>
  <c r="V307" i="1"/>
  <c r="U307" i="1"/>
  <c r="W303" i="1"/>
  <c r="V303" i="1"/>
  <c r="U303" i="1"/>
  <c r="W299" i="1"/>
  <c r="V299" i="1"/>
  <c r="U299" i="1"/>
  <c r="W295" i="1"/>
  <c r="V295" i="1"/>
  <c r="W291" i="1"/>
  <c r="V291" i="1"/>
  <c r="U291" i="1"/>
  <c r="W287" i="1"/>
  <c r="V287" i="1"/>
  <c r="U287" i="1"/>
  <c r="W283" i="1"/>
  <c r="V283" i="1"/>
  <c r="U283" i="1"/>
  <c r="W279" i="1"/>
  <c r="V279" i="1"/>
  <c r="W275" i="1"/>
  <c r="V275" i="1"/>
  <c r="U275" i="1"/>
  <c r="W271" i="1"/>
  <c r="V271" i="1"/>
  <c r="U271" i="1"/>
  <c r="W267" i="1"/>
  <c r="V267" i="1"/>
  <c r="U267" i="1"/>
  <c r="W263" i="1"/>
  <c r="V263" i="1"/>
  <c r="W259" i="1"/>
  <c r="V259" i="1"/>
  <c r="U259" i="1"/>
  <c r="W255" i="1"/>
  <c r="V255" i="1"/>
  <c r="U255" i="1"/>
  <c r="W251" i="1"/>
  <c r="V251" i="1"/>
  <c r="U251" i="1"/>
  <c r="W247" i="1"/>
  <c r="V247" i="1"/>
  <c r="W243" i="1"/>
  <c r="V243" i="1"/>
  <c r="U243" i="1"/>
  <c r="W239" i="1"/>
  <c r="V239" i="1"/>
  <c r="U239" i="1"/>
  <c r="W235" i="1"/>
  <c r="V235" i="1"/>
  <c r="U235" i="1"/>
  <c r="W178" i="1"/>
  <c r="V178" i="1"/>
  <c r="W174" i="1"/>
  <c r="V174" i="1"/>
  <c r="U174" i="1"/>
  <c r="W170" i="1"/>
  <c r="V170" i="1"/>
  <c r="U170" i="1"/>
  <c r="W166" i="1"/>
  <c r="V166" i="1"/>
  <c r="U166" i="1"/>
  <c r="W162" i="1"/>
  <c r="V162" i="1"/>
  <c r="W158" i="1"/>
  <c r="V158" i="1"/>
  <c r="U158" i="1"/>
  <c r="W154" i="1"/>
  <c r="V154" i="1"/>
  <c r="U154" i="1"/>
  <c r="W150" i="1"/>
  <c r="V150" i="1"/>
  <c r="U150" i="1"/>
  <c r="W146" i="1"/>
  <c r="V146" i="1"/>
  <c r="W142" i="1"/>
  <c r="V142" i="1"/>
  <c r="U142" i="1"/>
  <c r="W138" i="1"/>
  <c r="V138" i="1"/>
  <c r="U138" i="1"/>
  <c r="W134" i="1"/>
  <c r="V134" i="1"/>
  <c r="U134" i="1"/>
  <c r="W120" i="1"/>
  <c r="V120" i="1"/>
  <c r="W116" i="1"/>
  <c r="V116" i="1"/>
  <c r="U116" i="1"/>
  <c r="W112" i="1"/>
  <c r="V112" i="1"/>
  <c r="U112" i="1"/>
  <c r="W108" i="1"/>
  <c r="V108" i="1"/>
  <c r="U108" i="1"/>
  <c r="W104" i="1"/>
  <c r="V104" i="1"/>
  <c r="U104" i="1"/>
  <c r="W100" i="1"/>
  <c r="V100" i="1"/>
  <c r="U100" i="1"/>
  <c r="W96" i="1"/>
  <c r="V96" i="1"/>
  <c r="U96" i="1"/>
  <c r="W88" i="1"/>
  <c r="V88" i="1"/>
  <c r="U88" i="1"/>
  <c r="W84" i="1"/>
  <c r="V84" i="1"/>
  <c r="U84" i="1"/>
  <c r="W80" i="1"/>
  <c r="V80" i="1"/>
  <c r="U80" i="1"/>
  <c r="W76" i="1"/>
  <c r="V76" i="1"/>
  <c r="U76" i="1"/>
  <c r="W72" i="1"/>
  <c r="V72" i="1"/>
  <c r="U72" i="1"/>
  <c r="W68" i="1"/>
  <c r="V68" i="1"/>
  <c r="U68" i="1"/>
  <c r="W60" i="1"/>
  <c r="V60" i="1"/>
  <c r="U60" i="1"/>
  <c r="W56" i="1"/>
  <c r="V56" i="1"/>
  <c r="U56" i="1"/>
  <c r="W52" i="1"/>
  <c r="V52" i="1"/>
  <c r="U52" i="1"/>
  <c r="W43" i="1"/>
  <c r="V43" i="1"/>
  <c r="U43" i="1"/>
  <c r="W39" i="1"/>
  <c r="V39" i="1"/>
  <c r="U39" i="1"/>
  <c r="W35" i="1"/>
  <c r="V35" i="1"/>
  <c r="U35" i="1"/>
  <c r="W28" i="1"/>
  <c r="V28" i="1"/>
  <c r="U28" i="1"/>
  <c r="W24" i="1"/>
  <c r="V24" i="1"/>
  <c r="U24" i="1"/>
  <c r="W20" i="1"/>
  <c r="V20" i="1"/>
  <c r="U20" i="1"/>
  <c r="W14" i="1"/>
  <c r="V14" i="1"/>
  <c r="U14" i="1"/>
  <c r="W10" i="1"/>
  <c r="V10" i="1"/>
  <c r="U10" i="1"/>
  <c r="W231" i="1"/>
  <c r="V231" i="1"/>
  <c r="U231" i="1"/>
  <c r="W227" i="1"/>
  <c r="V227" i="1"/>
  <c r="U227" i="1"/>
  <c r="W223" i="1"/>
  <c r="V223" i="1"/>
  <c r="U223" i="1"/>
  <c r="W219" i="1"/>
  <c r="V219" i="1"/>
  <c r="U219" i="1"/>
  <c r="W215" i="1"/>
  <c r="V215" i="1"/>
  <c r="U215" i="1"/>
  <c r="W211" i="1"/>
  <c r="V211" i="1"/>
  <c r="U211" i="1"/>
  <c r="W207" i="1"/>
  <c r="V207" i="1"/>
  <c r="U207" i="1"/>
  <c r="W203" i="1"/>
  <c r="V203" i="1"/>
  <c r="U203" i="1"/>
  <c r="W199" i="1"/>
  <c r="V199" i="1"/>
  <c r="U199" i="1"/>
  <c r="W195" i="1"/>
  <c r="V195" i="1"/>
  <c r="U195" i="1"/>
  <c r="W191" i="1"/>
  <c r="V191" i="1"/>
  <c r="U191" i="1"/>
  <c r="W187" i="1"/>
  <c r="V187" i="1"/>
  <c r="U187" i="1"/>
  <c r="W183" i="1"/>
  <c r="V183" i="1"/>
  <c r="U183" i="1"/>
  <c r="W130" i="1"/>
  <c r="V130" i="1"/>
  <c r="U130" i="1"/>
  <c r="W126" i="1"/>
  <c r="V126" i="1"/>
  <c r="U126" i="1"/>
  <c r="W67" i="1"/>
  <c r="V67" i="1"/>
  <c r="U67" i="1"/>
  <c r="W51" i="1"/>
  <c r="V51" i="1"/>
  <c r="U51" i="1"/>
  <c r="W32" i="1"/>
  <c r="V32" i="1"/>
  <c r="U32" i="1"/>
  <c r="W182" i="1"/>
  <c r="V182" i="1"/>
  <c r="U182" i="1"/>
  <c r="W17" i="1"/>
  <c r="V17" i="1"/>
  <c r="U17" i="1"/>
  <c r="W6" i="1"/>
  <c r="V6" i="1"/>
  <c r="U6" i="1"/>
  <c r="S391" i="1"/>
  <c r="S375" i="1"/>
  <c r="S359" i="1"/>
  <c r="S343" i="1"/>
  <c r="S327" i="1"/>
  <c r="S311" i="1"/>
  <c r="S306" i="1"/>
  <c r="S295" i="1"/>
  <c r="S279" i="1"/>
  <c r="S263" i="1"/>
  <c r="S247" i="1"/>
  <c r="S242" i="1"/>
  <c r="S178" i="1"/>
  <c r="S162" i="1"/>
  <c r="S146" i="1"/>
  <c r="S120" i="1"/>
  <c r="S115" i="1"/>
  <c r="S104" i="1"/>
  <c r="S84" i="1"/>
  <c r="S68" i="1"/>
  <c r="S43" i="1"/>
  <c r="S24" i="1"/>
  <c r="S231" i="1"/>
  <c r="S215" i="1"/>
  <c r="S199" i="1"/>
  <c r="S183" i="1"/>
  <c r="S51" i="1"/>
  <c r="S6" i="1"/>
  <c r="U327" i="1"/>
  <c r="U263" i="1"/>
  <c r="U146" i="1"/>
  <c r="V847" i="1"/>
  <c r="V783" i="1"/>
  <c r="V719" i="1"/>
  <c r="V655" i="1"/>
  <c r="V591" i="1"/>
  <c r="W886" i="1"/>
  <c r="V886" i="1"/>
  <c r="U886" i="1"/>
  <c r="W882" i="1"/>
  <c r="V882" i="1"/>
  <c r="U882" i="1"/>
  <c r="W878" i="1"/>
  <c r="U878" i="1"/>
  <c r="V878" i="1"/>
  <c r="W874" i="1"/>
  <c r="V874" i="1"/>
  <c r="U874" i="1"/>
  <c r="W870" i="1"/>
  <c r="V870" i="1"/>
  <c r="U870" i="1"/>
  <c r="W866" i="1"/>
  <c r="V866" i="1"/>
  <c r="U866" i="1"/>
  <c r="W862" i="1"/>
  <c r="U862" i="1"/>
  <c r="V862" i="1"/>
  <c r="W858" i="1"/>
  <c r="V858" i="1"/>
  <c r="U858" i="1"/>
  <c r="W854" i="1"/>
  <c r="V854" i="1"/>
  <c r="U854" i="1"/>
  <c r="W850" i="1"/>
  <c r="V850" i="1"/>
  <c r="U850" i="1"/>
  <c r="W846" i="1"/>
  <c r="U846" i="1"/>
  <c r="V846" i="1"/>
  <c r="W842" i="1"/>
  <c r="V842" i="1"/>
  <c r="U842" i="1"/>
  <c r="W838" i="1"/>
  <c r="V838" i="1"/>
  <c r="U838" i="1"/>
  <c r="W834" i="1"/>
  <c r="V834" i="1"/>
  <c r="U834" i="1"/>
  <c r="W830" i="1"/>
  <c r="U830" i="1"/>
  <c r="V830" i="1"/>
  <c r="W826" i="1"/>
  <c r="V826" i="1"/>
  <c r="U826" i="1"/>
  <c r="W822" i="1"/>
  <c r="V822" i="1"/>
  <c r="U822" i="1"/>
  <c r="W818" i="1"/>
  <c r="V818" i="1"/>
  <c r="U818" i="1"/>
  <c r="W814" i="1"/>
  <c r="U814" i="1"/>
  <c r="V814" i="1"/>
  <c r="W810" i="1"/>
  <c r="V810" i="1"/>
  <c r="U810" i="1"/>
  <c r="W806" i="1"/>
  <c r="V806" i="1"/>
  <c r="U806" i="1"/>
  <c r="W802" i="1"/>
  <c r="V802" i="1"/>
  <c r="U802" i="1"/>
  <c r="W798" i="1"/>
  <c r="U798" i="1"/>
  <c r="V798" i="1"/>
  <c r="W794" i="1"/>
  <c r="V794" i="1"/>
  <c r="U794" i="1"/>
  <c r="W790" i="1"/>
  <c r="V790" i="1"/>
  <c r="U790" i="1"/>
  <c r="W786" i="1"/>
  <c r="V786" i="1"/>
  <c r="U786" i="1"/>
  <c r="W782" i="1"/>
  <c r="U782" i="1"/>
  <c r="V782" i="1"/>
  <c r="W778" i="1"/>
  <c r="V778" i="1"/>
  <c r="U778" i="1"/>
  <c r="W774" i="1"/>
  <c r="V774" i="1"/>
  <c r="U774" i="1"/>
  <c r="W770" i="1"/>
  <c r="V770" i="1"/>
  <c r="U770" i="1"/>
  <c r="W766" i="1"/>
  <c r="U766" i="1"/>
  <c r="V766" i="1"/>
  <c r="W762" i="1"/>
  <c r="V762" i="1"/>
  <c r="U762" i="1"/>
  <c r="W758" i="1"/>
  <c r="V758" i="1"/>
  <c r="U758" i="1"/>
  <c r="W754" i="1"/>
  <c r="V754" i="1"/>
  <c r="U754" i="1"/>
  <c r="W750" i="1"/>
  <c r="U750" i="1"/>
  <c r="V750" i="1"/>
  <c r="W746" i="1"/>
  <c r="V746" i="1"/>
  <c r="U746" i="1"/>
  <c r="W742" i="1"/>
  <c r="V742" i="1"/>
  <c r="U742" i="1"/>
  <c r="W738" i="1"/>
  <c r="V738" i="1"/>
  <c r="U738" i="1"/>
  <c r="W734" i="1"/>
  <c r="U734" i="1"/>
  <c r="V734" i="1"/>
  <c r="W730" i="1"/>
  <c r="V730" i="1"/>
  <c r="U730" i="1"/>
  <c r="W726" i="1"/>
  <c r="V726" i="1"/>
  <c r="U726" i="1"/>
  <c r="W722" i="1"/>
  <c r="V722" i="1"/>
  <c r="U722" i="1"/>
  <c r="W718" i="1"/>
  <c r="U718" i="1"/>
  <c r="V718" i="1"/>
  <c r="W714" i="1"/>
  <c r="V714" i="1"/>
  <c r="U714" i="1"/>
  <c r="W710" i="1"/>
  <c r="V710" i="1"/>
  <c r="U710" i="1"/>
  <c r="W706" i="1"/>
  <c r="V706" i="1"/>
  <c r="U706" i="1"/>
  <c r="W702" i="1"/>
  <c r="U702" i="1"/>
  <c r="V702" i="1"/>
  <c r="W698" i="1"/>
  <c r="V698" i="1"/>
  <c r="U698" i="1"/>
  <c r="W694" i="1"/>
  <c r="V694" i="1"/>
  <c r="U694" i="1"/>
  <c r="W690" i="1"/>
  <c r="V690" i="1"/>
  <c r="U690" i="1"/>
  <c r="W686" i="1"/>
  <c r="U686" i="1"/>
  <c r="V686" i="1"/>
  <c r="W682" i="1"/>
  <c r="V682" i="1"/>
  <c r="U682" i="1"/>
  <c r="W678" i="1"/>
  <c r="V678" i="1"/>
  <c r="U678" i="1"/>
  <c r="W674" i="1"/>
  <c r="V674" i="1"/>
  <c r="U674" i="1"/>
  <c r="W670" i="1"/>
  <c r="U670" i="1"/>
  <c r="V670" i="1"/>
  <c r="W666" i="1"/>
  <c r="V666" i="1"/>
  <c r="U666" i="1"/>
  <c r="W662" i="1"/>
  <c r="V662" i="1"/>
  <c r="U662" i="1"/>
  <c r="W658" i="1"/>
  <c r="V658" i="1"/>
  <c r="U658" i="1"/>
  <c r="W654" i="1"/>
  <c r="U654" i="1"/>
  <c r="V654" i="1"/>
  <c r="W650" i="1"/>
  <c r="V650" i="1"/>
  <c r="U650" i="1"/>
  <c r="W646" i="1"/>
  <c r="V646" i="1"/>
  <c r="U646" i="1"/>
  <c r="W642" i="1"/>
  <c r="V642" i="1"/>
  <c r="U642" i="1"/>
  <c r="W638" i="1"/>
  <c r="U638" i="1"/>
  <c r="V638" i="1"/>
  <c r="W634" i="1"/>
  <c r="V634" i="1"/>
  <c r="U634" i="1"/>
  <c r="W630" i="1"/>
  <c r="V630" i="1"/>
  <c r="U630" i="1"/>
  <c r="W626" i="1"/>
  <c r="V626" i="1"/>
  <c r="U626" i="1"/>
  <c r="W622" i="1"/>
  <c r="U622" i="1"/>
  <c r="V622" i="1"/>
  <c r="W618" i="1"/>
  <c r="V618" i="1"/>
  <c r="U618" i="1"/>
  <c r="W614" i="1"/>
  <c r="V614" i="1"/>
  <c r="U614" i="1"/>
  <c r="W610" i="1"/>
  <c r="V610" i="1"/>
  <c r="U610" i="1"/>
  <c r="W606" i="1"/>
  <c r="U606" i="1"/>
  <c r="V606" i="1"/>
  <c r="W602" i="1"/>
  <c r="V602" i="1"/>
  <c r="U602" i="1"/>
  <c r="W598" i="1"/>
  <c r="V598" i="1"/>
  <c r="U598" i="1"/>
  <c r="W594" i="1"/>
  <c r="V594" i="1"/>
  <c r="U594" i="1"/>
  <c r="W590" i="1"/>
  <c r="U590" i="1"/>
  <c r="V590" i="1"/>
  <c r="W586" i="1"/>
  <c r="V586" i="1"/>
  <c r="U586" i="1"/>
  <c r="W582" i="1"/>
  <c r="V582" i="1"/>
  <c r="U582" i="1"/>
  <c r="W578" i="1"/>
  <c r="V578" i="1"/>
  <c r="U578" i="1"/>
  <c r="W574" i="1"/>
  <c r="U574" i="1"/>
  <c r="V574" i="1"/>
  <c r="W570" i="1"/>
  <c r="V570" i="1"/>
  <c r="U570" i="1"/>
  <c r="W566" i="1"/>
  <c r="V566" i="1"/>
  <c r="U566" i="1"/>
  <c r="W562" i="1"/>
  <c r="V562" i="1"/>
  <c r="U562" i="1"/>
  <c r="W558" i="1"/>
  <c r="V558" i="1"/>
  <c r="U558" i="1"/>
  <c r="W554" i="1"/>
  <c r="U554" i="1"/>
  <c r="W550" i="1"/>
  <c r="V550" i="1"/>
  <c r="U550" i="1"/>
  <c r="W546" i="1"/>
  <c r="V546" i="1"/>
  <c r="U546" i="1"/>
  <c r="W542" i="1"/>
  <c r="V542" i="1"/>
  <c r="U542" i="1"/>
  <c r="W538" i="1"/>
  <c r="V538" i="1"/>
  <c r="U538" i="1"/>
  <c r="W534" i="1"/>
  <c r="V534" i="1"/>
  <c r="U534" i="1"/>
  <c r="W530" i="1"/>
  <c r="V530" i="1"/>
  <c r="U530" i="1"/>
  <c r="W526" i="1"/>
  <c r="U526" i="1"/>
  <c r="V526" i="1"/>
  <c r="W522" i="1"/>
  <c r="V522" i="1"/>
  <c r="U522" i="1"/>
  <c r="W518" i="1"/>
  <c r="V518" i="1"/>
  <c r="U518" i="1"/>
  <c r="W514" i="1"/>
  <c r="V514" i="1"/>
  <c r="U514" i="1"/>
  <c r="W510" i="1"/>
  <c r="V510" i="1"/>
  <c r="U510" i="1"/>
  <c r="W506" i="1"/>
  <c r="V506" i="1"/>
  <c r="U506" i="1"/>
  <c r="W502" i="1"/>
  <c r="V502" i="1"/>
  <c r="U502" i="1"/>
  <c r="W498" i="1"/>
  <c r="V498" i="1"/>
  <c r="U498" i="1"/>
  <c r="W494" i="1"/>
  <c r="U494" i="1"/>
  <c r="V494" i="1"/>
  <c r="W490" i="1"/>
  <c r="V490" i="1"/>
  <c r="U490" i="1"/>
  <c r="W486" i="1"/>
  <c r="V486" i="1"/>
  <c r="U486" i="1"/>
  <c r="W482" i="1"/>
  <c r="V482" i="1"/>
  <c r="U482" i="1"/>
  <c r="W478" i="1"/>
  <c r="V478" i="1"/>
  <c r="U478" i="1"/>
  <c r="W474" i="1"/>
  <c r="V474" i="1"/>
  <c r="U474" i="1"/>
  <c r="W470" i="1"/>
  <c r="V470" i="1"/>
  <c r="U470" i="1"/>
  <c r="W466" i="1"/>
  <c r="V466" i="1"/>
  <c r="U466" i="1"/>
  <c r="W462" i="1"/>
  <c r="U462" i="1"/>
  <c r="V462" i="1"/>
  <c r="W458" i="1"/>
  <c r="V458" i="1"/>
  <c r="U458" i="1"/>
  <c r="W454" i="1"/>
  <c r="V454" i="1"/>
  <c r="U454" i="1"/>
  <c r="W450" i="1"/>
  <c r="V450" i="1"/>
  <c r="U450" i="1"/>
  <c r="W446" i="1"/>
  <c r="V446" i="1"/>
  <c r="U446" i="1"/>
  <c r="W442" i="1"/>
  <c r="V442" i="1"/>
  <c r="U442" i="1"/>
  <c r="W438" i="1"/>
  <c r="V438" i="1"/>
  <c r="U438" i="1"/>
  <c r="W434" i="1"/>
  <c r="V434" i="1"/>
  <c r="U434" i="1"/>
  <c r="W430" i="1"/>
  <c r="U430" i="1"/>
  <c r="V430" i="1"/>
  <c r="W426" i="1"/>
  <c r="V426" i="1"/>
  <c r="U426" i="1"/>
  <c r="W422" i="1"/>
  <c r="V422" i="1"/>
  <c r="U422" i="1"/>
  <c r="W418" i="1"/>
  <c r="V418" i="1"/>
  <c r="U418" i="1"/>
  <c r="W414" i="1"/>
  <c r="V414" i="1"/>
  <c r="U414" i="1"/>
  <c r="W410" i="1"/>
  <c r="V410" i="1"/>
  <c r="U410" i="1"/>
  <c r="W406" i="1"/>
  <c r="V406" i="1"/>
  <c r="U406" i="1"/>
  <c r="W402" i="1"/>
  <c r="V402" i="1"/>
  <c r="U402" i="1"/>
  <c r="W398" i="1"/>
  <c r="U398" i="1"/>
  <c r="V398" i="1"/>
  <c r="W394" i="1"/>
  <c r="V394" i="1"/>
  <c r="U394" i="1"/>
  <c r="W390" i="1"/>
  <c r="V390" i="1"/>
  <c r="U390" i="1"/>
  <c r="W386" i="1"/>
  <c r="V386" i="1"/>
  <c r="U386" i="1"/>
  <c r="W382" i="1"/>
  <c r="V382" i="1"/>
  <c r="U382" i="1"/>
  <c r="W378" i="1"/>
  <c r="V378" i="1"/>
  <c r="U378" i="1"/>
  <c r="W374" i="1"/>
  <c r="V374" i="1"/>
  <c r="U374" i="1"/>
  <c r="W370" i="1"/>
  <c r="V370" i="1"/>
  <c r="U370" i="1"/>
  <c r="W366" i="1"/>
  <c r="U366" i="1"/>
  <c r="V366" i="1"/>
  <c r="W362" i="1"/>
  <c r="V362" i="1"/>
  <c r="U362" i="1"/>
  <c r="W358" i="1"/>
  <c r="V358" i="1"/>
  <c r="U358" i="1"/>
  <c r="W354" i="1"/>
  <c r="V354" i="1"/>
  <c r="U354" i="1"/>
  <c r="W350" i="1"/>
  <c r="V350" i="1"/>
  <c r="U350" i="1"/>
  <c r="W346" i="1"/>
  <c r="V346" i="1"/>
  <c r="U346" i="1"/>
  <c r="W342" i="1"/>
  <c r="V342" i="1"/>
  <c r="U342" i="1"/>
  <c r="W338" i="1"/>
  <c r="V338" i="1"/>
  <c r="U338" i="1"/>
  <c r="W334" i="1"/>
  <c r="U334" i="1"/>
  <c r="V334" i="1"/>
  <c r="W330" i="1"/>
  <c r="V330" i="1"/>
  <c r="U330" i="1"/>
  <c r="W326" i="1"/>
  <c r="V326" i="1"/>
  <c r="U326" i="1"/>
  <c r="W322" i="1"/>
  <c r="V322" i="1"/>
  <c r="W318" i="1"/>
  <c r="V318" i="1"/>
  <c r="U318" i="1"/>
  <c r="W314" i="1"/>
  <c r="V314" i="1"/>
  <c r="U314" i="1"/>
  <c r="W310" i="1"/>
  <c r="V310" i="1"/>
  <c r="U310" i="1"/>
  <c r="W306" i="1"/>
  <c r="V306" i="1"/>
  <c r="W302" i="1"/>
  <c r="U302" i="1"/>
  <c r="V302" i="1"/>
  <c r="W298" i="1"/>
  <c r="V298" i="1"/>
  <c r="U298" i="1"/>
  <c r="W294" i="1"/>
  <c r="V294" i="1"/>
  <c r="U294" i="1"/>
  <c r="W290" i="1"/>
  <c r="V290" i="1"/>
  <c r="W286" i="1"/>
  <c r="V286" i="1"/>
  <c r="U286" i="1"/>
  <c r="W282" i="1"/>
  <c r="V282" i="1"/>
  <c r="U282" i="1"/>
  <c r="W278" i="1"/>
  <c r="V278" i="1"/>
  <c r="U278" i="1"/>
  <c r="W274" i="1"/>
  <c r="V274" i="1"/>
  <c r="W270" i="1"/>
  <c r="U270" i="1"/>
  <c r="V270" i="1"/>
  <c r="W266" i="1"/>
  <c r="V266" i="1"/>
  <c r="U266" i="1"/>
  <c r="W262" i="1"/>
  <c r="V262" i="1"/>
  <c r="U262" i="1"/>
  <c r="W258" i="1"/>
  <c r="V258" i="1"/>
  <c r="W254" i="1"/>
  <c r="V254" i="1"/>
  <c r="U254" i="1"/>
  <c r="W250" i="1"/>
  <c r="V250" i="1"/>
  <c r="U250" i="1"/>
  <c r="W246" i="1"/>
  <c r="V246" i="1"/>
  <c r="U246" i="1"/>
  <c r="W242" i="1"/>
  <c r="V242" i="1"/>
  <c r="W238" i="1"/>
  <c r="U238" i="1"/>
  <c r="V238" i="1"/>
  <c r="W234" i="1"/>
  <c r="V234" i="1"/>
  <c r="U234" i="1"/>
  <c r="W177" i="1"/>
  <c r="V177" i="1"/>
  <c r="U177" i="1"/>
  <c r="W173" i="1"/>
  <c r="V173" i="1"/>
  <c r="W169" i="1"/>
  <c r="V169" i="1"/>
  <c r="U169" i="1"/>
  <c r="W165" i="1"/>
  <c r="V165" i="1"/>
  <c r="U165" i="1"/>
  <c r="W161" i="1"/>
  <c r="V161" i="1"/>
  <c r="U161" i="1"/>
  <c r="W157" i="1"/>
  <c r="V157" i="1"/>
  <c r="W153" i="1"/>
  <c r="U153" i="1"/>
  <c r="V153" i="1"/>
  <c r="W149" i="1"/>
  <c r="V149" i="1"/>
  <c r="U149" i="1"/>
  <c r="W145" i="1"/>
  <c r="V145" i="1"/>
  <c r="U145" i="1"/>
  <c r="W141" i="1"/>
  <c r="V141" i="1"/>
  <c r="W137" i="1"/>
  <c r="V137" i="1"/>
  <c r="U137" i="1"/>
  <c r="W123" i="1"/>
  <c r="V123" i="1"/>
  <c r="U123" i="1"/>
  <c r="W119" i="1"/>
  <c r="V119" i="1"/>
  <c r="U119" i="1"/>
  <c r="W115" i="1"/>
  <c r="V115" i="1"/>
  <c r="W111" i="1"/>
  <c r="U111" i="1"/>
  <c r="V111" i="1"/>
  <c r="W107" i="1"/>
  <c r="V107" i="1"/>
  <c r="U107" i="1"/>
  <c r="W103" i="1"/>
  <c r="V103" i="1"/>
  <c r="W99" i="1"/>
  <c r="V99" i="1"/>
  <c r="U99" i="1"/>
  <c r="W95" i="1"/>
  <c r="V95" i="1"/>
  <c r="W87" i="1"/>
  <c r="V87" i="1"/>
  <c r="U87" i="1"/>
  <c r="W83" i="1"/>
  <c r="V83" i="1"/>
  <c r="W79" i="1"/>
  <c r="V79" i="1"/>
  <c r="U79" i="1"/>
  <c r="W75" i="1"/>
  <c r="V75" i="1"/>
  <c r="W71" i="1"/>
  <c r="V71" i="1"/>
  <c r="U71" i="1"/>
  <c r="W63" i="1"/>
  <c r="V63" i="1"/>
  <c r="W59" i="1"/>
  <c r="V59" i="1"/>
  <c r="U59" i="1"/>
  <c r="W55" i="1"/>
  <c r="V55" i="1"/>
  <c r="W46" i="1"/>
  <c r="V46" i="1"/>
  <c r="U46" i="1"/>
  <c r="W42" i="1"/>
  <c r="V42" i="1"/>
  <c r="W38" i="1"/>
  <c r="V38" i="1"/>
  <c r="U38" i="1"/>
  <c r="W34" i="1"/>
  <c r="V34" i="1"/>
  <c r="W27" i="1"/>
  <c r="V27" i="1"/>
  <c r="U27" i="1"/>
  <c r="W23" i="1"/>
  <c r="V23" i="1"/>
  <c r="W19" i="1"/>
  <c r="V19" i="1"/>
  <c r="U19" i="1"/>
  <c r="W13" i="1"/>
  <c r="V13" i="1"/>
  <c r="W4" i="1"/>
  <c r="V4" i="1"/>
  <c r="U4" i="1"/>
  <c r="W230" i="1"/>
  <c r="V230" i="1"/>
  <c r="W226" i="1"/>
  <c r="V226" i="1"/>
  <c r="U226" i="1"/>
  <c r="W222" i="1"/>
  <c r="V222" i="1"/>
  <c r="W218" i="1"/>
  <c r="V218" i="1"/>
  <c r="U218" i="1"/>
  <c r="W214" i="1"/>
  <c r="V214" i="1"/>
  <c r="W210" i="1"/>
  <c r="V210" i="1"/>
  <c r="U210" i="1"/>
  <c r="W206" i="1"/>
  <c r="V206" i="1"/>
  <c r="W202" i="1"/>
  <c r="V202" i="1"/>
  <c r="U202" i="1"/>
  <c r="W198" i="1"/>
  <c r="V198" i="1"/>
  <c r="W194" i="1"/>
  <c r="V194" i="1"/>
  <c r="U194" i="1"/>
  <c r="W190" i="1"/>
  <c r="V190" i="1"/>
  <c r="W186" i="1"/>
  <c r="V186" i="1"/>
  <c r="U186" i="1"/>
  <c r="W133" i="1"/>
  <c r="V133" i="1"/>
  <c r="W129" i="1"/>
  <c r="V129" i="1"/>
  <c r="U129" i="1"/>
  <c r="W92" i="1"/>
  <c r="V92" i="1"/>
  <c r="W66" i="1"/>
  <c r="V66" i="1"/>
  <c r="U66" i="1"/>
  <c r="W50" i="1"/>
  <c r="V50" i="1"/>
  <c r="W18" i="1"/>
  <c r="V18" i="1"/>
  <c r="U18" i="1"/>
  <c r="W181" i="1"/>
  <c r="V181" i="1"/>
  <c r="W7" i="1"/>
  <c r="V7" i="1"/>
  <c r="U7" i="1"/>
  <c r="W47" i="1"/>
  <c r="V47" i="1"/>
  <c r="S891" i="1"/>
  <c r="S887" i="1"/>
  <c r="S883" i="1"/>
  <c r="S879" i="1"/>
  <c r="S875" i="1"/>
  <c r="S871" i="1"/>
  <c r="S867" i="1"/>
  <c r="S863" i="1"/>
  <c r="S859" i="1"/>
  <c r="S855" i="1"/>
  <c r="S851" i="1"/>
  <c r="S847" i="1"/>
  <c r="S843" i="1"/>
  <c r="S839" i="1"/>
  <c r="S835" i="1"/>
  <c r="S831" i="1"/>
  <c r="S827" i="1"/>
  <c r="S823" i="1"/>
  <c r="S819" i="1"/>
  <c r="S815" i="1"/>
  <c r="S811" i="1"/>
  <c r="S807" i="1"/>
  <c r="S803" i="1"/>
  <c r="S799" i="1"/>
  <c r="S795" i="1"/>
  <c r="S791" i="1"/>
  <c r="S787" i="1"/>
  <c r="S783" i="1"/>
  <c r="S779" i="1"/>
  <c r="S775" i="1"/>
  <c r="S771" i="1"/>
  <c r="S767" i="1"/>
  <c r="S763" i="1"/>
  <c r="S759" i="1"/>
  <c r="S755" i="1"/>
  <c r="S751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83" i="1"/>
  <c r="S679" i="1"/>
  <c r="S675" i="1"/>
  <c r="S671" i="1"/>
  <c r="S667" i="1"/>
  <c r="S663" i="1"/>
  <c r="S659" i="1"/>
  <c r="S655" i="1"/>
  <c r="S651" i="1"/>
  <c r="S647" i="1"/>
  <c r="S643" i="1"/>
  <c r="S639" i="1"/>
  <c r="S635" i="1"/>
  <c r="S631" i="1"/>
  <c r="S627" i="1"/>
  <c r="S623" i="1"/>
  <c r="S619" i="1"/>
  <c r="S615" i="1"/>
  <c r="S611" i="1"/>
  <c r="S607" i="1"/>
  <c r="S603" i="1"/>
  <c r="S599" i="1"/>
  <c r="S595" i="1"/>
  <c r="S591" i="1"/>
  <c r="S587" i="1"/>
  <c r="S583" i="1"/>
  <c r="S579" i="1"/>
  <c r="S575" i="1"/>
  <c r="S571" i="1"/>
  <c r="S567" i="1"/>
  <c r="S563" i="1"/>
  <c r="S559" i="1"/>
  <c r="S555" i="1"/>
  <c r="S551" i="1"/>
  <c r="S547" i="1"/>
  <c r="S543" i="1"/>
  <c r="S539" i="1"/>
  <c r="S535" i="1"/>
  <c r="S531" i="1"/>
  <c r="S527" i="1"/>
  <c r="S523" i="1"/>
  <c r="S519" i="1"/>
  <c r="S515" i="1"/>
  <c r="S511" i="1"/>
  <c r="S507" i="1"/>
  <c r="S503" i="1"/>
  <c r="S499" i="1"/>
  <c r="S495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0" i="1"/>
  <c r="S379" i="1"/>
  <c r="S374" i="1"/>
  <c r="S363" i="1"/>
  <c r="S358" i="1"/>
  <c r="S347" i="1"/>
  <c r="S342" i="1"/>
  <c r="S331" i="1"/>
  <c r="S326" i="1"/>
  <c r="S315" i="1"/>
  <c r="S310" i="1"/>
  <c r="S299" i="1"/>
  <c r="S294" i="1"/>
  <c r="S283" i="1"/>
  <c r="S278" i="1"/>
  <c r="S267" i="1"/>
  <c r="S262" i="1"/>
  <c r="S251" i="1"/>
  <c r="S246" i="1"/>
  <c r="S235" i="1"/>
  <c r="S177" i="1"/>
  <c r="S166" i="1"/>
  <c r="S161" i="1"/>
  <c r="S150" i="1"/>
  <c r="S145" i="1"/>
  <c r="S134" i="1"/>
  <c r="S119" i="1"/>
  <c r="S108" i="1"/>
  <c r="S103" i="1"/>
  <c r="S88" i="1"/>
  <c r="S83" i="1"/>
  <c r="S72" i="1"/>
  <c r="S63" i="1"/>
  <c r="S52" i="1"/>
  <c r="S42" i="1"/>
  <c r="S28" i="1"/>
  <c r="S23" i="1"/>
  <c r="S10" i="1"/>
  <c r="S230" i="1"/>
  <c r="S219" i="1"/>
  <c r="S214" i="1"/>
  <c r="S203" i="1"/>
  <c r="S198" i="1"/>
  <c r="S187" i="1"/>
  <c r="S133" i="1"/>
  <c r="S67" i="1"/>
  <c r="S50" i="1"/>
  <c r="S17" i="1"/>
  <c r="S47" i="1"/>
  <c r="U322" i="1"/>
  <c r="U279" i="1"/>
  <c r="U258" i="1"/>
  <c r="U162" i="1"/>
  <c r="U141" i="1"/>
  <c r="U75" i="1"/>
  <c r="U34" i="1"/>
  <c r="U222" i="1"/>
  <c r="U190" i="1"/>
  <c r="U181" i="1"/>
  <c r="V831" i="1"/>
  <c r="V767" i="1"/>
  <c r="V703" i="1"/>
  <c r="V639" i="1"/>
  <c r="V575" i="1"/>
  <c r="Q2" i="1"/>
  <c r="O1" i="1"/>
  <c r="P1" i="1" s="1"/>
  <c r="K925" i="1"/>
  <c r="O2" i="1" s="1"/>
  <c r="G4" i="5" l="1"/>
  <c r="L15" i="5"/>
  <c r="M16" i="5" s="1"/>
  <c r="Q4" i="5"/>
  <c r="D19" i="4"/>
  <c r="G19" i="4" s="1"/>
  <c r="G5" i="5"/>
  <c r="G8" i="5"/>
  <c r="G6" i="5"/>
  <c r="G11" i="5"/>
  <c r="G9" i="5"/>
  <c r="G7" i="5"/>
  <c r="G10" i="5"/>
  <c r="D16" i="4"/>
  <c r="D17" i="4" s="1"/>
  <c r="D6" i="4"/>
  <c r="C16" i="4"/>
  <c r="H2" i="1"/>
  <c r="C10" i="4"/>
  <c r="C11" i="4" s="1"/>
  <c r="C5" i="4"/>
  <c r="P2" i="1"/>
  <c r="R2" i="1"/>
  <c r="T2" i="1"/>
  <c r="S2" i="1"/>
  <c r="M11" i="5" l="1"/>
  <c r="N11" i="5"/>
  <c r="M10" i="5"/>
  <c r="N10" i="5"/>
  <c r="M6" i="5"/>
  <c r="N6" i="5"/>
  <c r="M7" i="5"/>
  <c r="N7" i="5"/>
  <c r="N8" i="5"/>
  <c r="M8" i="5"/>
  <c r="N9" i="5"/>
  <c r="M9" i="5"/>
  <c r="N5" i="5"/>
  <c r="M5" i="5"/>
  <c r="N4" i="5"/>
  <c r="M4" i="5"/>
  <c r="C17" i="4"/>
  <c r="C6" i="4"/>
  <c r="C20" i="4"/>
  <c r="H7" i="5"/>
  <c r="H8" i="5"/>
  <c r="H4" i="5"/>
  <c r="G12" i="5"/>
  <c r="N12" i="5" s="1"/>
  <c r="H9" i="5"/>
  <c r="H5" i="5"/>
  <c r="H11" i="5"/>
  <c r="H10" i="5"/>
  <c r="H6" i="5"/>
  <c r="G16" i="4"/>
  <c r="M15" i="5" l="1"/>
  <c r="H12" i="5"/>
  <c r="O10" i="5" l="1"/>
  <c r="O8" i="5"/>
  <c r="O7" i="5"/>
  <c r="O5" i="5"/>
  <c r="O11" i="5"/>
  <c r="O6" i="5"/>
  <c r="O9" i="5"/>
</calcChain>
</file>

<file path=xl/sharedStrings.xml><?xml version="1.0" encoding="utf-8"?>
<sst xmlns="http://schemas.openxmlformats.org/spreadsheetml/2006/main" count="2849" uniqueCount="1915">
  <si>
    <t>Worker ID</t>
  </si>
  <si>
    <t>Link to Individual Worker Page</t>
  </si>
  <si>
    <t>Number of HITs approved or rejected - Lifetime</t>
  </si>
  <si>
    <t>Number of HITs approved - Lifetime</t>
  </si>
  <si>
    <t>Your Lifetime approval rate</t>
  </si>
  <si>
    <t>Number of HITs approved or rejected - Last 30 days</t>
  </si>
  <si>
    <t>Number of HITs approved - Last 30 days</t>
  </si>
  <si>
    <t>Your Last 30 days approval rate</t>
  </si>
  <si>
    <t>Number of HITs approved or rejected - Last 7 days</t>
  </si>
  <si>
    <t>Number of HITs approved - Last 7 days</t>
  </si>
  <si>
    <t>Your Last 7 days approval rate</t>
  </si>
  <si>
    <t>CURRENT BlockStatus</t>
  </si>
  <si>
    <t>UPDATE BlockStatus</t>
  </si>
  <si>
    <t>A0139874D01RZM908X1N</t>
  </si>
  <si>
    <t>https://requester.mturk.com/workers/A0139874D01RZM908X1N</t>
  </si>
  <si>
    <t>Never Blocked</t>
  </si>
  <si>
    <t>A100X9O4MZV8R3</t>
  </si>
  <si>
    <t>https://requester.mturk.com/workers/A100X9O4MZV8R3</t>
  </si>
  <si>
    <t>A10DJS6B57HHT7</t>
  </si>
  <si>
    <t>https://requester.mturk.com/workers/A10DJS6B57HHT7</t>
  </si>
  <si>
    <t>A10MH2GE01BXXE</t>
  </si>
  <si>
    <t>https://requester.mturk.com/workers/A10MH2GE01BXXE</t>
  </si>
  <si>
    <t>A10XSP6EJJ61U9</t>
  </si>
  <si>
    <t>https://requester.mturk.com/workers/A10XSP6EJJ61U9</t>
  </si>
  <si>
    <t>A10Z7NLSO1VS9P</t>
  </si>
  <si>
    <t>https://requester.mturk.com/workers/A10Z7NLSO1VS9P</t>
  </si>
  <si>
    <t>A11FHN4OEREL9P</t>
  </si>
  <si>
    <t>https://requester.mturk.com/workers/A11FHN4OEREL9P</t>
  </si>
  <si>
    <t>A11K2J1UJCBB9N</t>
  </si>
  <si>
    <t>https://requester.mturk.com/workers/A11K2J1UJCBB9N</t>
  </si>
  <si>
    <t>A11SWVGXLZCTQF</t>
  </si>
  <si>
    <t>https://requester.mturk.com/workers/A11SWVGXLZCTQF</t>
  </si>
  <si>
    <t>A11W0HFIEV5NK4</t>
  </si>
  <si>
    <t>https://requester.mturk.com/workers/A11W0HFIEV5NK4</t>
  </si>
  <si>
    <t>A125ODOYS2ZZDL</t>
  </si>
  <si>
    <t>https://requester.mturk.com/workers/A125ODOYS2ZZDL</t>
  </si>
  <si>
    <t>A128BUMKWWS54Z</t>
  </si>
  <si>
    <t>https://requester.mturk.com/workers/A128BUMKWWS54Z</t>
  </si>
  <si>
    <t>A12KS8U7TA5744</t>
  </si>
  <si>
    <t>https://requester.mturk.com/workers/A12KS8U7TA5744</t>
  </si>
  <si>
    <t>A130V7ERVRCTP4</t>
  </si>
  <si>
    <t>https://requester.mturk.com/workers/A130V7ERVRCTP4</t>
  </si>
  <si>
    <t>A13DWVB7J2P4D8</t>
  </si>
  <si>
    <t>https://requester.mturk.com/workers/A13DWVB7J2P4D8</t>
  </si>
  <si>
    <t>A13GGM47LP6HB7</t>
  </si>
  <si>
    <t>https://requester.mturk.com/workers/A13GGM47LP6HB7</t>
  </si>
  <si>
    <t>A13HA2K0RUU0W0</t>
  </si>
  <si>
    <t>https://requester.mturk.com/workers/A13HA2K0RUU0W0</t>
  </si>
  <si>
    <t>A13L909UK1KXAC</t>
  </si>
  <si>
    <t>https://requester.mturk.com/workers/A13L909UK1KXAC</t>
  </si>
  <si>
    <t>A13STUE0VL42FA</t>
  </si>
  <si>
    <t>https://requester.mturk.com/workers/A13STUE0VL42FA</t>
  </si>
  <si>
    <t>A13UX3ONE34JJK</t>
  </si>
  <si>
    <t>https://requester.mturk.com/workers/A13UX3ONE34JJK</t>
  </si>
  <si>
    <t>A13V6ZYVF3A7EW</t>
  </si>
  <si>
    <t>https://requester.mturk.com/workers/A13V6ZYVF3A7EW</t>
  </si>
  <si>
    <t>A13W8W81TPORYZ</t>
  </si>
  <si>
    <t>https://requester.mturk.com/workers/A13W8W81TPORYZ</t>
  </si>
  <si>
    <t>A14GSKVEQOSIFD</t>
  </si>
  <si>
    <t>https://requester.mturk.com/workers/A14GSKVEQOSIFD</t>
  </si>
  <si>
    <t>A14NADUUYN8J4P</t>
  </si>
  <si>
    <t>https://requester.mturk.com/workers/A14NADUUYN8J4P</t>
  </si>
  <si>
    <t>A14NI3TFGD2TYU</t>
  </si>
  <si>
    <t>https://requester.mturk.com/workers/A14NI3TFGD2TYU</t>
  </si>
  <si>
    <t>A14NP6X071S7GK</t>
  </si>
  <si>
    <t>https://requester.mturk.com/workers/A14NP6X071S7GK</t>
  </si>
  <si>
    <t>A150POQQ81ZRN9</t>
  </si>
  <si>
    <t>https://requester.mturk.com/workers/A150POQQ81ZRN9</t>
  </si>
  <si>
    <t>A15781PHGW377Y</t>
  </si>
  <si>
    <t>https://requester.mturk.com/workers/A15781PHGW377Y</t>
  </si>
  <si>
    <t>A158KJBJQXTU5S</t>
  </si>
  <si>
    <t>https://requester.mturk.com/workers/A158KJBJQXTU5S</t>
  </si>
  <si>
    <t>A15AMCB0S3ODKJ</t>
  </si>
  <si>
    <t>https://requester.mturk.com/workers/A15AMCB0S3ODKJ</t>
  </si>
  <si>
    <t>A15JKL0S8C3QG1</t>
  </si>
  <si>
    <t>https://requester.mturk.com/workers/A15JKL0S8C3QG1</t>
  </si>
  <si>
    <t>A15K0L6NGQXOM0</t>
  </si>
  <si>
    <t>https://requester.mturk.com/workers/A15K0L6NGQXOM0</t>
  </si>
  <si>
    <t>A15N5IP4KCIL38</t>
  </si>
  <si>
    <t>https://requester.mturk.com/workers/A15N5IP4KCIL38</t>
  </si>
  <si>
    <t>A15SDWY3P1WQX6</t>
  </si>
  <si>
    <t>https://requester.mturk.com/workers/A15SDWY3P1WQX6</t>
  </si>
  <si>
    <t>A15VD56VR6MTJS</t>
  </si>
  <si>
    <t>https://requester.mturk.com/workers/A15VD56VR6MTJS</t>
  </si>
  <si>
    <t>A165LYRHB4GMMA</t>
  </si>
  <si>
    <t>https://requester.mturk.com/workers/A165LYRHB4GMMA</t>
  </si>
  <si>
    <t>A168Z2GREJUB5I</t>
  </si>
  <si>
    <t>https://requester.mturk.com/workers/A168Z2GREJUB5I</t>
  </si>
  <si>
    <t>A16GRT9MJ9W6ID</t>
  </si>
  <si>
    <t>https://requester.mturk.com/workers/A16GRT9MJ9W6ID</t>
  </si>
  <si>
    <t>A16H1L8IZRCFUZ</t>
  </si>
  <si>
    <t>https://requester.mturk.com/workers/A16H1L8IZRCFUZ</t>
  </si>
  <si>
    <t>A16J93KAMDBDF4</t>
  </si>
  <si>
    <t>https://requester.mturk.com/workers/A16J93KAMDBDF4</t>
  </si>
  <si>
    <t>A16S04WKNCZHJI</t>
  </si>
  <si>
    <t>https://requester.mturk.com/workers/A16S04WKNCZHJI</t>
  </si>
  <si>
    <t>A1795AL2S2UNQ6</t>
  </si>
  <si>
    <t>https://requester.mturk.com/workers/A1795AL2S2UNQ6</t>
  </si>
  <si>
    <t>A17AT6S84ZFYWG</t>
  </si>
  <si>
    <t>https://requester.mturk.com/workers/A17AT6S84ZFYWG</t>
  </si>
  <si>
    <t>A17O11FURORMUK</t>
  </si>
  <si>
    <t>https://requester.mturk.com/workers/A17O11FURORMUK</t>
  </si>
  <si>
    <t>A17RKPX6ORGYL4</t>
  </si>
  <si>
    <t>https://requester.mturk.com/workers/A17RKPX6ORGYL4</t>
  </si>
  <si>
    <t>A17T5TAOYBFVEQ</t>
  </si>
  <si>
    <t>https://requester.mturk.com/workers/A17T5TAOYBFVEQ</t>
  </si>
  <si>
    <t>A17UXYM7D324MI</t>
  </si>
  <si>
    <t>https://requester.mturk.com/workers/A17UXYM7D324MI</t>
  </si>
  <si>
    <t>A17Y0LJ0OO8ODX</t>
  </si>
  <si>
    <t>https://requester.mturk.com/workers/A17Y0LJ0OO8ODX</t>
  </si>
  <si>
    <t>A1835XBNR2UB4X</t>
  </si>
  <si>
    <t>https://requester.mturk.com/workers/A1835XBNR2UB4X</t>
  </si>
  <si>
    <t>A185DO2T5WXJL</t>
  </si>
  <si>
    <t>https://requester.mturk.com/workers/A185DO2T5WXJL</t>
  </si>
  <si>
    <t>A188NND2Q40151</t>
  </si>
  <si>
    <t>https://requester.mturk.com/workers/A188NND2Q40151</t>
  </si>
  <si>
    <t>A189B554YKALCP</t>
  </si>
  <si>
    <t>https://requester.mturk.com/workers/A189B554YKALCP</t>
  </si>
  <si>
    <t>A18BKNYFPK0W45</t>
  </si>
  <si>
    <t>https://requester.mturk.com/workers/A18BKNYFPK0W45</t>
  </si>
  <si>
    <t>A18JC6BJNAVLUT</t>
  </si>
  <si>
    <t>https://requester.mturk.com/workers/A18JC6BJNAVLUT</t>
  </si>
  <si>
    <t>A18MC27WTCEBA2</t>
  </si>
  <si>
    <t>https://requester.mturk.com/workers/A18MC27WTCEBA2</t>
  </si>
  <si>
    <t>A18SKQQO9GORZQ</t>
  </si>
  <si>
    <t>https://requester.mturk.com/workers/A18SKQQO9GORZQ</t>
  </si>
  <si>
    <t>A18TXM6GMU1411</t>
  </si>
  <si>
    <t>https://requester.mturk.com/workers/A18TXM6GMU1411</t>
  </si>
  <si>
    <t>A18UJPC6L73VHF</t>
  </si>
  <si>
    <t>https://requester.mturk.com/workers/A18UJPC6L73VHF</t>
  </si>
  <si>
    <t>A18WZCC2QQVB7G</t>
  </si>
  <si>
    <t>https://requester.mturk.com/workers/A18WZCC2QQVB7G</t>
  </si>
  <si>
    <t>A18X0FGU6MSCJ1</t>
  </si>
  <si>
    <t>https://requester.mturk.com/workers/A18X0FGU6MSCJ1</t>
  </si>
  <si>
    <t>A191UBQBSOPPD7</t>
  </si>
  <si>
    <t>https://requester.mturk.com/workers/A191UBQBSOPPD7</t>
  </si>
  <si>
    <t>A1945USNZHTROX</t>
  </si>
  <si>
    <t>https://requester.mturk.com/workers/A1945USNZHTROX</t>
  </si>
  <si>
    <t>A197C3EXZV4OVV</t>
  </si>
  <si>
    <t>https://requester.mturk.com/workers/A197C3EXZV4OVV</t>
  </si>
  <si>
    <t>A19BMRBO5UAD6H</t>
  </si>
  <si>
    <t>https://requester.mturk.com/workers/A19BMRBO5UAD6H</t>
  </si>
  <si>
    <t>A19HCBT1EH8484</t>
  </si>
  <si>
    <t>https://requester.mturk.com/workers/A19HCBT1EH8484</t>
  </si>
  <si>
    <t>A19KTM6ZXJBHBE</t>
  </si>
  <si>
    <t>https://requester.mturk.com/workers/A19KTM6ZXJBHBE</t>
  </si>
  <si>
    <t>A19UCIGYN2WDUM</t>
  </si>
  <si>
    <t>https://requester.mturk.com/workers/A19UCIGYN2WDUM</t>
  </si>
  <si>
    <t>A19WKNDHBUMV6D</t>
  </si>
  <si>
    <t>https://requester.mturk.com/workers/A19WKNDHBUMV6D</t>
  </si>
  <si>
    <t>A1A3TGZ7DKJWRW</t>
  </si>
  <si>
    <t>https://requester.mturk.com/workers/A1A3TGZ7DKJWRW</t>
  </si>
  <si>
    <t>A1AJ7VD11PCLKD</t>
  </si>
  <si>
    <t>https://requester.mturk.com/workers/A1AJ7VD11PCLKD</t>
  </si>
  <si>
    <t>A1AQI9O8MNVL91</t>
  </si>
  <si>
    <t>https://requester.mturk.com/workers/A1AQI9O8MNVL91</t>
  </si>
  <si>
    <t>A1AYVATMT88U1W</t>
  </si>
  <si>
    <t>https://requester.mturk.com/workers/A1AYVATMT88U1W</t>
  </si>
  <si>
    <t>A1B3C0ZBW96Y5S</t>
  </si>
  <si>
    <t>https://requester.mturk.com/workers/A1B3C0ZBW96Y5S</t>
  </si>
  <si>
    <t>A1BBVMYVRS47T4</t>
  </si>
  <si>
    <t>https://requester.mturk.com/workers/A1BBVMYVRS47T4</t>
  </si>
  <si>
    <t>A1BD9QSDYUIAE3</t>
  </si>
  <si>
    <t>https://requester.mturk.com/workers/A1BD9QSDYUIAE3</t>
  </si>
  <si>
    <t>A1BDKL1QMPM4BL</t>
  </si>
  <si>
    <t>https://requester.mturk.com/workers/A1BDKL1QMPM4BL</t>
  </si>
  <si>
    <t>A1BHGNHK83NWJ0</t>
  </si>
  <si>
    <t>https://requester.mturk.com/workers/A1BHGNHK83NWJ0</t>
  </si>
  <si>
    <t>A1BWS5AD2T4NIR</t>
  </si>
  <si>
    <t>https://requester.mturk.com/workers/A1BWS5AD2T4NIR</t>
  </si>
  <si>
    <t>A1BY2EFDTH8UDE</t>
  </si>
  <si>
    <t>https://requester.mturk.com/workers/A1BY2EFDTH8UDE</t>
  </si>
  <si>
    <t>A1C0GN3TSJE66S</t>
  </si>
  <si>
    <t>https://requester.mturk.com/workers/A1C0GN3TSJE66S</t>
  </si>
  <si>
    <t>A1C3KG6D8F6DRN</t>
  </si>
  <si>
    <t>https://requester.mturk.com/workers/A1C3KG6D8F6DRN</t>
  </si>
  <si>
    <t>A1C4Z1I2R281UT</t>
  </si>
  <si>
    <t>https://requester.mturk.com/workers/A1C4Z1I2R281UT</t>
  </si>
  <si>
    <t>A1CABECWHQ4BDL</t>
  </si>
  <si>
    <t>https://requester.mturk.com/workers/A1CABECWHQ4BDL</t>
  </si>
  <si>
    <t>A1CB33BUZQHRM9</t>
  </si>
  <si>
    <t>https://requester.mturk.com/workers/A1CB33BUZQHRM9</t>
  </si>
  <si>
    <t>A1CLBFSVZ8847N</t>
  </si>
  <si>
    <t>https://requester.mturk.com/workers/A1CLBFSVZ8847N</t>
  </si>
  <si>
    <t>A1CP8EZ9KIF61N</t>
  </si>
  <si>
    <t>https://requester.mturk.com/workers/A1CP8EZ9KIF61N</t>
  </si>
  <si>
    <t>A1CT9RABPS7JOS</t>
  </si>
  <si>
    <t>https://requester.mturk.com/workers/A1CT9RABPS7JOS</t>
  </si>
  <si>
    <t>A1D1ZNWSVLE4NI</t>
  </si>
  <si>
    <t>https://requester.mturk.com/workers/A1D1ZNWSVLE4NI</t>
  </si>
  <si>
    <t>A1D8A4G34LL6MI</t>
  </si>
  <si>
    <t>https://requester.mturk.com/workers/A1D8A4G34LL6MI</t>
  </si>
  <si>
    <t>A1DCA3FSX06H6F</t>
  </si>
  <si>
    <t>https://requester.mturk.com/workers/A1DCA3FSX06H6F</t>
  </si>
  <si>
    <t>A1DIIW6XKFP6US</t>
  </si>
  <si>
    <t>https://requester.mturk.com/workers/A1DIIW6XKFP6US</t>
  </si>
  <si>
    <t>A1DLGAFXW9L95C</t>
  </si>
  <si>
    <t>https://requester.mturk.com/workers/A1DLGAFXW9L95C</t>
  </si>
  <si>
    <t>A1DNJ17PE2RYJZ</t>
  </si>
  <si>
    <t>https://requester.mturk.com/workers/A1DNJ17PE2RYJZ</t>
  </si>
  <si>
    <t>A1DOJMISCB63H4</t>
  </si>
  <si>
    <t>https://requester.mturk.com/workers/A1DOJMISCB63H4</t>
  </si>
  <si>
    <t>A1E0I6QZJE8XXV</t>
  </si>
  <si>
    <t>https://requester.mturk.com/workers/A1E0I6QZJE8XXV</t>
  </si>
  <si>
    <t>A1E6F4QKK5XXKO</t>
  </si>
  <si>
    <t>https://requester.mturk.com/workers/A1E6F4QKK5XXKO</t>
  </si>
  <si>
    <t>A1EF9H36ND8H2Q</t>
  </si>
  <si>
    <t>https://requester.mturk.com/workers/A1EF9H36ND8H2Q</t>
  </si>
  <si>
    <t>A1EITLFAMKA61U</t>
  </si>
  <si>
    <t>https://requester.mturk.com/workers/A1EITLFAMKA61U</t>
  </si>
  <si>
    <t>A1EY5YPJS97IE4</t>
  </si>
  <si>
    <t>https://requester.mturk.com/workers/A1EY5YPJS97IE4</t>
  </si>
  <si>
    <t>A1F74YA59ZLNWM</t>
  </si>
  <si>
    <t>https://requester.mturk.com/workers/A1F74YA59ZLNWM</t>
  </si>
  <si>
    <t>A1F7XXMUT0S6UV</t>
  </si>
  <si>
    <t>https://requester.mturk.com/workers/A1F7XXMUT0S6UV</t>
  </si>
  <si>
    <t>A1F8MOWCCVDIH2</t>
  </si>
  <si>
    <t>https://requester.mturk.com/workers/A1F8MOWCCVDIH2</t>
  </si>
  <si>
    <t>A1FGN2JF4LCF9B</t>
  </si>
  <si>
    <t>https://requester.mturk.com/workers/A1FGN2JF4LCF9B</t>
  </si>
  <si>
    <t>A1FHG241M4YP3W</t>
  </si>
  <si>
    <t>https://requester.mturk.com/workers/A1FHG241M4YP3W</t>
  </si>
  <si>
    <t>A1FPUIL4ABFJTT</t>
  </si>
  <si>
    <t>https://requester.mturk.com/workers/A1FPUIL4ABFJTT</t>
  </si>
  <si>
    <t>A1FSSLOUILPUL6</t>
  </si>
  <si>
    <t>https://requester.mturk.com/workers/A1FSSLOUILPUL6</t>
  </si>
  <si>
    <t>A1G1DQ3IZSECXM</t>
  </si>
  <si>
    <t>https://requester.mturk.com/workers/A1G1DQ3IZSECXM</t>
  </si>
  <si>
    <t>A1G7GSCKWC9UBC</t>
  </si>
  <si>
    <t>https://requester.mturk.com/workers/A1G7GSCKWC9UBC</t>
  </si>
  <si>
    <t>A1G9AP2NGRXUKL</t>
  </si>
  <si>
    <t>https://requester.mturk.com/workers/A1G9AP2NGRXUKL</t>
  </si>
  <si>
    <t>A1G9LITTF6GPIH</t>
  </si>
  <si>
    <t>https://requester.mturk.com/workers/A1G9LITTF6GPIH</t>
  </si>
  <si>
    <t>A1GAKTZ7E5Y3K2</t>
  </si>
  <si>
    <t>https://requester.mturk.com/workers/A1GAKTZ7E5Y3K2</t>
  </si>
  <si>
    <t>A1GDI98EWY4K29</t>
  </si>
  <si>
    <t>https://requester.mturk.com/workers/A1GDI98EWY4K29</t>
  </si>
  <si>
    <t>A1GN1MHAXLJN0Y</t>
  </si>
  <si>
    <t>https://requester.mturk.com/workers/A1GN1MHAXLJN0Y</t>
  </si>
  <si>
    <t>A1GUWM3NTYQSXI</t>
  </si>
  <si>
    <t>https://requester.mturk.com/workers/A1GUWM3NTYQSXI</t>
  </si>
  <si>
    <t>A1H2JCEFD6EMVS</t>
  </si>
  <si>
    <t>https://requester.mturk.com/workers/A1H2JCEFD6EMVS</t>
  </si>
  <si>
    <t>A1HCRT41P8E8FN</t>
  </si>
  <si>
    <t>https://requester.mturk.com/workers/A1HCRT41P8E8FN</t>
  </si>
  <si>
    <t>A1HCV6GDGGWNUR</t>
  </si>
  <si>
    <t>https://requester.mturk.com/workers/A1HCV6GDGGWNUR</t>
  </si>
  <si>
    <t>A1HI5Y8917D7QV</t>
  </si>
  <si>
    <t>https://requester.mturk.com/workers/A1HI5Y8917D7QV</t>
  </si>
  <si>
    <t>A1HKJHISPGEX7Y</t>
  </si>
  <si>
    <t>https://requester.mturk.com/workers/A1HKJHISPGEX7Y</t>
  </si>
  <si>
    <t>A1HKYY6XI2OHO1</t>
  </si>
  <si>
    <t>https://requester.mturk.com/workers/A1HKYY6XI2OHO1</t>
  </si>
  <si>
    <t>A1HTJWLVRSVPQ8</t>
  </si>
  <si>
    <t>https://requester.mturk.com/workers/A1HTJWLVRSVPQ8</t>
  </si>
  <si>
    <t>A1IAMFWEE5O3RG</t>
  </si>
  <si>
    <t>https://requester.mturk.com/workers/A1IAMFWEE5O3RG</t>
  </si>
  <si>
    <t>A1IB8KMD74GSUT</t>
  </si>
  <si>
    <t>https://requester.mturk.com/workers/A1IB8KMD74GSUT</t>
  </si>
  <si>
    <t>A1IS0218RVG60K</t>
  </si>
  <si>
    <t>https://requester.mturk.com/workers/A1IS0218RVG60K</t>
  </si>
  <si>
    <t>A1IYHQPPOACU83</t>
  </si>
  <si>
    <t>https://requester.mturk.com/workers/A1IYHQPPOACU83</t>
  </si>
  <si>
    <t>A1J1LEFF5JS18C</t>
  </si>
  <si>
    <t>https://requester.mturk.com/workers/A1J1LEFF5JS18C</t>
  </si>
  <si>
    <t>A1J7C4V2AZSHQX</t>
  </si>
  <si>
    <t>https://requester.mturk.com/workers/A1J7C4V2AZSHQX</t>
  </si>
  <si>
    <t>A1JCFCPGEYT1L4</t>
  </si>
  <si>
    <t>https://requester.mturk.com/workers/A1JCFCPGEYT1L4</t>
  </si>
  <si>
    <t>A1JEVAWFSHDX6Y</t>
  </si>
  <si>
    <t>https://requester.mturk.com/workers/A1JEVAWFSHDX6Y</t>
  </si>
  <si>
    <t>A1JEXZ02CFHH4F</t>
  </si>
  <si>
    <t>https://requester.mturk.com/workers/A1JEXZ02CFHH4F</t>
  </si>
  <si>
    <t>A1JKV0KXQYX0SU</t>
  </si>
  <si>
    <t>https://requester.mturk.com/workers/A1JKV0KXQYX0SU</t>
  </si>
  <si>
    <t>A1JMDWS0N4WC7Z</t>
  </si>
  <si>
    <t>https://requester.mturk.com/workers/A1JMDWS0N4WC7Z</t>
  </si>
  <si>
    <t>A1JN6C4112E44M</t>
  </si>
  <si>
    <t>https://requester.mturk.com/workers/A1JN6C4112E44M</t>
  </si>
  <si>
    <t>A1JS818QNUNOV8</t>
  </si>
  <si>
    <t>https://requester.mturk.com/workers/A1JS818QNUNOV8</t>
  </si>
  <si>
    <t>A1JWEYGDFDB100</t>
  </si>
  <si>
    <t>https://requester.mturk.com/workers/A1JWEYGDFDB100</t>
  </si>
  <si>
    <t>A1JYF5ULFZS8L</t>
  </si>
  <si>
    <t>https://requester.mturk.com/workers/A1JYF5ULFZS8L</t>
  </si>
  <si>
    <t>A1K6T4BCZASC50</t>
  </si>
  <si>
    <t>https://requester.mturk.com/workers/A1K6T4BCZASC50</t>
  </si>
  <si>
    <t>A1K9BRASEIGGHL</t>
  </si>
  <si>
    <t>https://requester.mturk.com/workers/A1K9BRASEIGGHL</t>
  </si>
  <si>
    <t>A1KBA6ZQBY3CAM</t>
  </si>
  <si>
    <t>https://requester.mturk.com/workers/A1KBA6ZQBY3CAM</t>
  </si>
  <si>
    <t>A1KBUQI32G8LAB</t>
  </si>
  <si>
    <t>https://requester.mturk.com/workers/A1KBUQI32G8LAB</t>
  </si>
  <si>
    <t>A1KC11A24E1WZ5</t>
  </si>
  <si>
    <t>https://requester.mturk.com/workers/A1KC11A24E1WZ5</t>
  </si>
  <si>
    <t>A1KJP24E13L1LX</t>
  </si>
  <si>
    <t>https://requester.mturk.com/workers/A1KJP24E13L1LX</t>
  </si>
  <si>
    <t>A1KQ2BLBHC0BHW</t>
  </si>
  <si>
    <t>https://requester.mturk.com/workers/A1KQ2BLBHC0BHW</t>
  </si>
  <si>
    <t>A1L34SCT8FRHBE</t>
  </si>
  <si>
    <t>https://requester.mturk.com/workers/A1L34SCT8FRHBE</t>
  </si>
  <si>
    <t>A1L3KE096DK17O</t>
  </si>
  <si>
    <t>https://requester.mturk.com/workers/A1L3KE096DK17O</t>
  </si>
  <si>
    <t>A1L5ZAULM32DPM</t>
  </si>
  <si>
    <t>https://requester.mturk.com/workers/A1L5ZAULM32DPM</t>
  </si>
  <si>
    <t>A1LJKHC0NH9TIX</t>
  </si>
  <si>
    <t>https://requester.mturk.com/workers/A1LJKHC0NH9TIX</t>
  </si>
  <si>
    <t>A1LPIBLRYTY7JK</t>
  </si>
  <si>
    <t>https://requester.mturk.com/workers/A1LPIBLRYTY7JK</t>
  </si>
  <si>
    <t>A1LPW20O7JG191</t>
  </si>
  <si>
    <t>https://requester.mturk.com/workers/A1LPW20O7JG191</t>
  </si>
  <si>
    <t>A1LRJ2MQD4AMES</t>
  </si>
  <si>
    <t>https://requester.mturk.com/workers/A1LRJ2MQD4AMES</t>
  </si>
  <si>
    <t>A1LSG5CG2IPDVU</t>
  </si>
  <si>
    <t>https://requester.mturk.com/workers/A1LSG5CG2IPDVU</t>
  </si>
  <si>
    <t>A1M2AROM5M1IT9</t>
  </si>
  <si>
    <t>https://requester.mturk.com/workers/A1M2AROM5M1IT9</t>
  </si>
  <si>
    <t>A1M4I8O2JDDY6E</t>
  </si>
  <si>
    <t>https://requester.mturk.com/workers/A1M4I8O2JDDY6E</t>
  </si>
  <si>
    <t>A1M6A01CROTF3K</t>
  </si>
  <si>
    <t>https://requester.mturk.com/workers/A1M6A01CROTF3K</t>
  </si>
  <si>
    <t>A1M76ECKJQD1NB</t>
  </si>
  <si>
    <t>https://requester.mturk.com/workers/A1M76ECKJQD1NB</t>
  </si>
  <si>
    <t>A1M8HQZFMUGMGQ</t>
  </si>
  <si>
    <t>https://requester.mturk.com/workers/A1M8HQZFMUGMGQ</t>
  </si>
  <si>
    <t>A1M8JDV3X0IXIW</t>
  </si>
  <si>
    <t>https://requester.mturk.com/workers/A1M8JDV3X0IXIW</t>
  </si>
  <si>
    <t>A1MGK5XSR2J7DY</t>
  </si>
  <si>
    <t>https://requester.mturk.com/workers/A1MGK5XSR2J7DY</t>
  </si>
  <si>
    <t>A1MZ3FT1VDHWXS</t>
  </si>
  <si>
    <t>https://requester.mturk.com/workers/A1MZ3FT1VDHWXS</t>
  </si>
  <si>
    <t>A1N1T17XTPEEK5</t>
  </si>
  <si>
    <t>https://requester.mturk.com/workers/A1N1T17XTPEEK5</t>
  </si>
  <si>
    <t>A1NEBZ0SL3SU1M</t>
  </si>
  <si>
    <t>https://requester.mturk.com/workers/A1NEBZ0SL3SU1M</t>
  </si>
  <si>
    <t>A1NGLD6319F0JZ</t>
  </si>
  <si>
    <t>https://requester.mturk.com/workers/A1NGLD6319F0JZ</t>
  </si>
  <si>
    <t>A1NKKZUSX4BDXF</t>
  </si>
  <si>
    <t>https://requester.mturk.com/workers/A1NKKZUSX4BDXF</t>
  </si>
  <si>
    <t>A1NNL8C8CQ3W3M</t>
  </si>
  <si>
    <t>https://requester.mturk.com/workers/A1NNL8C8CQ3W3M</t>
  </si>
  <si>
    <t>A1NPWQKNN2KGXN</t>
  </si>
  <si>
    <t>https://requester.mturk.com/workers/A1NPWQKNN2KGXN</t>
  </si>
  <si>
    <t>A1NQW9H2DW4XDG</t>
  </si>
  <si>
    <t>https://requester.mturk.com/workers/A1NQW9H2DW4XDG</t>
  </si>
  <si>
    <t>A1NS16PLRPJ3YW</t>
  </si>
  <si>
    <t>https://requester.mturk.com/workers/A1NS16PLRPJ3YW</t>
  </si>
  <si>
    <t>A1NSDCVK7C0UTU</t>
  </si>
  <si>
    <t>https://requester.mturk.com/workers/A1NSDCVK7C0UTU</t>
  </si>
  <si>
    <t>A1NZ394HBEFNEM</t>
  </si>
  <si>
    <t>https://requester.mturk.com/workers/A1NZ394HBEFNEM</t>
  </si>
  <si>
    <t>A1O7JVT3DJ7I0D</t>
  </si>
  <si>
    <t>https://requester.mturk.com/workers/A1O7JVT3DJ7I0D</t>
  </si>
  <si>
    <t>A1OFS99W7B2RET</t>
  </si>
  <si>
    <t>https://requester.mturk.com/workers/A1OFS99W7B2RET</t>
  </si>
  <si>
    <t>A1OGPWSUUTC5DH</t>
  </si>
  <si>
    <t>https://requester.mturk.com/workers/A1OGPWSUUTC5DH</t>
  </si>
  <si>
    <t>A1OLE0GL7PMVYU</t>
  </si>
  <si>
    <t>https://requester.mturk.com/workers/A1OLE0GL7PMVYU</t>
  </si>
  <si>
    <t>A1OMGGZZM6G82L</t>
  </si>
  <si>
    <t>https://requester.mturk.com/workers/A1OMGGZZM6G82L</t>
  </si>
  <si>
    <t>A1OQ3KL56KMQSU</t>
  </si>
  <si>
    <t>https://requester.mturk.com/workers/A1OQ3KL56KMQSU</t>
  </si>
  <si>
    <t>A1OSU7I0UWU54E</t>
  </si>
  <si>
    <t>https://requester.mturk.com/workers/A1OSU7I0UWU54E</t>
  </si>
  <si>
    <t>A1OW8OJ9OIY182</t>
  </si>
  <si>
    <t>https://requester.mturk.com/workers/A1OW8OJ9OIY182</t>
  </si>
  <si>
    <t>A1OZL7QG65HABF</t>
  </si>
  <si>
    <t>https://requester.mturk.com/workers/A1OZL7QG65HABF</t>
  </si>
  <si>
    <t>A1P47Q6LZPLQ6P</t>
  </si>
  <si>
    <t>https://requester.mturk.com/workers/A1P47Q6LZPLQ6P</t>
  </si>
  <si>
    <t>A1PLZ0172SZAO1</t>
  </si>
  <si>
    <t>https://requester.mturk.com/workers/A1PLZ0172SZAO1</t>
  </si>
  <si>
    <t>A1PTQ0ZHFE32AY</t>
  </si>
  <si>
    <t>https://requester.mturk.com/workers/A1PTQ0ZHFE32AY</t>
  </si>
  <si>
    <t>A1Q3WD0690AMUQ</t>
  </si>
  <si>
    <t>https://requester.mturk.com/workers/A1Q3WD0690AMUQ</t>
  </si>
  <si>
    <t>A1Q5KU5RVDE67</t>
  </si>
  <si>
    <t>https://requester.mturk.com/workers/A1Q5KU5RVDE67</t>
  </si>
  <si>
    <t>A1QCCXXFM8EH00</t>
  </si>
  <si>
    <t>https://requester.mturk.com/workers/A1QCCXXFM8EH00</t>
  </si>
  <si>
    <t>A1QD0XE25CXJ2A</t>
  </si>
  <si>
    <t>https://requester.mturk.com/workers/A1QD0XE25CXJ2A</t>
  </si>
  <si>
    <t>A1QHNLJCVOQJ08</t>
  </si>
  <si>
    <t>https://requester.mturk.com/workers/A1QHNLJCVOQJ08</t>
  </si>
  <si>
    <t>A1QJB929SY95XX</t>
  </si>
  <si>
    <t>https://requester.mturk.com/workers/A1QJB929SY95XX</t>
  </si>
  <si>
    <t>A1QQXS82WG2EM7</t>
  </si>
  <si>
    <t>https://requester.mturk.com/workers/A1QQXS82WG2EM7</t>
  </si>
  <si>
    <t>A1QXWAWDACODFF</t>
  </si>
  <si>
    <t>https://requester.mturk.com/workers/A1QXWAWDACODFF</t>
  </si>
  <si>
    <t>A1RATFICCKLCQ</t>
  </si>
  <si>
    <t>https://requester.mturk.com/workers/A1RATFICCKLCQ</t>
  </si>
  <si>
    <t>A1RBXVI2UOK421</t>
  </si>
  <si>
    <t>https://requester.mturk.com/workers/A1RBXVI2UOK421</t>
  </si>
  <si>
    <t>A1REYGL62AI5M1</t>
  </si>
  <si>
    <t>https://requester.mturk.com/workers/A1REYGL62AI5M1</t>
  </si>
  <si>
    <t>Blocked</t>
  </si>
  <si>
    <t>A1RJPXSFJLXA7R</t>
  </si>
  <si>
    <t>https://requester.mturk.com/workers/A1RJPXSFJLXA7R</t>
  </si>
  <si>
    <t>A1RR8SK5I9BBEL</t>
  </si>
  <si>
    <t>https://requester.mturk.com/workers/A1RR8SK5I9BBEL</t>
  </si>
  <si>
    <t>A1RRL7OHJ5W1MR</t>
  </si>
  <si>
    <t>https://requester.mturk.com/workers/A1RRL7OHJ5W1MR</t>
  </si>
  <si>
    <t>A1RTGA9KHJ6VS4</t>
  </si>
  <si>
    <t>https://requester.mturk.com/workers/A1RTGA9KHJ6VS4</t>
  </si>
  <si>
    <t>A1S624VSVI32QZ</t>
  </si>
  <si>
    <t>https://requester.mturk.com/workers/A1S624VSVI32QZ</t>
  </si>
  <si>
    <t>A1S6EMF8JGV23Y</t>
  </si>
  <si>
    <t>https://requester.mturk.com/workers/A1S6EMF8JGV23Y</t>
  </si>
  <si>
    <t>A1S883P9FJ8L60</t>
  </si>
  <si>
    <t>https://requester.mturk.com/workers/A1S883P9FJ8L60</t>
  </si>
  <si>
    <t>A1SEH8A8YN51RB</t>
  </si>
  <si>
    <t>https://requester.mturk.com/workers/A1SEH8A8YN51RB</t>
  </si>
  <si>
    <t>A1SI571K3C8I4W</t>
  </si>
  <si>
    <t>https://requester.mturk.com/workers/A1SI571K3C8I4W</t>
  </si>
  <si>
    <t>A1SMA0OF7QEPVR</t>
  </si>
  <si>
    <t>https://requester.mturk.com/workers/A1SMA0OF7QEPVR</t>
  </si>
  <si>
    <t>A1SUYQBNYQ9L87</t>
  </si>
  <si>
    <t>https://requester.mturk.com/workers/A1SUYQBNYQ9L87</t>
  </si>
  <si>
    <t>A1SYFJNZIQAU9J</t>
  </si>
  <si>
    <t>https://requester.mturk.com/workers/A1SYFJNZIQAU9J</t>
  </si>
  <si>
    <t>A1T1SBUUNAJDS3</t>
  </si>
  <si>
    <t>https://requester.mturk.com/workers/A1T1SBUUNAJDS3</t>
  </si>
  <si>
    <t>A1TA30P0NOOGE2</t>
  </si>
  <si>
    <t>https://requester.mturk.com/workers/A1TA30P0NOOGE2</t>
  </si>
  <si>
    <t>A1TAWAYROIFDAL</t>
  </si>
  <si>
    <t>https://requester.mturk.com/workers/A1TAWAYROIFDAL</t>
  </si>
  <si>
    <t>A1THXHPVWVEWNZ</t>
  </si>
  <si>
    <t>https://requester.mturk.com/workers/A1THXHPVWVEWNZ</t>
  </si>
  <si>
    <t>A1TKOHOHB3P6Y0</t>
  </si>
  <si>
    <t>https://requester.mturk.com/workers/A1TKOHOHB3P6Y0</t>
  </si>
  <si>
    <t>A1TOKNDFDM8MJR</t>
  </si>
  <si>
    <t>https://requester.mturk.com/workers/A1TOKNDFDM8MJR</t>
  </si>
  <si>
    <t>A1TQUSVIGA1ZS5</t>
  </si>
  <si>
    <t>https://requester.mturk.com/workers/A1TQUSVIGA1ZS5</t>
  </si>
  <si>
    <t>A1TW60NCALLP12</t>
  </si>
  <si>
    <t>https://requester.mturk.com/workers/A1TW60NCALLP12</t>
  </si>
  <si>
    <t>A1TW8D2MELU6P0</t>
  </si>
  <si>
    <t>https://requester.mturk.com/workers/A1TW8D2MELU6P0</t>
  </si>
  <si>
    <t>A1U3KTAUMV7QKT</t>
  </si>
  <si>
    <t>https://requester.mturk.com/workers/A1U3KTAUMV7QKT</t>
  </si>
  <si>
    <t>A1U7CZGXTNHAOO</t>
  </si>
  <si>
    <t>https://requester.mturk.com/workers/A1U7CZGXTNHAOO</t>
  </si>
  <si>
    <t>A1UDYQEDYS7L9J</t>
  </si>
  <si>
    <t>https://requester.mturk.com/workers/A1UDYQEDYS7L9J</t>
  </si>
  <si>
    <t>A1UGMN6XER0Z2V</t>
  </si>
  <si>
    <t>https://requester.mturk.com/workers/A1UGMN6XER0Z2V</t>
  </si>
  <si>
    <t>A1UN6Z74XH149G</t>
  </si>
  <si>
    <t>https://requester.mturk.com/workers/A1UN6Z74XH149G</t>
  </si>
  <si>
    <t>A1USDMJVT10CE4</t>
  </si>
  <si>
    <t>https://requester.mturk.com/workers/A1USDMJVT10CE4</t>
  </si>
  <si>
    <t>A1UURQF07IOXBO</t>
  </si>
  <si>
    <t>https://requester.mturk.com/workers/A1UURQF07IOXBO</t>
  </si>
  <si>
    <t>A1UWJTUVGAAF6D</t>
  </si>
  <si>
    <t>https://requester.mturk.com/workers/A1UWJTUVGAAF6D</t>
  </si>
  <si>
    <t>A1UYS657H2WSZW</t>
  </si>
  <si>
    <t>https://requester.mturk.com/workers/A1UYS657H2WSZW</t>
  </si>
  <si>
    <t>A1VE1XBWK1O57B</t>
  </si>
  <si>
    <t>https://requester.mturk.com/workers/A1VE1XBWK1O57B</t>
  </si>
  <si>
    <t>A1VF6T2E3PWU9K</t>
  </si>
  <si>
    <t>https://requester.mturk.com/workers/A1VF6T2E3PWU9K</t>
  </si>
  <si>
    <t>A1VQNLHZRP88BI</t>
  </si>
  <si>
    <t>https://requester.mturk.com/workers/A1VQNLHZRP88BI</t>
  </si>
  <si>
    <t>A1W045DUHMM4LZ</t>
  </si>
  <si>
    <t>https://requester.mturk.com/workers/A1W045DUHMM4LZ</t>
  </si>
  <si>
    <t>A1W0A3TSRQ89MN</t>
  </si>
  <si>
    <t>https://requester.mturk.com/workers/A1W0A3TSRQ89MN</t>
  </si>
  <si>
    <t>A1W0IMVAWG4F64</t>
  </si>
  <si>
    <t>https://requester.mturk.com/workers/A1W0IMVAWG4F64</t>
  </si>
  <si>
    <t>A1W8MCDVS6DDWE</t>
  </si>
  <si>
    <t>https://requester.mturk.com/workers/A1W8MCDVS6DDWE</t>
  </si>
  <si>
    <t>A1WCFQ3C0SNQBZ</t>
  </si>
  <si>
    <t>https://requester.mturk.com/workers/A1WCFQ3C0SNQBZ</t>
  </si>
  <si>
    <t>A1WJ9UN0N4UOB2</t>
  </si>
  <si>
    <t>https://requester.mturk.com/workers/A1WJ9UN0N4UOB2</t>
  </si>
  <si>
    <t>A1WNG0ZB1DC7R0</t>
  </si>
  <si>
    <t>https://requester.mturk.com/workers/A1WNG0ZB1DC7R0</t>
  </si>
  <si>
    <t>A1WNHGZ8S46T3C</t>
  </si>
  <si>
    <t>https://requester.mturk.com/workers/A1WNHGZ8S46T3C</t>
  </si>
  <si>
    <t>A1WOGCA8BV5BM3</t>
  </si>
  <si>
    <t>https://requester.mturk.com/workers/A1WOGCA8BV5BM3</t>
  </si>
  <si>
    <t>A1WOYTIIPMQT16</t>
  </si>
  <si>
    <t>https://requester.mturk.com/workers/A1WOYTIIPMQT16</t>
  </si>
  <si>
    <t>A1WP410YX2JBKI</t>
  </si>
  <si>
    <t>https://requester.mturk.com/workers/A1WP410YX2JBKI</t>
  </si>
  <si>
    <t>A1WR6M74EOTJNY</t>
  </si>
  <si>
    <t>https://requester.mturk.com/workers/A1WR6M74EOTJNY</t>
  </si>
  <si>
    <t>A1WYGUCK69PQJK</t>
  </si>
  <si>
    <t>https://requester.mturk.com/workers/A1WYGUCK69PQJK</t>
  </si>
  <si>
    <t>A1X2XK7TI1HD2T</t>
  </si>
  <si>
    <t>https://requester.mturk.com/workers/A1X2XK7TI1HD2T</t>
  </si>
  <si>
    <t>A1XDKVPUKAHAHN</t>
  </si>
  <si>
    <t>https://requester.mturk.com/workers/A1XDKVPUKAHAHN</t>
  </si>
  <si>
    <t>A1XGPH7RXFU2MC</t>
  </si>
  <si>
    <t>https://requester.mturk.com/workers/A1XGPH7RXFU2MC</t>
  </si>
  <si>
    <t>A1XI6SC3GTEAVC</t>
  </si>
  <si>
    <t>https://requester.mturk.com/workers/A1XI6SC3GTEAVC</t>
  </si>
  <si>
    <t>A1XIIHV1GTI97H</t>
  </si>
  <si>
    <t>https://requester.mturk.com/workers/A1XIIHV1GTI97H</t>
  </si>
  <si>
    <t>A1XJNSIORSVEYG</t>
  </si>
  <si>
    <t>https://requester.mturk.com/workers/A1XJNSIORSVEYG</t>
  </si>
  <si>
    <t>A1XMFODRPFWKJ7</t>
  </si>
  <si>
    <t>https://requester.mturk.com/workers/A1XMFODRPFWKJ7</t>
  </si>
  <si>
    <t>A1XOXGWBAN6HEJ</t>
  </si>
  <si>
    <t>https://requester.mturk.com/workers/A1XOXGWBAN6HEJ</t>
  </si>
  <si>
    <t>A1XQYL0SYY3NV7</t>
  </si>
  <si>
    <t>https://requester.mturk.com/workers/A1XQYL0SYY3NV7</t>
  </si>
  <si>
    <t>A1XUGKZF5D1OSQ</t>
  </si>
  <si>
    <t>https://requester.mturk.com/workers/A1XUGKZF5D1OSQ</t>
  </si>
  <si>
    <t>A1XXB3AOQGHDBT</t>
  </si>
  <si>
    <t>https://requester.mturk.com/workers/A1XXB3AOQGHDBT</t>
  </si>
  <si>
    <t>A1XYFVSML9HEQM</t>
  </si>
  <si>
    <t>https://requester.mturk.com/workers/A1XYFVSML9HEQM</t>
  </si>
  <si>
    <t>A1Y0ABOUJUMCWW</t>
  </si>
  <si>
    <t>https://requester.mturk.com/workers/A1Y0ABOUJUMCWW</t>
  </si>
  <si>
    <t>A1YKJ2FETFNGV9</t>
  </si>
  <si>
    <t>https://requester.mturk.com/workers/A1YKJ2FETFNGV9</t>
  </si>
  <si>
    <t>A1Z698OKB17NDW</t>
  </si>
  <si>
    <t>https://requester.mturk.com/workers/A1Z698OKB17NDW</t>
  </si>
  <si>
    <t>A1Z8XVU4EUDX1Z</t>
  </si>
  <si>
    <t>https://requester.mturk.com/workers/A1Z8XVU4EUDX1Z</t>
  </si>
  <si>
    <t>A1Z94ZS6SC02L5</t>
  </si>
  <si>
    <t>https://requester.mturk.com/workers/A1Z94ZS6SC02L5</t>
  </si>
  <si>
    <t>A1ZF0NJW766NP0</t>
  </si>
  <si>
    <t>https://requester.mturk.com/workers/A1ZF0NJW766NP0</t>
  </si>
  <si>
    <t>A1ZGOZQF2VZ0X9</t>
  </si>
  <si>
    <t>https://requester.mturk.com/workers/A1ZGOZQF2VZ0X9</t>
  </si>
  <si>
    <t>A1ZIIX3GDZH1AC</t>
  </si>
  <si>
    <t>https://requester.mturk.com/workers/A1ZIIX3GDZH1AC</t>
  </si>
  <si>
    <t>A1ZLGUT9YT3AJ4</t>
  </si>
  <si>
    <t>https://requester.mturk.com/workers/A1ZLGUT9YT3AJ4</t>
  </si>
  <si>
    <t>A1ZLICHUIV6S7V</t>
  </si>
  <si>
    <t>https://requester.mturk.com/workers/A1ZLICHUIV6S7V</t>
  </si>
  <si>
    <t>A1ZR0Q2OUOLW51</t>
  </si>
  <si>
    <t>https://requester.mturk.com/workers/A1ZR0Q2OUOLW51</t>
  </si>
  <si>
    <t>A1ZTPS2ZX2I0SO</t>
  </si>
  <si>
    <t>https://requester.mturk.com/workers/A1ZTPS2ZX2I0SO</t>
  </si>
  <si>
    <t>A200DNBNDWLWNB</t>
  </si>
  <si>
    <t>https://requester.mturk.com/workers/A200DNBNDWLWNB</t>
  </si>
  <si>
    <t>A207149DHAS89K</t>
  </si>
  <si>
    <t>https://requester.mturk.com/workers/A207149DHAS89K</t>
  </si>
  <si>
    <t>A208DBTGWQ62QT</t>
  </si>
  <si>
    <t>https://requester.mturk.com/workers/A208DBTGWQ62QT</t>
  </si>
  <si>
    <t>A20BLZE2WDKJ9J</t>
  </si>
  <si>
    <t>https://requester.mturk.com/workers/A20BLZE2WDKJ9J</t>
  </si>
  <si>
    <t>A20IXK8ZV8N72H</t>
  </si>
  <si>
    <t>https://requester.mturk.com/workers/A20IXK8ZV8N72H</t>
  </si>
  <si>
    <t>A20JRFTL0XZ9Y8</t>
  </si>
  <si>
    <t>https://requester.mturk.com/workers/A20JRFTL0XZ9Y8</t>
  </si>
  <si>
    <t>A20QBFTIO0MOL2</t>
  </si>
  <si>
    <t>https://requester.mturk.com/workers/A20QBFTIO0MOL2</t>
  </si>
  <si>
    <t>A214IHLFLUI719</t>
  </si>
  <si>
    <t>https://requester.mturk.com/workers/A214IHLFLUI719</t>
  </si>
  <si>
    <t>A21FO6LZL0DLPF</t>
  </si>
  <si>
    <t>https://requester.mturk.com/workers/A21FO6LZL0DLPF</t>
  </si>
  <si>
    <t>A21LCVX9ETFPOT</t>
  </si>
  <si>
    <t>https://requester.mturk.com/workers/A21LCVX9ETFPOT</t>
  </si>
  <si>
    <t>A21R673T7KINBJ</t>
  </si>
  <si>
    <t>https://requester.mturk.com/workers/A21R673T7KINBJ</t>
  </si>
  <si>
    <t>A21S7LOJJT47GU</t>
  </si>
  <si>
    <t>https://requester.mturk.com/workers/A21S7LOJJT47GU</t>
  </si>
  <si>
    <t>A21UJ3NAJPT80K</t>
  </si>
  <si>
    <t>https://requester.mturk.com/workers/A21UJ3NAJPT80K</t>
  </si>
  <si>
    <t>A21UXC7QGRXE8O</t>
  </si>
  <si>
    <t>https://requester.mturk.com/workers/A21UXC7QGRXE8O</t>
  </si>
  <si>
    <t>A21YQXPL0SNNR2</t>
  </si>
  <si>
    <t>https://requester.mturk.com/workers/A21YQXPL0SNNR2</t>
  </si>
  <si>
    <t>A2269W9SSZQMZO</t>
  </si>
  <si>
    <t>https://requester.mturk.com/workers/A2269W9SSZQMZO</t>
  </si>
  <si>
    <t>A2272EX3VIWK9R</t>
  </si>
  <si>
    <t>https://requester.mturk.com/workers/A2272EX3VIWK9R</t>
  </si>
  <si>
    <t>A22A4VZY3A9Q7T</t>
  </si>
  <si>
    <t>https://requester.mturk.com/workers/A22A4VZY3A9Q7T</t>
  </si>
  <si>
    <t>A22APWQ7L4D3TZ</t>
  </si>
  <si>
    <t>https://requester.mturk.com/workers/A22APWQ7L4D3TZ</t>
  </si>
  <si>
    <t>A22C9T1FX5LD5C</t>
  </si>
  <si>
    <t>https://requester.mturk.com/workers/A22C9T1FX5LD5C</t>
  </si>
  <si>
    <t>A22F8WAKT57A2U</t>
  </si>
  <si>
    <t>https://requester.mturk.com/workers/A22F8WAKT57A2U</t>
  </si>
  <si>
    <t>A22LZ62E0UC4VL</t>
  </si>
  <si>
    <t>https://requester.mturk.com/workers/A22LZ62E0UC4VL</t>
  </si>
  <si>
    <t>A22R7DT2XQIKXV</t>
  </si>
  <si>
    <t>https://requester.mturk.com/workers/A22R7DT2XQIKXV</t>
  </si>
  <si>
    <t>A22YXDQXUL7ANX</t>
  </si>
  <si>
    <t>https://requester.mturk.com/workers/A22YXDQXUL7ANX</t>
  </si>
  <si>
    <t>A22ZZM5CMK00J7</t>
  </si>
  <si>
    <t>https://requester.mturk.com/workers/A22ZZM5CMK00J7</t>
  </si>
  <si>
    <t>A232UCDEI33H4H</t>
  </si>
  <si>
    <t>https://requester.mturk.com/workers/A232UCDEI33H4H</t>
  </si>
  <si>
    <t>A233593ZEASHOY</t>
  </si>
  <si>
    <t>https://requester.mturk.com/workers/A233593ZEASHOY</t>
  </si>
  <si>
    <t>A234XCE451PXXU</t>
  </si>
  <si>
    <t>https://requester.mturk.com/workers/A234XCE451PXXU</t>
  </si>
  <si>
    <t>A23AV72MKVTNW2</t>
  </si>
  <si>
    <t>https://requester.mturk.com/workers/A23AV72MKVTNW2</t>
  </si>
  <si>
    <t>A23NHL1Q5LUYB4</t>
  </si>
  <si>
    <t>https://requester.mturk.com/workers/A23NHL1Q5LUYB4</t>
  </si>
  <si>
    <t>A23TT2QIGSRHTQ</t>
  </si>
  <si>
    <t>https://requester.mturk.com/workers/A23TT2QIGSRHTQ</t>
  </si>
  <si>
    <t>A240QXZJ8CLZ54</t>
  </si>
  <si>
    <t>https://requester.mturk.com/workers/A240QXZJ8CLZ54</t>
  </si>
  <si>
    <t>A2460MAJX0NA82</t>
  </si>
  <si>
    <t>https://requester.mturk.com/workers/A2460MAJX0NA82</t>
  </si>
  <si>
    <t>A24LWGRA11U6CX</t>
  </si>
  <si>
    <t>https://requester.mturk.com/workers/A24LWGRA11U6CX</t>
  </si>
  <si>
    <t>A24RSI1ABPEXE9</t>
  </si>
  <si>
    <t>https://requester.mturk.com/workers/A24RSI1ABPEXE9</t>
  </si>
  <si>
    <t>A24YZF7UFVXEIM</t>
  </si>
  <si>
    <t>https://requester.mturk.com/workers/A24YZF7UFVXEIM</t>
  </si>
  <si>
    <t>A255AYMENUKHQX</t>
  </si>
  <si>
    <t>https://requester.mturk.com/workers/A255AYMENUKHQX</t>
  </si>
  <si>
    <t>A255IWUJ8XJFRA</t>
  </si>
  <si>
    <t>https://requester.mturk.com/workers/A255IWUJ8XJFRA</t>
  </si>
  <si>
    <t>A258PTOZ3D2TQR</t>
  </si>
  <si>
    <t>https://requester.mturk.com/workers/A258PTOZ3D2TQR</t>
  </si>
  <si>
    <t>A25BDZJ7E8I0PG</t>
  </si>
  <si>
    <t>https://requester.mturk.com/workers/A25BDZJ7E8I0PG</t>
  </si>
  <si>
    <t>A25C4GTV3O6NUJ</t>
  </si>
  <si>
    <t>https://requester.mturk.com/workers/A25C4GTV3O6NUJ</t>
  </si>
  <si>
    <t>A25DP2IBIXX6MM</t>
  </si>
  <si>
    <t>https://requester.mturk.com/workers/A25DP2IBIXX6MM</t>
  </si>
  <si>
    <t>A25J7U0MEJN8YD</t>
  </si>
  <si>
    <t>https://requester.mturk.com/workers/A25J7U0MEJN8YD</t>
  </si>
  <si>
    <t>A25KBI1WB6NI7H</t>
  </si>
  <si>
    <t>https://requester.mturk.com/workers/A25KBI1WB6NI7H</t>
  </si>
  <si>
    <t>A266KTWY0HBD2F</t>
  </si>
  <si>
    <t>https://requester.mturk.com/workers/A266KTWY0HBD2F</t>
  </si>
  <si>
    <t>A267HLDY3PTY2P</t>
  </si>
  <si>
    <t>https://requester.mturk.com/workers/A267HLDY3PTY2P</t>
  </si>
  <si>
    <t>A26AWQF6KVF08Y</t>
  </si>
  <si>
    <t>https://requester.mturk.com/workers/A26AWQF6KVF08Y</t>
  </si>
  <si>
    <t>A26FIF3W69DXTI</t>
  </si>
  <si>
    <t>https://requester.mturk.com/workers/A26FIF3W69DXTI</t>
  </si>
  <si>
    <t>A26IMTFQSTECUM</t>
  </si>
  <si>
    <t>https://requester.mturk.com/workers/A26IMTFQSTECUM</t>
  </si>
  <si>
    <t>A26ZR29W6HLD9F</t>
  </si>
  <si>
    <t>https://requester.mturk.com/workers/A26ZR29W6HLD9F</t>
  </si>
  <si>
    <t>A275OMMQOSLNS5</t>
  </si>
  <si>
    <t>https://requester.mturk.com/workers/A275OMMQOSLNS5</t>
  </si>
  <si>
    <t>A27BKFN6UB1LDP</t>
  </si>
  <si>
    <t>https://requester.mturk.com/workers/A27BKFN6UB1LDP</t>
  </si>
  <si>
    <t>A27FEMON63P4CW</t>
  </si>
  <si>
    <t>https://requester.mturk.com/workers/A27FEMON63P4CW</t>
  </si>
  <si>
    <t>A27Y35EMQ10T8H</t>
  </si>
  <si>
    <t>https://requester.mturk.com/workers/A27Y35EMQ10T8H</t>
  </si>
  <si>
    <t>A27Y8K3JEAFZIB</t>
  </si>
  <si>
    <t>https://requester.mturk.com/workers/A27Y8K3JEAFZIB</t>
  </si>
  <si>
    <t>A288U4XUB7ZQNX</t>
  </si>
  <si>
    <t>https://requester.mturk.com/workers/A288U4XUB7ZQNX</t>
  </si>
  <si>
    <t>A28N4YR1LYTKOC</t>
  </si>
  <si>
    <t>https://requester.mturk.com/workers/A28N4YR1LYTKOC</t>
  </si>
  <si>
    <t>A28N9U9BULQ53I</t>
  </si>
  <si>
    <t>https://requester.mturk.com/workers/A28N9U9BULQ53I</t>
  </si>
  <si>
    <t>A28NJ0J10Y3YD3</t>
  </si>
  <si>
    <t>https://requester.mturk.com/workers/A28NJ0J10Y3YD3</t>
  </si>
  <si>
    <t>A292HCLXK8KBCX</t>
  </si>
  <si>
    <t>https://requester.mturk.com/workers/A292HCLXK8KBCX</t>
  </si>
  <si>
    <t>A2958TQAW43MP6</t>
  </si>
  <si>
    <t>https://requester.mturk.com/workers/A2958TQAW43MP6</t>
  </si>
  <si>
    <t>A29B6LC4XAGRJU</t>
  </si>
  <si>
    <t>https://requester.mturk.com/workers/A29B6LC4XAGRJU</t>
  </si>
  <si>
    <t>A29IHT3FWUUJ9T</t>
  </si>
  <si>
    <t>https://requester.mturk.com/workers/A29IHT3FWUUJ9T</t>
  </si>
  <si>
    <t>A29JTIEIVENRAY</t>
  </si>
  <si>
    <t>https://requester.mturk.com/workers/A29JTIEIVENRAY</t>
  </si>
  <si>
    <t>A29P2R9A6A0WRU</t>
  </si>
  <si>
    <t>https://requester.mturk.com/workers/A29P2R9A6A0WRU</t>
  </si>
  <si>
    <t>A29XKFNC6FO2LY</t>
  </si>
  <si>
    <t>https://requester.mturk.com/workers/A29XKFNC6FO2LY</t>
  </si>
  <si>
    <t>A2A1SS6Q3V0H2C</t>
  </si>
  <si>
    <t>https://requester.mturk.com/workers/A2A1SS6Q3V0H2C</t>
  </si>
  <si>
    <t>A2A8HRBDYBV6XJ</t>
  </si>
  <si>
    <t>https://requester.mturk.com/workers/A2A8HRBDYBV6XJ</t>
  </si>
  <si>
    <t>A2A9A811YTJUMZ</t>
  </si>
  <si>
    <t>https://requester.mturk.com/workers/A2A9A811YTJUMZ</t>
  </si>
  <si>
    <t>A2AEDRUDL229H2</t>
  </si>
  <si>
    <t>https://requester.mturk.com/workers/A2AEDRUDL229H2</t>
  </si>
  <si>
    <t>A2AKOW9TWU803K</t>
  </si>
  <si>
    <t>https://requester.mturk.com/workers/A2AKOW9TWU803K</t>
  </si>
  <si>
    <t>A2AKPU3S8BLSL9</t>
  </si>
  <si>
    <t>https://requester.mturk.com/workers/A2AKPU3S8BLSL9</t>
  </si>
  <si>
    <t>A2AONDECYQVRW8</t>
  </si>
  <si>
    <t>https://requester.mturk.com/workers/A2AONDECYQVRW8</t>
  </si>
  <si>
    <t>A2BIL7Y1AL14X6</t>
  </si>
  <si>
    <t>https://requester.mturk.com/workers/A2BIL7Y1AL14X6</t>
  </si>
  <si>
    <t>A2BUVCOV56DPZS</t>
  </si>
  <si>
    <t>https://requester.mturk.com/workers/A2BUVCOV56DPZS</t>
  </si>
  <si>
    <t>A2BWY2EWWXSG1W</t>
  </si>
  <si>
    <t>https://requester.mturk.com/workers/A2BWY2EWWXSG1W</t>
  </si>
  <si>
    <t>A2C9KJI3FIB42F</t>
  </si>
  <si>
    <t>https://requester.mturk.com/workers/A2C9KJI3FIB42F</t>
  </si>
  <si>
    <t>A2CCSFYX3X4ECB</t>
  </si>
  <si>
    <t>https://requester.mturk.com/workers/A2CCSFYX3X4ECB</t>
  </si>
  <si>
    <t>A2CGLGBUA1FGQI</t>
  </si>
  <si>
    <t>https://requester.mturk.com/workers/A2CGLGBUA1FGQI</t>
  </si>
  <si>
    <t>A2CJZQHRGRY7J2</t>
  </si>
  <si>
    <t>https://requester.mturk.com/workers/A2CJZQHRGRY7J2</t>
  </si>
  <si>
    <t>A2CLJXJ037ITR8</t>
  </si>
  <si>
    <t>https://requester.mturk.com/workers/A2CLJXJ037ITR8</t>
  </si>
  <si>
    <t>A2CYN24JIJ6YFJ</t>
  </si>
  <si>
    <t>https://requester.mturk.com/workers/A2CYN24JIJ6YFJ</t>
  </si>
  <si>
    <t>A2CZGUBLTUX2F5</t>
  </si>
  <si>
    <t>https://requester.mturk.com/workers/A2CZGUBLTUX2F5</t>
  </si>
  <si>
    <t>A2D50KS58QB1BN</t>
  </si>
  <si>
    <t>https://requester.mturk.com/workers/A2D50KS58QB1BN</t>
  </si>
  <si>
    <t>A2DGKEMBWBWM95</t>
  </si>
  <si>
    <t>https://requester.mturk.com/workers/A2DGKEMBWBWM95</t>
  </si>
  <si>
    <t>A2DM2F0V4DJ174</t>
  </si>
  <si>
    <t>https://requester.mturk.com/workers/A2DM2F0V4DJ174</t>
  </si>
  <si>
    <t>A2DN6WYIDUBIR3</t>
  </si>
  <si>
    <t>https://requester.mturk.com/workers/A2DN6WYIDUBIR3</t>
  </si>
  <si>
    <t>A2DP671UP3T9S</t>
  </si>
  <si>
    <t>https://requester.mturk.com/workers/A2DP671UP3T9S</t>
  </si>
  <si>
    <t>A2DRUZ2Q0JWEF3</t>
  </si>
  <si>
    <t>https://requester.mturk.com/workers/A2DRUZ2Q0JWEF3</t>
  </si>
  <si>
    <t>A2DWSV3XKQ4CMX</t>
  </si>
  <si>
    <t>https://requester.mturk.com/workers/A2DWSV3XKQ4CMX</t>
  </si>
  <si>
    <t>A2E3TO92MCQ9XU</t>
  </si>
  <si>
    <t>https://requester.mturk.com/workers/A2E3TO92MCQ9XU</t>
  </si>
  <si>
    <t>A2E5RC1SUXN0C0</t>
  </si>
  <si>
    <t>https://requester.mturk.com/workers/A2E5RC1SUXN0C0</t>
  </si>
  <si>
    <t>A2E8RFKIOY2MQR</t>
  </si>
  <si>
    <t>https://requester.mturk.com/workers/A2E8RFKIOY2MQR</t>
  </si>
  <si>
    <t>A2EGLHKBZQDDA9</t>
  </si>
  <si>
    <t>https://requester.mturk.com/workers/A2EGLHKBZQDDA9</t>
  </si>
  <si>
    <t>A2EIPB3MTFKW3S</t>
  </si>
  <si>
    <t>https://requester.mturk.com/workers/A2EIPB3MTFKW3S</t>
  </si>
  <si>
    <t>A2EQZRRITDQ59I</t>
  </si>
  <si>
    <t>https://requester.mturk.com/workers/A2EQZRRITDQ59I</t>
  </si>
  <si>
    <t>A2ERKIIE0208F8</t>
  </si>
  <si>
    <t>https://requester.mturk.com/workers/A2ERKIIE0208F8</t>
  </si>
  <si>
    <t>A2FI2VTA8JVYS6</t>
  </si>
  <si>
    <t>https://requester.mturk.com/workers/A2FI2VTA8JVYS6</t>
  </si>
  <si>
    <t>A2FNF3DVOCLJX4</t>
  </si>
  <si>
    <t>https://requester.mturk.com/workers/A2FNF3DVOCLJX4</t>
  </si>
  <si>
    <t>A2FO6DA0UOC8CG</t>
  </si>
  <si>
    <t>https://requester.mturk.com/workers/A2FO6DA0UOC8CG</t>
  </si>
  <si>
    <t>A2FRZB63PAH3NQ</t>
  </si>
  <si>
    <t>https://requester.mturk.com/workers/A2FRZB63PAH3NQ</t>
  </si>
  <si>
    <t>A2FWMAJ0Z92JAY</t>
  </si>
  <si>
    <t>https://requester.mturk.com/workers/A2FWMAJ0Z92JAY</t>
  </si>
  <si>
    <t>A2FZ7O92C2N0MA</t>
  </si>
  <si>
    <t>https://requester.mturk.com/workers/A2FZ7O92C2N0MA</t>
  </si>
  <si>
    <t>A2G6AQVSDEQ0XI</t>
  </si>
  <si>
    <t>https://requester.mturk.com/workers/A2G6AQVSDEQ0XI</t>
  </si>
  <si>
    <t>A2GBIWJMB1LZ2P</t>
  </si>
  <si>
    <t>https://requester.mturk.com/workers/A2GBIWJMB1LZ2P</t>
  </si>
  <si>
    <t>A2GBTADFZQLV9F</t>
  </si>
  <si>
    <t>https://requester.mturk.com/workers/A2GBTADFZQLV9F</t>
  </si>
  <si>
    <t>A2GXHECU31O81V</t>
  </si>
  <si>
    <t>https://requester.mturk.com/workers/A2GXHECU31O81V</t>
  </si>
  <si>
    <t>A2GXKPQB64DZC1</t>
  </si>
  <si>
    <t>https://requester.mturk.com/workers/A2GXKPQB64DZC1</t>
  </si>
  <si>
    <t>A2H628XI5441O1</t>
  </si>
  <si>
    <t>https://requester.mturk.com/workers/A2H628XI5441O1</t>
  </si>
  <si>
    <t>A2HHSHC1B3M4YF</t>
  </si>
  <si>
    <t>https://requester.mturk.com/workers/A2HHSHC1B3M4YF</t>
  </si>
  <si>
    <t>A2HL39CEIT13L6</t>
  </si>
  <si>
    <t>https://requester.mturk.com/workers/A2HL39CEIT13L6</t>
  </si>
  <si>
    <t>A2HNC4DTLWOAVQ</t>
  </si>
  <si>
    <t>https://requester.mturk.com/workers/A2HNC4DTLWOAVQ</t>
  </si>
  <si>
    <t>A2HOM6C1LQHGG7</t>
  </si>
  <si>
    <t>https://requester.mturk.com/workers/A2HOM6C1LQHGG7</t>
  </si>
  <si>
    <t>A2HR7ZIX42FEPG</t>
  </si>
  <si>
    <t>https://requester.mturk.com/workers/A2HR7ZIX42FEPG</t>
  </si>
  <si>
    <t>A2HVYJD7Z81BQS</t>
  </si>
  <si>
    <t>https://requester.mturk.com/workers/A2HVYJD7Z81BQS</t>
  </si>
  <si>
    <t>A2I0TM3DMTCFI5</t>
  </si>
  <si>
    <t>https://requester.mturk.com/workers/A2I0TM3DMTCFI5</t>
  </si>
  <si>
    <t>A2IFBLO7S1UYTZ</t>
  </si>
  <si>
    <t>https://requester.mturk.com/workers/A2IFBLO7S1UYTZ</t>
  </si>
  <si>
    <t>A2IL65G0502UBR</t>
  </si>
  <si>
    <t>https://requester.mturk.com/workers/A2IL65G0502UBR</t>
  </si>
  <si>
    <t>A2IRFAXQI96P3</t>
  </si>
  <si>
    <t>https://requester.mturk.com/workers/A2IRFAXQI96P3</t>
  </si>
  <si>
    <t>A2J237J8KM3OCS</t>
  </si>
  <si>
    <t>https://requester.mturk.com/workers/A2J237J8KM3OCS</t>
  </si>
  <si>
    <t>A2J2MYE6ZWJFZ4</t>
  </si>
  <si>
    <t>https://requester.mturk.com/workers/A2J2MYE6ZWJFZ4</t>
  </si>
  <si>
    <t>A2JAECGYB2Y7MC</t>
  </si>
  <si>
    <t>https://requester.mturk.com/workers/A2JAECGYB2Y7MC</t>
  </si>
  <si>
    <t>A2JBJETIJX4X58</t>
  </si>
  <si>
    <t>https://requester.mturk.com/workers/A2JBJETIJX4X58</t>
  </si>
  <si>
    <t>A2JEM59HAWM4GX</t>
  </si>
  <si>
    <t>https://requester.mturk.com/workers/A2JEM59HAWM4GX</t>
  </si>
  <si>
    <t>A2JFC66LTQO4WA</t>
  </si>
  <si>
    <t>https://requester.mturk.com/workers/A2JFC66LTQO4WA</t>
  </si>
  <si>
    <t>A2JJVHO6JU08KY</t>
  </si>
  <si>
    <t>https://requester.mturk.com/workers/A2JJVHO6JU08KY</t>
  </si>
  <si>
    <t>A2JN91B15ZZXYR</t>
  </si>
  <si>
    <t>https://requester.mturk.com/workers/A2JN91B15ZZXYR</t>
  </si>
  <si>
    <t>A2JQOU78XJA6VP</t>
  </si>
  <si>
    <t>https://requester.mturk.com/workers/A2JQOU78XJA6VP</t>
  </si>
  <si>
    <t>A2KESA3HHO1A3A</t>
  </si>
  <si>
    <t>https://requester.mturk.com/workers/A2KESA3HHO1A3A</t>
  </si>
  <si>
    <t>A2KG8BZJFZ8255</t>
  </si>
  <si>
    <t>https://requester.mturk.com/workers/A2KG8BZJFZ8255</t>
  </si>
  <si>
    <t>A2KI0FDBL0BC32</t>
  </si>
  <si>
    <t>https://requester.mturk.com/workers/A2KI0FDBL0BC32</t>
  </si>
  <si>
    <t>A2KJHPO5XPM3UJ</t>
  </si>
  <si>
    <t>https://requester.mturk.com/workers/A2KJHPO5XPM3UJ</t>
  </si>
  <si>
    <t>A2KVCP6L4B7K6</t>
  </si>
  <si>
    <t>https://requester.mturk.com/workers/A2KVCP6L4B7K6</t>
  </si>
  <si>
    <t>A2L71Y9RWUWHG</t>
  </si>
  <si>
    <t>https://requester.mturk.com/workers/A2L71Y9RWUWHG</t>
  </si>
  <si>
    <t>A2LDM4J9H97LL0</t>
  </si>
  <si>
    <t>https://requester.mturk.com/workers/A2LDM4J9H97LL0</t>
  </si>
  <si>
    <t>A2LJAWY0LUIMN1</t>
  </si>
  <si>
    <t>https://requester.mturk.com/workers/A2LJAWY0LUIMN1</t>
  </si>
  <si>
    <t>A2LL1VFLE7Q4SE</t>
  </si>
  <si>
    <t>https://requester.mturk.com/workers/A2LL1VFLE7Q4SE</t>
  </si>
  <si>
    <t>A2LQ33BQ8G259D</t>
  </si>
  <si>
    <t>https://requester.mturk.com/workers/A2LQ33BQ8G259D</t>
  </si>
  <si>
    <t>A2LX3LKC8ULTBY</t>
  </si>
  <si>
    <t>https://requester.mturk.com/workers/A2LX3LKC8ULTBY</t>
  </si>
  <si>
    <t>A2M8ZZN0WKV1Y9</t>
  </si>
  <si>
    <t>https://requester.mturk.com/workers/A2M8ZZN0WKV1Y9</t>
  </si>
  <si>
    <t>A2MD7JLDQ34JB2</t>
  </si>
  <si>
    <t>https://requester.mturk.com/workers/A2MD7JLDQ34JB2</t>
  </si>
  <si>
    <t>A2MS8W20UG2PTY</t>
  </si>
  <si>
    <t>https://requester.mturk.com/workers/A2MS8W20UG2PTY</t>
  </si>
  <si>
    <t>A2MSDQC2EKD8C1</t>
  </si>
  <si>
    <t>https://requester.mturk.com/workers/A2MSDQC2EKD8C1</t>
  </si>
  <si>
    <t>A2N40WFRCDMNWC</t>
  </si>
  <si>
    <t>https://requester.mturk.com/workers/A2N40WFRCDMNWC</t>
  </si>
  <si>
    <t>A2N9K5FCGQ60Y4</t>
  </si>
  <si>
    <t>https://requester.mturk.com/workers/A2N9K5FCGQ60Y4</t>
  </si>
  <si>
    <t>A2NBQXD2V7045H</t>
  </si>
  <si>
    <t>https://requester.mturk.com/workers/A2NBQXD2V7045H</t>
  </si>
  <si>
    <t>A2NPNKSW89BODS</t>
  </si>
  <si>
    <t>https://requester.mturk.com/workers/A2NPNKSW89BODS</t>
  </si>
  <si>
    <t>A2O200JODCD036</t>
  </si>
  <si>
    <t>https://requester.mturk.com/workers/A2O200JODCD036</t>
  </si>
  <si>
    <t>A2O35LZ4XI7VYO</t>
  </si>
  <si>
    <t>https://requester.mturk.com/workers/A2O35LZ4XI7VYO</t>
  </si>
  <si>
    <t>A2O3F9DAPTSG9L</t>
  </si>
  <si>
    <t>https://requester.mturk.com/workers/A2O3F9DAPTSG9L</t>
  </si>
  <si>
    <t>A2O543PJ8110HB</t>
  </si>
  <si>
    <t>https://requester.mturk.com/workers/A2O543PJ8110HB</t>
  </si>
  <si>
    <t>A2O5I09159UCFJ</t>
  </si>
  <si>
    <t>https://requester.mturk.com/workers/A2O5I09159UCFJ</t>
  </si>
  <si>
    <t>A2OK57Y4D4TDTK</t>
  </si>
  <si>
    <t>https://requester.mturk.com/workers/A2OK57Y4D4TDTK</t>
  </si>
  <si>
    <t>A2OXN3AJOY7BB2</t>
  </si>
  <si>
    <t>https://requester.mturk.com/workers/A2OXN3AJOY7BB2</t>
  </si>
  <si>
    <t>A2P2KRN6Y2CQ5B</t>
  </si>
  <si>
    <t>https://requester.mturk.com/workers/A2P2KRN6Y2CQ5B</t>
  </si>
  <si>
    <t>A2P3UMKLXYZIT1</t>
  </si>
  <si>
    <t>https://requester.mturk.com/workers/A2P3UMKLXYZIT1</t>
  </si>
  <si>
    <t>A2P499ZYDCGUQT</t>
  </si>
  <si>
    <t>https://requester.mturk.com/workers/A2P499ZYDCGUQT</t>
  </si>
  <si>
    <t>A2P8N9UXOA06Y6</t>
  </si>
  <si>
    <t>https://requester.mturk.com/workers/A2P8N9UXOA06Y6</t>
  </si>
  <si>
    <t>A2PLIPS0DF0U19</t>
  </si>
  <si>
    <t>https://requester.mturk.com/workers/A2PLIPS0DF0U19</t>
  </si>
  <si>
    <t>A2PX5I9HAMG64V</t>
  </si>
  <si>
    <t>https://requester.mturk.com/workers/A2PX5I9HAMG64V</t>
  </si>
  <si>
    <t>A2Q1JUSJ9THUDZ</t>
  </si>
  <si>
    <t>https://requester.mturk.com/workers/A2Q1JUSJ9THUDZ</t>
  </si>
  <si>
    <t>A2Q5IQRCTAVF93</t>
  </si>
  <si>
    <t>https://requester.mturk.com/workers/A2Q5IQRCTAVF93</t>
  </si>
  <si>
    <t>A2Q69YLFF1FK8E</t>
  </si>
  <si>
    <t>https://requester.mturk.com/workers/A2Q69YLFF1FK8E</t>
  </si>
  <si>
    <t>A2R656SH8NJ2IR</t>
  </si>
  <si>
    <t>https://requester.mturk.com/workers/A2R656SH8NJ2IR</t>
  </si>
  <si>
    <t>A2R6N8856ALI1</t>
  </si>
  <si>
    <t>https://requester.mturk.com/workers/A2R6N8856ALI1</t>
  </si>
  <si>
    <t>A2RLMIKUL923Z8</t>
  </si>
  <si>
    <t>https://requester.mturk.com/workers/A2RLMIKUL923Z8</t>
  </si>
  <si>
    <t>A2RMUF9TK0Q4P2</t>
  </si>
  <si>
    <t>https://requester.mturk.com/workers/A2RMUF9TK0Q4P2</t>
  </si>
  <si>
    <t>A2RPYAXPLM8RMF</t>
  </si>
  <si>
    <t>https://requester.mturk.com/workers/A2RPYAXPLM8RMF</t>
  </si>
  <si>
    <t>A2RSDG1NSGHZSF</t>
  </si>
  <si>
    <t>https://requester.mturk.com/workers/A2RSDG1NSGHZSF</t>
  </si>
  <si>
    <t>A2S82T5L79VA5E</t>
  </si>
  <si>
    <t>https://requester.mturk.com/workers/A2S82T5L79VA5E</t>
  </si>
  <si>
    <t>A2SA2CZFIQSWW4</t>
  </si>
  <si>
    <t>https://requester.mturk.com/workers/A2SA2CZFIQSWW4</t>
  </si>
  <si>
    <t>A2SDZBZH6JQ4R9</t>
  </si>
  <si>
    <t>https://requester.mturk.com/workers/A2SDZBZH6JQ4R9</t>
  </si>
  <si>
    <t>A2SKPF8W2LCJ0X</t>
  </si>
  <si>
    <t>https://requester.mturk.com/workers/A2SKPF8W2LCJ0X</t>
  </si>
  <si>
    <t>A2SO6K35NMGBB7</t>
  </si>
  <si>
    <t>https://requester.mturk.com/workers/A2SO6K35NMGBB7</t>
  </si>
  <si>
    <t>A2T3FZWSBN0MSK</t>
  </si>
  <si>
    <t>https://requester.mturk.com/workers/A2T3FZWSBN0MSK</t>
  </si>
  <si>
    <t>A2T49SRODH82WH</t>
  </si>
  <si>
    <t>https://requester.mturk.com/workers/A2T49SRODH82WH</t>
  </si>
  <si>
    <t>A2TC3N3P14XDM8</t>
  </si>
  <si>
    <t>https://requester.mturk.com/workers/A2TC3N3P14XDM8</t>
  </si>
  <si>
    <t>A2TF8IP4PM7KAO</t>
  </si>
  <si>
    <t>https://requester.mturk.com/workers/A2TF8IP4PM7KAO</t>
  </si>
  <si>
    <t>A2TOWO0Q1ZJF4H</t>
  </si>
  <si>
    <t>https://requester.mturk.com/workers/A2TOWO0Q1ZJF4H</t>
  </si>
  <si>
    <t>A2TPIS2HB11T7R</t>
  </si>
  <si>
    <t>https://requester.mturk.com/workers/A2TPIS2HB11T7R</t>
  </si>
  <si>
    <t>A2U8EHOIIH6G9Y</t>
  </si>
  <si>
    <t>https://requester.mturk.com/workers/A2U8EHOIIH6G9Y</t>
  </si>
  <si>
    <t>A2UJM86A06U3MB</t>
  </si>
  <si>
    <t>https://requester.mturk.com/workers/A2UJM86A06U3MB</t>
  </si>
  <si>
    <t>A2UWR71P2TLT9K</t>
  </si>
  <si>
    <t>https://requester.mturk.com/workers/A2UWR71P2TLT9K</t>
  </si>
  <si>
    <t>A2V232D6CWPJEN</t>
  </si>
  <si>
    <t>https://requester.mturk.com/workers/A2V232D6CWPJEN</t>
  </si>
  <si>
    <t>A2V28W4THGYYTQ</t>
  </si>
  <si>
    <t>https://requester.mturk.com/workers/A2V28W4THGYYTQ</t>
  </si>
  <si>
    <t>A2V45SJQ5O8BSL</t>
  </si>
  <si>
    <t>https://requester.mturk.com/workers/A2V45SJQ5O8BSL</t>
  </si>
  <si>
    <t>A2V4L17P1BZAIC</t>
  </si>
  <si>
    <t>https://requester.mturk.com/workers/A2V4L17P1BZAIC</t>
  </si>
  <si>
    <t>A2V68RNQVUAY70</t>
  </si>
  <si>
    <t>https://requester.mturk.com/workers/A2V68RNQVUAY70</t>
  </si>
  <si>
    <t>A2VHNUBHSTC2RS</t>
  </si>
  <si>
    <t>https://requester.mturk.com/workers/A2VHNUBHSTC2RS</t>
  </si>
  <si>
    <t>A2VJ68TCRS0GXL</t>
  </si>
  <si>
    <t>https://requester.mturk.com/workers/A2VJ68TCRS0GXL</t>
  </si>
  <si>
    <t>A2VN7GOI2M8ZFF</t>
  </si>
  <si>
    <t>https://requester.mturk.com/workers/A2VN7GOI2M8ZFF</t>
  </si>
  <si>
    <t>A2VQ1WGHLLLNJ1</t>
  </si>
  <si>
    <t>https://requester.mturk.com/workers/A2VQ1WGHLLLNJ1</t>
  </si>
  <si>
    <t>A2VR9O234UCT9T</t>
  </si>
  <si>
    <t>https://requester.mturk.com/workers/A2VR9O234UCT9T</t>
  </si>
  <si>
    <t>A2VTCD0KE6U9RA</t>
  </si>
  <si>
    <t>https://requester.mturk.com/workers/A2VTCD0KE6U9RA</t>
  </si>
  <si>
    <t>A2VTEQI9JVC9YS</t>
  </si>
  <si>
    <t>https://requester.mturk.com/workers/A2VTEQI9JVC9YS</t>
  </si>
  <si>
    <t>A2WC3V0VKNV71Z</t>
  </si>
  <si>
    <t>https://requester.mturk.com/workers/A2WC3V0VKNV71Z</t>
  </si>
  <si>
    <t>A2WJUMP1XOQLYK</t>
  </si>
  <si>
    <t>https://requester.mturk.com/workers/A2WJUMP1XOQLYK</t>
  </si>
  <si>
    <t>A2WP3WEYA1SQCA</t>
  </si>
  <si>
    <t>https://requester.mturk.com/workers/A2WP3WEYA1SQCA</t>
  </si>
  <si>
    <t>A2WWUQVSGMO807</t>
  </si>
  <si>
    <t>https://requester.mturk.com/workers/A2WWUQVSGMO807</t>
  </si>
  <si>
    <t>A2X8G29SR08UBD</t>
  </si>
  <si>
    <t>https://requester.mturk.com/workers/A2X8G29SR08UBD</t>
  </si>
  <si>
    <t>A2X9OAXB27TXZ7</t>
  </si>
  <si>
    <t>https://requester.mturk.com/workers/A2X9OAXB27TXZ7</t>
  </si>
  <si>
    <t>A2XL3PAESBTCEQ</t>
  </si>
  <si>
    <t>https://requester.mturk.com/workers/A2XL3PAESBTCEQ</t>
  </si>
  <si>
    <t>A2XREPG78MH5Y0</t>
  </si>
  <si>
    <t>https://requester.mturk.com/workers/A2XREPG78MH5Y0</t>
  </si>
  <si>
    <t>A2XRYS50DIGNLD</t>
  </si>
  <si>
    <t>https://requester.mturk.com/workers/A2XRYS50DIGNLD</t>
  </si>
  <si>
    <t>A2XWRDLNSJKT4H</t>
  </si>
  <si>
    <t>https://requester.mturk.com/workers/A2XWRDLNSJKT4H</t>
  </si>
  <si>
    <t>A2XYDJS33I2341</t>
  </si>
  <si>
    <t>https://requester.mturk.com/workers/A2XYDJS33I2341</t>
  </si>
  <si>
    <t>A2XYFV2RZ9Q17J</t>
  </si>
  <si>
    <t>https://requester.mturk.com/workers/A2XYFV2RZ9Q17J</t>
  </si>
  <si>
    <t>A2XZ9RU7OGSZLF</t>
  </si>
  <si>
    <t>https://requester.mturk.com/workers/A2XZ9RU7OGSZLF</t>
  </si>
  <si>
    <t>A2Y9V0BSPM6AY1</t>
  </si>
  <si>
    <t>https://requester.mturk.com/workers/A2Y9V0BSPM6AY1</t>
  </si>
  <si>
    <t>A2YG7I769IKAVF</t>
  </si>
  <si>
    <t>https://requester.mturk.com/workers/A2YG7I769IKAVF</t>
  </si>
  <si>
    <t>A2Z00BTAKFJNGG</t>
  </si>
  <si>
    <t>https://requester.mturk.com/workers/A2Z00BTAKFJNGG</t>
  </si>
  <si>
    <t>A2Z0V2A4SP5QE0</t>
  </si>
  <si>
    <t>https://requester.mturk.com/workers/A2Z0V2A4SP5QE0</t>
  </si>
  <si>
    <t>A2Z3DFZ5VHKOZ3</t>
  </si>
  <si>
    <t>https://requester.mturk.com/workers/A2Z3DFZ5VHKOZ3</t>
  </si>
  <si>
    <t>A2Z6GS7K88Q9TX</t>
  </si>
  <si>
    <t>https://requester.mturk.com/workers/A2Z6GS7K88Q9TX</t>
  </si>
  <si>
    <t>A2ZBDSR2LZNVAE</t>
  </si>
  <si>
    <t>https://requester.mturk.com/workers/A2ZBDSR2LZNVAE</t>
  </si>
  <si>
    <t>A2ZINIV8V5OPM7</t>
  </si>
  <si>
    <t>https://requester.mturk.com/workers/A2ZINIV8V5OPM7</t>
  </si>
  <si>
    <t>A2ZKFTDI0R9MWI</t>
  </si>
  <si>
    <t>https://requester.mturk.com/workers/A2ZKFTDI0R9MWI</t>
  </si>
  <si>
    <t>A2ZOAZM95RBWA5</t>
  </si>
  <si>
    <t>https://requester.mturk.com/workers/A2ZOAZM95RBWA5</t>
  </si>
  <si>
    <t>A2ZPSQ64L0KLFO</t>
  </si>
  <si>
    <t>https://requester.mturk.com/workers/A2ZPSQ64L0KLFO</t>
  </si>
  <si>
    <t>A2ZZT874YBX28H</t>
  </si>
  <si>
    <t>https://requester.mturk.com/workers/A2ZZT874YBX28H</t>
  </si>
  <si>
    <t>A301GNFG8W711Q</t>
  </si>
  <si>
    <t>https://requester.mturk.com/workers/A301GNFG8W711Q</t>
  </si>
  <si>
    <t>A30APZZ64MGI6A</t>
  </si>
  <si>
    <t>https://requester.mturk.com/workers/A30APZZ64MGI6A</t>
  </si>
  <si>
    <t>A30K2QRCAK2B5S</t>
  </si>
  <si>
    <t>https://requester.mturk.com/workers/A30K2QRCAK2B5S</t>
  </si>
  <si>
    <t>A30T3V2GJS6T0U</t>
  </si>
  <si>
    <t>https://requester.mturk.com/workers/A30T3V2GJS6T0U</t>
  </si>
  <si>
    <t>A30VX9LS3Q0CX8</t>
  </si>
  <si>
    <t>https://requester.mturk.com/workers/A30VX9LS3Q0CX8</t>
  </si>
  <si>
    <t>A31DEFZJLW92JD</t>
  </si>
  <si>
    <t>https://requester.mturk.com/workers/A31DEFZJLW92JD</t>
  </si>
  <si>
    <t>A31FL51X3U0ICH</t>
  </si>
  <si>
    <t>https://requester.mturk.com/workers/A31FL51X3U0ICH</t>
  </si>
  <si>
    <t>A31PXQXDH1JWQI</t>
  </si>
  <si>
    <t>https://requester.mturk.com/workers/A31PXQXDH1JWQI</t>
  </si>
  <si>
    <t>A3267FRR3ER30C</t>
  </si>
  <si>
    <t>https://requester.mturk.com/workers/A3267FRR3ER30C</t>
  </si>
  <si>
    <t>A32CIL5S21Y4MR</t>
  </si>
  <si>
    <t>https://requester.mturk.com/workers/A32CIL5S21Y4MR</t>
  </si>
  <si>
    <t>A32J4PF8T2FBE2</t>
  </si>
  <si>
    <t>https://requester.mturk.com/workers/A32J4PF8T2FBE2</t>
  </si>
  <si>
    <t>A32JG96XDHKWM1</t>
  </si>
  <si>
    <t>https://requester.mturk.com/workers/A32JG96XDHKWM1</t>
  </si>
  <si>
    <t>A32O5IMDA0FKWC</t>
  </si>
  <si>
    <t>https://requester.mturk.com/workers/A32O5IMDA0FKWC</t>
  </si>
  <si>
    <t>A32QJF67JMJFKX</t>
  </si>
  <si>
    <t>https://requester.mturk.com/workers/A32QJF67JMJFKX</t>
  </si>
  <si>
    <t>A32VVS3RM9TJ31</t>
  </si>
  <si>
    <t>https://requester.mturk.com/workers/A32VVS3RM9TJ31</t>
  </si>
  <si>
    <t>A32W422DMUY3ZY</t>
  </si>
  <si>
    <t>https://requester.mturk.com/workers/A32W422DMUY3ZY</t>
  </si>
  <si>
    <t>A32XLD6RT8WSJX</t>
  </si>
  <si>
    <t>https://requester.mturk.com/workers/A32XLD6RT8WSJX</t>
  </si>
  <si>
    <t>A3316W4VTGJ0ED</t>
  </si>
  <si>
    <t>https://requester.mturk.com/workers/A3316W4VTGJ0ED</t>
  </si>
  <si>
    <t>A33CFLCMJNHHNC</t>
  </si>
  <si>
    <t>https://requester.mturk.com/workers/A33CFLCMJNHHNC</t>
  </si>
  <si>
    <t>A33MVBKB4I2KYS</t>
  </si>
  <si>
    <t>https://requester.mturk.com/workers/A33MVBKB4I2KYS</t>
  </si>
  <si>
    <t>A33OXRU676OBZU</t>
  </si>
  <si>
    <t>https://requester.mturk.com/workers/A33OXRU676OBZU</t>
  </si>
  <si>
    <t>A33QD9PN5G4GJL</t>
  </si>
  <si>
    <t>https://requester.mturk.com/workers/A33QD9PN5G4GJL</t>
  </si>
  <si>
    <t>A33YHWSTJNI1MS</t>
  </si>
  <si>
    <t>https://requester.mturk.com/workers/A33YHWSTJNI1MS</t>
  </si>
  <si>
    <t>A3468LXZ1JW2GJ</t>
  </si>
  <si>
    <t>https://requester.mturk.com/workers/A3468LXZ1JW2GJ</t>
  </si>
  <si>
    <t>A3485IQYNO94GA</t>
  </si>
  <si>
    <t>https://requester.mturk.com/workers/A3485IQYNO94GA</t>
  </si>
  <si>
    <t>A3491F0H2D8L0H</t>
  </si>
  <si>
    <t>https://requester.mturk.com/workers/A3491F0H2D8L0H</t>
  </si>
  <si>
    <t>A34HW5ZUESQTXD</t>
  </si>
  <si>
    <t>https://requester.mturk.com/workers/A34HW5ZUESQTXD</t>
  </si>
  <si>
    <t>A34XI67018IK8</t>
  </si>
  <si>
    <t>https://requester.mturk.com/workers/A34XI67018IK8</t>
  </si>
  <si>
    <t>A350DTTUYQLHKJ</t>
  </si>
  <si>
    <t>https://requester.mturk.com/workers/A350DTTUYQLHKJ</t>
  </si>
  <si>
    <t>A354EAYM834YC4</t>
  </si>
  <si>
    <t>https://requester.mturk.com/workers/A354EAYM834YC4</t>
  </si>
  <si>
    <t>A35B7G5CUV6VYI</t>
  </si>
  <si>
    <t>https://requester.mturk.com/workers/A35B7G5CUV6VYI</t>
  </si>
  <si>
    <t>A35G0FS8GAFDJ4</t>
  </si>
  <si>
    <t>https://requester.mturk.com/workers/A35G0FS8GAFDJ4</t>
  </si>
  <si>
    <t>A35OJ0UF197GT3</t>
  </si>
  <si>
    <t>https://requester.mturk.com/workers/A35OJ0UF197GT3</t>
  </si>
  <si>
    <t>A35P7XUJJE79WT</t>
  </si>
  <si>
    <t>https://requester.mturk.com/workers/A35P7XUJJE79WT</t>
  </si>
  <si>
    <t>A35R4APHZXD833</t>
  </si>
  <si>
    <t>https://requester.mturk.com/workers/A35R4APHZXD833</t>
  </si>
  <si>
    <t>A35XBB9Q2TXQ7H</t>
  </si>
  <si>
    <t>https://requester.mturk.com/workers/A35XBB9Q2TXQ7H</t>
  </si>
  <si>
    <t>A35Y9YHW91OY2U</t>
  </si>
  <si>
    <t>https://requester.mturk.com/workers/A35Y9YHW91OY2U</t>
  </si>
  <si>
    <t>A35YKA992RH772</t>
  </si>
  <si>
    <t>https://requester.mturk.com/workers/A35YKA992RH772</t>
  </si>
  <si>
    <t>A36JP8HRN61Z3V</t>
  </si>
  <si>
    <t>https://requester.mturk.com/workers/A36JP8HRN61Z3V</t>
  </si>
  <si>
    <t>A36JPMCVG9QQRB</t>
  </si>
  <si>
    <t>https://requester.mturk.com/workers/A36JPMCVG9QQRB</t>
  </si>
  <si>
    <t>A36MAIP7HUKMP5</t>
  </si>
  <si>
    <t>https://requester.mturk.com/workers/A36MAIP7HUKMP5</t>
  </si>
  <si>
    <t>A36VL9CZKKV0E0</t>
  </si>
  <si>
    <t>https://requester.mturk.com/workers/A36VL9CZKKV0E0</t>
  </si>
  <si>
    <t>A36XAD7D8XGKOA</t>
  </si>
  <si>
    <t>https://requester.mturk.com/workers/A36XAD7D8XGKOA</t>
  </si>
  <si>
    <t>A370V697M1KW6R</t>
  </si>
  <si>
    <t>https://requester.mturk.com/workers/A370V697M1KW6R</t>
  </si>
  <si>
    <t>A3742VSUL5MEKM</t>
  </si>
  <si>
    <t>https://requester.mturk.com/workers/A3742VSUL5MEKM</t>
  </si>
  <si>
    <t>A3783U1UPPXN9A</t>
  </si>
  <si>
    <t>https://requester.mturk.com/workers/A3783U1UPPXN9A</t>
  </si>
  <si>
    <t>A3799NWTIYKCEV</t>
  </si>
  <si>
    <t>https://requester.mturk.com/workers/A3799NWTIYKCEV</t>
  </si>
  <si>
    <t>A37AJI03M37NPJ</t>
  </si>
  <si>
    <t>https://requester.mturk.com/workers/A37AJI03M37NPJ</t>
  </si>
  <si>
    <t>A37EV8RZ82WT8E</t>
  </si>
  <si>
    <t>https://requester.mturk.com/workers/A37EV8RZ82WT8E</t>
  </si>
  <si>
    <t>A37FQI6S9XARBT</t>
  </si>
  <si>
    <t>https://requester.mturk.com/workers/A37FQI6S9XARBT</t>
  </si>
  <si>
    <t>A37GOGQDYDT44K</t>
  </si>
  <si>
    <t>https://requester.mturk.com/workers/A37GOGQDYDT44K</t>
  </si>
  <si>
    <t>A37I8GALB7MOBG</t>
  </si>
  <si>
    <t>https://requester.mturk.com/workers/A37I8GALB7MOBG</t>
  </si>
  <si>
    <t>A37ICI5DF0HW3G</t>
  </si>
  <si>
    <t>https://requester.mturk.com/workers/A37ICI5DF0HW3G</t>
  </si>
  <si>
    <t>A37M4OVE9R80G</t>
  </si>
  <si>
    <t>https://requester.mturk.com/workers/A37M4OVE9R80G</t>
  </si>
  <si>
    <t>A37OKLHFT53DVP</t>
  </si>
  <si>
    <t>https://requester.mturk.com/workers/A37OKLHFT53DVP</t>
  </si>
  <si>
    <t>A3855RHTNDLNLT</t>
  </si>
  <si>
    <t>https://requester.mturk.com/workers/A3855RHTNDLNLT</t>
  </si>
  <si>
    <t>A38K0I8ZW5817</t>
  </si>
  <si>
    <t>https://requester.mturk.com/workers/A38K0I8ZW5817</t>
  </si>
  <si>
    <t>A38K6R4QAM8YXL</t>
  </si>
  <si>
    <t>https://requester.mturk.com/workers/A38K6R4QAM8YXL</t>
  </si>
  <si>
    <t>A38VMTKS30TQZB</t>
  </si>
  <si>
    <t>https://requester.mturk.com/workers/A38VMTKS30TQZB</t>
  </si>
  <si>
    <t>A38ZVPAKGOWUFJ</t>
  </si>
  <si>
    <t>https://requester.mturk.com/workers/A38ZVPAKGOWUFJ</t>
  </si>
  <si>
    <t>A39D7F6ZPI8DZS</t>
  </si>
  <si>
    <t>https://requester.mturk.com/workers/A39D7F6ZPI8DZS</t>
  </si>
  <si>
    <t>A39DVD34NC3B2H</t>
  </si>
  <si>
    <t>https://requester.mturk.com/workers/A39DVD34NC3B2H</t>
  </si>
  <si>
    <t>A39J3Y8YVC6AIZ</t>
  </si>
  <si>
    <t>https://requester.mturk.com/workers/A39J3Y8YVC6AIZ</t>
  </si>
  <si>
    <t>A39NGVPUU239Q9</t>
  </si>
  <si>
    <t>https://requester.mturk.com/workers/A39NGVPUU239Q9</t>
  </si>
  <si>
    <t>A39QOA9M7GNF86</t>
  </si>
  <si>
    <t>https://requester.mturk.com/workers/A39QOA9M7GNF86</t>
  </si>
  <si>
    <t>A39TSTOY4QQACQ</t>
  </si>
  <si>
    <t>https://requester.mturk.com/workers/A39TSTOY4QQACQ</t>
  </si>
  <si>
    <t>A39U9HJH9LJFY7</t>
  </si>
  <si>
    <t>https://requester.mturk.com/workers/A39U9HJH9LJFY7</t>
  </si>
  <si>
    <t>A39YQ1ZR4MCOB6</t>
  </si>
  <si>
    <t>https://requester.mturk.com/workers/A39YQ1ZR4MCOB6</t>
  </si>
  <si>
    <t>A39ZZND7T4DRFF</t>
  </si>
  <si>
    <t>https://requester.mturk.com/workers/A39ZZND7T4DRFF</t>
  </si>
  <si>
    <t>A3A0PUI0JBN2K2</t>
  </si>
  <si>
    <t>https://requester.mturk.com/workers/A3A0PUI0JBN2K2</t>
  </si>
  <si>
    <t>A3A8O1VBASXMLK</t>
  </si>
  <si>
    <t>https://requester.mturk.com/workers/A3A8O1VBASXMLK</t>
  </si>
  <si>
    <t>A3A9ZJ7BFDVH5M</t>
  </si>
  <si>
    <t>https://requester.mturk.com/workers/A3A9ZJ7BFDVH5M</t>
  </si>
  <si>
    <t>A3AOAN2FTKAAUT</t>
  </si>
  <si>
    <t>https://requester.mturk.com/workers/A3AOAN2FTKAAUT</t>
  </si>
  <si>
    <t>A3B0M28EYT4K6</t>
  </si>
  <si>
    <t>https://requester.mturk.com/workers/A3B0M28EYT4K6</t>
  </si>
  <si>
    <t>A3B64E9HK4QWUV</t>
  </si>
  <si>
    <t>https://requester.mturk.com/workers/A3B64E9HK4QWUV</t>
  </si>
  <si>
    <t>A3BBPCRHAJ61PP</t>
  </si>
  <si>
    <t>https://requester.mturk.com/workers/A3BBPCRHAJ61PP</t>
  </si>
  <si>
    <t>A3BBZP2SBDA6ZF</t>
  </si>
  <si>
    <t>https://requester.mturk.com/workers/A3BBZP2SBDA6ZF</t>
  </si>
  <si>
    <t>A3BIO7O14WEKJU</t>
  </si>
  <si>
    <t>https://requester.mturk.com/workers/A3BIO7O14WEKJU</t>
  </si>
  <si>
    <t>A3BJTYGNU3K82A</t>
  </si>
  <si>
    <t>https://requester.mturk.com/workers/A3BJTYGNU3K82A</t>
  </si>
  <si>
    <t>A3BJY2XR3HHU6Z</t>
  </si>
  <si>
    <t>https://requester.mturk.com/workers/A3BJY2XR3HHU6Z</t>
  </si>
  <si>
    <t>A3BKN2B51X7OP6</t>
  </si>
  <si>
    <t>https://requester.mturk.com/workers/A3BKN2B51X7OP6</t>
  </si>
  <si>
    <t>A3BNJCWER4IGEK</t>
  </si>
  <si>
    <t>https://requester.mturk.com/workers/A3BNJCWER4IGEK</t>
  </si>
  <si>
    <t>A3C6BPE5UJ9EHR</t>
  </si>
  <si>
    <t>https://requester.mturk.com/workers/A3C6BPE5UJ9EHR</t>
  </si>
  <si>
    <t>A3CG971XRPJZGF</t>
  </si>
  <si>
    <t>https://requester.mturk.com/workers/A3CG971XRPJZGF</t>
  </si>
  <si>
    <t>A3CIN7QGB3XJI9</t>
  </si>
  <si>
    <t>https://requester.mturk.com/workers/A3CIN7QGB3XJI9</t>
  </si>
  <si>
    <t>A3CLA8ZLPM5IEB</t>
  </si>
  <si>
    <t>https://requester.mturk.com/workers/A3CLA8ZLPM5IEB</t>
  </si>
  <si>
    <t>A3D5BO3XXK9IOJ</t>
  </si>
  <si>
    <t>https://requester.mturk.com/workers/A3D5BO3XXK9IOJ</t>
  </si>
  <si>
    <t>A3DIRN48SZVNRE</t>
  </si>
  <si>
    <t>https://requester.mturk.com/workers/A3DIRN48SZVNRE</t>
  </si>
  <si>
    <t>A3DQZRMYVHTQM7</t>
  </si>
  <si>
    <t>https://requester.mturk.com/workers/A3DQZRMYVHTQM7</t>
  </si>
  <si>
    <t>A3DRSM7NQCWEDQ</t>
  </si>
  <si>
    <t>https://requester.mturk.com/workers/A3DRSM7NQCWEDQ</t>
  </si>
  <si>
    <t>A3DYRH6W27BHR</t>
  </si>
  <si>
    <t>https://requester.mturk.com/workers/A3DYRH6W27BHR</t>
  </si>
  <si>
    <t>A3DZONQBLC3T42</t>
  </si>
  <si>
    <t>https://requester.mturk.com/workers/A3DZONQBLC3T42</t>
  </si>
  <si>
    <t>A3E3INORN1HCCK</t>
  </si>
  <si>
    <t>https://requester.mturk.com/workers/A3E3INORN1HCCK</t>
  </si>
  <si>
    <t>A3E3WYMY5ONA6J</t>
  </si>
  <si>
    <t>https://requester.mturk.com/workers/A3E3WYMY5ONA6J</t>
  </si>
  <si>
    <t>A3E5JHLV813B61</t>
  </si>
  <si>
    <t>https://requester.mturk.com/workers/A3E5JHLV813B61</t>
  </si>
  <si>
    <t>A3ED9E4J8AF75L</t>
  </si>
  <si>
    <t>https://requester.mturk.com/workers/A3ED9E4J8AF75L</t>
  </si>
  <si>
    <t>A3EDGQMYDLB7IW</t>
  </si>
  <si>
    <t>https://requester.mturk.com/workers/A3EDGQMYDLB7IW</t>
  </si>
  <si>
    <t>A3ESC1H6BBKF30</t>
  </si>
  <si>
    <t>https://requester.mturk.com/workers/A3ESC1H6BBKF30</t>
  </si>
  <si>
    <t>A3F0ER5YBXPAOR</t>
  </si>
  <si>
    <t>https://requester.mturk.com/workers/A3F0ER5YBXPAOR</t>
  </si>
  <si>
    <t>A3F6ZHPP1NTFZJ</t>
  </si>
  <si>
    <t>https://requester.mturk.com/workers/A3F6ZHPP1NTFZJ</t>
  </si>
  <si>
    <t>A3F6ZYNE9D8RAX</t>
  </si>
  <si>
    <t>https://requester.mturk.com/workers/A3F6ZYNE9D8RAX</t>
  </si>
  <si>
    <t>A3FAY7229RK2XX</t>
  </si>
  <si>
    <t>https://requester.mturk.com/workers/A3FAY7229RK2XX</t>
  </si>
  <si>
    <t>A3FFZN4FO3Q789</t>
  </si>
  <si>
    <t>https://requester.mturk.com/workers/A3FFZN4FO3Q789</t>
  </si>
  <si>
    <t>A3FMVGPLM6G2R8</t>
  </si>
  <si>
    <t>https://requester.mturk.com/workers/A3FMVGPLM6G2R8</t>
  </si>
  <si>
    <t>A3FU99QHMC1KLP</t>
  </si>
  <si>
    <t>https://requester.mturk.com/workers/A3FU99QHMC1KLP</t>
  </si>
  <si>
    <t>A3FUW3458K3KO</t>
  </si>
  <si>
    <t>https://requester.mturk.com/workers/A3FUW3458K3KO</t>
  </si>
  <si>
    <t>A3G3KBCDA9L2C4</t>
  </si>
  <si>
    <t>https://requester.mturk.com/workers/A3G3KBCDA9L2C4</t>
  </si>
  <si>
    <t>A3G7WAD98B2W0J</t>
  </si>
  <si>
    <t>https://requester.mturk.com/workers/A3G7WAD98B2W0J</t>
  </si>
  <si>
    <t>A3GH7IV4Q9SBSB</t>
  </si>
  <si>
    <t>https://requester.mturk.com/workers/A3GH7IV4Q9SBSB</t>
  </si>
  <si>
    <t>A3GITH0TUVSOT3</t>
  </si>
  <si>
    <t>https://requester.mturk.com/workers/A3GITH0TUVSOT3</t>
  </si>
  <si>
    <t>A3GMKINQ71JAXV</t>
  </si>
  <si>
    <t>https://requester.mturk.com/workers/A3GMKINQ71JAXV</t>
  </si>
  <si>
    <t>A3GTBI5WIB5SC</t>
  </si>
  <si>
    <t>https://requester.mturk.com/workers/A3GTBI5WIB5SC</t>
  </si>
  <si>
    <t>A3GTI3V4KCSF9Z</t>
  </si>
  <si>
    <t>https://requester.mturk.com/workers/A3GTI3V4KCSF9Z</t>
  </si>
  <si>
    <t>A3H17MKYI22Z4C</t>
  </si>
  <si>
    <t>https://requester.mturk.com/workers/A3H17MKYI22Z4C</t>
  </si>
  <si>
    <t>A3H935UX8L03RX</t>
  </si>
  <si>
    <t>https://requester.mturk.com/workers/A3H935UX8L03RX</t>
  </si>
  <si>
    <t>A3HBXVW923NG8Q</t>
  </si>
  <si>
    <t>https://requester.mturk.com/workers/A3HBXVW923NG8Q</t>
  </si>
  <si>
    <t>A3HDMR3ZFQVT7B</t>
  </si>
  <si>
    <t>https://requester.mturk.com/workers/A3HDMR3ZFQVT7B</t>
  </si>
  <si>
    <t>A3HFIEX4B9MPMV</t>
  </si>
  <si>
    <t>https://requester.mturk.com/workers/A3HFIEX4B9MPMV</t>
  </si>
  <si>
    <t>A3HNQEL7IADBGE</t>
  </si>
  <si>
    <t>https://requester.mturk.com/workers/A3HNQEL7IADBGE</t>
  </si>
  <si>
    <t>A3HPVFAF1U9WXK</t>
  </si>
  <si>
    <t>https://requester.mturk.com/workers/A3HPVFAF1U9WXK</t>
  </si>
  <si>
    <t>A3HU9EZ7B6TPJ1</t>
  </si>
  <si>
    <t>https://requester.mturk.com/workers/A3HU9EZ7B6TPJ1</t>
  </si>
  <si>
    <t>A3HUSHFY2LVWNK</t>
  </si>
  <si>
    <t>https://requester.mturk.com/workers/A3HUSHFY2LVWNK</t>
  </si>
  <si>
    <t>A3HXWYV208DMKB</t>
  </si>
  <si>
    <t>https://requester.mturk.com/workers/A3HXWYV208DMKB</t>
  </si>
  <si>
    <t>A3I9FTHSULHPYS</t>
  </si>
  <si>
    <t>https://requester.mturk.com/workers/A3I9FTHSULHPYS</t>
  </si>
  <si>
    <t>A3ICG6AUFB4AT</t>
  </si>
  <si>
    <t>https://requester.mturk.com/workers/A3ICG6AUFB4AT</t>
  </si>
  <si>
    <t>A3IDP3T6WN1TVO</t>
  </si>
  <si>
    <t>https://requester.mturk.com/workers/A3IDP3T6WN1TVO</t>
  </si>
  <si>
    <t>A3IN7H6ICGCAY8</t>
  </si>
  <si>
    <t>https://requester.mturk.com/workers/A3IN7H6ICGCAY8</t>
  </si>
  <si>
    <t>A3IO0ISIPCL5YG</t>
  </si>
  <si>
    <t>https://requester.mturk.com/workers/A3IO0ISIPCL5YG</t>
  </si>
  <si>
    <t>A3IS28VQS5T5DE</t>
  </si>
  <si>
    <t>https://requester.mturk.com/workers/A3IS28VQS5T5DE</t>
  </si>
  <si>
    <t>A3J8Y94SGZ3R0E</t>
  </si>
  <si>
    <t>https://requester.mturk.com/workers/A3J8Y94SGZ3R0E</t>
  </si>
  <si>
    <t>A3JI3B5GTVA95F</t>
  </si>
  <si>
    <t>https://requester.mturk.com/workers/A3JI3B5GTVA95F</t>
  </si>
  <si>
    <t>A3JR6YSGYOP4T7</t>
  </si>
  <si>
    <t>https://requester.mturk.com/workers/A3JR6YSGYOP4T7</t>
  </si>
  <si>
    <t>A3JU8GK9WXJ1BC</t>
  </si>
  <si>
    <t>https://requester.mturk.com/workers/A3JU8GK9WXJ1BC</t>
  </si>
  <si>
    <t>A3JW98KH81G738</t>
  </si>
  <si>
    <t>https://requester.mturk.com/workers/A3JW98KH81G738</t>
  </si>
  <si>
    <t>A3JY49ETJ2DO17</t>
  </si>
  <si>
    <t>https://requester.mturk.com/workers/A3JY49ETJ2DO17</t>
  </si>
  <si>
    <t>A3K9PGO5F3KCR8</t>
  </si>
  <si>
    <t>https://requester.mturk.com/workers/A3K9PGO5F3KCR8</t>
  </si>
  <si>
    <t>A3KCUB6P3IE8NL</t>
  </si>
  <si>
    <t>https://requester.mturk.com/workers/A3KCUB6P3IE8NL</t>
  </si>
  <si>
    <t>A3KD0JYB9GTHYV</t>
  </si>
  <si>
    <t>https://requester.mturk.com/workers/A3KD0JYB9GTHYV</t>
  </si>
  <si>
    <t>A3KMH3ZLZQXPQ</t>
  </si>
  <si>
    <t>https://requester.mturk.com/workers/A3KMH3ZLZQXPQ</t>
  </si>
  <si>
    <t>A3KQQZA53CEMP0</t>
  </si>
  <si>
    <t>https://requester.mturk.com/workers/A3KQQZA53CEMP0</t>
  </si>
  <si>
    <t>A3KU6PAURURKSL</t>
  </si>
  <si>
    <t>https://requester.mturk.com/workers/A3KU6PAURURKSL</t>
  </si>
  <si>
    <t>A3KX8PBHVFQZ3U</t>
  </si>
  <si>
    <t>https://requester.mturk.com/workers/A3KX8PBHVFQZ3U</t>
  </si>
  <si>
    <t>A3L0I55SEJU1HJ</t>
  </si>
  <si>
    <t>https://requester.mturk.com/workers/A3L0I55SEJU1HJ</t>
  </si>
  <si>
    <t>A3L6JZ3UQ3LFVB</t>
  </si>
  <si>
    <t>https://requester.mturk.com/workers/A3L6JZ3UQ3LFVB</t>
  </si>
  <si>
    <t>A3L6XZCGHKA9WY</t>
  </si>
  <si>
    <t>https://requester.mturk.com/workers/A3L6XZCGHKA9WY</t>
  </si>
  <si>
    <t>A3L7WOLUQ8EE4M</t>
  </si>
  <si>
    <t>https://requester.mturk.com/workers/A3L7WOLUQ8EE4M</t>
  </si>
  <si>
    <t>A3LCX49CTRIZIQ</t>
  </si>
  <si>
    <t>https://requester.mturk.com/workers/A3LCX49CTRIZIQ</t>
  </si>
  <si>
    <t>A3LJ2FHESYV9QQ</t>
  </si>
  <si>
    <t>https://requester.mturk.com/workers/A3LJ2FHESYV9QQ</t>
  </si>
  <si>
    <t>A3LJ4LAUYYDOK6</t>
  </si>
  <si>
    <t>https://requester.mturk.com/workers/A3LJ4LAUYYDOK6</t>
  </si>
  <si>
    <t>A3M3VOJQKFEQED</t>
  </si>
  <si>
    <t>https://requester.mturk.com/workers/A3M3VOJQKFEQED</t>
  </si>
  <si>
    <t>A3MF9G4HZT70RJ</t>
  </si>
  <si>
    <t>https://requester.mturk.com/workers/A3MF9G4HZT70RJ</t>
  </si>
  <si>
    <t>A3MXTBI2227RDP</t>
  </si>
  <si>
    <t>https://requester.mturk.com/workers/A3MXTBI2227RDP</t>
  </si>
  <si>
    <t>A3N0MPP9DT6J28</t>
  </si>
  <si>
    <t>https://requester.mturk.com/workers/A3N0MPP9DT6J28</t>
  </si>
  <si>
    <t>A3N6DNWIP2A6G2</t>
  </si>
  <si>
    <t>https://requester.mturk.com/workers/A3N6DNWIP2A6G2</t>
  </si>
  <si>
    <t>A3N8B6OSHHUUCI</t>
  </si>
  <si>
    <t>https://requester.mturk.com/workers/A3N8B6OSHHUUCI</t>
  </si>
  <si>
    <t>A3N8W151777164</t>
  </si>
  <si>
    <t>https://requester.mturk.com/workers/A3N8W151777164</t>
  </si>
  <si>
    <t>A3ND9JZLME7HKB</t>
  </si>
  <si>
    <t>https://requester.mturk.com/workers/A3ND9JZLME7HKB</t>
  </si>
  <si>
    <t>A3NMRXYNBNFNUT</t>
  </si>
  <si>
    <t>https://requester.mturk.com/workers/A3NMRXYNBNFNUT</t>
  </si>
  <si>
    <t>A3NR9CRIM0TLOE</t>
  </si>
  <si>
    <t>https://requester.mturk.com/workers/A3NR9CRIM0TLOE</t>
  </si>
  <si>
    <t>A3NT04E9VYJGGP</t>
  </si>
  <si>
    <t>https://requester.mturk.com/workers/A3NT04E9VYJGGP</t>
  </si>
  <si>
    <t>A3NUYAG56BPYBB</t>
  </si>
  <si>
    <t>https://requester.mturk.com/workers/A3NUYAG56BPYBB</t>
  </si>
  <si>
    <t>A3NZ5XXIH7VX0Z</t>
  </si>
  <si>
    <t>https://requester.mturk.com/workers/A3NZ5XXIH7VX0Z</t>
  </si>
  <si>
    <t>A3O1ECWCULCV09</t>
  </si>
  <si>
    <t>https://requester.mturk.com/workers/A3O1ECWCULCV09</t>
  </si>
  <si>
    <t>A3OB3T7ZDKXLKE</t>
  </si>
  <si>
    <t>https://requester.mturk.com/workers/A3OB3T7ZDKXLKE</t>
  </si>
  <si>
    <t>A3OF9X8U89LIL1</t>
  </si>
  <si>
    <t>https://requester.mturk.com/workers/A3OF9X8U89LIL1</t>
  </si>
  <si>
    <t>A3OW3A4GGSLY2C</t>
  </si>
  <si>
    <t>https://requester.mturk.com/workers/A3OW3A4GGSLY2C</t>
  </si>
  <si>
    <t>A3P5BJ1GA3NLBY</t>
  </si>
  <si>
    <t>https://requester.mturk.com/workers/A3P5BJ1GA3NLBY</t>
  </si>
  <si>
    <t>A3P7Y0914EBD6E</t>
  </si>
  <si>
    <t>https://requester.mturk.com/workers/A3P7Y0914EBD6E</t>
  </si>
  <si>
    <t>A3PLOZE6LD49YE</t>
  </si>
  <si>
    <t>https://requester.mturk.com/workers/A3PLOZE6LD49YE</t>
  </si>
  <si>
    <t>A3PNHCZVCBIEJ1</t>
  </si>
  <si>
    <t>https://requester.mturk.com/workers/A3PNHCZVCBIEJ1</t>
  </si>
  <si>
    <t>A3PUBH4N4RSW1E</t>
  </si>
  <si>
    <t>https://requester.mturk.com/workers/A3PUBH4N4RSW1E</t>
  </si>
  <si>
    <t>A3Q2XBURXQ8RJS</t>
  </si>
  <si>
    <t>https://requester.mturk.com/workers/A3Q2XBURXQ8RJS</t>
  </si>
  <si>
    <t>A3Q6XFDHOF3DDW</t>
  </si>
  <si>
    <t>https://requester.mturk.com/workers/A3Q6XFDHOF3DDW</t>
  </si>
  <si>
    <t>A3Q92WMGIHEPSD</t>
  </si>
  <si>
    <t>https://requester.mturk.com/workers/A3Q92WMGIHEPSD</t>
  </si>
  <si>
    <t>A3QM6C660QHMCV</t>
  </si>
  <si>
    <t>https://requester.mturk.com/workers/A3QM6C660QHMCV</t>
  </si>
  <si>
    <t>A3QSFMLVH7L5DF</t>
  </si>
  <si>
    <t>https://requester.mturk.com/workers/A3QSFMLVH7L5DF</t>
  </si>
  <si>
    <t>A3QZAXV5PFL2O3</t>
  </si>
  <si>
    <t>https://requester.mturk.com/workers/A3QZAXV5PFL2O3</t>
  </si>
  <si>
    <t>A3RA9LI3XOVO7T</t>
  </si>
  <si>
    <t>https://requester.mturk.com/workers/A3RA9LI3XOVO7T</t>
  </si>
  <si>
    <t>A3RJ8NZQ8BRTZM</t>
  </si>
  <si>
    <t>https://requester.mturk.com/workers/A3RJ8NZQ8BRTZM</t>
  </si>
  <si>
    <t>A3ROI7SRC1SG2K</t>
  </si>
  <si>
    <t>https://requester.mturk.com/workers/A3ROI7SRC1SG2K</t>
  </si>
  <si>
    <t>A3RQ1ZKL3TYXDC</t>
  </si>
  <si>
    <t>https://requester.mturk.com/workers/A3RQ1ZKL3TYXDC</t>
  </si>
  <si>
    <t>A3RVNT1A7U80MP</t>
  </si>
  <si>
    <t>https://requester.mturk.com/workers/A3RVNT1A7U80MP</t>
  </si>
  <si>
    <t>A3S7JKTYDFADOJ</t>
  </si>
  <si>
    <t>https://requester.mturk.com/workers/A3S7JKTYDFADOJ</t>
  </si>
  <si>
    <t>A3S87CX8T0H7FU</t>
  </si>
  <si>
    <t>https://requester.mturk.com/workers/A3S87CX8T0H7FU</t>
  </si>
  <si>
    <t>A3SEJPAKH95QLH</t>
  </si>
  <si>
    <t>https://requester.mturk.com/workers/A3SEJPAKH95QLH</t>
  </si>
  <si>
    <t>A3SJXQIIQLBI6C</t>
  </si>
  <si>
    <t>https://requester.mturk.com/workers/A3SJXQIIQLBI6C</t>
  </si>
  <si>
    <t>A3SPR9S251DZ9A</t>
  </si>
  <si>
    <t>https://requester.mturk.com/workers/A3SPR9S251DZ9A</t>
  </si>
  <si>
    <t>A3T5PUA5EH50ZK</t>
  </si>
  <si>
    <t>https://requester.mturk.com/workers/A3T5PUA5EH50ZK</t>
  </si>
  <si>
    <t>A3TCFIPOBRZZB3</t>
  </si>
  <si>
    <t>https://requester.mturk.com/workers/A3TCFIPOBRZZB3</t>
  </si>
  <si>
    <t>A3TCLQEZL9CXR1</t>
  </si>
  <si>
    <t>https://requester.mturk.com/workers/A3TCLQEZL9CXR1</t>
  </si>
  <si>
    <t>A3TF2FDYJLSEMS</t>
  </si>
  <si>
    <t>https://requester.mturk.com/workers/A3TF2FDYJLSEMS</t>
  </si>
  <si>
    <t>A3TFRIV189XK80</t>
  </si>
  <si>
    <t>https://requester.mturk.com/workers/A3TFRIV189XK80</t>
  </si>
  <si>
    <t>A3TMLJGN0DMKRA</t>
  </si>
  <si>
    <t>https://requester.mturk.com/workers/A3TMLJGN0DMKRA</t>
  </si>
  <si>
    <t>A3TPMQRZ5JISG0</t>
  </si>
  <si>
    <t>https://requester.mturk.com/workers/A3TPMQRZ5JISG0</t>
  </si>
  <si>
    <t>A3TQ7M1WPR7Q44</t>
  </si>
  <si>
    <t>https://requester.mturk.com/workers/A3TQ7M1WPR7Q44</t>
  </si>
  <si>
    <t>A3TSHG5R492EHU</t>
  </si>
  <si>
    <t>https://requester.mturk.com/workers/A3TSHG5R492EHU</t>
  </si>
  <si>
    <t>A3U3CCIR1ZXEOR</t>
  </si>
  <si>
    <t>https://requester.mturk.com/workers/A3U3CCIR1ZXEOR</t>
  </si>
  <si>
    <t>A3U6DTUPCCSOPN</t>
  </si>
  <si>
    <t>https://requester.mturk.com/workers/A3U6DTUPCCSOPN</t>
  </si>
  <si>
    <t>A3U83MM5VQANDM</t>
  </si>
  <si>
    <t>https://requester.mturk.com/workers/A3U83MM5VQANDM</t>
  </si>
  <si>
    <t>A3UCAAF6QXWSRX</t>
  </si>
  <si>
    <t>https://requester.mturk.com/workers/A3UCAAF6QXWSRX</t>
  </si>
  <si>
    <t>A3UHHP4M8SI6OO</t>
  </si>
  <si>
    <t>https://requester.mturk.com/workers/A3UHHP4M8SI6OO</t>
  </si>
  <si>
    <t>A3UIDRGBV9NJWR</t>
  </si>
  <si>
    <t>https://requester.mturk.com/workers/A3UIDRGBV9NJWR</t>
  </si>
  <si>
    <t>A3UJ3FREAZ0IE0</t>
  </si>
  <si>
    <t>https://requester.mturk.com/workers/A3UJ3FREAZ0IE0</t>
  </si>
  <si>
    <t>A3UQHRMV35IQ52</t>
  </si>
  <si>
    <t>https://requester.mturk.com/workers/A3UQHRMV35IQ52</t>
  </si>
  <si>
    <t>A3UTKK2GBFDDT7</t>
  </si>
  <si>
    <t>https://requester.mturk.com/workers/A3UTKK2GBFDDT7</t>
  </si>
  <si>
    <t>A3UVAUDOX60P4A</t>
  </si>
  <si>
    <t>https://requester.mturk.com/workers/A3UVAUDOX60P4A</t>
  </si>
  <si>
    <t>A3UXS2WMTW85ES</t>
  </si>
  <si>
    <t>https://requester.mturk.com/workers/A3UXS2WMTW85ES</t>
  </si>
  <si>
    <t>A3UYCMLFHCSWJ4</t>
  </si>
  <si>
    <t>https://requester.mturk.com/workers/A3UYCMLFHCSWJ4</t>
  </si>
  <si>
    <t>A3V280OI2NT8XO</t>
  </si>
  <si>
    <t>https://requester.mturk.com/workers/A3V280OI2NT8XO</t>
  </si>
  <si>
    <t>A3VA21YF48J3Y1</t>
  </si>
  <si>
    <t>https://requester.mturk.com/workers/A3VA21YF48J3Y1</t>
  </si>
  <si>
    <t>A3VIMOY4VKTYAG</t>
  </si>
  <si>
    <t>https://requester.mturk.com/workers/A3VIMOY4VKTYAG</t>
  </si>
  <si>
    <t>A3VOMP0WOJTB4I</t>
  </si>
  <si>
    <t>https://requester.mturk.com/workers/A3VOMP0WOJTB4I</t>
  </si>
  <si>
    <t>A3VV9Y8KTOMKM8</t>
  </si>
  <si>
    <t>https://requester.mturk.com/workers/A3VV9Y8KTOMKM8</t>
  </si>
  <si>
    <t>A3VXSN99T674SX</t>
  </si>
  <si>
    <t>https://requester.mturk.com/workers/A3VXSN99T674SX</t>
  </si>
  <si>
    <t>A3W45HZQTHG0E5</t>
  </si>
  <si>
    <t>https://requester.mturk.com/workers/A3W45HZQTHG0E5</t>
  </si>
  <si>
    <t>A4124M4RJJ9NN</t>
  </si>
  <si>
    <t>https://requester.mturk.com/workers/A4124M4RJJ9NN</t>
  </si>
  <si>
    <t>A43OE84P0DM43</t>
  </si>
  <si>
    <t>https://requester.mturk.com/workers/A43OE84P0DM43</t>
  </si>
  <si>
    <t>A455SY9VX8H4</t>
  </si>
  <si>
    <t>https://requester.mturk.com/workers/A455SY9VX8H4</t>
  </si>
  <si>
    <t>A45MKEMQTH3Y4</t>
  </si>
  <si>
    <t>https://requester.mturk.com/workers/A45MKEMQTH3Y4</t>
  </si>
  <si>
    <t>A4DUHKVAH01DS</t>
  </si>
  <si>
    <t>https://requester.mturk.com/workers/A4DUHKVAH01DS</t>
  </si>
  <si>
    <t>A4F1YOBRLNJ8A</t>
  </si>
  <si>
    <t>https://requester.mturk.com/workers/A4F1YOBRLNJ8A</t>
  </si>
  <si>
    <t>A4HCSJLVEZYJO</t>
  </si>
  <si>
    <t>https://requester.mturk.com/workers/A4HCSJLVEZYJO</t>
  </si>
  <si>
    <t>A4T7PYGN1BE2P</t>
  </si>
  <si>
    <t>https://requester.mturk.com/workers/A4T7PYGN1BE2P</t>
  </si>
  <si>
    <t>A53WROD49L4T1</t>
  </si>
  <si>
    <t>https://requester.mturk.com/workers/A53WROD49L4T1</t>
  </si>
  <si>
    <t>A54KH61CDVIB6</t>
  </si>
  <si>
    <t>https://requester.mturk.com/workers/A54KH61CDVIB6</t>
  </si>
  <si>
    <t>A567I9RT02RWJ</t>
  </si>
  <si>
    <t>https://requester.mturk.com/workers/A567I9RT02RWJ</t>
  </si>
  <si>
    <t>A5CTKQVK18N6</t>
  </si>
  <si>
    <t>https://requester.mturk.com/workers/A5CTKQVK18N6</t>
  </si>
  <si>
    <t>A5HHJM025UXBV</t>
  </si>
  <si>
    <t>https://requester.mturk.com/workers/A5HHJM025UXBV</t>
  </si>
  <si>
    <t>A5HICC1DQ2HCV</t>
  </si>
  <si>
    <t>https://requester.mturk.com/workers/A5HICC1DQ2HCV</t>
  </si>
  <si>
    <t>A5ISMILL6IPA9</t>
  </si>
  <si>
    <t>https://requester.mturk.com/workers/A5ISMILL6IPA9</t>
  </si>
  <si>
    <t>A5NHBFTCITFVG</t>
  </si>
  <si>
    <t>https://requester.mturk.com/workers/A5NHBFTCITFVG</t>
  </si>
  <si>
    <t>A5OM9T1ZL77HC</t>
  </si>
  <si>
    <t>https://requester.mturk.com/workers/A5OM9T1ZL77HC</t>
  </si>
  <si>
    <t>A5T9IFDZ3W4T6</t>
  </si>
  <si>
    <t>https://requester.mturk.com/workers/A5T9IFDZ3W4T6</t>
  </si>
  <si>
    <t>A5TMYM5ET2EX0</t>
  </si>
  <si>
    <t>https://requester.mturk.com/workers/A5TMYM5ET2EX0</t>
  </si>
  <si>
    <t>A5WLU3OAAI0ZA</t>
  </si>
  <si>
    <t>https://requester.mturk.com/workers/A5WLU3OAAI0ZA</t>
  </si>
  <si>
    <t>A5YDXBO7W4Q9X</t>
  </si>
  <si>
    <t>https://requester.mturk.com/workers/A5YDXBO7W4Q9X</t>
  </si>
  <si>
    <t>A65UEPGYN9ZI</t>
  </si>
  <si>
    <t>https://requester.mturk.com/workers/A65UEPGYN9ZI</t>
  </si>
  <si>
    <t>A69KEZJP0BY6B</t>
  </si>
  <si>
    <t>https://requester.mturk.com/workers/A69KEZJP0BY6B</t>
  </si>
  <si>
    <t>A6MG31NYVUFT3</t>
  </si>
  <si>
    <t>https://requester.mturk.com/workers/A6MG31NYVUFT3</t>
  </si>
  <si>
    <t>A6WF35X2ERQXE</t>
  </si>
  <si>
    <t>https://requester.mturk.com/workers/A6WF35X2ERQXE</t>
  </si>
  <si>
    <t>A6ZHDS8YM8J0L</t>
  </si>
  <si>
    <t>https://requester.mturk.com/workers/A6ZHDS8YM8J0L</t>
  </si>
  <si>
    <t>A6ZOG693ZCNDU</t>
  </si>
  <si>
    <t>https://requester.mturk.com/workers/A6ZOG693ZCNDU</t>
  </si>
  <si>
    <t>A7E4VTXQVGUR3</t>
  </si>
  <si>
    <t>https://requester.mturk.com/workers/A7E4VTXQVGUR3</t>
  </si>
  <si>
    <t>A7EQZOB4QTRKN</t>
  </si>
  <si>
    <t>https://requester.mturk.com/workers/A7EQZOB4QTRKN</t>
  </si>
  <si>
    <t>A7F5I8OC1XI42</t>
  </si>
  <si>
    <t>https://requester.mturk.com/workers/A7F5I8OC1XI42</t>
  </si>
  <si>
    <t>A7IK875AXU918</t>
  </si>
  <si>
    <t>https://requester.mturk.com/workers/A7IK875AXU918</t>
  </si>
  <si>
    <t>A7KQGI8DXI2ZQ</t>
  </si>
  <si>
    <t>https://requester.mturk.com/workers/A7KQGI8DXI2ZQ</t>
  </si>
  <si>
    <t>A7R1OLLU1Z6RA</t>
  </si>
  <si>
    <t>https://requester.mturk.com/workers/A7R1OLLU1Z6RA</t>
  </si>
  <si>
    <t>A7SXS83UFBAM8</t>
  </si>
  <si>
    <t>https://requester.mturk.com/workers/A7SXS83UFBAM8</t>
  </si>
  <si>
    <t>A7T2BQ927EXO9</t>
  </si>
  <si>
    <t>https://requester.mturk.com/workers/A7T2BQ927EXO9</t>
  </si>
  <si>
    <t>A7ZQ2E167N228</t>
  </si>
  <si>
    <t>https://requester.mturk.com/workers/A7ZQ2E167N228</t>
  </si>
  <si>
    <t>A80NG1V9P9PB3</t>
  </si>
  <si>
    <t>https://requester.mturk.com/workers/A80NG1V9P9PB3</t>
  </si>
  <si>
    <t>A82PIYLJ6YQ8</t>
  </si>
  <si>
    <t>https://requester.mturk.com/workers/A82PIYLJ6YQ8</t>
  </si>
  <si>
    <t>A87UG1ZVFR3QP</t>
  </si>
  <si>
    <t>https://requester.mturk.com/workers/A87UG1ZVFR3QP</t>
  </si>
  <si>
    <t>A8964RMYLFEX</t>
  </si>
  <si>
    <t>https://requester.mturk.com/workers/A8964RMYLFEX</t>
  </si>
  <si>
    <t>A8JFZCMHXNHD9</t>
  </si>
  <si>
    <t>https://requester.mturk.com/workers/A8JFZCMHXNHD9</t>
  </si>
  <si>
    <t>A8QVQL1M66OM</t>
  </si>
  <si>
    <t>https://requester.mturk.com/workers/A8QVQL1M66OM</t>
  </si>
  <si>
    <t>A8RDXT4ZILHQT</t>
  </si>
  <si>
    <t>https://requester.mturk.com/workers/A8RDXT4ZILHQT</t>
  </si>
  <si>
    <t>A8TL9ML3UYXB0</t>
  </si>
  <si>
    <t>https://requester.mturk.com/workers/A8TL9ML3UYXB0</t>
  </si>
  <si>
    <t>A9D4VN336WJU0</t>
  </si>
  <si>
    <t>https://requester.mturk.com/workers/A9D4VN336WJU0</t>
  </si>
  <si>
    <t>A9EXZQRCRTWJT</t>
  </si>
  <si>
    <t>https://requester.mturk.com/workers/A9EXZQRCRTWJT</t>
  </si>
  <si>
    <t>A9MADDPTREJKM</t>
  </si>
  <si>
    <t>https://requester.mturk.com/workers/A9MADDPTREJKM</t>
  </si>
  <si>
    <t>A9VMM4HP3D7VH</t>
  </si>
  <si>
    <t>https://requester.mturk.com/workers/A9VMM4HP3D7VH</t>
  </si>
  <si>
    <t>AA5Q5O5K1D4I2</t>
  </si>
  <si>
    <t>https://requester.mturk.com/workers/AA5Q5O5K1D4I2</t>
  </si>
  <si>
    <t>AA7E7DU2Y8C02</t>
  </si>
  <si>
    <t>https://requester.mturk.com/workers/AA7E7DU2Y8C02</t>
  </si>
  <si>
    <t>AAD0QY3538G67</t>
  </si>
  <si>
    <t>https://requester.mturk.com/workers/AAD0QY3538G67</t>
  </si>
  <si>
    <t>AADXIFJ4RP41B</t>
  </si>
  <si>
    <t>https://requester.mturk.com/workers/AADXIFJ4RP41B</t>
  </si>
  <si>
    <t>AAEAUA1R0CW3F</t>
  </si>
  <si>
    <t>https://requester.mturk.com/workers/AAEAUA1R0CW3F</t>
  </si>
  <si>
    <t>AAXFDIE5W70N7</t>
  </si>
  <si>
    <t>https://requester.mturk.com/workers/AAXFDIE5W70N7</t>
  </si>
  <si>
    <t>AB5EN36L2TOZ3</t>
  </si>
  <si>
    <t>https://requester.mturk.com/workers/AB5EN36L2TOZ3</t>
  </si>
  <si>
    <t>ABE04AXFG11PC</t>
  </si>
  <si>
    <t>https://requester.mturk.com/workers/ABE04AXFG11PC</t>
  </si>
  <si>
    <t>ABG7O0NZS9Y0D</t>
  </si>
  <si>
    <t>https://requester.mturk.com/workers/ABG7O0NZS9Y0D</t>
  </si>
  <si>
    <t>ABN92G6H73097</t>
  </si>
  <si>
    <t>https://requester.mturk.com/workers/ABN92G6H73097</t>
  </si>
  <si>
    <t>ABO81JBLK0QQW</t>
  </si>
  <si>
    <t>https://requester.mturk.com/workers/ABO81JBLK0QQW</t>
  </si>
  <si>
    <t>ABY398L5JRTWR</t>
  </si>
  <si>
    <t>https://requester.mturk.com/workers/ABY398L5JRTWR</t>
  </si>
  <si>
    <t>ACJFSYXDXKLH2</t>
  </si>
  <si>
    <t>https://requester.mturk.com/workers/ACJFSYXDXKLH2</t>
  </si>
  <si>
    <t>ACK8WE6JYVWCP</t>
  </si>
  <si>
    <t>https://requester.mturk.com/workers/ACK8WE6JYVWCP</t>
  </si>
  <si>
    <t>ACN0JIP5X46QJ</t>
  </si>
  <si>
    <t>https://requester.mturk.com/workers/ACN0JIP5X46QJ</t>
  </si>
  <si>
    <t>AD5IKFAK8KN4P</t>
  </si>
  <si>
    <t>https://requester.mturk.com/workers/AD5IKFAK8KN4P</t>
  </si>
  <si>
    <t>AD88B3HEDVS19</t>
  </si>
  <si>
    <t>https://requester.mturk.com/workers/AD88B3HEDVS19</t>
  </si>
  <si>
    <t>ADLIPBD5UYEFG</t>
  </si>
  <si>
    <t>https://requester.mturk.com/workers/ADLIPBD5UYEFG</t>
  </si>
  <si>
    <t>ADVZAZ12Z8N9J</t>
  </si>
  <si>
    <t>https://requester.mturk.com/workers/ADVZAZ12Z8N9J</t>
  </si>
  <si>
    <t>AE1EFV0F152YV</t>
  </si>
  <si>
    <t>https://requester.mturk.com/workers/AE1EFV0F152YV</t>
  </si>
  <si>
    <t>AED9VFTOPEO53</t>
  </si>
  <si>
    <t>https://requester.mturk.com/workers/AED9VFTOPEO53</t>
  </si>
  <si>
    <t>AEDV0CBBPU0RE</t>
  </si>
  <si>
    <t>https://requester.mturk.com/workers/AEDV0CBBPU0RE</t>
  </si>
  <si>
    <t>AELCCDS7Y1PL0</t>
  </si>
  <si>
    <t>https://requester.mturk.com/workers/AELCCDS7Y1PL0</t>
  </si>
  <si>
    <t>AELD696DTAAGN</t>
  </si>
  <si>
    <t>https://requester.mturk.com/workers/AELD696DTAAGN</t>
  </si>
  <si>
    <t>AENN2Z3HYHLQR</t>
  </si>
  <si>
    <t>https://requester.mturk.com/workers/AENN2Z3HYHLQR</t>
  </si>
  <si>
    <t>AETIZKQNUSBLB</t>
  </si>
  <si>
    <t>https://requester.mturk.com/workers/AETIZKQNUSBLB</t>
  </si>
  <si>
    <t>AEVZOLYCS46JX</t>
  </si>
  <si>
    <t>https://requester.mturk.com/workers/AEVZOLYCS46JX</t>
  </si>
  <si>
    <t>AFBFW4RWCG6ZW</t>
  </si>
  <si>
    <t>https://requester.mturk.com/workers/AFBFW4RWCG6ZW</t>
  </si>
  <si>
    <t>AFN5J195M3M5R</t>
  </si>
  <si>
    <t>https://requester.mturk.com/workers/AFN5J195M3M5R</t>
  </si>
  <si>
    <t>AFUGKPIYU3OM0</t>
  </si>
  <si>
    <t>https://requester.mturk.com/workers/AFUGKPIYU3OM0</t>
  </si>
  <si>
    <t>AGALE327R1BBS</t>
  </si>
  <si>
    <t>https://requester.mturk.com/workers/AGALE327R1BBS</t>
  </si>
  <si>
    <t>AGFRHKDMLZ1K8</t>
  </si>
  <si>
    <t>https://requester.mturk.com/workers/AGFRHKDMLZ1K8</t>
  </si>
  <si>
    <t>AGL8FP1GNWLA6</t>
  </si>
  <si>
    <t>https://requester.mturk.com/workers/AGL8FP1GNWLA6</t>
  </si>
  <si>
    <t>AGLH7XMJC1FJC</t>
  </si>
  <si>
    <t>https://requester.mturk.com/workers/AGLH7XMJC1FJC</t>
  </si>
  <si>
    <t>AGN134DUGH15H</t>
  </si>
  <si>
    <t>https://requester.mturk.com/workers/AGN134DUGH15H</t>
  </si>
  <si>
    <t>AGY2PTZLZFT2L</t>
  </si>
  <si>
    <t>https://requester.mturk.com/workers/AGY2PTZLZFT2L</t>
  </si>
  <si>
    <t>AGZD2ELZT2E5Z</t>
  </si>
  <si>
    <t>https://requester.mturk.com/workers/AGZD2ELZT2E5Z</t>
  </si>
  <si>
    <t>AGZQOPNWRI2OD</t>
  </si>
  <si>
    <t>https://requester.mturk.com/workers/AGZQOPNWRI2OD</t>
  </si>
  <si>
    <t>AHE509Y2MXVZH</t>
  </si>
  <si>
    <t>https://requester.mturk.com/workers/AHE509Y2MXVZH</t>
  </si>
  <si>
    <t>AHQ0DPKU1JMWQ</t>
  </si>
  <si>
    <t>https://requester.mturk.com/workers/AHQ0DPKU1JMWQ</t>
  </si>
  <si>
    <t>AI258R8HU53PT</t>
  </si>
  <si>
    <t>https://requester.mturk.com/workers/AI258R8HU53PT</t>
  </si>
  <si>
    <t>AI7B82OSX87GD</t>
  </si>
  <si>
    <t>https://requester.mturk.com/workers/AI7B82OSX87GD</t>
  </si>
  <si>
    <t>AI7FHEGINMC0L</t>
  </si>
  <si>
    <t>https://requester.mturk.com/workers/AI7FHEGINMC0L</t>
  </si>
  <si>
    <t>AIGQ8SKY03TII</t>
  </si>
  <si>
    <t>https://requester.mturk.com/workers/AIGQ8SKY03TII</t>
  </si>
  <si>
    <t>AILNB8HOP2JAC</t>
  </si>
  <si>
    <t>https://requester.mturk.com/workers/AILNB8HOP2JAC</t>
  </si>
  <si>
    <t>AIT2938FA7SOH</t>
  </si>
  <si>
    <t>https://requester.mturk.com/workers/AIT2938FA7SOH</t>
  </si>
  <si>
    <t>AIXOX193ZZA7N</t>
  </si>
  <si>
    <t>https://requester.mturk.com/workers/AIXOX193ZZA7N</t>
  </si>
  <si>
    <t>AIY2CYOPD5S70</t>
  </si>
  <si>
    <t>https://requester.mturk.com/workers/AIY2CYOPD5S70</t>
  </si>
  <si>
    <t>AIYF5ONL21I9A</t>
  </si>
  <si>
    <t>https://requester.mturk.com/workers/AIYF5ONL21I9A</t>
  </si>
  <si>
    <t>AJ42YMOV3NRJO</t>
  </si>
  <si>
    <t>https://requester.mturk.com/workers/AJ42YMOV3NRJO</t>
  </si>
  <si>
    <t>AJ94N3I1A434D</t>
  </si>
  <si>
    <t>https://requester.mturk.com/workers/AJ94N3I1A434D</t>
  </si>
  <si>
    <t>AJDJX2CWDTHQE</t>
  </si>
  <si>
    <t>https://requester.mturk.com/workers/AJDJX2CWDTHQE</t>
  </si>
  <si>
    <t>AJFOK0LKHA8KH</t>
  </si>
  <si>
    <t>https://requester.mturk.com/workers/AJFOK0LKHA8KH</t>
  </si>
  <si>
    <t>AJITVMEZBS508</t>
  </si>
  <si>
    <t>https://requester.mturk.com/workers/AJITVMEZBS508</t>
  </si>
  <si>
    <t>AK3GZE8MPQL4Y</t>
  </si>
  <si>
    <t>https://requester.mturk.com/workers/AK3GZE8MPQL4Y</t>
  </si>
  <si>
    <t>AK4DY46G1MW3Q</t>
  </si>
  <si>
    <t>https://requester.mturk.com/workers/AK4DY46G1MW3Q</t>
  </si>
  <si>
    <t>AK7OWBZVKPS5Q</t>
  </si>
  <si>
    <t>https://requester.mturk.com/workers/AK7OWBZVKPS5Q</t>
  </si>
  <si>
    <t>AKBFDK31CA59W</t>
  </si>
  <si>
    <t>https://requester.mturk.com/workers/AKBFDK31CA59W</t>
  </si>
  <si>
    <t>AKFW2TDY6J9K3</t>
  </si>
  <si>
    <t>https://requester.mturk.com/workers/AKFW2TDY6J9K3</t>
  </si>
  <si>
    <t>AKHVXXXX53S5G</t>
  </si>
  <si>
    <t>https://requester.mturk.com/workers/AKHVXXXX53S5G</t>
  </si>
  <si>
    <t>AKI4CQTTP20HP</t>
  </si>
  <si>
    <t>https://requester.mturk.com/workers/AKI4CQTTP20HP</t>
  </si>
  <si>
    <t>AL0UT6ZCOJBWD</t>
  </si>
  <si>
    <t>https://requester.mturk.com/workers/AL0UT6ZCOJBWD</t>
  </si>
  <si>
    <t>ALAIDGUTY4Q6I</t>
  </si>
  <si>
    <t>https://requester.mturk.com/workers/ALAIDGUTY4Q6I</t>
  </si>
  <si>
    <t>ALEJV7D94ZLHF</t>
  </si>
  <si>
    <t>https://requester.mturk.com/workers/ALEJV7D94ZLHF</t>
  </si>
  <si>
    <t>ALFCWNQW2UZ17</t>
  </si>
  <si>
    <t>https://requester.mturk.com/workers/ALFCWNQW2UZ17</t>
  </si>
  <si>
    <t>ALG643T5DHNAQ</t>
  </si>
  <si>
    <t>https://requester.mturk.com/workers/ALG643T5DHNAQ</t>
  </si>
  <si>
    <t>ALJB3TSS4ZR93</t>
  </si>
  <si>
    <t>https://requester.mturk.com/workers/ALJB3TSS4ZR93</t>
  </si>
  <si>
    <t>ALJMDVY95Y5G4</t>
  </si>
  <si>
    <t>https://requester.mturk.com/workers/ALJMDVY95Y5G4</t>
  </si>
  <si>
    <t>ALNNPSRSN8CPL</t>
  </si>
  <si>
    <t>https://requester.mturk.com/workers/ALNNPSRSN8CPL</t>
  </si>
  <si>
    <t>ALSHA3DAWJWRO</t>
  </si>
  <si>
    <t>https://requester.mturk.com/workers/ALSHA3DAWJWRO</t>
  </si>
  <si>
    <t>ALTYRO083H1SQ</t>
  </si>
  <si>
    <t>https://requester.mturk.com/workers/ALTYRO083H1SQ</t>
  </si>
  <si>
    <t>AM5CFEE9TX19X</t>
  </si>
  <si>
    <t>https://requester.mturk.com/workers/AM5CFEE9TX19X</t>
  </si>
  <si>
    <t>AM5PNAQJEDK8T</t>
  </si>
  <si>
    <t>https://requester.mturk.com/workers/AM5PNAQJEDK8T</t>
  </si>
  <si>
    <t>AM8OWAW9TUVLN</t>
  </si>
  <si>
    <t>https://requester.mturk.com/workers/AM8OWAW9TUVLN</t>
  </si>
  <si>
    <t>AMMZ5UBA7Y5WW</t>
  </si>
  <si>
    <t>https://requester.mturk.com/workers/AMMZ5UBA7Y5WW</t>
  </si>
  <si>
    <t>AMOK8QDFQ92VQ</t>
  </si>
  <si>
    <t>https://requester.mturk.com/workers/AMOK8QDFQ92VQ</t>
  </si>
  <si>
    <t>AMTIFJE4A0WFB</t>
  </si>
  <si>
    <t>https://requester.mturk.com/workers/AMTIFJE4A0WFB</t>
  </si>
  <si>
    <t>AN0BG4NZ2QK77</t>
  </si>
  <si>
    <t>https://requester.mturk.com/workers/AN0BG4NZ2QK77</t>
  </si>
  <si>
    <t>AN9CHXX53LOUY</t>
  </si>
  <si>
    <t>https://requester.mturk.com/workers/AN9CHXX53LOUY</t>
  </si>
  <si>
    <t>ANI9PXHSSHHAV</t>
  </si>
  <si>
    <t>https://requester.mturk.com/workers/ANI9PXHSSHHAV</t>
  </si>
  <si>
    <t>ANMM6KZBXHZZD</t>
  </si>
  <si>
    <t>https://requester.mturk.com/workers/ANMM6KZBXHZZD</t>
  </si>
  <si>
    <t>ANOUE4MICXO6S</t>
  </si>
  <si>
    <t>https://requester.mturk.com/workers/ANOUE4MICXO6S</t>
  </si>
  <si>
    <t>ANSIB0819WL1P</t>
  </si>
  <si>
    <t>https://requester.mturk.com/workers/ANSIB0819WL1P</t>
  </si>
  <si>
    <t>ANWKES7DJ3ZF8</t>
  </si>
  <si>
    <t>https://requester.mturk.com/workers/ANWKES7DJ3ZF8</t>
  </si>
  <si>
    <t>AO0CQ0WT4FT7T</t>
  </si>
  <si>
    <t>https://requester.mturk.com/workers/AO0CQ0WT4FT7T</t>
  </si>
  <si>
    <t>AOBU7SOFEVWNA</t>
  </si>
  <si>
    <t>https://requester.mturk.com/workers/AOBU7SOFEVWNA</t>
  </si>
  <si>
    <t>AOM9Y1QA0RBT6</t>
  </si>
  <si>
    <t>https://requester.mturk.com/workers/AOM9Y1QA0RBT6</t>
  </si>
  <si>
    <t>AOYTIMYPNHZP7</t>
  </si>
  <si>
    <t>https://requester.mturk.com/workers/AOYTIMYPNHZP7</t>
  </si>
  <si>
    <t>AOZCPML0QZHW9</t>
  </si>
  <si>
    <t>https://requester.mturk.com/workers/AOZCPML0QZHW9</t>
  </si>
  <si>
    <t>AP3LD1M2HGGX5</t>
  </si>
  <si>
    <t>https://requester.mturk.com/workers/AP3LD1M2HGGX5</t>
  </si>
  <si>
    <t>APB2WO5F0WKDH</t>
  </si>
  <si>
    <t>https://requester.mturk.com/workers/APB2WO5F0WKDH</t>
  </si>
  <si>
    <t>APDKXGE4SYP5Z</t>
  </si>
  <si>
    <t>https://requester.mturk.com/workers/APDKXGE4SYP5Z</t>
  </si>
  <si>
    <t>APGFLU725S0KT</t>
  </si>
  <si>
    <t>https://requester.mturk.com/workers/APGFLU725S0KT</t>
  </si>
  <si>
    <t>API0RKQMQTZO6</t>
  </si>
  <si>
    <t>https://requester.mturk.com/workers/API0RKQMQTZO6</t>
  </si>
  <si>
    <t>APJOLOAYKT6WL</t>
  </si>
  <si>
    <t>https://requester.mturk.com/workers/APJOLOAYKT6WL</t>
  </si>
  <si>
    <t>AQ2INPVVXR1G0</t>
  </si>
  <si>
    <t>https://requester.mturk.com/workers/AQ2INPVVXR1G0</t>
  </si>
  <si>
    <t>AQ4PB1PVI9U7V</t>
  </si>
  <si>
    <t>https://requester.mturk.com/workers/AQ4PB1PVI9U7V</t>
  </si>
  <si>
    <t>AQ4U64KEE876C</t>
  </si>
  <si>
    <t>https://requester.mturk.com/workers/AQ4U64KEE876C</t>
  </si>
  <si>
    <t>AQAT6JH563XO1</t>
  </si>
  <si>
    <t>https://requester.mturk.com/workers/AQAT6JH563XO1</t>
  </si>
  <si>
    <t>AQHXJX9M25XK4</t>
  </si>
  <si>
    <t>https://requester.mturk.com/workers/AQHXJX9M25XK4</t>
  </si>
  <si>
    <t>AQLPLUO3NNZJH</t>
  </si>
  <si>
    <t>https://requester.mturk.com/workers/AQLPLUO3NNZJH</t>
  </si>
  <si>
    <t>AQMHRZ4RDW40R</t>
  </si>
  <si>
    <t>https://requester.mturk.com/workers/AQMHRZ4RDW40R</t>
  </si>
  <si>
    <t>AQPWA0ZDAGHGM</t>
  </si>
  <si>
    <t>https://requester.mturk.com/workers/AQPWA0ZDAGHGM</t>
  </si>
  <si>
    <t>AQW7J537L0K0F</t>
  </si>
  <si>
    <t>https://requester.mturk.com/workers/AQW7J537L0K0F</t>
  </si>
  <si>
    <t>AR24CTAWN9GI0</t>
  </si>
  <si>
    <t>https://requester.mturk.com/workers/AR24CTAWN9GI0</t>
  </si>
  <si>
    <t>AR8MFZEKTQ53X</t>
  </si>
  <si>
    <t>https://requester.mturk.com/workers/AR8MFZEKTQ53X</t>
  </si>
  <si>
    <t>AR9XL81TASKG0</t>
  </si>
  <si>
    <t>https://requester.mturk.com/workers/AR9XL81TASKG0</t>
  </si>
  <si>
    <t>ARAQ71JSGEFD8</t>
  </si>
  <si>
    <t>https://requester.mturk.com/workers/ARAQ71JSGEFD8</t>
  </si>
  <si>
    <t>ARB2EFXJNW1OW</t>
  </si>
  <si>
    <t>https://requester.mturk.com/workers/ARB2EFXJNW1OW</t>
  </si>
  <si>
    <t>ARB9I8FFYFQUA</t>
  </si>
  <si>
    <t>https://requester.mturk.com/workers/ARB9I8FFYFQUA</t>
  </si>
  <si>
    <t>ARD0HRZUDSMKN</t>
  </si>
  <si>
    <t>https://requester.mturk.com/workers/ARD0HRZUDSMKN</t>
  </si>
  <si>
    <t>ARLGN5UA44HYW</t>
  </si>
  <si>
    <t>https://requester.mturk.com/workers/ARLGN5UA44HYW</t>
  </si>
  <si>
    <t>AROEBUDI2L9G9</t>
  </si>
  <si>
    <t>https://requester.mturk.com/workers/AROEBUDI2L9G9</t>
  </si>
  <si>
    <t>ARSXYXRDPTTL6</t>
  </si>
  <si>
    <t>https://requester.mturk.com/workers/ARSXYXRDPTTL6</t>
  </si>
  <si>
    <t>AS3MJ02X331NO</t>
  </si>
  <si>
    <t>https://requester.mturk.com/workers/AS3MJ02X331NO</t>
  </si>
  <si>
    <t>AS7SXCNMGLOGS</t>
  </si>
  <si>
    <t>https://requester.mturk.com/workers/AS7SXCNMGLOGS</t>
  </si>
  <si>
    <t>AS8BGRD5QFUTQ</t>
  </si>
  <si>
    <t>https://requester.mturk.com/workers/AS8BGRD5QFUTQ</t>
  </si>
  <si>
    <t>ASE0RBCCKVCVT</t>
  </si>
  <si>
    <t>https://requester.mturk.com/workers/ASE0RBCCKVCVT</t>
  </si>
  <si>
    <t>ASROVV61167I6</t>
  </si>
  <si>
    <t>https://requester.mturk.com/workers/ASROVV61167I6</t>
  </si>
  <si>
    <t>AT3C00TKZK13L</t>
  </si>
  <si>
    <t>https://requester.mturk.com/workers/AT3C00TKZK13L</t>
  </si>
  <si>
    <t>AT4MM88EMZW7K</t>
  </si>
  <si>
    <t>https://requester.mturk.com/workers/AT4MM88EMZW7K</t>
  </si>
  <si>
    <t>AT7WOKTR42R1Q</t>
  </si>
  <si>
    <t>https://requester.mturk.com/workers/AT7WOKTR42R1Q</t>
  </si>
  <si>
    <t>ATE9PZWYBITI3</t>
  </si>
  <si>
    <t>https://requester.mturk.com/workers/ATE9PZWYBITI3</t>
  </si>
  <si>
    <t>ATFMXWJJX7AHX</t>
  </si>
  <si>
    <t>https://requester.mturk.com/workers/ATFMXWJJX7AHX</t>
  </si>
  <si>
    <t>ATHDI5W8LCGM</t>
  </si>
  <si>
    <t>https://requester.mturk.com/workers/ATHDI5W8LCGM</t>
  </si>
  <si>
    <t>ATHQCF16SRG6J</t>
  </si>
  <si>
    <t>https://requester.mturk.com/workers/ATHQCF16SRG6J</t>
  </si>
  <si>
    <t>ATV53T3VP23QF</t>
  </si>
  <si>
    <t>https://requester.mturk.com/workers/ATV53T3VP23QF</t>
  </si>
  <si>
    <t>AU1W869YMQ3GQ</t>
  </si>
  <si>
    <t>https://requester.mturk.com/workers/AU1W869YMQ3GQ</t>
  </si>
  <si>
    <t>AU2R1PRUL2ZOR</t>
  </si>
  <si>
    <t>https://requester.mturk.com/workers/AU2R1PRUL2ZOR</t>
  </si>
  <si>
    <t>AU53RCKB3LTC7</t>
  </si>
  <si>
    <t>https://requester.mturk.com/workers/AU53RCKB3LTC7</t>
  </si>
  <si>
    <t>AU9NLXSX5KELF</t>
  </si>
  <si>
    <t>https://requester.mturk.com/workers/AU9NLXSX5KELF</t>
  </si>
  <si>
    <t>AUASJGCCAE2SU</t>
  </si>
  <si>
    <t>https://requester.mturk.com/workers/AUASJGCCAE2SU</t>
  </si>
  <si>
    <t>AUQ9VTF0TRCZB</t>
  </si>
  <si>
    <t>https://requester.mturk.com/workers/AUQ9VTF0TRCZB</t>
  </si>
  <si>
    <t>AV2L8MRY80Q3F</t>
  </si>
  <si>
    <t>https://requester.mturk.com/workers/AV2L8MRY80Q3F</t>
  </si>
  <si>
    <t>AV2M3H6B1ADIT</t>
  </si>
  <si>
    <t>https://requester.mturk.com/workers/AV2M3H6B1ADIT</t>
  </si>
  <si>
    <t>AV3UOSJXSC7LB</t>
  </si>
  <si>
    <t>https://requester.mturk.com/workers/AV3UOSJXSC7LB</t>
  </si>
  <si>
    <t>AV8HZUBM4P16Y</t>
  </si>
  <si>
    <t>https://requester.mturk.com/workers/AV8HZUBM4P16Y</t>
  </si>
  <si>
    <t>AVC62JNYAXA45</t>
  </si>
  <si>
    <t>https://requester.mturk.com/workers/AVC62JNYAXA45</t>
  </si>
  <si>
    <t>AVC955GXM8VUY</t>
  </si>
  <si>
    <t>https://requester.mturk.com/workers/AVC955GXM8VUY</t>
  </si>
  <si>
    <t>AVEG2XH7MRL1H</t>
  </si>
  <si>
    <t>https://requester.mturk.com/workers/AVEG2XH7MRL1H</t>
  </si>
  <si>
    <t>AVFWYOY2827W7</t>
  </si>
  <si>
    <t>https://requester.mturk.com/workers/AVFWYOY2827W7</t>
  </si>
  <si>
    <t>AVHZJ2HQJG3NB</t>
  </si>
  <si>
    <t>https://requester.mturk.com/workers/AVHZJ2HQJG3NB</t>
  </si>
  <si>
    <t>AVMZFF6PA1MM</t>
  </si>
  <si>
    <t>https://requester.mturk.com/workers/AVMZFF6PA1MM</t>
  </si>
  <si>
    <t>AVR8Q7NOEIXCK</t>
  </si>
  <si>
    <t>https://requester.mturk.com/workers/AVR8Q7NOEIXCK</t>
  </si>
  <si>
    <t>AVRD9XYKPXSY3</t>
  </si>
  <si>
    <t>https://requester.mturk.com/workers/AVRD9XYKPXSY3</t>
  </si>
  <si>
    <t>AW3R8WBV0OHM5</t>
  </si>
  <si>
    <t>https://requester.mturk.com/workers/AW3R8WBV0OHM5</t>
  </si>
  <si>
    <t>AW6ZT4TA8CFQI</t>
  </si>
  <si>
    <t>https://requester.mturk.com/workers/AW6ZT4TA8CFQI</t>
  </si>
  <si>
    <t>AW7KG5DM8AX46</t>
  </si>
  <si>
    <t>https://requester.mturk.com/workers/AW7KG5DM8AX46</t>
  </si>
  <si>
    <t>AW9983V6TUGF8</t>
  </si>
  <si>
    <t>https://requester.mturk.com/workers/AW9983V6TUGF8</t>
  </si>
  <si>
    <t>AWCE4HJPALHPH</t>
  </si>
  <si>
    <t>https://requester.mturk.com/workers/AWCE4HJPALHPH</t>
  </si>
  <si>
    <t>AWJTO98M4DQFL</t>
  </si>
  <si>
    <t>https://requester.mturk.com/workers/AWJTO98M4DQFL</t>
  </si>
  <si>
    <t>AWMQYV1RQM94M</t>
  </si>
  <si>
    <t>https://requester.mturk.com/workers/AWMQYV1RQM94M</t>
  </si>
  <si>
    <t>AWVOFU1ZUGZKO</t>
  </si>
  <si>
    <t>https://requester.mturk.com/workers/AWVOFU1ZUGZKO</t>
  </si>
  <si>
    <t>AWYOPNO42D0NI</t>
  </si>
  <si>
    <t>https://requester.mturk.com/workers/AWYOPNO42D0NI</t>
  </si>
  <si>
    <t>AX2EWYWZM19AZ</t>
  </si>
  <si>
    <t>https://requester.mturk.com/workers/AX2EWYWZM19AZ</t>
  </si>
  <si>
    <t>AX7GXFVBO00TE</t>
  </si>
  <si>
    <t>https://requester.mturk.com/workers/AX7GXFVBO00TE</t>
  </si>
  <si>
    <t>AXJKPR9VJXHHF</t>
  </si>
  <si>
    <t>https://requester.mturk.com/workers/AXJKPR9VJXHHF</t>
  </si>
  <si>
    <t>AXLC8BGB0RT8</t>
  </si>
  <si>
    <t>https://requester.mturk.com/workers/AXLC8BGB0RT8</t>
  </si>
  <si>
    <t>AYEI83NY2E8W4</t>
  </si>
  <si>
    <t>https://requester.mturk.com/workers/AYEI83NY2E8W4</t>
  </si>
  <si>
    <t>AYI30J619VO21</t>
  </si>
  <si>
    <t>https://requester.mturk.com/workers/AYI30J619VO21</t>
  </si>
  <si>
    <t>AYIL59V88XRJ1</t>
  </si>
  <si>
    <t>https://requester.mturk.com/workers/AYIL59V88XRJ1</t>
  </si>
  <si>
    <t>AYLORVOU4U97E</t>
  </si>
  <si>
    <t>https://requester.mturk.com/workers/AYLORVOU4U97E</t>
  </si>
  <si>
    <t>AYO9K8VF5A11I</t>
  </si>
  <si>
    <t>https://requester.mturk.com/workers/AYO9K8VF5A11I</t>
  </si>
  <si>
    <t>AYPRFUHZSRQVN</t>
  </si>
  <si>
    <t>https://requester.mturk.com/workers/AYPRFUHZSRQVN</t>
  </si>
  <si>
    <t>AYQ81S12VLM6C</t>
  </si>
  <si>
    <t>https://requester.mturk.com/workers/AYQ81S12VLM6C</t>
  </si>
  <si>
    <t>AYSW6PLD556J0</t>
  </si>
  <si>
    <t>https://requester.mturk.com/workers/AYSW6PLD556J0</t>
  </si>
  <si>
    <t>AYUIMF5P6V7KD</t>
  </si>
  <si>
    <t>https://requester.mturk.com/workers/AYUIMF5P6V7KD</t>
  </si>
  <si>
    <t>AZ2NWUW25AZ31</t>
  </si>
  <si>
    <t>https://requester.mturk.com/workers/AZ2NWUW25AZ31</t>
  </si>
  <si>
    <t>AZ42DH0DM2PFK</t>
  </si>
  <si>
    <t>https://requester.mturk.com/workers/AZ42DH0DM2PFK</t>
  </si>
  <si>
    <t>AZ69TBTDH7AZS</t>
  </si>
  <si>
    <t>https://requester.mturk.com/workers/AZ69TBTDH7AZS</t>
  </si>
  <si>
    <t>AZ7TTELADBFM6</t>
  </si>
  <si>
    <t>https://requester.mturk.com/workers/AZ7TTELADBFM6</t>
  </si>
  <si>
    <t>AZ8DBE935BUSO</t>
  </si>
  <si>
    <t>https://requester.mturk.com/workers/AZ8DBE935BUSO</t>
  </si>
  <si>
    <t>AZBKV62E0PLC2</t>
  </si>
  <si>
    <t>https://requester.mturk.com/workers/AZBKV62E0PLC2</t>
  </si>
  <si>
    <t>AZCGSVDT79E6X</t>
  </si>
  <si>
    <t>https://requester.mturk.com/workers/AZCGSVDT79E6X</t>
  </si>
  <si>
    <t>AZG3ZFBPSL91I</t>
  </si>
  <si>
    <t>https://requester.mturk.com/workers/AZG3ZFBPSL91I</t>
  </si>
  <si>
    <t>AZID518KVX3DG</t>
  </si>
  <si>
    <t>https://requester.mturk.com/workers/AZID518KVX3DG</t>
  </si>
  <si>
    <t>Total rejected answers</t>
  </si>
  <si>
    <t>Total rejected workers</t>
  </si>
  <si>
    <t>Average HITs per worker</t>
  </si>
  <si>
    <t>Distribution</t>
  </si>
  <si>
    <t>average</t>
  </si>
  <si>
    <t>median</t>
  </si>
  <si>
    <t>Column1</t>
  </si>
  <si>
    <t>value</t>
  </si>
  <si>
    <t>metric</t>
  </si>
  <si>
    <t>Worker only in First study</t>
  </si>
  <si>
    <t>Worker only in second study</t>
  </si>
  <si>
    <t>Participated in both</t>
  </si>
  <si>
    <t>Worker in First study</t>
  </si>
  <si>
    <t>Worker in Second study</t>
  </si>
  <si>
    <t>HITS submitted before</t>
  </si>
  <si>
    <t>HITs Approved Before</t>
  </si>
  <si>
    <t>Submitted</t>
  </si>
  <si>
    <t>Approved</t>
  </si>
  <si>
    <t>Status</t>
  </si>
  <si>
    <r>
      <t xml:space="preserve">Experiment-1
</t>
    </r>
    <r>
      <rPr>
        <sz val="12"/>
        <color theme="1"/>
        <rFont val="Calibri"/>
        <family val="2"/>
        <scheme val="minor"/>
      </rPr>
      <t>(October 2014)</t>
    </r>
  </si>
  <si>
    <r>
      <t xml:space="preserve">Experiment-2
</t>
    </r>
    <r>
      <rPr>
        <sz val="12"/>
        <color theme="1"/>
        <rFont val="Calibri"/>
        <family val="2"/>
        <scheme val="minor"/>
      </rPr>
      <t>(July 2015)</t>
    </r>
  </si>
  <si>
    <t>Approved HITs</t>
  </si>
  <si>
    <t>Submitted HITs</t>
  </si>
  <si>
    <t>Rejected HITs</t>
  </si>
  <si>
    <t>% of rejected HITs</t>
  </si>
  <si>
    <t>HITs rejected before</t>
  </si>
  <si>
    <t>Participant workers</t>
  </si>
  <si>
    <t>Worker with at least one rejection</t>
  </si>
  <si>
    <t>% of rejected workers</t>
  </si>
  <si>
    <t>Worker with all HITs rejected</t>
  </si>
  <si>
    <t>Regarding the workers who have any HIT rejected, did they have other HITs accepted?</t>
  </si>
  <si>
    <t>Rejected 30 days</t>
  </si>
  <si>
    <t>Submitted by workers who were completely rejected</t>
  </si>
  <si>
    <t>of rejected workers</t>
  </si>
  <si>
    <t>of rejections</t>
  </si>
  <si>
    <t>% of all rejected workers</t>
  </si>
  <si>
    <t>Total</t>
  </si>
  <si>
    <t>Rejected in 2nd study</t>
  </si>
  <si>
    <t>Number of rejections</t>
  </si>
  <si>
    <t>Rejections</t>
  </si>
  <si>
    <t>Submissions</t>
  </si>
  <si>
    <t>%Rejected</t>
  </si>
  <si>
    <t>Number of HITs</t>
  </si>
  <si>
    <t>Workers who submitted</t>
  </si>
  <si>
    <t>Workers approved</t>
  </si>
  <si>
    <t>Workers rejected</t>
  </si>
  <si>
    <t>total</t>
  </si>
  <si>
    <t>Workers with that level of rejection</t>
  </si>
  <si>
    <t>Rejected Workers per Level of Submission</t>
  </si>
  <si>
    <t>Level of Submission</t>
  </si>
  <si>
    <t>% of Rejected workers</t>
  </si>
  <si>
    <t>Are rejected workers the ones who submitted more HITs?</t>
  </si>
  <si>
    <t>It does not s</t>
  </si>
  <si>
    <t>Workers with All rejected</t>
  </si>
  <si>
    <t>Subm</t>
  </si>
  <si>
    <t>Total rejected HITS</t>
  </si>
  <si>
    <t>HITs rejected that came from workers who had no HITS approved</t>
  </si>
  <si>
    <t>% of Total rejected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</si>
</sst>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1" applyFont="1"/>
    <xf numFmtId="0" fontId="13" fillId="33" borderId="1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34" borderId="10" xfId="0" applyFont="1" applyFill="1" applyBorder="1" applyAlignment="1">
      <alignment horizontal="center"/>
    </xf>
    <xf numFmtId="0" fontId="0" fillId="34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9" fontId="19" fillId="0" borderId="0" xfId="1" applyFont="1" applyAlignment="1">
      <alignment horizontal="center" vertical="center" wrapText="1"/>
    </xf>
    <xf numFmtId="9" fontId="19" fillId="0" borderId="0" xfId="1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16" fillId="0" borderId="0" xfId="0" applyFont="1"/>
    <xf numFmtId="0" fontId="13" fillId="0" borderId="13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3" xfId="0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" fontId="20" fillId="0" borderId="0" xfId="1" applyNumberFormat="1" applyFon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3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border outline="0">
        <left style="thin">
          <color theme="5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number of </a:t>
            </a:r>
            <a:r>
              <a:rPr lang="en-US"/>
              <a:t>HITs</a:t>
            </a:r>
            <a:r>
              <a:rPr lang="en-US" baseline="0"/>
              <a:t> taken by worker</a:t>
            </a:r>
          </a:p>
          <a:p>
            <a:pPr>
              <a:defRPr/>
            </a:pPr>
            <a:r>
              <a:rPr lang="en-US" sz="1100" baseline="0"/>
              <a:t>mean = 2.3 HITs per worker</a:t>
            </a:r>
          </a:p>
          <a:p>
            <a:pPr>
              <a:defRPr/>
            </a:pPr>
            <a:r>
              <a:rPr lang="en-US" sz="1100" baseline="0"/>
              <a:t>median = 1 HIT per worker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27285328749971022"/>
          <c:w val="0.83129396325459315"/>
          <c:h val="0.5467587952951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Distribution!$E$1</c:f>
              <c:strCache>
                <c:ptCount val="1"/>
                <c:pt idx="0">
                  <c:v>Submitted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Distribution!$D$2:$D$11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Distribution!$E$2:$E$11</c:f>
              <c:numCache>
                <c:formatCode>General</c:formatCode>
                <c:ptCount val="10"/>
                <c:pt idx="0">
                  <c:v>241</c:v>
                </c:pt>
                <c:pt idx="1">
                  <c:v>57</c:v>
                </c:pt>
                <c:pt idx="2">
                  <c:v>35</c:v>
                </c:pt>
                <c:pt idx="3">
                  <c:v>25</c:v>
                </c:pt>
                <c:pt idx="4">
                  <c:v>17</c:v>
                </c:pt>
                <c:pt idx="5">
                  <c:v>17</c:v>
                </c:pt>
                <c:pt idx="6">
                  <c:v>13</c:v>
                </c:pt>
                <c:pt idx="7">
                  <c:v>12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Distribution!$N$1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5555555555555558E-3"/>
                  <c:y val="4.68694934392451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4.06327700774349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Distribution!$N$2:$N$11</c:f>
              <c:numCache>
                <c:formatCode>General</c:formatCode>
                <c:ptCount val="10"/>
                <c:pt idx="0">
                  <c:v>206</c:v>
                </c:pt>
                <c:pt idx="1">
                  <c:v>54</c:v>
                </c:pt>
                <c:pt idx="2">
                  <c:v>34</c:v>
                </c:pt>
                <c:pt idx="3">
                  <c:v>27</c:v>
                </c:pt>
                <c:pt idx="4">
                  <c:v>17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51792"/>
        <c:axId val="577309984"/>
      </c:barChart>
      <c:catAx>
        <c:axId val="25525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HITs submitted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09984"/>
        <c:crosses val="autoZero"/>
        <c:auto val="1"/>
        <c:lblAlgn val="ctr"/>
        <c:lblOffset val="100"/>
        <c:noMultiLvlLbl val="0"/>
      </c:catAx>
      <c:valAx>
        <c:axId val="5773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385520559930021"/>
          <c:y val="0.27808180105712532"/>
          <c:w val="0.31231102362204727"/>
          <c:h val="7.2000491842437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900">
                <a:latin typeface="Palatino Linotype" panose="02040502050505030304" pitchFamily="18" charset="0"/>
              </a:rPr>
              <a:t>Distribution</a:t>
            </a:r>
            <a:r>
              <a:rPr lang="en-US" sz="900" baseline="0">
                <a:latin typeface="Palatino Linotype" panose="02040502050505030304" pitchFamily="18" charset="0"/>
              </a:rPr>
              <a:t> of </a:t>
            </a:r>
            <a:r>
              <a:rPr lang="en-US" sz="900">
                <a:latin typeface="Palatino Linotype" panose="02040502050505030304" pitchFamily="18" charset="0"/>
              </a:rPr>
              <a:t>HITs</a:t>
            </a:r>
            <a:r>
              <a:rPr lang="en-US" sz="900" baseline="0">
                <a:latin typeface="Palatino Linotype" panose="02040502050505030304" pitchFamily="18" charset="0"/>
              </a:rPr>
              <a:t> per worker</a:t>
            </a:r>
          </a:p>
        </c:rich>
      </c:tx>
      <c:layout>
        <c:manualLayout>
          <c:xMode val="edge"/>
          <c:yMode val="edge"/>
          <c:x val="0.2117699345089851"/>
          <c:y val="3.8835026744826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2912631128776"/>
          <c:y val="0.25377453585173021"/>
          <c:w val="0.79721499668771434"/>
          <c:h val="0.488871682696064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Distribution!$E$1</c:f>
              <c:strCache>
                <c:ptCount val="1"/>
                <c:pt idx="0">
                  <c:v>Submitted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Distribution!$D$2:$D$11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Distribution!$E$2:$E$11</c:f>
              <c:numCache>
                <c:formatCode>General</c:formatCode>
                <c:ptCount val="10"/>
                <c:pt idx="0">
                  <c:v>241</c:v>
                </c:pt>
                <c:pt idx="1">
                  <c:v>57</c:v>
                </c:pt>
                <c:pt idx="2">
                  <c:v>35</c:v>
                </c:pt>
                <c:pt idx="3">
                  <c:v>25</c:v>
                </c:pt>
                <c:pt idx="4">
                  <c:v>17</c:v>
                </c:pt>
                <c:pt idx="5">
                  <c:v>17</c:v>
                </c:pt>
                <c:pt idx="6">
                  <c:v>13</c:v>
                </c:pt>
                <c:pt idx="7">
                  <c:v>12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45264"/>
        <c:axId val="255247440"/>
      </c:barChart>
      <c:catAx>
        <c:axId val="25524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aseline="0"/>
                  <a:t>Number of HITs submitted per worker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55247440"/>
        <c:crosses val="autoZero"/>
        <c:auto val="1"/>
        <c:lblAlgn val="ctr"/>
        <c:lblOffset val="100"/>
        <c:noMultiLvlLbl val="0"/>
      </c:catAx>
      <c:valAx>
        <c:axId val="2552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800" baseline="0">
                    <a:latin typeface="Palatino Linotype" panose="02040502050505030304" pitchFamily="18" charset="0"/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552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Workers per Rejected HITs</a:t>
            </a:r>
          </a:p>
        </c:rich>
      </c:tx>
      <c:layout>
        <c:manualLayout>
          <c:xMode val="edge"/>
          <c:yMode val="edge"/>
          <c:x val="0.19997222222222222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982939632546"/>
          <c:y val="0.27506962671332752"/>
          <c:w val="0.82099059492563431"/>
          <c:h val="0.47357903178769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'52 Rejected'!$G$3</c:f>
              <c:strCache>
                <c:ptCount val="1"/>
                <c:pt idx="0">
                  <c:v>Workers with that level of rejection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'52 Rejected'!$G$4:$G$11</c:f>
              <c:numCache>
                <c:formatCode>General</c:formatCode>
                <c:ptCount val="8"/>
                <c:pt idx="0">
                  <c:v>43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309440"/>
        <c:axId val="577312160"/>
      </c:barChart>
      <c:catAx>
        <c:axId val="57730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Rejected HITs</a:t>
                </a:r>
              </a:p>
            </c:rich>
          </c:tx>
          <c:layout>
            <c:manualLayout>
              <c:xMode val="edge"/>
              <c:yMode val="edge"/>
              <c:x val="0.34681714785651796"/>
              <c:y val="0.8540503791192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12160"/>
        <c:crosses val="autoZero"/>
        <c:auto val="1"/>
        <c:lblAlgn val="ctr"/>
        <c:lblOffset val="100"/>
        <c:noMultiLvlLbl val="0"/>
      </c:catAx>
      <c:valAx>
        <c:axId val="5773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76684164479436"/>
          <c:y val="0.37094852726742489"/>
          <c:w val="0.35723325445479243"/>
          <c:h val="7.614270548660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Submitted HITs of </a:t>
            </a:r>
          </a:p>
          <a:p>
            <a:pPr>
              <a:defRPr/>
            </a:pPr>
            <a:r>
              <a:rPr lang="en-US"/>
              <a:t>Workers who</a:t>
            </a:r>
            <a:r>
              <a:rPr lang="en-US" baseline="0"/>
              <a:t> were completely </a:t>
            </a:r>
            <a:r>
              <a:rPr lang="en-US"/>
              <a:t>rejected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'52 Rejected'!$Z$3</c:f>
              <c:strCache>
                <c:ptCount val="1"/>
                <c:pt idx="0">
                  <c:v>Workers with All rejected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'52 Rejected'!$Z$4:$Z$13</c:f>
              <c:numCache>
                <c:formatCode>General</c:formatCode>
                <c:ptCount val="10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308896"/>
        <c:axId val="577310528"/>
      </c:barChart>
      <c:catAx>
        <c:axId val="5773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HITs submitted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10528"/>
        <c:crosses val="autoZero"/>
        <c:auto val="1"/>
        <c:lblAlgn val="ctr"/>
        <c:lblOffset val="100"/>
        <c:noMultiLvlLbl val="0"/>
      </c:catAx>
      <c:valAx>
        <c:axId val="577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16</xdr:row>
      <xdr:rowOff>23811</xdr:rowOff>
    </xdr:from>
    <xdr:to>
      <xdr:col>9</xdr:col>
      <xdr:colOff>476250</xdr:colOff>
      <xdr:row>31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16</xdr:row>
      <xdr:rowOff>28575</xdr:rowOff>
    </xdr:from>
    <xdr:to>
      <xdr:col>18</xdr:col>
      <xdr:colOff>590550</xdr:colOff>
      <xdr:row>24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19</xdr:row>
      <xdr:rowOff>85726</xdr:rowOff>
    </xdr:from>
    <xdr:to>
      <xdr:col>21</xdr:col>
      <xdr:colOff>295275</xdr:colOff>
      <xdr:row>34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19</xdr:row>
      <xdr:rowOff>80962</xdr:rowOff>
    </xdr:from>
    <xdr:to>
      <xdr:col>28</xdr:col>
      <xdr:colOff>371475</xdr:colOff>
      <xdr:row>33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W925" totalsRowCount="1" headerRowDxfId="62">
  <autoFilter ref="A3:W924"/>
  <sortState ref="A4:V924">
    <sortCondition descending="1" ref="I3:I924"/>
  </sortState>
  <tableColumns count="23">
    <tableColumn id="1" name="Worker ID" totalsRowFunction="count"/>
    <tableColumn id="2" name="Link to Individual Worker Page" totalsRowFunction="sum"/>
    <tableColumn id="3" name="Number of HITs approved or rejected - Lifetime" totalsRowFunction="count"/>
    <tableColumn id="4" name="Number of HITs approved - Lifetime" totalsRowFunction="sum"/>
    <tableColumn id="5" name="Your Lifetime approval rate" totalsRowFunction="sum" dataDxfId="61" totalsRowDxfId="60"/>
    <tableColumn id="18" name="HITS submitted before" dataDxfId="59">
      <calculatedColumnFormula>Table1[[#This Row],[Number of HITs approved or rejected - Lifetime]]-Table1[[#This Row],[Number of HITs approved or rejected - Last 30 days]]</calculatedColumnFormula>
    </tableColumn>
    <tableColumn id="22" name="HITs Approved Before">
      <calculatedColumnFormula>Table1[[#This Row],[Number of HITs approved - Lifetime]]-Table1[[#This Row],[Number of HITs approved - Last 30 days]]</calculatedColumnFormula>
    </tableColumn>
    <tableColumn id="23" name="HITs rejected before">
      <calculatedColumnFormula>IF(Table1[[#This Row],[HITS submitted before]]&gt;Table1[[#This Row],[HITs Approved Before]],Table1[[#This Row],[HITS submitted before]]-Table1[[#This Row],[HITs Approved Before]],0)</calculatedColumnFormula>
    </tableColumn>
    <tableColumn id="6" name="Number of HITs approved or rejected - Last 30 days" totalsRowFunction="custom">
      <totalsRowFormula>COUNTIF(Table1[Number of HITs approved or rejected - Last 30 days],"&gt;0")</totalsRowFormula>
    </tableColumn>
    <tableColumn id="7" name="Number of HITs approved - Last 30 days" totalsRowFunction="custom">
      <totalsRowFormula>COUNTIF(Table1[Number of HITs approved - Last 30 days],"&gt;0")</totalsRowFormula>
    </tableColumn>
    <tableColumn id="14" name="Rejected 30 days" totalsRowFunction="sum" dataDxfId="58">
      <calculatedColumnFormula>Table1[[#This Row],[Number of HITs approved or rejected - Last 30 days]]-Table1[[#This Row],[Number of HITs approved - Last 30 days]]</calculatedColumnFormula>
    </tableColumn>
    <tableColumn id="21" name="Submitted by workers who were completely rejected">
      <calculatedColumnFormula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calculatedColumnFormula>
    </tableColumn>
    <tableColumn id="8" name="Your Last 30 days approval rate" totalsRowFunction="sum" dataDxfId="57" totalsRowDxfId="56"/>
    <tableColumn id="9" name="Number of HITs approved or rejected - Last 7 days" totalsRowFunction="count"/>
    <tableColumn id="10" name="Number of HITs approved - Last 7 days" totalsRowFunction="sum"/>
    <tableColumn id="11" name="Your Last 7 days approval rate" totalsRowFunction="sum" dataDxfId="55" totalsRowDxfId="54"/>
    <tableColumn id="12" name="CURRENT BlockStatus" totalsRowFunction="sum"/>
    <tableColumn id="13" name="UPDATE BlockStatus" totalsRowFunction="sum"/>
    <tableColumn id="19" name="Worker in First study">
      <calculatedColumnFormula>IF(Table1[[#This Row],[HITS submitted before]]&lt;&gt;0,Table1[[#This Row],[Worker ID]],0)</calculatedColumnFormula>
    </tableColumn>
    <tableColumn id="20" name="Worker in Second study">
      <calculatedColumnFormula>IF(Table1[[#This Row],[Number of HITs approved or rejected - Last 30 days]]&lt;&gt;0,Table1[[#This Row],[Worker ID]],0)</calculatedColumnFormula>
    </tableColumn>
    <tableColumn id="15" name="Worker only in First study">
      <calculatedColumnFormula>IF(AND(Table1[[#This Row],[HITS submitted before]]&lt;&gt;0,Table1[[#This Row],[Number of HITs approved or rejected - Last 30 days]]=0),Table1[[#This Row],[Worker ID]],0)</calculatedColumnFormula>
    </tableColumn>
    <tableColumn id="16" name="Worker only in second study">
      <calculatedColumnFormula>IF(AND(Table1[[#This Row],[HITS submitted before]]=0,Table1[[#This Row],[Number of HITs approved or rejected - Last 30 days]]&lt;&gt;0),Table1[[#This Row],[Worker ID]],0)</calculatedColumnFormula>
    </tableColumn>
    <tableColumn id="17" name="Participated in both">
      <calculatedColumnFormula>IF(AND(Table1[[#This Row],[HITS submitted before]]&lt;&gt;0,Table1[[#This Row],[Number of HITs approved or rejected - Last 30 days]]&lt;&gt;0),Table1[[#This Row],[Worker ID]],0)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1139" displayName="Table11139" ref="B14:D20" totalsRowShown="0" headerRowDxfId="22" dataDxfId="21">
  <autoFilter ref="B14:D20"/>
  <tableColumns count="3">
    <tableColumn id="1" name="Status" dataDxfId="20"/>
    <tableColumn id="2" name="Experiment-1_x000a_(October 2014)" dataDxfId="19"/>
    <tableColumn id="3" name="Experiment-2_x000a_(July 2015)" dataDxfId="18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9" name="Table9" displayName="Table9" ref="B3:C924" totalsRowShown="0" headerRowDxfId="17">
  <autoFilter ref="B3:C924"/>
  <tableColumns count="2">
    <tableColumn id="1" name="Rejected in 2nd study">
      <calculatedColumnFormula>IF(AND(Table1[[#This Row],[Rejected 30 days]]&lt;&gt;0,Table1[[#This Row],[Worker in Second study]]&lt;&gt;0),Table1[[#This Row],[Rejected 30 days]],0)</calculatedColumnFormula>
    </tableColumn>
    <tableColumn id="2" name="Subm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10" displayName="Table10" ref="F3:H12" totalsRowShown="0" headerRowDxfId="16" dataDxfId="15">
  <autoFilter ref="F3:H12"/>
  <tableColumns count="3">
    <tableColumn id="1" name="Number of rejections" dataDxfId="14"/>
    <tableColumn id="2" name="Workers with that level of rejection" dataDxfId="13"/>
    <tableColumn id="3" name="Rejection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R3:U13" totalsRowShown="0" headerRowDxfId="11" dataDxfId="10">
  <autoFilter ref="R3:U13"/>
  <tableColumns count="4">
    <tableColumn id="1" name="Level of Submission" dataDxfId="9"/>
    <tableColumn id="2" name="Rejected Workers per Level of Submission" dataDxfId="8">
      <calculatedColumnFormula>COUNTIFS(Table1[Number of HITs approved or rejected - Last 30 days],"="&amp;R4,Table1[Rejected 30 days],"&lt;&gt;0")</calculatedColumnFormula>
    </tableColumn>
    <tableColumn id="3" name="Submissions" dataDxfId="7">
      <calculatedColumnFormula>K4</calculatedColumnFormula>
    </tableColumn>
    <tableColumn id="4" name="% of Rejected workers" dataDxfId="6" dataCellStyle="Percent">
      <calculatedColumnFormula>S4/T4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J3:M13" totalsRowShown="0" headerRowDxfId="5">
  <autoFilter ref="J3:M13"/>
  <tableColumns count="4">
    <tableColumn id="1" name="Number of HITs"/>
    <tableColumn id="2" name="Workers who submitted">
      <calculatedColumnFormula>Distribution!E2</calculatedColumnFormula>
    </tableColumn>
    <tableColumn id="3" name="Workers approved">
      <calculatedColumnFormula>Distribution!N2</calculatedColumnFormula>
    </tableColumn>
    <tableColumn id="4" name="Workers rejecte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Y3:Z13" totalsRowShown="0" headerRowDxfId="4" dataDxfId="3" tableBorderDxfId="2">
  <autoFilter ref="Y3:Z13"/>
  <tableColumns count="2">
    <tableColumn id="1" name="Level of Submission" dataDxfId="1"/>
    <tableColumn id="2" name="Workers with All rejected" dataDxfId="0">
      <calculatedColumnFormula>COUNTIFS(Table1[Number of HITs approved or rejected - Last 30 days],"="&amp;Y4,Table1[Submitted by workers who were completely rejected],"&lt;&gt;0")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922" totalsRowShown="0" headerRowDxfId="53" dataDxfId="51" headerRowBorderDxfId="52" tableBorderDxfId="50" totalsRowBorderDxfId="49">
  <autoFilter ref="A1:B922"/>
  <tableColumns count="2">
    <tableColumn id="1" name="Submitted" dataDxfId="48">
      <calculatedColumnFormula>HITS_per_Worker!I4</calculatedColumnFormula>
    </tableColumn>
    <tableColumn id="2" name="Column1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1:E11" totalsRowShown="0" headerRowDxfId="46">
  <autoFilter ref="D1:E11"/>
  <sortState ref="D2:E11">
    <sortCondition ref="D1:D11"/>
  </sortState>
  <tableColumns count="2">
    <tableColumn id="1" name="Distribution"/>
    <tableColumn id="2" name="Submitted">
      <calculatedColumnFormula>COUNTIF(Table1[Number of HITs approved or rejected - Last 30 days],"="&amp;Table3[[#This Row],[Distribution]])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3:E15" totalsRowShown="0">
  <autoFilter ref="D13:E15"/>
  <tableColumns count="2">
    <tableColumn id="1" name="metric"/>
    <tableColumn id="2" name="value">
      <calculatedColumnFormula>MEDIAN(A1:A418)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M1:N11" totalsRowShown="0" headerRowDxfId="45" dataDxfId="44">
  <autoFilter ref="M1:N11"/>
  <sortState ref="M2:N11">
    <sortCondition ref="M1:M11"/>
  </sortState>
  <tableColumns count="2">
    <tableColumn id="1" name="Distribution" dataDxfId="43"/>
    <tableColumn id="2" name="Approved" dataDxfId="42">
      <calculatedColumnFormula>COUNTIFS(Table1[Number of HITs approved - Last 30 days],"="&amp;Table36[[#This Row],[Distribution]],Table1[Worker in Second study],"&lt;&gt;0")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M13:N15" totalsRowShown="0" headerRowDxfId="41" dataDxfId="40">
  <autoFilter ref="M13:N15"/>
  <tableColumns count="2">
    <tableColumn id="1" name="metric" dataDxfId="39"/>
    <tableColumn id="2" name="value" dataDxfId="38">
      <calculatedColumnFormula>MEDIAN(A18:A435)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K1:K377" totalsRowShown="0" headerRowDxfId="37" dataDxfId="35" headerRowBorderDxfId="36" tableBorderDxfId="34" headerRowCellStyle="Bad" dataCellStyle="Bad">
  <autoFilter ref="K1:K377"/>
  <tableColumns count="1">
    <tableColumn id="1" name="Approved" dataDxfId="33">
      <calculatedColumnFormula>HITS_per_Worker!J4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B2:D6" totalsRowShown="0" headerRowDxfId="32" dataDxfId="31">
  <autoFilter ref="B2:D6"/>
  <tableColumns count="3">
    <tableColumn id="1" name="Status" dataDxfId="30"/>
    <tableColumn id="2" name="Experiment-1_x000a_(October 2014)" dataDxfId="29"/>
    <tableColumn id="3" name="Experiment-2_x000a_(July 2015)" dataDxfId="2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2" name="Table1113" displayName="Table1113" ref="B8:D11" totalsRowShown="0" headerRowDxfId="27" dataDxfId="26">
  <autoFilter ref="B8:D11"/>
  <tableColumns count="3">
    <tableColumn id="1" name="Status" dataDxfId="25"/>
    <tableColumn id="2" name="Experiment-1_x000a_(October 2014)" dataDxfId="24"/>
    <tableColumn id="3" name="Experiment-2_x000a_(July 2015)" dataDxfId="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5"/>
  <sheetViews>
    <sheetView topLeftCell="F1" workbookViewId="0">
      <selection activeCell="L3" sqref="L3"/>
    </sheetView>
  </sheetViews>
  <sheetFormatPr defaultRowHeight="15" x14ac:dyDescent="0.25"/>
  <cols>
    <col min="1" max="1" width="12.140625" customWidth="1"/>
    <col min="2" max="2" width="30.140625" customWidth="1"/>
    <col min="3" max="3" width="19.28515625" customWidth="1"/>
    <col min="4" max="4" width="16.28515625" customWidth="1"/>
    <col min="5" max="5" width="11.140625" customWidth="1"/>
    <col min="6" max="7" width="11.5703125" customWidth="1"/>
    <col min="8" max="8" width="16.85546875" customWidth="1"/>
    <col min="9" max="9" width="14.42578125" customWidth="1"/>
    <col min="10" max="10" width="14.7109375" customWidth="1"/>
    <col min="11" max="11" width="13.5703125" customWidth="1"/>
    <col min="12" max="12" width="10.7109375" customWidth="1"/>
    <col min="13" max="13" width="14.85546875" customWidth="1"/>
    <col min="14" max="14" width="8.5703125" customWidth="1"/>
    <col min="16" max="16" width="16.7109375" customWidth="1"/>
    <col min="17" max="17" width="19.140625" customWidth="1"/>
  </cols>
  <sheetData>
    <row r="1" spans="1:23" ht="23.25" customHeight="1" x14ac:dyDescent="0.25">
      <c r="E1" s="2" t="s">
        <v>1859</v>
      </c>
      <c r="F1">
        <f>AVERAGEIF(Table1[Number of HITs approved or rejected - Last 30 days],"&gt;0",Table1[Number of HITs approved or rejected - Last 30 days])</f>
        <v>2.2583732057416266</v>
      </c>
      <c r="N1" s="2" t="s">
        <v>1858</v>
      </c>
      <c r="O1">
        <f>COUNTIF(Table1[Rejected 30 days],"&gt;0")</f>
        <v>52</v>
      </c>
      <c r="P1" s="4">
        <f>O1/F2</f>
        <v>9.0909090909090912E-2</v>
      </c>
    </row>
    <row r="2" spans="1:23" ht="45" x14ac:dyDescent="0.25">
      <c r="F2">
        <f>SUM(Table1[HITS submitted before])</f>
        <v>572</v>
      </c>
      <c r="G2">
        <f>SUM(Table1[HITs Approved Before])</f>
        <v>524</v>
      </c>
      <c r="H2">
        <f>SUM(Table1[HITs rejected before])</f>
        <v>48</v>
      </c>
      <c r="N2" s="2" t="s">
        <v>1857</v>
      </c>
      <c r="O2">
        <f>Table1[[#Totals],[Rejected 30 days]]</f>
        <v>73</v>
      </c>
      <c r="P2">
        <f>COUNTIF(Table1[Worker in First study],"&lt;&gt;0")</f>
        <v>544</v>
      </c>
      <c r="Q2">
        <f>COUNTIF(Table1[Worker in Second study],"&lt;&gt;0")</f>
        <v>418</v>
      </c>
      <c r="R2">
        <f>COUNTIF(Table1[Worker only in First study],"&lt;&gt;0")</f>
        <v>503</v>
      </c>
      <c r="S2">
        <f>COUNTIF(Table1[Worker only in second study],"&lt;&gt;0")</f>
        <v>377</v>
      </c>
      <c r="T2">
        <f>COUNTIF(Table1[Participated in both],"&lt;&gt;0")</f>
        <v>41</v>
      </c>
    </row>
    <row r="3" spans="1:23" s="3" customFormat="1" ht="54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1871</v>
      </c>
      <c r="G3" s="3" t="s">
        <v>1872</v>
      </c>
      <c r="H3" s="3" t="s">
        <v>1882</v>
      </c>
      <c r="I3" s="3" t="s">
        <v>5</v>
      </c>
      <c r="J3" s="3" t="s">
        <v>6</v>
      </c>
      <c r="K3" s="3" t="s">
        <v>1888</v>
      </c>
      <c r="L3" s="3" t="s">
        <v>1889</v>
      </c>
      <c r="M3" s="3" t="s">
        <v>7</v>
      </c>
      <c r="N3" s="3" t="s">
        <v>8</v>
      </c>
      <c r="O3" s="3" t="s">
        <v>9</v>
      </c>
      <c r="P3" s="3" t="s">
        <v>10</v>
      </c>
      <c r="Q3" s="3" t="s">
        <v>11</v>
      </c>
      <c r="R3" s="3" t="s">
        <v>12</v>
      </c>
      <c r="S3" s="3" t="s">
        <v>1869</v>
      </c>
      <c r="T3" s="3" t="s">
        <v>1870</v>
      </c>
      <c r="U3" s="3" t="s">
        <v>1866</v>
      </c>
      <c r="V3" s="3" t="s">
        <v>1867</v>
      </c>
      <c r="W3" s="3" t="s">
        <v>1868</v>
      </c>
    </row>
    <row r="4" spans="1:23" x14ac:dyDescent="0.25">
      <c r="A4" t="s">
        <v>499</v>
      </c>
      <c r="B4" t="s">
        <v>500</v>
      </c>
      <c r="C4">
        <v>10</v>
      </c>
      <c r="D4">
        <v>8</v>
      </c>
      <c r="E4" s="1">
        <v>1</v>
      </c>
      <c r="F4">
        <f>Table1[[#This Row],[Number of HITs approved or rejected - Lifetime]]-Table1[[#This Row],[Number of HITs approved or rejected - Last 30 days]]</f>
        <v>0</v>
      </c>
      <c r="G4">
        <f>Table1[[#This Row],[Number of HITs approved - Lifetime]]-Table1[[#This Row],[Number of HITs approved - Last 30 days]]</f>
        <v>0</v>
      </c>
      <c r="H4">
        <f>IF(Table1[[#This Row],[HITS submitted before]]&gt;Table1[[#This Row],[HITs Approved Before]],Table1[[#This Row],[HITS submitted before]]-Table1[[#This Row],[HITs Approved Before]],0)</f>
        <v>0</v>
      </c>
      <c r="I4">
        <v>10</v>
      </c>
      <c r="J4">
        <v>8</v>
      </c>
      <c r="K4">
        <f>Table1[[#This Row],[Number of HITs approved or rejected - Last 30 days]]-Table1[[#This Row],[Number of HITs approved - Last 30 days]]</f>
        <v>2</v>
      </c>
      <c r="L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" s="1">
        <v>1</v>
      </c>
      <c r="N4">
        <v>4</v>
      </c>
      <c r="O4">
        <v>4</v>
      </c>
      <c r="P4" s="1">
        <v>1</v>
      </c>
      <c r="Q4" t="s">
        <v>15</v>
      </c>
      <c r="S4">
        <f>IF(Table1[[#This Row],[HITS submitted before]]&lt;&gt;0,Table1[[#This Row],[Worker ID]],0)</f>
        <v>0</v>
      </c>
      <c r="T4" t="str">
        <f>IF(Table1[[#This Row],[Number of HITs approved or rejected - Last 30 days]]&lt;&gt;0,Table1[[#This Row],[Worker ID]],0)</f>
        <v>A1XIIHV1GTI97H</v>
      </c>
      <c r="U4">
        <f>IF(AND(Table1[[#This Row],[HITS submitted before]]&lt;&gt;0,Table1[[#This Row],[Number of HITs approved or rejected - Last 30 days]]=0),Table1[[#This Row],[Worker ID]],0)</f>
        <v>0</v>
      </c>
      <c r="V4" t="str">
        <f>IF(AND(Table1[[#This Row],[HITS submitted before]]=0,Table1[[#This Row],[Number of HITs approved or rejected - Last 30 days]]&lt;&gt;0),Table1[[#This Row],[Worker ID]],0)</f>
        <v>A1XIIHV1GTI97H</v>
      </c>
      <c r="W4">
        <f>IF(AND(Table1[[#This Row],[HITS submitted before]]&lt;&gt;0,Table1[[#This Row],[Number of HITs approved or rejected - Last 30 days]]&lt;&gt;0),Table1[[#This Row],[Worker ID]],0)</f>
        <v>0</v>
      </c>
    </row>
    <row r="5" spans="1:23" x14ac:dyDescent="0.25">
      <c r="A5" t="s">
        <v>627</v>
      </c>
      <c r="B5" t="s">
        <v>628</v>
      </c>
      <c r="C5">
        <v>10</v>
      </c>
      <c r="D5">
        <v>5</v>
      </c>
      <c r="E5" s="1">
        <v>0.5</v>
      </c>
      <c r="F5">
        <f>Table1[[#This Row],[Number of HITs approved or rejected - Lifetime]]-Table1[[#This Row],[Number of HITs approved or rejected - Last 30 days]]</f>
        <v>2</v>
      </c>
      <c r="G5">
        <f>Table1[[#This Row],[Number of HITs approved - Lifetime]]-Table1[[#This Row],[Number of HITs approved - Last 30 days]]</f>
        <v>2</v>
      </c>
      <c r="H5">
        <f>IF(Table1[[#This Row],[HITS submitted before]]&gt;Table1[[#This Row],[HITs Approved Before]],Table1[[#This Row],[HITS submitted before]]-Table1[[#This Row],[HITs Approved Before]],0)</f>
        <v>0</v>
      </c>
      <c r="I5">
        <v>8</v>
      </c>
      <c r="J5">
        <v>3</v>
      </c>
      <c r="K5">
        <f>Table1[[#This Row],[Number of HITs approved or rejected - Last 30 days]]-Table1[[#This Row],[Number of HITs approved - Last 30 days]]</f>
        <v>5</v>
      </c>
      <c r="L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" s="1">
        <v>0.375</v>
      </c>
      <c r="N5">
        <v>5</v>
      </c>
      <c r="O5">
        <v>3</v>
      </c>
      <c r="P5" s="1">
        <v>0.6</v>
      </c>
      <c r="Q5" t="s">
        <v>15</v>
      </c>
      <c r="S5" t="str">
        <f>IF(Table1[[#This Row],[HITS submitted before]]&lt;&gt;0,Table1[[#This Row],[Worker ID]],0)</f>
        <v>A266KTWY0HBD2F</v>
      </c>
      <c r="T5" t="str">
        <f>IF(Table1[[#This Row],[Number of HITs approved or rejected - Last 30 days]]&lt;&gt;0,Table1[[#This Row],[Worker ID]],0)</f>
        <v>A266KTWY0HBD2F</v>
      </c>
      <c r="U5">
        <f>IF(AND(Table1[[#This Row],[HITS submitted before]]&lt;&gt;0,Table1[[#This Row],[Number of HITs approved or rejected - Last 30 days]]=0),Table1[[#This Row],[Worker ID]],0)</f>
        <v>0</v>
      </c>
      <c r="V5">
        <f>IF(AND(Table1[[#This Row],[HITS submitted before]]=0,Table1[[#This Row],[Number of HITs approved or rejected - Last 30 days]]&lt;&gt;0),Table1[[#This Row],[Worker ID]],0)</f>
        <v>0</v>
      </c>
      <c r="W5" t="str">
        <f>IF(AND(Table1[[#This Row],[HITS submitted before]]&lt;&gt;0,Table1[[#This Row],[Number of HITs approved or rejected - Last 30 days]]&lt;&gt;0),Table1[[#This Row],[Worker ID]],0)</f>
        <v>A266KTWY0HBD2F</v>
      </c>
    </row>
    <row r="6" spans="1:23" x14ac:dyDescent="0.25">
      <c r="A6" t="s">
        <v>1313</v>
      </c>
      <c r="B6" t="s">
        <v>1314</v>
      </c>
      <c r="C6">
        <v>8</v>
      </c>
      <c r="D6">
        <v>4</v>
      </c>
      <c r="E6" s="1">
        <v>0.5</v>
      </c>
      <c r="F6">
        <f>Table1[[#This Row],[Number of HITs approved or rejected - Lifetime]]-Table1[[#This Row],[Number of HITs approved or rejected - Last 30 days]]</f>
        <v>0</v>
      </c>
      <c r="G6">
        <f>Table1[[#This Row],[Number of HITs approved - Lifetime]]-Table1[[#This Row],[Number of HITs approved - Last 30 days]]</f>
        <v>0</v>
      </c>
      <c r="H6">
        <f>IF(Table1[[#This Row],[HITS submitted before]]&gt;Table1[[#This Row],[HITs Approved Before]],Table1[[#This Row],[HITS submitted before]]-Table1[[#This Row],[HITs Approved Before]],0)</f>
        <v>0</v>
      </c>
      <c r="I6">
        <v>8</v>
      </c>
      <c r="J6">
        <v>4</v>
      </c>
      <c r="K6">
        <f>Table1[[#This Row],[Number of HITs approved or rejected - Last 30 days]]-Table1[[#This Row],[Number of HITs approved - Last 30 days]]</f>
        <v>4</v>
      </c>
      <c r="L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" s="1">
        <v>0.5</v>
      </c>
      <c r="N6">
        <v>8</v>
      </c>
      <c r="O6">
        <v>4</v>
      </c>
      <c r="P6" s="1">
        <v>0.5</v>
      </c>
      <c r="Q6" t="s">
        <v>15</v>
      </c>
      <c r="S6">
        <f>IF(Table1[[#This Row],[HITS submitted before]]&lt;&gt;0,Table1[[#This Row],[Worker ID]],0)</f>
        <v>0</v>
      </c>
      <c r="T6" t="str">
        <f>IF(Table1[[#This Row],[Number of HITs approved or rejected - Last 30 days]]&lt;&gt;0,Table1[[#This Row],[Worker ID]],0)</f>
        <v>A3P7Y0914EBD6E</v>
      </c>
      <c r="U6">
        <f>IF(AND(Table1[[#This Row],[HITS submitted before]]&lt;&gt;0,Table1[[#This Row],[Number of HITs approved or rejected - Last 30 days]]=0),Table1[[#This Row],[Worker ID]],0)</f>
        <v>0</v>
      </c>
      <c r="V6" t="str">
        <f>IF(AND(Table1[[#This Row],[HITS submitted before]]=0,Table1[[#This Row],[Number of HITs approved or rejected - Last 30 days]]&lt;&gt;0),Table1[[#This Row],[Worker ID]],0)</f>
        <v>A3P7Y0914EBD6E</v>
      </c>
      <c r="W6">
        <f>IF(AND(Table1[[#This Row],[HITS submitted before]]&lt;&gt;0,Table1[[#This Row],[Number of HITs approved or rejected - Last 30 days]]&lt;&gt;0),Table1[[#This Row],[Worker ID]],0)</f>
        <v>0</v>
      </c>
    </row>
    <row r="7" spans="1:23" x14ac:dyDescent="0.25">
      <c r="A7" t="s">
        <v>953</v>
      </c>
      <c r="B7" t="s">
        <v>954</v>
      </c>
      <c r="C7">
        <v>10</v>
      </c>
      <c r="D7">
        <v>10</v>
      </c>
      <c r="E7" s="1">
        <v>1</v>
      </c>
      <c r="F7">
        <f>Table1[[#This Row],[Number of HITs approved or rejected - Lifetime]]-Table1[[#This Row],[Number of HITs approved or rejected - Last 30 days]]</f>
        <v>2</v>
      </c>
      <c r="G7">
        <f>Table1[[#This Row],[Number of HITs approved - Lifetime]]-Table1[[#This Row],[Number of HITs approved - Last 30 days]]</f>
        <v>2</v>
      </c>
      <c r="H7">
        <f>IF(Table1[[#This Row],[HITS submitted before]]&gt;Table1[[#This Row],[HITs Approved Before]],Table1[[#This Row],[HITS submitted before]]-Table1[[#This Row],[HITs Approved Before]],0)</f>
        <v>0</v>
      </c>
      <c r="I7">
        <v>8</v>
      </c>
      <c r="J7">
        <v>8</v>
      </c>
      <c r="K7">
        <f>Table1[[#This Row],[Number of HITs approved or rejected - Last 30 days]]-Table1[[#This Row],[Number of HITs approved - Last 30 days]]</f>
        <v>0</v>
      </c>
      <c r="L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" s="1">
        <v>1</v>
      </c>
      <c r="N7">
        <v>4</v>
      </c>
      <c r="O7">
        <v>4</v>
      </c>
      <c r="P7" s="1">
        <v>1</v>
      </c>
      <c r="Q7" t="s">
        <v>15</v>
      </c>
      <c r="S7" t="str">
        <f>IF(Table1[[#This Row],[HITS submitted before]]&lt;&gt;0,Table1[[#This Row],[Worker ID]],0)</f>
        <v>A2XZ9RU7OGSZLF</v>
      </c>
      <c r="T7" t="str">
        <f>IF(Table1[[#This Row],[Number of HITs approved or rejected - Last 30 days]]&lt;&gt;0,Table1[[#This Row],[Worker ID]],0)</f>
        <v>A2XZ9RU7OGSZLF</v>
      </c>
      <c r="U7">
        <f>IF(AND(Table1[[#This Row],[HITS submitted before]]&lt;&gt;0,Table1[[#This Row],[Number of HITs approved or rejected - Last 30 days]]=0),Table1[[#This Row],[Worker ID]],0)</f>
        <v>0</v>
      </c>
      <c r="V7">
        <f>IF(AND(Table1[[#This Row],[HITS submitted before]]=0,Table1[[#This Row],[Number of HITs approved or rejected - Last 30 days]]&lt;&gt;0),Table1[[#This Row],[Worker ID]],0)</f>
        <v>0</v>
      </c>
      <c r="W7" t="str">
        <f>IF(AND(Table1[[#This Row],[HITS submitted before]]&lt;&gt;0,Table1[[#This Row],[Number of HITs approved or rejected - Last 30 days]]&lt;&gt;0),Table1[[#This Row],[Worker ID]],0)</f>
        <v>A2XZ9RU7OGSZLF</v>
      </c>
    </row>
    <row r="8" spans="1:23" x14ac:dyDescent="0.25">
      <c r="A8" t="s">
        <v>1263</v>
      </c>
      <c r="B8" t="s">
        <v>1264</v>
      </c>
      <c r="C8">
        <v>9</v>
      </c>
      <c r="D8">
        <v>9</v>
      </c>
      <c r="E8" s="1">
        <v>1</v>
      </c>
      <c r="F8">
        <f>Table1[[#This Row],[Number of HITs approved or rejected - Lifetime]]-Table1[[#This Row],[Number of HITs approved or rejected - Last 30 days]]</f>
        <v>1</v>
      </c>
      <c r="G8">
        <f>Table1[[#This Row],[Number of HITs approved - Lifetime]]-Table1[[#This Row],[Number of HITs approved - Last 30 days]]</f>
        <v>1</v>
      </c>
      <c r="H8">
        <f>IF(Table1[[#This Row],[HITS submitted before]]&gt;Table1[[#This Row],[HITs Approved Before]],Table1[[#This Row],[HITS submitted before]]-Table1[[#This Row],[HITs Approved Before]],0)</f>
        <v>0</v>
      </c>
      <c r="I8">
        <v>8</v>
      </c>
      <c r="J8">
        <v>8</v>
      </c>
      <c r="K8">
        <f>Table1[[#This Row],[Number of HITs approved or rejected - Last 30 days]]-Table1[[#This Row],[Number of HITs approved - Last 30 days]]</f>
        <v>0</v>
      </c>
      <c r="L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" s="1">
        <v>1</v>
      </c>
      <c r="N8">
        <v>8</v>
      </c>
      <c r="O8">
        <v>8</v>
      </c>
      <c r="P8" s="1">
        <v>1</v>
      </c>
      <c r="Q8" t="s">
        <v>15</v>
      </c>
      <c r="S8" t="str">
        <f>IF(Table1[[#This Row],[HITS submitted before]]&lt;&gt;0,Table1[[#This Row],[Worker ID]],0)</f>
        <v>A3L0I55SEJU1HJ</v>
      </c>
      <c r="T8" t="str">
        <f>IF(Table1[[#This Row],[Number of HITs approved or rejected - Last 30 days]]&lt;&gt;0,Table1[[#This Row],[Worker ID]],0)</f>
        <v>A3L0I55SEJU1HJ</v>
      </c>
      <c r="U8">
        <f>IF(AND(Table1[[#This Row],[HITS submitted before]]&lt;&gt;0,Table1[[#This Row],[Number of HITs approved or rejected - Last 30 days]]=0),Table1[[#This Row],[Worker ID]],0)</f>
        <v>0</v>
      </c>
      <c r="V8">
        <f>IF(AND(Table1[[#This Row],[HITS submitted before]]=0,Table1[[#This Row],[Number of HITs approved or rejected - Last 30 days]]&lt;&gt;0),Table1[[#This Row],[Worker ID]],0)</f>
        <v>0</v>
      </c>
      <c r="W8" t="str">
        <f>IF(AND(Table1[[#This Row],[HITS submitted before]]&lt;&gt;0,Table1[[#This Row],[Number of HITs approved or rejected - Last 30 days]]&lt;&gt;0),Table1[[#This Row],[Worker ID]],0)</f>
        <v>A3L0I55SEJU1HJ</v>
      </c>
    </row>
    <row r="9" spans="1:23" x14ac:dyDescent="0.25">
      <c r="A9" t="s">
        <v>312</v>
      </c>
      <c r="B9" t="s">
        <v>313</v>
      </c>
      <c r="C9">
        <v>9</v>
      </c>
      <c r="D9">
        <v>9</v>
      </c>
      <c r="E9" s="1">
        <v>1</v>
      </c>
      <c r="F9">
        <f>Table1[[#This Row],[Number of HITs approved or rejected - Lifetime]]-Table1[[#This Row],[Number of HITs approved or rejected - Last 30 days]]</f>
        <v>1</v>
      </c>
      <c r="G9">
        <f>Table1[[#This Row],[Number of HITs approved - Lifetime]]-Table1[[#This Row],[Number of HITs approved - Last 30 days]]</f>
        <v>1</v>
      </c>
      <c r="H9">
        <f>IF(Table1[[#This Row],[HITS submitted before]]&gt;Table1[[#This Row],[HITs Approved Before]],Table1[[#This Row],[HITS submitted before]]-Table1[[#This Row],[HITs Approved Before]],0)</f>
        <v>0</v>
      </c>
      <c r="I9">
        <v>8</v>
      </c>
      <c r="J9">
        <v>8</v>
      </c>
      <c r="K9">
        <f>Table1[[#This Row],[Number of HITs approved or rejected - Last 30 days]]-Table1[[#This Row],[Number of HITs approved - Last 30 days]]</f>
        <v>0</v>
      </c>
      <c r="L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" s="1">
        <v>1</v>
      </c>
      <c r="N9">
        <v>2</v>
      </c>
      <c r="O9">
        <v>2</v>
      </c>
      <c r="P9" s="1">
        <v>1</v>
      </c>
      <c r="Q9" t="s">
        <v>15</v>
      </c>
      <c r="S9" t="str">
        <f>IF(Table1[[#This Row],[HITS submitted before]]&lt;&gt;0,Table1[[#This Row],[Worker ID]],0)</f>
        <v>A1LRJ2MQD4AMES</v>
      </c>
      <c r="T9" t="str">
        <f>IF(Table1[[#This Row],[Number of HITs approved or rejected - Last 30 days]]&lt;&gt;0,Table1[[#This Row],[Worker ID]],0)</f>
        <v>A1LRJ2MQD4AMES</v>
      </c>
      <c r="U9">
        <f>IF(AND(Table1[[#This Row],[HITS submitted before]]&lt;&gt;0,Table1[[#This Row],[Number of HITs approved or rejected - Last 30 days]]=0),Table1[[#This Row],[Worker ID]],0)</f>
        <v>0</v>
      </c>
      <c r="V9">
        <f>IF(AND(Table1[[#This Row],[HITS submitted before]]=0,Table1[[#This Row],[Number of HITs approved or rejected - Last 30 days]]&lt;&gt;0),Table1[[#This Row],[Worker ID]],0)</f>
        <v>0</v>
      </c>
      <c r="W9" t="str">
        <f>IF(AND(Table1[[#This Row],[HITS submitted before]]&lt;&gt;0,Table1[[#This Row],[Number of HITs approved or rejected - Last 30 days]]&lt;&gt;0),Table1[[#This Row],[Worker ID]],0)</f>
        <v>A1LRJ2MQD4AMES</v>
      </c>
    </row>
    <row r="10" spans="1:23" x14ac:dyDescent="0.25">
      <c r="A10" t="s">
        <v>64</v>
      </c>
      <c r="B10" t="s">
        <v>65</v>
      </c>
      <c r="C10">
        <v>8</v>
      </c>
      <c r="D10">
        <v>8</v>
      </c>
      <c r="E10" s="1">
        <v>1</v>
      </c>
      <c r="F10">
        <f>Table1[[#This Row],[Number of HITs approved or rejected - Lifetime]]-Table1[[#This Row],[Number of HITs approved or rejected - Last 30 days]]</f>
        <v>0</v>
      </c>
      <c r="G10">
        <f>Table1[[#This Row],[Number of HITs approved - Lifetime]]-Table1[[#This Row],[Number of HITs approved - Last 30 days]]</f>
        <v>0</v>
      </c>
      <c r="H10">
        <f>IF(Table1[[#This Row],[HITS submitted before]]&gt;Table1[[#This Row],[HITs Approved Before]],Table1[[#This Row],[HITS submitted before]]-Table1[[#This Row],[HITs Approved Before]],0)</f>
        <v>0</v>
      </c>
      <c r="I10">
        <v>8</v>
      </c>
      <c r="J10">
        <v>8</v>
      </c>
      <c r="K10">
        <f>Table1[[#This Row],[Number of HITs approved or rejected - Last 30 days]]-Table1[[#This Row],[Number of HITs approved - Last 30 days]]</f>
        <v>0</v>
      </c>
      <c r="L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" s="1">
        <v>1</v>
      </c>
      <c r="N10">
        <v>8</v>
      </c>
      <c r="O10">
        <v>8</v>
      </c>
      <c r="P10" s="1">
        <v>1</v>
      </c>
      <c r="Q10" t="s">
        <v>15</v>
      </c>
      <c r="S10">
        <f>IF(Table1[[#This Row],[HITS submitted before]]&lt;&gt;0,Table1[[#This Row],[Worker ID]],0)</f>
        <v>0</v>
      </c>
      <c r="T10" t="str">
        <f>IF(Table1[[#This Row],[Number of HITs approved or rejected - Last 30 days]]&lt;&gt;0,Table1[[#This Row],[Worker ID]],0)</f>
        <v>A14NP6X071S7GK</v>
      </c>
      <c r="U10">
        <f>IF(AND(Table1[[#This Row],[HITS submitted before]]&lt;&gt;0,Table1[[#This Row],[Number of HITs approved or rejected - Last 30 days]]=0),Table1[[#This Row],[Worker ID]],0)</f>
        <v>0</v>
      </c>
      <c r="V10" t="str">
        <f>IF(AND(Table1[[#This Row],[HITS submitted before]]=0,Table1[[#This Row],[Number of HITs approved or rejected - Last 30 days]]&lt;&gt;0),Table1[[#This Row],[Worker ID]],0)</f>
        <v>A14NP6X071S7GK</v>
      </c>
      <c r="W10">
        <f>IF(AND(Table1[[#This Row],[HITS submitted before]]&lt;&gt;0,Table1[[#This Row],[Number of HITs approved or rejected - Last 30 days]]&lt;&gt;0),Table1[[#This Row],[Worker ID]],0)</f>
        <v>0</v>
      </c>
    </row>
    <row r="11" spans="1:23" x14ac:dyDescent="0.25">
      <c r="A11" t="s">
        <v>104</v>
      </c>
      <c r="B11" t="s">
        <v>105</v>
      </c>
      <c r="C11">
        <v>8</v>
      </c>
      <c r="D11">
        <v>8</v>
      </c>
      <c r="E11" s="1">
        <v>1</v>
      </c>
      <c r="F11">
        <f>Table1[[#This Row],[Number of HITs approved or rejected - Lifetime]]-Table1[[#This Row],[Number of HITs approved or rejected - Last 30 days]]</f>
        <v>0</v>
      </c>
      <c r="G11">
        <f>Table1[[#This Row],[Number of HITs approved - Lifetime]]-Table1[[#This Row],[Number of HITs approved - Last 30 days]]</f>
        <v>0</v>
      </c>
      <c r="H11">
        <f>IF(Table1[[#This Row],[HITS submitted before]]&gt;Table1[[#This Row],[HITs Approved Before]],Table1[[#This Row],[HITS submitted before]]-Table1[[#This Row],[HITs Approved Before]],0)</f>
        <v>0</v>
      </c>
      <c r="I11">
        <v>8</v>
      </c>
      <c r="J11">
        <v>8</v>
      </c>
      <c r="K11">
        <f>Table1[[#This Row],[Number of HITs approved or rejected - Last 30 days]]-Table1[[#This Row],[Number of HITs approved - Last 30 days]]</f>
        <v>0</v>
      </c>
      <c r="L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" s="1">
        <v>1</v>
      </c>
      <c r="N11">
        <v>8</v>
      </c>
      <c r="O11">
        <v>8</v>
      </c>
      <c r="P11" s="1">
        <v>1</v>
      </c>
      <c r="Q11" t="s">
        <v>15</v>
      </c>
      <c r="S11">
        <f>IF(Table1[[#This Row],[HITS submitted before]]&lt;&gt;0,Table1[[#This Row],[Worker ID]],0)</f>
        <v>0</v>
      </c>
      <c r="T11" t="str">
        <f>IF(Table1[[#This Row],[Number of HITs approved or rejected - Last 30 days]]&lt;&gt;0,Table1[[#This Row],[Worker ID]],0)</f>
        <v>A17T5TAOYBFVEQ</v>
      </c>
      <c r="U11">
        <f>IF(AND(Table1[[#This Row],[HITS submitted before]]&lt;&gt;0,Table1[[#This Row],[Number of HITs approved or rejected - Last 30 days]]=0),Table1[[#This Row],[Worker ID]],0)</f>
        <v>0</v>
      </c>
      <c r="V11" t="str">
        <f>IF(AND(Table1[[#This Row],[HITS submitted before]]=0,Table1[[#This Row],[Number of HITs approved or rejected - Last 30 days]]&lt;&gt;0),Table1[[#This Row],[Worker ID]],0)</f>
        <v>A17T5TAOYBFVEQ</v>
      </c>
      <c r="W11">
        <f>IF(AND(Table1[[#This Row],[HITS submitted before]]&lt;&gt;0,Table1[[#This Row],[Number of HITs approved or rejected - Last 30 days]]&lt;&gt;0),Table1[[#This Row],[Worker ID]],0)</f>
        <v>0</v>
      </c>
    </row>
    <row r="12" spans="1:23" x14ac:dyDescent="0.25">
      <c r="A12" t="s">
        <v>108</v>
      </c>
      <c r="B12" t="s">
        <v>109</v>
      </c>
      <c r="C12">
        <v>8</v>
      </c>
      <c r="D12">
        <v>8</v>
      </c>
      <c r="E12" s="1">
        <v>1</v>
      </c>
      <c r="F12">
        <f>Table1[[#This Row],[Number of HITs approved or rejected - Lifetime]]-Table1[[#This Row],[Number of HITs approved or rejected - Last 30 days]]</f>
        <v>0</v>
      </c>
      <c r="G12">
        <f>Table1[[#This Row],[Number of HITs approved - Lifetime]]-Table1[[#This Row],[Number of HITs approved - Last 30 days]]</f>
        <v>0</v>
      </c>
      <c r="H12">
        <f>IF(Table1[[#This Row],[HITS submitted before]]&gt;Table1[[#This Row],[HITs Approved Before]],Table1[[#This Row],[HITS submitted before]]-Table1[[#This Row],[HITs Approved Before]],0)</f>
        <v>0</v>
      </c>
      <c r="I12">
        <v>8</v>
      </c>
      <c r="J12">
        <v>8</v>
      </c>
      <c r="K12">
        <f>Table1[[#This Row],[Number of HITs approved or rejected - Last 30 days]]-Table1[[#This Row],[Number of HITs approved - Last 30 days]]</f>
        <v>0</v>
      </c>
      <c r="L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2" s="1">
        <v>1</v>
      </c>
      <c r="N12">
        <v>6</v>
      </c>
      <c r="O12">
        <v>6</v>
      </c>
      <c r="P12" s="1">
        <v>1</v>
      </c>
      <c r="Q12" t="s">
        <v>15</v>
      </c>
      <c r="S12">
        <f>IF(Table1[[#This Row],[HITS submitted before]]&lt;&gt;0,Table1[[#This Row],[Worker ID]],0)</f>
        <v>0</v>
      </c>
      <c r="T12" t="str">
        <f>IF(Table1[[#This Row],[Number of HITs approved or rejected - Last 30 days]]&lt;&gt;0,Table1[[#This Row],[Worker ID]],0)</f>
        <v>A17Y0LJ0OO8ODX</v>
      </c>
      <c r="U12">
        <f>IF(AND(Table1[[#This Row],[HITS submitted before]]&lt;&gt;0,Table1[[#This Row],[Number of HITs approved or rejected - Last 30 days]]=0),Table1[[#This Row],[Worker ID]],0)</f>
        <v>0</v>
      </c>
      <c r="V12" t="str">
        <f>IF(AND(Table1[[#This Row],[HITS submitted before]]=0,Table1[[#This Row],[Number of HITs approved or rejected - Last 30 days]]&lt;&gt;0),Table1[[#This Row],[Worker ID]],0)</f>
        <v>A17Y0LJ0OO8ODX</v>
      </c>
      <c r="W12">
        <f>IF(AND(Table1[[#This Row],[HITS submitted before]]&lt;&gt;0,Table1[[#This Row],[Number of HITs approved or rejected - Last 30 days]]&lt;&gt;0),Table1[[#This Row],[Worker ID]],0)</f>
        <v>0</v>
      </c>
    </row>
    <row r="13" spans="1:23" x14ac:dyDescent="0.25">
      <c r="A13" t="s">
        <v>176</v>
      </c>
      <c r="B13" t="s">
        <v>177</v>
      </c>
      <c r="C13">
        <v>8</v>
      </c>
      <c r="D13">
        <v>8</v>
      </c>
      <c r="E13" s="1">
        <v>1</v>
      </c>
      <c r="F13">
        <f>Table1[[#This Row],[Number of HITs approved or rejected - Lifetime]]-Table1[[#This Row],[Number of HITs approved or rejected - Last 30 days]]</f>
        <v>0</v>
      </c>
      <c r="G13">
        <f>Table1[[#This Row],[Number of HITs approved - Lifetime]]-Table1[[#This Row],[Number of HITs approved - Last 30 days]]</f>
        <v>0</v>
      </c>
      <c r="H13">
        <f>IF(Table1[[#This Row],[HITS submitted before]]&gt;Table1[[#This Row],[HITs Approved Before]],Table1[[#This Row],[HITS submitted before]]-Table1[[#This Row],[HITs Approved Before]],0)</f>
        <v>0</v>
      </c>
      <c r="I13">
        <v>8</v>
      </c>
      <c r="J13">
        <v>8</v>
      </c>
      <c r="K13">
        <f>Table1[[#This Row],[Number of HITs approved or rejected - Last 30 days]]-Table1[[#This Row],[Number of HITs approved - Last 30 days]]</f>
        <v>0</v>
      </c>
      <c r="L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" s="1">
        <v>1</v>
      </c>
      <c r="N13">
        <v>8</v>
      </c>
      <c r="O13">
        <v>8</v>
      </c>
      <c r="P13" s="1">
        <v>1</v>
      </c>
      <c r="Q13" t="s">
        <v>15</v>
      </c>
      <c r="S13">
        <f>IF(Table1[[#This Row],[HITS submitted before]]&lt;&gt;0,Table1[[#This Row],[Worker ID]],0)</f>
        <v>0</v>
      </c>
      <c r="T13" t="str">
        <f>IF(Table1[[#This Row],[Number of HITs approved or rejected - Last 30 days]]&lt;&gt;0,Table1[[#This Row],[Worker ID]],0)</f>
        <v>A1C4Z1I2R281UT</v>
      </c>
      <c r="U13">
        <f>IF(AND(Table1[[#This Row],[HITS submitted before]]&lt;&gt;0,Table1[[#This Row],[Number of HITs approved or rejected - Last 30 days]]=0),Table1[[#This Row],[Worker ID]],0)</f>
        <v>0</v>
      </c>
      <c r="V13" t="str">
        <f>IF(AND(Table1[[#This Row],[HITS submitted before]]=0,Table1[[#This Row],[Number of HITs approved or rejected - Last 30 days]]&lt;&gt;0),Table1[[#This Row],[Worker ID]],0)</f>
        <v>A1C4Z1I2R281UT</v>
      </c>
      <c r="W13">
        <f>IF(AND(Table1[[#This Row],[HITS submitted before]]&lt;&gt;0,Table1[[#This Row],[Number of HITs approved or rejected - Last 30 days]]&lt;&gt;0),Table1[[#This Row],[Worker ID]],0)</f>
        <v>0</v>
      </c>
    </row>
    <row r="14" spans="1:23" x14ac:dyDescent="0.25">
      <c r="A14" t="s">
        <v>362</v>
      </c>
      <c r="B14" t="s">
        <v>363</v>
      </c>
      <c r="C14">
        <v>8</v>
      </c>
      <c r="D14">
        <v>8</v>
      </c>
      <c r="E14" s="1">
        <v>1</v>
      </c>
      <c r="F14">
        <f>Table1[[#This Row],[Number of HITs approved or rejected - Lifetime]]-Table1[[#This Row],[Number of HITs approved or rejected - Last 30 days]]</f>
        <v>0</v>
      </c>
      <c r="G14">
        <f>Table1[[#This Row],[Number of HITs approved - Lifetime]]-Table1[[#This Row],[Number of HITs approved - Last 30 days]]</f>
        <v>0</v>
      </c>
      <c r="H14">
        <f>IF(Table1[[#This Row],[HITS submitted before]]&gt;Table1[[#This Row],[HITs Approved Before]],Table1[[#This Row],[HITS submitted before]]-Table1[[#This Row],[HITs Approved Before]],0)</f>
        <v>0</v>
      </c>
      <c r="I14">
        <v>8</v>
      </c>
      <c r="J14">
        <v>8</v>
      </c>
      <c r="K14">
        <f>Table1[[#This Row],[Number of HITs approved or rejected - Last 30 days]]-Table1[[#This Row],[Number of HITs approved - Last 30 days]]</f>
        <v>0</v>
      </c>
      <c r="L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" s="1">
        <v>1</v>
      </c>
      <c r="N14">
        <v>8</v>
      </c>
      <c r="O14">
        <v>8</v>
      </c>
      <c r="P14" s="1">
        <v>1</v>
      </c>
      <c r="Q14" t="s">
        <v>15</v>
      </c>
      <c r="S14">
        <f>IF(Table1[[#This Row],[HITS submitted before]]&lt;&gt;0,Table1[[#This Row],[Worker ID]],0)</f>
        <v>0</v>
      </c>
      <c r="T14" t="str">
        <f>IF(Table1[[#This Row],[Number of HITs approved or rejected - Last 30 days]]&lt;&gt;0,Table1[[#This Row],[Worker ID]],0)</f>
        <v>A1OQ3KL56KMQSU</v>
      </c>
      <c r="U14">
        <f>IF(AND(Table1[[#This Row],[HITS submitted before]]&lt;&gt;0,Table1[[#This Row],[Number of HITs approved or rejected - Last 30 days]]=0),Table1[[#This Row],[Worker ID]],0)</f>
        <v>0</v>
      </c>
      <c r="V14" t="str">
        <f>IF(AND(Table1[[#This Row],[HITS submitted before]]=0,Table1[[#This Row],[Number of HITs approved or rejected - Last 30 days]]&lt;&gt;0),Table1[[#This Row],[Worker ID]],0)</f>
        <v>A1OQ3KL56KMQSU</v>
      </c>
      <c r="W14">
        <f>IF(AND(Table1[[#This Row],[HITS submitted before]]&lt;&gt;0,Table1[[#This Row],[Number of HITs approved or rejected - Last 30 days]]&lt;&gt;0),Table1[[#This Row],[Worker ID]],0)</f>
        <v>0</v>
      </c>
    </row>
    <row r="15" spans="1:23" x14ac:dyDescent="0.25">
      <c r="A15" t="s">
        <v>865</v>
      </c>
      <c r="B15" t="s">
        <v>866</v>
      </c>
      <c r="C15">
        <v>8</v>
      </c>
      <c r="D15">
        <v>8</v>
      </c>
      <c r="E15" s="1">
        <v>1</v>
      </c>
      <c r="F15">
        <f>Table1[[#This Row],[Number of HITs approved or rejected - Lifetime]]-Table1[[#This Row],[Number of HITs approved or rejected - Last 30 days]]</f>
        <v>0</v>
      </c>
      <c r="G15">
        <f>Table1[[#This Row],[Number of HITs approved - Lifetime]]-Table1[[#This Row],[Number of HITs approved - Last 30 days]]</f>
        <v>0</v>
      </c>
      <c r="H15">
        <f>IF(Table1[[#This Row],[HITS submitted before]]&gt;Table1[[#This Row],[HITs Approved Before]],Table1[[#This Row],[HITS submitted before]]-Table1[[#This Row],[HITs Approved Before]],0)</f>
        <v>0</v>
      </c>
      <c r="I15">
        <v>8</v>
      </c>
      <c r="J15">
        <v>8</v>
      </c>
      <c r="K15">
        <f>Table1[[#This Row],[Number of HITs approved or rejected - Last 30 days]]-Table1[[#This Row],[Number of HITs approved - Last 30 days]]</f>
        <v>0</v>
      </c>
      <c r="L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" s="1">
        <v>1</v>
      </c>
      <c r="N15">
        <v>8</v>
      </c>
      <c r="O15">
        <v>8</v>
      </c>
      <c r="P15" s="1">
        <v>1</v>
      </c>
      <c r="Q15" t="s">
        <v>15</v>
      </c>
      <c r="S15">
        <f>IF(Table1[[#This Row],[HITS submitted before]]&lt;&gt;0,Table1[[#This Row],[Worker ID]],0)</f>
        <v>0</v>
      </c>
      <c r="T15" t="str">
        <f>IF(Table1[[#This Row],[Number of HITs approved or rejected - Last 30 days]]&lt;&gt;0,Table1[[#This Row],[Worker ID]],0)</f>
        <v>A2R656SH8NJ2IR</v>
      </c>
      <c r="U15">
        <f>IF(AND(Table1[[#This Row],[HITS submitted before]]&lt;&gt;0,Table1[[#This Row],[Number of HITs approved or rejected - Last 30 days]]=0),Table1[[#This Row],[Worker ID]],0)</f>
        <v>0</v>
      </c>
      <c r="V15" t="str">
        <f>IF(AND(Table1[[#This Row],[HITS submitted before]]=0,Table1[[#This Row],[Number of HITs approved or rejected - Last 30 days]]&lt;&gt;0),Table1[[#This Row],[Worker ID]],0)</f>
        <v>A2R656SH8NJ2IR</v>
      </c>
      <c r="W15">
        <f>IF(AND(Table1[[#This Row],[HITS submitted before]]&lt;&gt;0,Table1[[#This Row],[Number of HITs approved or rejected - Last 30 days]]&lt;&gt;0),Table1[[#This Row],[Worker ID]],0)</f>
        <v>0</v>
      </c>
    </row>
    <row r="16" spans="1:23" x14ac:dyDescent="0.25">
      <c r="A16" t="s">
        <v>1757</v>
      </c>
      <c r="B16" t="s">
        <v>1758</v>
      </c>
      <c r="C16">
        <v>8</v>
      </c>
      <c r="D16">
        <v>8</v>
      </c>
      <c r="E16" s="1">
        <v>1</v>
      </c>
      <c r="F16">
        <f>Table1[[#This Row],[Number of HITs approved or rejected - Lifetime]]-Table1[[#This Row],[Number of HITs approved or rejected - Last 30 days]]</f>
        <v>0</v>
      </c>
      <c r="G16">
        <f>Table1[[#This Row],[Number of HITs approved - Lifetime]]-Table1[[#This Row],[Number of HITs approved - Last 30 days]]</f>
        <v>0</v>
      </c>
      <c r="H16">
        <f>IF(Table1[[#This Row],[HITS submitted before]]&gt;Table1[[#This Row],[HITs Approved Before]],Table1[[#This Row],[HITS submitted before]]-Table1[[#This Row],[HITs Approved Before]],0)</f>
        <v>0</v>
      </c>
      <c r="I16">
        <v>8</v>
      </c>
      <c r="J16">
        <v>8</v>
      </c>
      <c r="K16">
        <f>Table1[[#This Row],[Number of HITs approved or rejected - Last 30 days]]-Table1[[#This Row],[Number of HITs approved - Last 30 days]]</f>
        <v>0</v>
      </c>
      <c r="L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" s="1">
        <v>1</v>
      </c>
      <c r="N16">
        <v>4</v>
      </c>
      <c r="O16">
        <v>4</v>
      </c>
      <c r="P16" s="1">
        <v>1</v>
      </c>
      <c r="Q16" t="s">
        <v>15</v>
      </c>
      <c r="S16">
        <f>IF(Table1[[#This Row],[HITS submitted before]]&lt;&gt;0,Table1[[#This Row],[Worker ID]],0)</f>
        <v>0</v>
      </c>
      <c r="T16" t="str">
        <f>IF(Table1[[#This Row],[Number of HITs approved or rejected - Last 30 days]]&lt;&gt;0,Table1[[#This Row],[Worker ID]],0)</f>
        <v>ATV53T3VP23QF</v>
      </c>
      <c r="U16">
        <f>IF(AND(Table1[[#This Row],[HITS submitted before]]&lt;&gt;0,Table1[[#This Row],[Number of HITs approved or rejected - Last 30 days]]=0),Table1[[#This Row],[Worker ID]],0)</f>
        <v>0</v>
      </c>
      <c r="V16" t="str">
        <f>IF(AND(Table1[[#This Row],[HITS submitted before]]=0,Table1[[#This Row],[Number of HITs approved or rejected - Last 30 days]]&lt;&gt;0),Table1[[#This Row],[Worker ID]],0)</f>
        <v>ATV53T3VP23QF</v>
      </c>
      <c r="W16">
        <f>IF(AND(Table1[[#This Row],[HITS submitted before]]&lt;&gt;0,Table1[[#This Row],[Number of HITs approved or rejected - Last 30 days]]&lt;&gt;0),Table1[[#This Row],[Worker ID]],0)</f>
        <v>0</v>
      </c>
    </row>
    <row r="17" spans="1:23" x14ac:dyDescent="0.25">
      <c r="A17" t="s">
        <v>218</v>
      </c>
      <c r="B17" t="s">
        <v>219</v>
      </c>
      <c r="C17">
        <v>7</v>
      </c>
      <c r="D17">
        <v>5</v>
      </c>
      <c r="E17" s="1">
        <v>0.71430000000000005</v>
      </c>
      <c r="F17">
        <f>Table1[[#This Row],[Number of HITs approved or rejected - Lifetime]]-Table1[[#This Row],[Number of HITs approved or rejected - Last 30 days]]</f>
        <v>0</v>
      </c>
      <c r="G17">
        <f>Table1[[#This Row],[Number of HITs approved - Lifetime]]-Table1[[#This Row],[Number of HITs approved - Last 30 days]]</f>
        <v>0</v>
      </c>
      <c r="H17">
        <f>IF(Table1[[#This Row],[HITS submitted before]]&gt;Table1[[#This Row],[HITs Approved Before]],Table1[[#This Row],[HITS submitted before]]-Table1[[#This Row],[HITs Approved Before]],0)</f>
        <v>0</v>
      </c>
      <c r="I17">
        <v>7</v>
      </c>
      <c r="J17">
        <v>5</v>
      </c>
      <c r="K17">
        <f>Table1[[#This Row],[Number of HITs approved or rejected - Last 30 days]]-Table1[[#This Row],[Number of HITs approved - Last 30 days]]</f>
        <v>2</v>
      </c>
      <c r="L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" s="1">
        <v>0.71430000000000005</v>
      </c>
      <c r="N17">
        <v>4</v>
      </c>
      <c r="O17">
        <v>2</v>
      </c>
      <c r="P17" s="1">
        <v>0.5</v>
      </c>
      <c r="Q17" t="s">
        <v>15</v>
      </c>
      <c r="S17">
        <f>IF(Table1[[#This Row],[HITS submitted before]]&lt;&gt;0,Table1[[#This Row],[Worker ID]],0)</f>
        <v>0</v>
      </c>
      <c r="T17" t="str">
        <f>IF(Table1[[#This Row],[Number of HITs approved or rejected - Last 30 days]]&lt;&gt;0,Table1[[#This Row],[Worker ID]],0)</f>
        <v>A1FGN2JF4LCF9B</v>
      </c>
      <c r="U17">
        <f>IF(AND(Table1[[#This Row],[HITS submitted before]]&lt;&gt;0,Table1[[#This Row],[Number of HITs approved or rejected - Last 30 days]]=0),Table1[[#This Row],[Worker ID]],0)</f>
        <v>0</v>
      </c>
      <c r="V17" t="str">
        <f>IF(AND(Table1[[#This Row],[HITS submitted before]]=0,Table1[[#This Row],[Number of HITs approved or rejected - Last 30 days]]&lt;&gt;0),Table1[[#This Row],[Worker ID]],0)</f>
        <v>A1FGN2JF4LCF9B</v>
      </c>
      <c r="W17">
        <f>IF(AND(Table1[[#This Row],[HITS submitted before]]&lt;&gt;0,Table1[[#This Row],[Number of HITs approved or rejected - Last 30 days]]&lt;&gt;0),Table1[[#This Row],[Worker ID]],0)</f>
        <v>0</v>
      </c>
    </row>
    <row r="18" spans="1:23" x14ac:dyDescent="0.25">
      <c r="A18" t="s">
        <v>276</v>
      </c>
      <c r="B18" t="s">
        <v>277</v>
      </c>
      <c r="C18">
        <v>8</v>
      </c>
      <c r="D18">
        <v>8</v>
      </c>
      <c r="E18" s="1">
        <v>1</v>
      </c>
      <c r="F18">
        <f>Table1[[#This Row],[Number of HITs approved or rejected - Lifetime]]-Table1[[#This Row],[Number of HITs approved or rejected - Last 30 days]]</f>
        <v>1</v>
      </c>
      <c r="G18">
        <f>Table1[[#This Row],[Number of HITs approved - Lifetime]]-Table1[[#This Row],[Number of HITs approved - Last 30 days]]</f>
        <v>1</v>
      </c>
      <c r="H18">
        <f>IF(Table1[[#This Row],[HITS submitted before]]&gt;Table1[[#This Row],[HITs Approved Before]],Table1[[#This Row],[HITS submitted before]]-Table1[[#This Row],[HITs Approved Before]],0)</f>
        <v>0</v>
      </c>
      <c r="I18">
        <v>7</v>
      </c>
      <c r="J18">
        <v>7</v>
      </c>
      <c r="K18">
        <f>Table1[[#This Row],[Number of HITs approved or rejected - Last 30 days]]-Table1[[#This Row],[Number of HITs approved - Last 30 days]]</f>
        <v>0</v>
      </c>
      <c r="L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8" s="1">
        <v>1</v>
      </c>
      <c r="N18">
        <v>2</v>
      </c>
      <c r="O18">
        <v>2</v>
      </c>
      <c r="P18" s="1">
        <v>1</v>
      </c>
      <c r="Q18" t="s">
        <v>15</v>
      </c>
      <c r="S18" t="str">
        <f>IF(Table1[[#This Row],[HITS submitted before]]&lt;&gt;0,Table1[[#This Row],[Worker ID]],0)</f>
        <v>A1JMDWS0N4WC7Z</v>
      </c>
      <c r="T18" t="str">
        <f>IF(Table1[[#This Row],[Number of HITs approved or rejected - Last 30 days]]&lt;&gt;0,Table1[[#This Row],[Worker ID]],0)</f>
        <v>A1JMDWS0N4WC7Z</v>
      </c>
      <c r="U18">
        <f>IF(AND(Table1[[#This Row],[HITS submitted before]]&lt;&gt;0,Table1[[#This Row],[Number of HITs approved or rejected - Last 30 days]]=0),Table1[[#This Row],[Worker ID]],0)</f>
        <v>0</v>
      </c>
      <c r="V18">
        <f>IF(AND(Table1[[#This Row],[HITS submitted before]]=0,Table1[[#This Row],[Number of HITs approved or rejected - Last 30 days]]&lt;&gt;0),Table1[[#This Row],[Worker ID]],0)</f>
        <v>0</v>
      </c>
      <c r="W18" t="str">
        <f>IF(AND(Table1[[#This Row],[HITS submitted before]]&lt;&gt;0,Table1[[#This Row],[Number of HITs approved or rejected - Last 30 days]]&lt;&gt;0),Table1[[#This Row],[Worker ID]],0)</f>
        <v>A1JMDWS0N4WC7Z</v>
      </c>
    </row>
    <row r="19" spans="1:23" x14ac:dyDescent="0.25">
      <c r="A19" t="s">
        <v>198</v>
      </c>
      <c r="B19" t="s">
        <v>199</v>
      </c>
      <c r="C19">
        <v>7</v>
      </c>
      <c r="D19">
        <v>7</v>
      </c>
      <c r="E19" s="1">
        <v>1</v>
      </c>
      <c r="F19">
        <f>Table1[[#This Row],[Number of HITs approved or rejected - Lifetime]]-Table1[[#This Row],[Number of HITs approved or rejected - Last 30 days]]</f>
        <v>0</v>
      </c>
      <c r="G19">
        <f>Table1[[#This Row],[Number of HITs approved - Lifetime]]-Table1[[#This Row],[Number of HITs approved - Last 30 days]]</f>
        <v>0</v>
      </c>
      <c r="H19">
        <f>IF(Table1[[#This Row],[HITS submitted before]]&gt;Table1[[#This Row],[HITs Approved Before]],Table1[[#This Row],[HITS submitted before]]-Table1[[#This Row],[HITs Approved Before]],0)</f>
        <v>0</v>
      </c>
      <c r="I19">
        <v>7</v>
      </c>
      <c r="J19">
        <v>7</v>
      </c>
      <c r="K19">
        <f>Table1[[#This Row],[Number of HITs approved or rejected - Last 30 days]]-Table1[[#This Row],[Number of HITs approved - Last 30 days]]</f>
        <v>0</v>
      </c>
      <c r="L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9" s="1">
        <v>1</v>
      </c>
      <c r="N19">
        <v>6</v>
      </c>
      <c r="O19">
        <v>6</v>
      </c>
      <c r="P19" s="1">
        <v>1</v>
      </c>
      <c r="Q19" t="s">
        <v>15</v>
      </c>
      <c r="S19">
        <f>IF(Table1[[#This Row],[HITS submitted before]]&lt;&gt;0,Table1[[#This Row],[Worker ID]],0)</f>
        <v>0</v>
      </c>
      <c r="T19" t="str">
        <f>IF(Table1[[#This Row],[Number of HITs approved or rejected - Last 30 days]]&lt;&gt;0,Table1[[#This Row],[Worker ID]],0)</f>
        <v>A1DNJ17PE2RYJZ</v>
      </c>
      <c r="U19">
        <f>IF(AND(Table1[[#This Row],[HITS submitted before]]&lt;&gt;0,Table1[[#This Row],[Number of HITs approved or rejected - Last 30 days]]=0),Table1[[#This Row],[Worker ID]],0)</f>
        <v>0</v>
      </c>
      <c r="V19" t="str">
        <f>IF(AND(Table1[[#This Row],[HITS submitted before]]=0,Table1[[#This Row],[Number of HITs approved or rejected - Last 30 days]]&lt;&gt;0),Table1[[#This Row],[Worker ID]],0)</f>
        <v>A1DNJ17PE2RYJZ</v>
      </c>
      <c r="W19">
        <f>IF(AND(Table1[[#This Row],[HITS submitted before]]&lt;&gt;0,Table1[[#This Row],[Number of HITs approved or rejected - Last 30 days]]&lt;&gt;0),Table1[[#This Row],[Worker ID]],0)</f>
        <v>0</v>
      </c>
    </row>
    <row r="20" spans="1:23" x14ac:dyDescent="0.25">
      <c r="A20" t="s">
        <v>368</v>
      </c>
      <c r="B20" t="s">
        <v>369</v>
      </c>
      <c r="C20">
        <v>7</v>
      </c>
      <c r="D20">
        <v>7</v>
      </c>
      <c r="E20" s="1">
        <v>1</v>
      </c>
      <c r="F20">
        <f>Table1[[#This Row],[Number of HITs approved or rejected - Lifetime]]-Table1[[#This Row],[Number of HITs approved or rejected - Last 30 days]]</f>
        <v>0</v>
      </c>
      <c r="G20">
        <f>Table1[[#This Row],[Number of HITs approved - Lifetime]]-Table1[[#This Row],[Number of HITs approved - Last 30 days]]</f>
        <v>0</v>
      </c>
      <c r="H20">
        <f>IF(Table1[[#This Row],[HITS submitted before]]&gt;Table1[[#This Row],[HITs Approved Before]],Table1[[#This Row],[HITS submitted before]]-Table1[[#This Row],[HITs Approved Before]],0)</f>
        <v>0</v>
      </c>
      <c r="I20">
        <v>7</v>
      </c>
      <c r="J20">
        <v>7</v>
      </c>
      <c r="K20">
        <f>Table1[[#This Row],[Number of HITs approved or rejected - Last 30 days]]-Table1[[#This Row],[Number of HITs approved - Last 30 days]]</f>
        <v>0</v>
      </c>
      <c r="L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0" s="1">
        <v>1</v>
      </c>
      <c r="N20">
        <v>7</v>
      </c>
      <c r="O20">
        <v>7</v>
      </c>
      <c r="P20" s="1">
        <v>1</v>
      </c>
      <c r="Q20" t="s">
        <v>15</v>
      </c>
      <c r="S20">
        <f>IF(Table1[[#This Row],[HITS submitted before]]&lt;&gt;0,Table1[[#This Row],[Worker ID]],0)</f>
        <v>0</v>
      </c>
      <c r="T20" t="str">
        <f>IF(Table1[[#This Row],[Number of HITs approved or rejected - Last 30 days]]&lt;&gt;0,Table1[[#This Row],[Worker ID]],0)</f>
        <v>A1OZL7QG65HABF</v>
      </c>
      <c r="U20">
        <f>IF(AND(Table1[[#This Row],[HITS submitted before]]&lt;&gt;0,Table1[[#This Row],[Number of HITs approved or rejected - Last 30 days]]=0),Table1[[#This Row],[Worker ID]],0)</f>
        <v>0</v>
      </c>
      <c r="V20" t="str">
        <f>IF(AND(Table1[[#This Row],[HITS submitted before]]=0,Table1[[#This Row],[Number of HITs approved or rejected - Last 30 days]]&lt;&gt;0),Table1[[#This Row],[Worker ID]],0)</f>
        <v>A1OZL7QG65HABF</v>
      </c>
      <c r="W20">
        <f>IF(AND(Table1[[#This Row],[HITS submitted before]]&lt;&gt;0,Table1[[#This Row],[Number of HITs approved or rejected - Last 30 days]]&lt;&gt;0),Table1[[#This Row],[Worker ID]],0)</f>
        <v>0</v>
      </c>
    </row>
    <row r="21" spans="1:23" x14ac:dyDescent="0.25">
      <c r="A21" t="s">
        <v>541</v>
      </c>
      <c r="B21" t="s">
        <v>542</v>
      </c>
      <c r="C21">
        <v>7</v>
      </c>
      <c r="D21">
        <v>7</v>
      </c>
      <c r="E21" s="1">
        <v>1</v>
      </c>
      <c r="F21">
        <f>Table1[[#This Row],[Number of HITs approved or rejected - Lifetime]]-Table1[[#This Row],[Number of HITs approved or rejected - Last 30 days]]</f>
        <v>0</v>
      </c>
      <c r="G21">
        <f>Table1[[#This Row],[Number of HITs approved - Lifetime]]-Table1[[#This Row],[Number of HITs approved - Last 30 days]]</f>
        <v>0</v>
      </c>
      <c r="H21">
        <f>IF(Table1[[#This Row],[HITS submitted before]]&gt;Table1[[#This Row],[HITs Approved Before]],Table1[[#This Row],[HITS submitted before]]-Table1[[#This Row],[HITs Approved Before]],0)</f>
        <v>0</v>
      </c>
      <c r="I21">
        <v>7</v>
      </c>
      <c r="J21">
        <v>7</v>
      </c>
      <c r="K21">
        <f>Table1[[#This Row],[Number of HITs approved or rejected - Last 30 days]]-Table1[[#This Row],[Number of HITs approved - Last 30 days]]</f>
        <v>0</v>
      </c>
      <c r="L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1" s="1">
        <v>1</v>
      </c>
      <c r="N21">
        <v>7</v>
      </c>
      <c r="O21">
        <v>7</v>
      </c>
      <c r="P21" s="1">
        <v>1</v>
      </c>
      <c r="Q21" t="s">
        <v>15</v>
      </c>
      <c r="S21">
        <f>IF(Table1[[#This Row],[HITS submitted before]]&lt;&gt;0,Table1[[#This Row],[Worker ID]],0)</f>
        <v>0</v>
      </c>
      <c r="T21" t="str">
        <f>IF(Table1[[#This Row],[Number of HITs approved or rejected - Last 30 days]]&lt;&gt;0,Table1[[#This Row],[Worker ID]],0)</f>
        <v>A207149DHAS89K</v>
      </c>
      <c r="U21">
        <f>IF(AND(Table1[[#This Row],[HITS submitted before]]&lt;&gt;0,Table1[[#This Row],[Number of HITs approved or rejected - Last 30 days]]=0),Table1[[#This Row],[Worker ID]],0)</f>
        <v>0</v>
      </c>
      <c r="V21" t="str">
        <f>IF(AND(Table1[[#This Row],[HITS submitted before]]=0,Table1[[#This Row],[Number of HITs approved or rejected - Last 30 days]]&lt;&gt;0),Table1[[#This Row],[Worker ID]],0)</f>
        <v>A207149DHAS89K</v>
      </c>
      <c r="W21">
        <f>IF(AND(Table1[[#This Row],[HITS submitted before]]&lt;&gt;0,Table1[[#This Row],[Number of HITs approved or rejected - Last 30 days]]&lt;&gt;0),Table1[[#This Row],[Worker ID]],0)</f>
        <v>0</v>
      </c>
    </row>
    <row r="22" spans="1:23" x14ac:dyDescent="0.25">
      <c r="A22" t="s">
        <v>643</v>
      </c>
      <c r="B22" t="s">
        <v>644</v>
      </c>
      <c r="C22">
        <v>7</v>
      </c>
      <c r="D22">
        <v>7</v>
      </c>
      <c r="E22" s="1">
        <v>1</v>
      </c>
      <c r="F22">
        <f>Table1[[#This Row],[Number of HITs approved or rejected - Lifetime]]-Table1[[#This Row],[Number of HITs approved or rejected - Last 30 days]]</f>
        <v>0</v>
      </c>
      <c r="G22">
        <f>Table1[[#This Row],[Number of HITs approved - Lifetime]]-Table1[[#This Row],[Number of HITs approved - Last 30 days]]</f>
        <v>0</v>
      </c>
      <c r="H22">
        <f>IF(Table1[[#This Row],[HITS submitted before]]&gt;Table1[[#This Row],[HITs Approved Before]],Table1[[#This Row],[HITS submitted before]]-Table1[[#This Row],[HITs Approved Before]],0)</f>
        <v>0</v>
      </c>
      <c r="I22">
        <v>7</v>
      </c>
      <c r="J22">
        <v>7</v>
      </c>
      <c r="K22">
        <f>Table1[[#This Row],[Number of HITs approved or rejected - Last 30 days]]-Table1[[#This Row],[Number of HITs approved - Last 30 days]]</f>
        <v>0</v>
      </c>
      <c r="L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2" s="1">
        <v>1</v>
      </c>
      <c r="N22">
        <v>5</v>
      </c>
      <c r="O22">
        <v>5</v>
      </c>
      <c r="P22" s="1">
        <v>1</v>
      </c>
      <c r="Q22" t="s">
        <v>15</v>
      </c>
      <c r="S22">
        <f>IF(Table1[[#This Row],[HITS submitted before]]&lt;&gt;0,Table1[[#This Row],[Worker ID]],0)</f>
        <v>0</v>
      </c>
      <c r="T22" t="str">
        <f>IF(Table1[[#This Row],[Number of HITs approved or rejected - Last 30 days]]&lt;&gt;0,Table1[[#This Row],[Worker ID]],0)</f>
        <v>A27FEMON63P4CW</v>
      </c>
      <c r="U22">
        <f>IF(AND(Table1[[#This Row],[HITS submitted before]]&lt;&gt;0,Table1[[#This Row],[Number of HITs approved or rejected - Last 30 days]]=0),Table1[[#This Row],[Worker ID]],0)</f>
        <v>0</v>
      </c>
      <c r="V22" t="str">
        <f>IF(AND(Table1[[#This Row],[HITS submitted before]]=0,Table1[[#This Row],[Number of HITs approved or rejected - Last 30 days]]&lt;&gt;0),Table1[[#This Row],[Worker ID]],0)</f>
        <v>A27FEMON63P4CW</v>
      </c>
      <c r="W22">
        <f>IF(AND(Table1[[#This Row],[HITS submitted before]]&lt;&gt;0,Table1[[#This Row],[Number of HITs approved or rejected - Last 30 days]]&lt;&gt;0),Table1[[#This Row],[Worker ID]],0)</f>
        <v>0</v>
      </c>
    </row>
    <row r="23" spans="1:23" x14ac:dyDescent="0.25">
      <c r="A23" t="s">
        <v>683</v>
      </c>
      <c r="B23" t="s">
        <v>684</v>
      </c>
      <c r="C23">
        <v>7</v>
      </c>
      <c r="D23">
        <v>7</v>
      </c>
      <c r="E23" s="1">
        <v>1</v>
      </c>
      <c r="F23">
        <f>Table1[[#This Row],[Number of HITs approved or rejected - Lifetime]]-Table1[[#This Row],[Number of HITs approved or rejected - Last 30 days]]</f>
        <v>0</v>
      </c>
      <c r="G23">
        <f>Table1[[#This Row],[Number of HITs approved - Lifetime]]-Table1[[#This Row],[Number of HITs approved - Last 30 days]]</f>
        <v>0</v>
      </c>
      <c r="H23">
        <f>IF(Table1[[#This Row],[HITS submitted before]]&gt;Table1[[#This Row],[HITs Approved Before]],Table1[[#This Row],[HITS submitted before]]-Table1[[#This Row],[HITs Approved Before]],0)</f>
        <v>0</v>
      </c>
      <c r="I23">
        <v>7</v>
      </c>
      <c r="J23">
        <v>7</v>
      </c>
      <c r="K23">
        <f>Table1[[#This Row],[Number of HITs approved or rejected - Last 30 days]]-Table1[[#This Row],[Number of HITs approved - Last 30 days]]</f>
        <v>0</v>
      </c>
      <c r="L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3" s="1">
        <v>1</v>
      </c>
      <c r="N23">
        <v>6</v>
      </c>
      <c r="O23">
        <v>6</v>
      </c>
      <c r="P23" s="1">
        <v>1</v>
      </c>
      <c r="Q23" t="s">
        <v>15</v>
      </c>
      <c r="S23">
        <f>IF(Table1[[#This Row],[HITS submitted before]]&lt;&gt;0,Table1[[#This Row],[Worker ID]],0)</f>
        <v>0</v>
      </c>
      <c r="T23" t="str">
        <f>IF(Table1[[#This Row],[Number of HITs approved or rejected - Last 30 days]]&lt;&gt;0,Table1[[#This Row],[Worker ID]],0)</f>
        <v>A2AONDECYQVRW8</v>
      </c>
      <c r="U23">
        <f>IF(AND(Table1[[#This Row],[HITS submitted before]]&lt;&gt;0,Table1[[#This Row],[Number of HITs approved or rejected - Last 30 days]]=0),Table1[[#This Row],[Worker ID]],0)</f>
        <v>0</v>
      </c>
      <c r="V23" t="str">
        <f>IF(AND(Table1[[#This Row],[HITS submitted before]]=0,Table1[[#This Row],[Number of HITs approved or rejected - Last 30 days]]&lt;&gt;0),Table1[[#This Row],[Worker ID]],0)</f>
        <v>A2AONDECYQVRW8</v>
      </c>
      <c r="W23">
        <f>IF(AND(Table1[[#This Row],[HITS submitted before]]&lt;&gt;0,Table1[[#This Row],[Number of HITs approved or rejected - Last 30 days]]&lt;&gt;0),Table1[[#This Row],[Worker ID]],0)</f>
        <v>0</v>
      </c>
    </row>
    <row r="24" spans="1:23" x14ac:dyDescent="0.25">
      <c r="A24" t="s">
        <v>693</v>
      </c>
      <c r="B24" t="s">
        <v>694</v>
      </c>
      <c r="C24">
        <v>7</v>
      </c>
      <c r="D24">
        <v>7</v>
      </c>
      <c r="E24" s="1">
        <v>1</v>
      </c>
      <c r="F24">
        <f>Table1[[#This Row],[Number of HITs approved or rejected - Lifetime]]-Table1[[#This Row],[Number of HITs approved or rejected - Last 30 days]]</f>
        <v>0</v>
      </c>
      <c r="G24">
        <f>Table1[[#This Row],[Number of HITs approved - Lifetime]]-Table1[[#This Row],[Number of HITs approved - Last 30 days]]</f>
        <v>0</v>
      </c>
      <c r="H24">
        <f>IF(Table1[[#This Row],[HITS submitted before]]&gt;Table1[[#This Row],[HITs Approved Before]],Table1[[#This Row],[HITS submitted before]]-Table1[[#This Row],[HITs Approved Before]],0)</f>
        <v>0</v>
      </c>
      <c r="I24">
        <v>7</v>
      </c>
      <c r="J24">
        <v>7</v>
      </c>
      <c r="K24">
        <f>Table1[[#This Row],[Number of HITs approved or rejected - Last 30 days]]-Table1[[#This Row],[Number of HITs approved - Last 30 days]]</f>
        <v>0</v>
      </c>
      <c r="L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" s="1">
        <v>1</v>
      </c>
      <c r="N24">
        <v>7</v>
      </c>
      <c r="O24">
        <v>7</v>
      </c>
      <c r="P24" s="1">
        <v>1</v>
      </c>
      <c r="Q24" t="s">
        <v>15</v>
      </c>
      <c r="S24">
        <f>IF(Table1[[#This Row],[HITS submitted before]]&lt;&gt;0,Table1[[#This Row],[Worker ID]],0)</f>
        <v>0</v>
      </c>
      <c r="T24" t="str">
        <f>IF(Table1[[#This Row],[Number of HITs approved or rejected - Last 30 days]]&lt;&gt;0,Table1[[#This Row],[Worker ID]],0)</f>
        <v>A2CCSFYX3X4ECB</v>
      </c>
      <c r="U24">
        <f>IF(AND(Table1[[#This Row],[HITS submitted before]]&lt;&gt;0,Table1[[#This Row],[Number of HITs approved or rejected - Last 30 days]]=0),Table1[[#This Row],[Worker ID]],0)</f>
        <v>0</v>
      </c>
      <c r="V24" t="str">
        <f>IF(AND(Table1[[#This Row],[HITS submitted before]]=0,Table1[[#This Row],[Number of HITs approved or rejected - Last 30 days]]&lt;&gt;0),Table1[[#This Row],[Worker ID]],0)</f>
        <v>A2CCSFYX3X4ECB</v>
      </c>
      <c r="W24">
        <f>IF(AND(Table1[[#This Row],[HITS submitted before]]&lt;&gt;0,Table1[[#This Row],[Number of HITs approved or rejected - Last 30 days]]&lt;&gt;0),Table1[[#This Row],[Worker ID]],0)</f>
        <v>0</v>
      </c>
    </row>
    <row r="25" spans="1:23" x14ac:dyDescent="0.25">
      <c r="A25" t="s">
        <v>813</v>
      </c>
      <c r="B25" t="s">
        <v>814</v>
      </c>
      <c r="C25">
        <v>7</v>
      </c>
      <c r="D25">
        <v>7</v>
      </c>
      <c r="E25" s="1">
        <v>1</v>
      </c>
      <c r="F25">
        <f>Table1[[#This Row],[Number of HITs approved or rejected - Lifetime]]-Table1[[#This Row],[Number of HITs approved or rejected - Last 30 days]]</f>
        <v>0</v>
      </c>
      <c r="G25">
        <f>Table1[[#This Row],[Number of HITs approved - Lifetime]]-Table1[[#This Row],[Number of HITs approved - Last 30 days]]</f>
        <v>0</v>
      </c>
      <c r="H25">
        <f>IF(Table1[[#This Row],[HITS submitted before]]&gt;Table1[[#This Row],[HITs Approved Before]],Table1[[#This Row],[HITS submitted before]]-Table1[[#This Row],[HITs Approved Before]],0)</f>
        <v>0</v>
      </c>
      <c r="I25">
        <v>7</v>
      </c>
      <c r="J25">
        <v>7</v>
      </c>
      <c r="K25">
        <f>Table1[[#This Row],[Number of HITs approved or rejected - Last 30 days]]-Table1[[#This Row],[Number of HITs approved - Last 30 days]]</f>
        <v>0</v>
      </c>
      <c r="L2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" s="1">
        <v>1</v>
      </c>
      <c r="N25">
        <v>7</v>
      </c>
      <c r="O25">
        <v>7</v>
      </c>
      <c r="P25" s="1">
        <v>1</v>
      </c>
      <c r="Q25" t="s">
        <v>15</v>
      </c>
      <c r="S25">
        <f>IF(Table1[[#This Row],[HITS submitted before]]&lt;&gt;0,Table1[[#This Row],[Worker ID]],0)</f>
        <v>0</v>
      </c>
      <c r="T25" t="str">
        <f>IF(Table1[[#This Row],[Number of HITs approved or rejected - Last 30 days]]&lt;&gt;0,Table1[[#This Row],[Worker ID]],0)</f>
        <v>A2LQ33BQ8G259D</v>
      </c>
      <c r="U25">
        <f>IF(AND(Table1[[#This Row],[HITS submitted before]]&lt;&gt;0,Table1[[#This Row],[Number of HITs approved or rejected - Last 30 days]]=0),Table1[[#This Row],[Worker ID]],0)</f>
        <v>0</v>
      </c>
      <c r="V25" t="str">
        <f>IF(AND(Table1[[#This Row],[HITS submitted before]]=0,Table1[[#This Row],[Number of HITs approved or rejected - Last 30 days]]&lt;&gt;0),Table1[[#This Row],[Worker ID]],0)</f>
        <v>A2LQ33BQ8G259D</v>
      </c>
      <c r="W25">
        <f>IF(AND(Table1[[#This Row],[HITS submitted before]]&lt;&gt;0,Table1[[#This Row],[Number of HITs approved or rejected - Last 30 days]]&lt;&gt;0),Table1[[#This Row],[Worker ID]],0)</f>
        <v>0</v>
      </c>
    </row>
    <row r="26" spans="1:23" x14ac:dyDescent="0.25">
      <c r="A26" t="s">
        <v>847</v>
      </c>
      <c r="B26" t="s">
        <v>848</v>
      </c>
      <c r="C26">
        <v>7</v>
      </c>
      <c r="D26">
        <v>7</v>
      </c>
      <c r="E26" s="1">
        <v>1</v>
      </c>
      <c r="F26">
        <f>Table1[[#This Row],[Number of HITs approved or rejected - Lifetime]]-Table1[[#This Row],[Number of HITs approved or rejected - Last 30 days]]</f>
        <v>0</v>
      </c>
      <c r="G26">
        <f>Table1[[#This Row],[Number of HITs approved - Lifetime]]-Table1[[#This Row],[Number of HITs approved - Last 30 days]]</f>
        <v>0</v>
      </c>
      <c r="H26">
        <f>IF(Table1[[#This Row],[HITS submitted before]]&gt;Table1[[#This Row],[HITs Approved Before]],Table1[[#This Row],[HITS submitted before]]-Table1[[#This Row],[HITs Approved Before]],0)</f>
        <v>0</v>
      </c>
      <c r="I26">
        <v>7</v>
      </c>
      <c r="J26">
        <v>7</v>
      </c>
      <c r="K26">
        <f>Table1[[#This Row],[Number of HITs approved or rejected - Last 30 days]]-Table1[[#This Row],[Number of HITs approved - Last 30 days]]</f>
        <v>0</v>
      </c>
      <c r="L2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" s="1">
        <v>1</v>
      </c>
      <c r="N26">
        <v>6</v>
      </c>
      <c r="O26">
        <v>6</v>
      </c>
      <c r="P26" s="1">
        <v>1</v>
      </c>
      <c r="Q26" t="s">
        <v>15</v>
      </c>
      <c r="S26">
        <f>IF(Table1[[#This Row],[HITS submitted before]]&lt;&gt;0,Table1[[#This Row],[Worker ID]],0)</f>
        <v>0</v>
      </c>
      <c r="T26" t="str">
        <f>IF(Table1[[#This Row],[Number of HITs approved or rejected - Last 30 days]]&lt;&gt;0,Table1[[#This Row],[Worker ID]],0)</f>
        <v>A2P2KRN6Y2CQ5B</v>
      </c>
      <c r="U26">
        <f>IF(AND(Table1[[#This Row],[HITS submitted before]]&lt;&gt;0,Table1[[#This Row],[Number of HITs approved or rejected - Last 30 days]]=0),Table1[[#This Row],[Worker ID]],0)</f>
        <v>0</v>
      </c>
      <c r="V26" t="str">
        <f>IF(AND(Table1[[#This Row],[HITS submitted before]]=0,Table1[[#This Row],[Number of HITs approved or rejected - Last 30 days]]&lt;&gt;0),Table1[[#This Row],[Worker ID]],0)</f>
        <v>A2P2KRN6Y2CQ5B</v>
      </c>
      <c r="W26">
        <f>IF(AND(Table1[[#This Row],[HITS submitted before]]&lt;&gt;0,Table1[[#This Row],[Number of HITs approved or rejected - Last 30 days]]&lt;&gt;0),Table1[[#This Row],[Worker ID]],0)</f>
        <v>0</v>
      </c>
    </row>
    <row r="27" spans="1:23" x14ac:dyDescent="0.25">
      <c r="A27" t="s">
        <v>1107</v>
      </c>
      <c r="B27" t="s">
        <v>1108</v>
      </c>
      <c r="C27">
        <v>7</v>
      </c>
      <c r="D27">
        <v>7</v>
      </c>
      <c r="E27" s="1">
        <v>1</v>
      </c>
      <c r="F27">
        <f>Table1[[#This Row],[Number of HITs approved or rejected - Lifetime]]-Table1[[#This Row],[Number of HITs approved or rejected - Last 30 days]]</f>
        <v>0</v>
      </c>
      <c r="G27">
        <f>Table1[[#This Row],[Number of HITs approved - Lifetime]]-Table1[[#This Row],[Number of HITs approved - Last 30 days]]</f>
        <v>0</v>
      </c>
      <c r="H27">
        <f>IF(Table1[[#This Row],[HITS submitted before]]&gt;Table1[[#This Row],[HITs Approved Before]],Table1[[#This Row],[HITS submitted before]]-Table1[[#This Row],[HITs Approved Before]],0)</f>
        <v>0</v>
      </c>
      <c r="I27">
        <v>7</v>
      </c>
      <c r="J27">
        <v>7</v>
      </c>
      <c r="K27">
        <f>Table1[[#This Row],[Number of HITs approved or rejected - Last 30 days]]-Table1[[#This Row],[Number of HITs approved - Last 30 days]]</f>
        <v>0</v>
      </c>
      <c r="L2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" s="1">
        <v>1</v>
      </c>
      <c r="N27">
        <v>7</v>
      </c>
      <c r="O27">
        <v>7</v>
      </c>
      <c r="P27" s="1">
        <v>1</v>
      </c>
      <c r="Q27" t="s">
        <v>15</v>
      </c>
      <c r="S27">
        <f>IF(Table1[[#This Row],[HITS submitted before]]&lt;&gt;0,Table1[[#This Row],[Worker ID]],0)</f>
        <v>0</v>
      </c>
      <c r="T27" t="str">
        <f>IF(Table1[[#This Row],[Number of HITs approved or rejected - Last 30 days]]&lt;&gt;0,Table1[[#This Row],[Worker ID]],0)</f>
        <v>A39QOA9M7GNF86</v>
      </c>
      <c r="U27">
        <f>IF(AND(Table1[[#This Row],[HITS submitted before]]&lt;&gt;0,Table1[[#This Row],[Number of HITs approved or rejected - Last 30 days]]=0),Table1[[#This Row],[Worker ID]],0)</f>
        <v>0</v>
      </c>
      <c r="V27" t="str">
        <f>IF(AND(Table1[[#This Row],[HITS submitted before]]=0,Table1[[#This Row],[Number of HITs approved or rejected - Last 30 days]]&lt;&gt;0),Table1[[#This Row],[Worker ID]],0)</f>
        <v>A39QOA9M7GNF86</v>
      </c>
      <c r="W27">
        <f>IF(AND(Table1[[#This Row],[HITS submitted before]]&lt;&gt;0,Table1[[#This Row],[Number of HITs approved or rejected - Last 30 days]]&lt;&gt;0),Table1[[#This Row],[Worker ID]],0)</f>
        <v>0</v>
      </c>
    </row>
    <row r="28" spans="1:23" x14ac:dyDescent="0.25">
      <c r="A28" t="s">
        <v>1273</v>
      </c>
      <c r="B28" t="s">
        <v>1274</v>
      </c>
      <c r="C28">
        <v>7</v>
      </c>
      <c r="D28">
        <v>7</v>
      </c>
      <c r="E28" s="1">
        <v>1</v>
      </c>
      <c r="F28">
        <f>Table1[[#This Row],[Number of HITs approved or rejected - Lifetime]]-Table1[[#This Row],[Number of HITs approved or rejected - Last 30 days]]</f>
        <v>0</v>
      </c>
      <c r="G28">
        <f>Table1[[#This Row],[Number of HITs approved - Lifetime]]-Table1[[#This Row],[Number of HITs approved - Last 30 days]]</f>
        <v>0</v>
      </c>
      <c r="H28">
        <f>IF(Table1[[#This Row],[HITS submitted before]]&gt;Table1[[#This Row],[HITs Approved Before]],Table1[[#This Row],[HITS submitted before]]-Table1[[#This Row],[HITs Approved Before]],0)</f>
        <v>0</v>
      </c>
      <c r="I28">
        <v>7</v>
      </c>
      <c r="J28">
        <v>7</v>
      </c>
      <c r="K28">
        <f>Table1[[#This Row],[Number of HITs approved or rejected - Last 30 days]]-Table1[[#This Row],[Number of HITs approved - Last 30 days]]</f>
        <v>0</v>
      </c>
      <c r="L2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" s="1">
        <v>1</v>
      </c>
      <c r="N28">
        <v>7</v>
      </c>
      <c r="O28">
        <v>7</v>
      </c>
      <c r="P28" s="1">
        <v>1</v>
      </c>
      <c r="Q28" t="s">
        <v>15</v>
      </c>
      <c r="S28">
        <f>IF(Table1[[#This Row],[HITS submitted before]]&lt;&gt;0,Table1[[#This Row],[Worker ID]],0)</f>
        <v>0</v>
      </c>
      <c r="T28" t="str">
        <f>IF(Table1[[#This Row],[Number of HITs approved or rejected - Last 30 days]]&lt;&gt;0,Table1[[#This Row],[Worker ID]],0)</f>
        <v>A3LJ2FHESYV9QQ</v>
      </c>
      <c r="U28">
        <f>IF(AND(Table1[[#This Row],[HITS submitted before]]&lt;&gt;0,Table1[[#This Row],[Number of HITs approved or rejected - Last 30 days]]=0),Table1[[#This Row],[Worker ID]],0)</f>
        <v>0</v>
      </c>
      <c r="V28" t="str">
        <f>IF(AND(Table1[[#This Row],[HITS submitted before]]=0,Table1[[#This Row],[Number of HITs approved or rejected - Last 30 days]]&lt;&gt;0),Table1[[#This Row],[Worker ID]],0)</f>
        <v>A3LJ2FHESYV9QQ</v>
      </c>
      <c r="W28">
        <f>IF(AND(Table1[[#This Row],[HITS submitted before]]&lt;&gt;0,Table1[[#This Row],[Number of HITs approved or rejected - Last 30 days]]&lt;&gt;0),Table1[[#This Row],[Worker ID]],0)</f>
        <v>0</v>
      </c>
    </row>
    <row r="29" spans="1:23" x14ac:dyDescent="0.25">
      <c r="A29" t="s">
        <v>1339</v>
      </c>
      <c r="B29" t="s">
        <v>1340</v>
      </c>
      <c r="C29">
        <v>7</v>
      </c>
      <c r="D29">
        <v>7</v>
      </c>
      <c r="E29" s="1">
        <v>1</v>
      </c>
      <c r="F29">
        <f>Table1[[#This Row],[Number of HITs approved or rejected - Lifetime]]-Table1[[#This Row],[Number of HITs approved or rejected - Last 30 days]]</f>
        <v>0</v>
      </c>
      <c r="G29">
        <f>Table1[[#This Row],[Number of HITs approved - Lifetime]]-Table1[[#This Row],[Number of HITs approved - Last 30 days]]</f>
        <v>0</v>
      </c>
      <c r="H29">
        <f>IF(Table1[[#This Row],[HITS submitted before]]&gt;Table1[[#This Row],[HITs Approved Before]],Table1[[#This Row],[HITS submitted before]]-Table1[[#This Row],[HITs Approved Before]],0)</f>
        <v>0</v>
      </c>
      <c r="I29">
        <v>7</v>
      </c>
      <c r="J29">
        <v>7</v>
      </c>
      <c r="K29">
        <f>Table1[[#This Row],[Number of HITs approved or rejected - Last 30 days]]-Table1[[#This Row],[Number of HITs approved - Last 30 days]]</f>
        <v>0</v>
      </c>
      <c r="L2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" s="1">
        <v>1</v>
      </c>
      <c r="N29">
        <v>6</v>
      </c>
      <c r="O29">
        <v>6</v>
      </c>
      <c r="P29" s="1">
        <v>1</v>
      </c>
      <c r="Q29" t="s">
        <v>15</v>
      </c>
      <c r="S29">
        <f>IF(Table1[[#This Row],[HITS submitted before]]&lt;&gt;0,Table1[[#This Row],[Worker ID]],0)</f>
        <v>0</v>
      </c>
      <c r="T29" t="str">
        <f>IF(Table1[[#This Row],[Number of HITs approved or rejected - Last 30 days]]&lt;&gt;0,Table1[[#This Row],[Worker ID]],0)</f>
        <v>A3RQ1ZKL3TYXDC</v>
      </c>
      <c r="U29">
        <f>IF(AND(Table1[[#This Row],[HITS submitted before]]&lt;&gt;0,Table1[[#This Row],[Number of HITs approved or rejected - Last 30 days]]=0),Table1[[#This Row],[Worker ID]],0)</f>
        <v>0</v>
      </c>
      <c r="V29" t="str">
        <f>IF(AND(Table1[[#This Row],[HITS submitted before]]=0,Table1[[#This Row],[Number of HITs approved or rejected - Last 30 days]]&lt;&gt;0),Table1[[#This Row],[Worker ID]],0)</f>
        <v>A3RQ1ZKL3TYXDC</v>
      </c>
      <c r="W29">
        <f>IF(AND(Table1[[#This Row],[HITS submitted before]]&lt;&gt;0,Table1[[#This Row],[Number of HITs approved or rejected - Last 30 days]]&lt;&gt;0),Table1[[#This Row],[Worker ID]],0)</f>
        <v>0</v>
      </c>
    </row>
    <row r="30" spans="1:23" x14ac:dyDescent="0.25">
      <c r="A30" t="s">
        <v>1329</v>
      </c>
      <c r="B30" t="s">
        <v>1330</v>
      </c>
      <c r="C30">
        <v>7</v>
      </c>
      <c r="D30">
        <v>2</v>
      </c>
      <c r="E30" s="1">
        <v>0.28570000000000001</v>
      </c>
      <c r="F30">
        <f>Table1[[#This Row],[Number of HITs approved or rejected - Lifetime]]-Table1[[#This Row],[Number of HITs approved or rejected - Last 30 days]]</f>
        <v>1</v>
      </c>
      <c r="G30">
        <f>Table1[[#This Row],[Number of HITs approved - Lifetime]]-Table1[[#This Row],[Number of HITs approved - Last 30 days]]</f>
        <v>1</v>
      </c>
      <c r="H30">
        <f>IF(Table1[[#This Row],[HITS submitted before]]&gt;Table1[[#This Row],[HITs Approved Before]],Table1[[#This Row],[HITS submitted before]]-Table1[[#This Row],[HITs Approved Before]],0)</f>
        <v>0</v>
      </c>
      <c r="I30">
        <v>6</v>
      </c>
      <c r="J30">
        <v>1</v>
      </c>
      <c r="K30">
        <f>Table1[[#This Row],[Number of HITs approved or rejected - Last 30 days]]-Table1[[#This Row],[Number of HITs approved - Last 30 days]]</f>
        <v>5</v>
      </c>
      <c r="L3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" s="1">
        <v>0.16669999999999999</v>
      </c>
      <c r="N30">
        <v>6</v>
      </c>
      <c r="O30">
        <v>1</v>
      </c>
      <c r="P30" s="1">
        <v>0.16669999999999999</v>
      </c>
      <c r="Q30" t="s">
        <v>15</v>
      </c>
      <c r="S30" t="str">
        <f>IF(Table1[[#This Row],[HITS submitted before]]&lt;&gt;0,Table1[[#This Row],[Worker ID]],0)</f>
        <v>A3QSFMLVH7L5DF</v>
      </c>
      <c r="T30" t="str">
        <f>IF(Table1[[#This Row],[Number of HITs approved or rejected - Last 30 days]]&lt;&gt;0,Table1[[#This Row],[Worker ID]],0)</f>
        <v>A3QSFMLVH7L5DF</v>
      </c>
      <c r="U30">
        <f>IF(AND(Table1[[#This Row],[HITS submitted before]]&lt;&gt;0,Table1[[#This Row],[Number of HITs approved or rejected - Last 30 days]]=0),Table1[[#This Row],[Worker ID]],0)</f>
        <v>0</v>
      </c>
      <c r="V30">
        <f>IF(AND(Table1[[#This Row],[HITS submitted before]]=0,Table1[[#This Row],[Number of HITs approved or rejected - Last 30 days]]&lt;&gt;0),Table1[[#This Row],[Worker ID]],0)</f>
        <v>0</v>
      </c>
      <c r="W30" t="str">
        <f>IF(AND(Table1[[#This Row],[HITS submitted before]]&lt;&gt;0,Table1[[#This Row],[Number of HITs approved or rejected - Last 30 days]]&lt;&gt;0),Table1[[#This Row],[Worker ID]],0)</f>
        <v>A3QSFMLVH7L5DF</v>
      </c>
    </row>
    <row r="31" spans="1:23" x14ac:dyDescent="0.25">
      <c r="A31" t="s">
        <v>284</v>
      </c>
      <c r="B31" t="s">
        <v>285</v>
      </c>
      <c r="C31">
        <v>7</v>
      </c>
      <c r="D31">
        <v>6</v>
      </c>
      <c r="E31" s="1">
        <v>0.85709999999999997</v>
      </c>
      <c r="F31">
        <f>Table1[[#This Row],[Number of HITs approved or rejected - Lifetime]]-Table1[[#This Row],[Number of HITs approved or rejected - Last 30 days]]</f>
        <v>1</v>
      </c>
      <c r="G31">
        <f>Table1[[#This Row],[Number of HITs approved - Lifetime]]-Table1[[#This Row],[Number of HITs approved - Last 30 days]]</f>
        <v>1</v>
      </c>
      <c r="H31">
        <f>IF(Table1[[#This Row],[HITS submitted before]]&gt;Table1[[#This Row],[HITs Approved Before]],Table1[[#This Row],[HITS submitted before]]-Table1[[#This Row],[HITs Approved Before]],0)</f>
        <v>0</v>
      </c>
      <c r="I31">
        <v>6</v>
      </c>
      <c r="J31">
        <v>5</v>
      </c>
      <c r="K31">
        <f>Table1[[#This Row],[Number of HITs approved or rejected - Last 30 days]]-Table1[[#This Row],[Number of HITs approved - Last 30 days]]</f>
        <v>1</v>
      </c>
      <c r="L3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" s="1">
        <v>0.83330000000000004</v>
      </c>
      <c r="N31">
        <v>6</v>
      </c>
      <c r="O31">
        <v>5</v>
      </c>
      <c r="P31" s="1">
        <v>0.83330000000000004</v>
      </c>
      <c r="Q31" t="s">
        <v>15</v>
      </c>
      <c r="S31" t="str">
        <f>IF(Table1[[#This Row],[HITS submitted before]]&lt;&gt;0,Table1[[#This Row],[Worker ID]],0)</f>
        <v>A1JYF5ULFZS8L</v>
      </c>
      <c r="T31" t="str">
        <f>IF(Table1[[#This Row],[Number of HITs approved or rejected - Last 30 days]]&lt;&gt;0,Table1[[#This Row],[Worker ID]],0)</f>
        <v>A1JYF5ULFZS8L</v>
      </c>
      <c r="U31">
        <f>IF(AND(Table1[[#This Row],[HITS submitted before]]&lt;&gt;0,Table1[[#This Row],[Number of HITs approved or rejected - Last 30 days]]=0),Table1[[#This Row],[Worker ID]],0)</f>
        <v>0</v>
      </c>
      <c r="V31">
        <f>IF(AND(Table1[[#This Row],[HITS submitted before]]=0,Table1[[#This Row],[Number of HITs approved or rejected - Last 30 days]]&lt;&gt;0),Table1[[#This Row],[Worker ID]],0)</f>
        <v>0</v>
      </c>
      <c r="W31" t="str">
        <f>IF(AND(Table1[[#This Row],[HITS submitted before]]&lt;&gt;0,Table1[[#This Row],[Number of HITs approved or rejected - Last 30 days]]&lt;&gt;0),Table1[[#This Row],[Worker ID]],0)</f>
        <v>A1JYF5ULFZS8L</v>
      </c>
    </row>
    <row r="32" spans="1:23" x14ac:dyDescent="0.25">
      <c r="A32" t="s">
        <v>56</v>
      </c>
      <c r="B32" t="s">
        <v>57</v>
      </c>
      <c r="C32">
        <v>7</v>
      </c>
      <c r="D32">
        <v>7</v>
      </c>
      <c r="E32" s="1">
        <v>1</v>
      </c>
      <c r="F32">
        <f>Table1[[#This Row],[Number of HITs approved or rejected - Lifetime]]-Table1[[#This Row],[Number of HITs approved or rejected - Last 30 days]]</f>
        <v>1</v>
      </c>
      <c r="G32">
        <f>Table1[[#This Row],[Number of HITs approved - Lifetime]]-Table1[[#This Row],[Number of HITs approved - Last 30 days]]</f>
        <v>1</v>
      </c>
      <c r="H32">
        <f>IF(Table1[[#This Row],[HITS submitted before]]&gt;Table1[[#This Row],[HITs Approved Before]],Table1[[#This Row],[HITS submitted before]]-Table1[[#This Row],[HITs Approved Before]],0)</f>
        <v>0</v>
      </c>
      <c r="I32">
        <v>6</v>
      </c>
      <c r="J32">
        <v>6</v>
      </c>
      <c r="K32">
        <f>Table1[[#This Row],[Number of HITs approved or rejected - Last 30 days]]-Table1[[#This Row],[Number of HITs approved - Last 30 days]]</f>
        <v>0</v>
      </c>
      <c r="L3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" s="1">
        <v>1</v>
      </c>
      <c r="N32">
        <v>6</v>
      </c>
      <c r="O32">
        <v>6</v>
      </c>
      <c r="P32" s="1">
        <v>1</v>
      </c>
      <c r="Q32" t="s">
        <v>15</v>
      </c>
      <c r="S32" t="str">
        <f>IF(Table1[[#This Row],[HITS submitted before]]&lt;&gt;0,Table1[[#This Row],[Worker ID]],0)</f>
        <v>A13W8W81TPORYZ</v>
      </c>
      <c r="T32" t="str">
        <f>IF(Table1[[#This Row],[Number of HITs approved or rejected - Last 30 days]]&lt;&gt;0,Table1[[#This Row],[Worker ID]],0)</f>
        <v>A13W8W81TPORYZ</v>
      </c>
      <c r="U32">
        <f>IF(AND(Table1[[#This Row],[HITS submitted before]]&lt;&gt;0,Table1[[#This Row],[Number of HITs approved or rejected - Last 30 days]]=0),Table1[[#This Row],[Worker ID]],0)</f>
        <v>0</v>
      </c>
      <c r="V32">
        <f>IF(AND(Table1[[#This Row],[HITS submitted before]]=0,Table1[[#This Row],[Number of HITs approved or rejected - Last 30 days]]&lt;&gt;0),Table1[[#This Row],[Worker ID]],0)</f>
        <v>0</v>
      </c>
      <c r="W32" t="str">
        <f>IF(AND(Table1[[#This Row],[HITS submitted before]]&lt;&gt;0,Table1[[#This Row],[Number of HITs approved or rejected - Last 30 days]]&lt;&gt;0),Table1[[#This Row],[Worker ID]],0)</f>
        <v>A13W8W81TPORYZ</v>
      </c>
    </row>
    <row r="33" spans="1:23" x14ac:dyDescent="0.25">
      <c r="A33" t="s">
        <v>346</v>
      </c>
      <c r="B33" t="s">
        <v>347</v>
      </c>
      <c r="C33">
        <v>6</v>
      </c>
      <c r="D33">
        <v>6</v>
      </c>
      <c r="E33" s="1">
        <v>1</v>
      </c>
      <c r="F33">
        <f>Table1[[#This Row],[Number of HITs approved or rejected - Lifetime]]-Table1[[#This Row],[Number of HITs approved or rejected - Last 30 days]]</f>
        <v>0</v>
      </c>
      <c r="G33">
        <f>Table1[[#This Row],[Number of HITs approved - Lifetime]]-Table1[[#This Row],[Number of HITs approved - Last 30 days]]</f>
        <v>0</v>
      </c>
      <c r="H33">
        <f>IF(Table1[[#This Row],[HITS submitted before]]&gt;Table1[[#This Row],[HITs Approved Before]],Table1[[#This Row],[HITS submitted before]]-Table1[[#This Row],[HITs Approved Before]],0)</f>
        <v>0</v>
      </c>
      <c r="I33">
        <v>6</v>
      </c>
      <c r="J33">
        <v>6</v>
      </c>
      <c r="K33">
        <f>Table1[[#This Row],[Number of HITs approved or rejected - Last 30 days]]-Table1[[#This Row],[Number of HITs approved - Last 30 days]]</f>
        <v>0</v>
      </c>
      <c r="L3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" s="1">
        <v>1</v>
      </c>
      <c r="N33">
        <v>6</v>
      </c>
      <c r="O33">
        <v>6</v>
      </c>
      <c r="P33" s="1">
        <v>1</v>
      </c>
      <c r="Q33" t="s">
        <v>15</v>
      </c>
      <c r="S33">
        <f>IF(Table1[[#This Row],[HITS submitted before]]&lt;&gt;0,Table1[[#This Row],[Worker ID]],0)</f>
        <v>0</v>
      </c>
      <c r="T33" t="str">
        <f>IF(Table1[[#This Row],[Number of HITs approved or rejected - Last 30 days]]&lt;&gt;0,Table1[[#This Row],[Worker ID]],0)</f>
        <v>A1NS16PLRPJ3YW</v>
      </c>
      <c r="U33">
        <f>IF(AND(Table1[[#This Row],[HITS submitted before]]&lt;&gt;0,Table1[[#This Row],[Number of HITs approved or rejected - Last 30 days]]=0),Table1[[#This Row],[Worker ID]],0)</f>
        <v>0</v>
      </c>
      <c r="V33" t="str">
        <f>IF(AND(Table1[[#This Row],[HITS submitted before]]=0,Table1[[#This Row],[Number of HITs approved or rejected - Last 30 days]]&lt;&gt;0),Table1[[#This Row],[Worker ID]],0)</f>
        <v>A1NS16PLRPJ3YW</v>
      </c>
      <c r="W33">
        <f>IF(AND(Table1[[#This Row],[HITS submitted before]]&lt;&gt;0,Table1[[#This Row],[Number of HITs approved or rejected - Last 30 days]]&lt;&gt;0),Table1[[#This Row],[Worker ID]],0)</f>
        <v>0</v>
      </c>
    </row>
    <row r="34" spans="1:23" x14ac:dyDescent="0.25">
      <c r="A34" t="s">
        <v>378</v>
      </c>
      <c r="B34" t="s">
        <v>379</v>
      </c>
      <c r="C34">
        <v>6</v>
      </c>
      <c r="D34">
        <v>6</v>
      </c>
      <c r="E34" s="1">
        <v>1</v>
      </c>
      <c r="F34">
        <f>Table1[[#This Row],[Number of HITs approved or rejected - Lifetime]]-Table1[[#This Row],[Number of HITs approved or rejected - Last 30 days]]</f>
        <v>0</v>
      </c>
      <c r="G34">
        <f>Table1[[#This Row],[Number of HITs approved - Lifetime]]-Table1[[#This Row],[Number of HITs approved - Last 30 days]]</f>
        <v>0</v>
      </c>
      <c r="H34">
        <f>IF(Table1[[#This Row],[HITS submitted before]]&gt;Table1[[#This Row],[HITs Approved Before]],Table1[[#This Row],[HITS submitted before]]-Table1[[#This Row],[HITs Approved Before]],0)</f>
        <v>0</v>
      </c>
      <c r="I34">
        <v>6</v>
      </c>
      <c r="J34">
        <v>6</v>
      </c>
      <c r="K34">
        <f>Table1[[#This Row],[Number of HITs approved or rejected - Last 30 days]]-Table1[[#This Row],[Number of HITs approved - Last 30 days]]</f>
        <v>0</v>
      </c>
      <c r="L3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" s="1">
        <v>1</v>
      </c>
      <c r="N34">
        <v>6</v>
      </c>
      <c r="O34">
        <v>6</v>
      </c>
      <c r="P34" s="1">
        <v>1</v>
      </c>
      <c r="Q34" t="s">
        <v>15</v>
      </c>
      <c r="S34">
        <f>IF(Table1[[#This Row],[HITS submitted before]]&lt;&gt;0,Table1[[#This Row],[Worker ID]],0)</f>
        <v>0</v>
      </c>
      <c r="T34" t="str">
        <f>IF(Table1[[#This Row],[Number of HITs approved or rejected - Last 30 days]]&lt;&gt;0,Table1[[#This Row],[Worker ID]],0)</f>
        <v>A1Q5KU5RVDE67</v>
      </c>
      <c r="U34">
        <f>IF(AND(Table1[[#This Row],[HITS submitted before]]&lt;&gt;0,Table1[[#This Row],[Number of HITs approved or rejected - Last 30 days]]=0),Table1[[#This Row],[Worker ID]],0)</f>
        <v>0</v>
      </c>
      <c r="V34" t="str">
        <f>IF(AND(Table1[[#This Row],[HITS submitted before]]=0,Table1[[#This Row],[Number of HITs approved or rejected - Last 30 days]]&lt;&gt;0),Table1[[#This Row],[Worker ID]],0)</f>
        <v>A1Q5KU5RVDE67</v>
      </c>
      <c r="W34">
        <f>IF(AND(Table1[[#This Row],[HITS submitted before]]&lt;&gt;0,Table1[[#This Row],[Number of HITs approved or rejected - Last 30 days]]&lt;&gt;0),Table1[[#This Row],[Worker ID]],0)</f>
        <v>0</v>
      </c>
    </row>
    <row r="35" spans="1:23" x14ac:dyDescent="0.25">
      <c r="A35" t="s">
        <v>415</v>
      </c>
      <c r="B35" t="s">
        <v>416</v>
      </c>
      <c r="C35">
        <v>6</v>
      </c>
      <c r="D35">
        <v>6</v>
      </c>
      <c r="E35" s="1">
        <v>1</v>
      </c>
      <c r="F35">
        <f>Table1[[#This Row],[Number of HITs approved or rejected - Lifetime]]-Table1[[#This Row],[Number of HITs approved or rejected - Last 30 days]]</f>
        <v>0</v>
      </c>
      <c r="G35">
        <f>Table1[[#This Row],[Number of HITs approved - Lifetime]]-Table1[[#This Row],[Number of HITs approved - Last 30 days]]</f>
        <v>0</v>
      </c>
      <c r="H35">
        <f>IF(Table1[[#This Row],[HITS submitted before]]&gt;Table1[[#This Row],[HITs Approved Before]],Table1[[#This Row],[HITS submitted before]]-Table1[[#This Row],[HITs Approved Before]],0)</f>
        <v>0</v>
      </c>
      <c r="I35">
        <v>6</v>
      </c>
      <c r="J35">
        <v>6</v>
      </c>
      <c r="K35">
        <f>Table1[[#This Row],[Number of HITs approved or rejected - Last 30 days]]-Table1[[#This Row],[Number of HITs approved - Last 30 days]]</f>
        <v>0</v>
      </c>
      <c r="L3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" s="1">
        <v>1</v>
      </c>
      <c r="N35">
        <v>6</v>
      </c>
      <c r="O35">
        <v>6</v>
      </c>
      <c r="P35" s="1">
        <v>1</v>
      </c>
      <c r="Q35" t="s">
        <v>15</v>
      </c>
      <c r="S35">
        <f>IF(Table1[[#This Row],[HITS submitted before]]&lt;&gt;0,Table1[[#This Row],[Worker ID]],0)</f>
        <v>0</v>
      </c>
      <c r="T35" t="str">
        <f>IF(Table1[[#This Row],[Number of HITs approved or rejected - Last 30 days]]&lt;&gt;0,Table1[[#This Row],[Worker ID]],0)</f>
        <v>A1SI571K3C8I4W</v>
      </c>
      <c r="U35">
        <f>IF(AND(Table1[[#This Row],[HITS submitted before]]&lt;&gt;0,Table1[[#This Row],[Number of HITs approved or rejected - Last 30 days]]=0),Table1[[#This Row],[Worker ID]],0)</f>
        <v>0</v>
      </c>
      <c r="V35" t="str">
        <f>IF(AND(Table1[[#This Row],[HITS submitted before]]=0,Table1[[#This Row],[Number of HITs approved or rejected - Last 30 days]]&lt;&gt;0),Table1[[#This Row],[Worker ID]],0)</f>
        <v>A1SI571K3C8I4W</v>
      </c>
      <c r="W35">
        <f>IF(AND(Table1[[#This Row],[HITS submitted before]]&lt;&gt;0,Table1[[#This Row],[Number of HITs approved or rejected - Last 30 days]]&lt;&gt;0),Table1[[#This Row],[Worker ID]],0)</f>
        <v>0</v>
      </c>
    </row>
    <row r="36" spans="1:23" x14ac:dyDescent="0.25">
      <c r="A36" t="s">
        <v>521</v>
      </c>
      <c r="B36" t="s">
        <v>522</v>
      </c>
      <c r="C36">
        <v>6</v>
      </c>
      <c r="D36">
        <v>6</v>
      </c>
      <c r="E36" s="1">
        <v>1</v>
      </c>
      <c r="F36">
        <f>Table1[[#This Row],[Number of HITs approved or rejected - Lifetime]]-Table1[[#This Row],[Number of HITs approved or rejected - Last 30 days]]</f>
        <v>0</v>
      </c>
      <c r="G36">
        <f>Table1[[#This Row],[Number of HITs approved - Lifetime]]-Table1[[#This Row],[Number of HITs approved - Last 30 days]]</f>
        <v>0</v>
      </c>
      <c r="H36">
        <f>IF(Table1[[#This Row],[HITS submitted before]]&gt;Table1[[#This Row],[HITs Approved Before]],Table1[[#This Row],[HITS submitted before]]-Table1[[#This Row],[HITs Approved Before]],0)</f>
        <v>0</v>
      </c>
      <c r="I36">
        <v>6</v>
      </c>
      <c r="J36">
        <v>6</v>
      </c>
      <c r="K36">
        <f>Table1[[#This Row],[Number of HITs approved or rejected - Last 30 days]]-Table1[[#This Row],[Number of HITs approved - Last 30 days]]</f>
        <v>0</v>
      </c>
      <c r="L3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" s="1">
        <v>1</v>
      </c>
      <c r="N36">
        <v>2</v>
      </c>
      <c r="O36">
        <v>2</v>
      </c>
      <c r="P36" s="1">
        <v>1</v>
      </c>
      <c r="Q36" t="s">
        <v>15</v>
      </c>
      <c r="S36">
        <f>IF(Table1[[#This Row],[HITS submitted before]]&lt;&gt;0,Table1[[#This Row],[Worker ID]],0)</f>
        <v>0</v>
      </c>
      <c r="T36" t="str">
        <f>IF(Table1[[#This Row],[Number of HITs approved or rejected - Last 30 days]]&lt;&gt;0,Table1[[#This Row],[Worker ID]],0)</f>
        <v>A1Z8XVU4EUDX1Z</v>
      </c>
      <c r="U36">
        <f>IF(AND(Table1[[#This Row],[HITS submitted before]]&lt;&gt;0,Table1[[#This Row],[Number of HITs approved or rejected - Last 30 days]]=0),Table1[[#This Row],[Worker ID]],0)</f>
        <v>0</v>
      </c>
      <c r="V36" t="str">
        <f>IF(AND(Table1[[#This Row],[HITS submitted before]]=0,Table1[[#This Row],[Number of HITs approved or rejected - Last 30 days]]&lt;&gt;0),Table1[[#This Row],[Worker ID]],0)</f>
        <v>A1Z8XVU4EUDX1Z</v>
      </c>
      <c r="W36">
        <f>IF(AND(Table1[[#This Row],[HITS submitted before]]&lt;&gt;0,Table1[[#This Row],[Number of HITs approved or rejected - Last 30 days]]&lt;&gt;0),Table1[[#This Row],[Worker ID]],0)</f>
        <v>0</v>
      </c>
    </row>
    <row r="37" spans="1:23" x14ac:dyDescent="0.25">
      <c r="A37" t="s">
        <v>881</v>
      </c>
      <c r="B37" t="s">
        <v>882</v>
      </c>
      <c r="C37">
        <v>6</v>
      </c>
      <c r="D37">
        <v>6</v>
      </c>
      <c r="E37" s="1">
        <v>1</v>
      </c>
      <c r="F37">
        <f>Table1[[#This Row],[Number of HITs approved or rejected - Lifetime]]-Table1[[#This Row],[Number of HITs approved or rejected - Last 30 days]]</f>
        <v>0</v>
      </c>
      <c r="G37">
        <f>Table1[[#This Row],[Number of HITs approved - Lifetime]]-Table1[[#This Row],[Number of HITs approved - Last 30 days]]</f>
        <v>0</v>
      </c>
      <c r="H37">
        <f>IF(Table1[[#This Row],[HITS submitted before]]&gt;Table1[[#This Row],[HITs Approved Before]],Table1[[#This Row],[HITS submitted before]]-Table1[[#This Row],[HITs Approved Before]],0)</f>
        <v>0</v>
      </c>
      <c r="I37">
        <v>6</v>
      </c>
      <c r="J37">
        <v>6</v>
      </c>
      <c r="K37">
        <f>Table1[[#This Row],[Number of HITs approved or rejected - Last 30 days]]-Table1[[#This Row],[Number of HITs approved - Last 30 days]]</f>
        <v>0</v>
      </c>
      <c r="L3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" s="1">
        <v>1</v>
      </c>
      <c r="N37">
        <v>3</v>
      </c>
      <c r="O37">
        <v>3</v>
      </c>
      <c r="P37" s="1">
        <v>1</v>
      </c>
      <c r="Q37" t="s">
        <v>15</v>
      </c>
      <c r="S37">
        <f>IF(Table1[[#This Row],[HITS submitted before]]&lt;&gt;0,Table1[[#This Row],[Worker ID]],0)</f>
        <v>0</v>
      </c>
      <c r="T37" t="str">
        <f>IF(Table1[[#This Row],[Number of HITs approved or rejected - Last 30 days]]&lt;&gt;0,Table1[[#This Row],[Worker ID]],0)</f>
        <v>A2SDZBZH6JQ4R9</v>
      </c>
      <c r="U37">
        <f>IF(AND(Table1[[#This Row],[HITS submitted before]]&lt;&gt;0,Table1[[#This Row],[Number of HITs approved or rejected - Last 30 days]]=0),Table1[[#This Row],[Worker ID]],0)</f>
        <v>0</v>
      </c>
      <c r="V37" t="str">
        <f>IF(AND(Table1[[#This Row],[HITS submitted before]]=0,Table1[[#This Row],[Number of HITs approved or rejected - Last 30 days]]&lt;&gt;0),Table1[[#This Row],[Worker ID]],0)</f>
        <v>A2SDZBZH6JQ4R9</v>
      </c>
      <c r="W37">
        <f>IF(AND(Table1[[#This Row],[HITS submitted before]]&lt;&gt;0,Table1[[#This Row],[Number of HITs approved or rejected - Last 30 days]]&lt;&gt;0),Table1[[#This Row],[Worker ID]],0)</f>
        <v>0</v>
      </c>
    </row>
    <row r="38" spans="1:23" x14ac:dyDescent="0.25">
      <c r="A38" t="s">
        <v>977</v>
      </c>
      <c r="B38" t="s">
        <v>978</v>
      </c>
      <c r="C38">
        <v>6</v>
      </c>
      <c r="D38">
        <v>6</v>
      </c>
      <c r="E38" s="1">
        <v>1</v>
      </c>
      <c r="F38">
        <f>Table1[[#This Row],[Number of HITs approved or rejected - Lifetime]]-Table1[[#This Row],[Number of HITs approved or rejected - Last 30 days]]</f>
        <v>0</v>
      </c>
      <c r="G38">
        <f>Table1[[#This Row],[Number of HITs approved - Lifetime]]-Table1[[#This Row],[Number of HITs approved - Last 30 days]]</f>
        <v>0</v>
      </c>
      <c r="H38">
        <f>IF(Table1[[#This Row],[HITS submitted before]]&gt;Table1[[#This Row],[HITs Approved Before]],Table1[[#This Row],[HITS submitted before]]-Table1[[#This Row],[HITs Approved Before]],0)</f>
        <v>0</v>
      </c>
      <c r="I38">
        <v>6</v>
      </c>
      <c r="J38">
        <v>6</v>
      </c>
      <c r="K38">
        <f>Table1[[#This Row],[Number of HITs approved or rejected - Last 30 days]]-Table1[[#This Row],[Number of HITs approved - Last 30 days]]</f>
        <v>0</v>
      </c>
      <c r="L3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" s="1">
        <v>1</v>
      </c>
      <c r="N38">
        <v>6</v>
      </c>
      <c r="O38">
        <v>6</v>
      </c>
      <c r="P38" s="1">
        <v>1</v>
      </c>
      <c r="Q38" t="s">
        <v>15</v>
      </c>
      <c r="S38">
        <f>IF(Table1[[#This Row],[HITS submitted before]]&lt;&gt;0,Table1[[#This Row],[Worker ID]],0)</f>
        <v>0</v>
      </c>
      <c r="T38" t="str">
        <f>IF(Table1[[#This Row],[Number of HITs approved or rejected - Last 30 days]]&lt;&gt;0,Table1[[#This Row],[Worker ID]],0)</f>
        <v>A2ZZT874YBX28H</v>
      </c>
      <c r="U38">
        <f>IF(AND(Table1[[#This Row],[HITS submitted before]]&lt;&gt;0,Table1[[#This Row],[Number of HITs approved or rejected - Last 30 days]]=0),Table1[[#This Row],[Worker ID]],0)</f>
        <v>0</v>
      </c>
      <c r="V38" t="str">
        <f>IF(AND(Table1[[#This Row],[HITS submitted before]]=0,Table1[[#This Row],[Number of HITs approved or rejected - Last 30 days]]&lt;&gt;0),Table1[[#This Row],[Worker ID]],0)</f>
        <v>A2ZZT874YBX28H</v>
      </c>
      <c r="W38">
        <f>IF(AND(Table1[[#This Row],[HITS submitted before]]&lt;&gt;0,Table1[[#This Row],[Number of HITs approved or rejected - Last 30 days]]&lt;&gt;0),Table1[[#This Row],[Worker ID]],0)</f>
        <v>0</v>
      </c>
    </row>
    <row r="39" spans="1:23" x14ac:dyDescent="0.25">
      <c r="A39" t="s">
        <v>1015</v>
      </c>
      <c r="B39" t="s">
        <v>1016</v>
      </c>
      <c r="C39">
        <v>6</v>
      </c>
      <c r="D39">
        <v>6</v>
      </c>
      <c r="E39" s="1">
        <v>1</v>
      </c>
      <c r="F39">
        <f>Table1[[#This Row],[Number of HITs approved or rejected - Lifetime]]-Table1[[#This Row],[Number of HITs approved or rejected - Last 30 days]]</f>
        <v>0</v>
      </c>
      <c r="G39">
        <f>Table1[[#This Row],[Number of HITs approved - Lifetime]]-Table1[[#This Row],[Number of HITs approved - Last 30 days]]</f>
        <v>0</v>
      </c>
      <c r="H39">
        <f>IF(Table1[[#This Row],[HITS submitted before]]&gt;Table1[[#This Row],[HITs Approved Before]],Table1[[#This Row],[HITS submitted before]]-Table1[[#This Row],[HITs Approved Before]],0)</f>
        <v>0</v>
      </c>
      <c r="I39">
        <v>6</v>
      </c>
      <c r="J39">
        <v>6</v>
      </c>
      <c r="K39">
        <f>Table1[[#This Row],[Number of HITs approved or rejected - Last 30 days]]-Table1[[#This Row],[Number of HITs approved - Last 30 days]]</f>
        <v>0</v>
      </c>
      <c r="L3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" s="1">
        <v>1</v>
      </c>
      <c r="N39">
        <v>6</v>
      </c>
      <c r="O39">
        <v>6</v>
      </c>
      <c r="P39" s="1">
        <v>1</v>
      </c>
      <c r="Q39" t="s">
        <v>15</v>
      </c>
      <c r="S39">
        <f>IF(Table1[[#This Row],[HITS submitted before]]&lt;&gt;0,Table1[[#This Row],[Worker ID]],0)</f>
        <v>0</v>
      </c>
      <c r="T39" t="str">
        <f>IF(Table1[[#This Row],[Number of HITs approved or rejected - Last 30 days]]&lt;&gt;0,Table1[[#This Row],[Worker ID]],0)</f>
        <v>A33CFLCMJNHHNC</v>
      </c>
      <c r="U39">
        <f>IF(AND(Table1[[#This Row],[HITS submitted before]]&lt;&gt;0,Table1[[#This Row],[Number of HITs approved or rejected - Last 30 days]]=0),Table1[[#This Row],[Worker ID]],0)</f>
        <v>0</v>
      </c>
      <c r="V39" t="str">
        <f>IF(AND(Table1[[#This Row],[HITS submitted before]]=0,Table1[[#This Row],[Number of HITs approved or rejected - Last 30 days]]&lt;&gt;0),Table1[[#This Row],[Worker ID]],0)</f>
        <v>A33CFLCMJNHHNC</v>
      </c>
      <c r="W39">
        <f>IF(AND(Table1[[#This Row],[HITS submitted before]]&lt;&gt;0,Table1[[#This Row],[Number of HITs approved or rejected - Last 30 days]]&lt;&gt;0),Table1[[#This Row],[Worker ID]],0)</f>
        <v>0</v>
      </c>
    </row>
    <row r="40" spans="1:23" x14ac:dyDescent="0.25">
      <c r="A40" t="s">
        <v>1037</v>
      </c>
      <c r="B40" t="s">
        <v>1038</v>
      </c>
      <c r="C40">
        <v>6</v>
      </c>
      <c r="D40">
        <v>6</v>
      </c>
      <c r="E40" s="1">
        <v>1</v>
      </c>
      <c r="F40">
        <f>Table1[[#This Row],[Number of HITs approved or rejected - Lifetime]]-Table1[[#This Row],[Number of HITs approved or rejected - Last 30 days]]</f>
        <v>0</v>
      </c>
      <c r="G40">
        <f>Table1[[#This Row],[Number of HITs approved - Lifetime]]-Table1[[#This Row],[Number of HITs approved - Last 30 days]]</f>
        <v>0</v>
      </c>
      <c r="H40">
        <f>IF(Table1[[#This Row],[HITS submitted before]]&gt;Table1[[#This Row],[HITs Approved Before]],Table1[[#This Row],[HITS submitted before]]-Table1[[#This Row],[HITs Approved Before]],0)</f>
        <v>0</v>
      </c>
      <c r="I40">
        <v>6</v>
      </c>
      <c r="J40">
        <v>6</v>
      </c>
      <c r="K40">
        <f>Table1[[#This Row],[Number of HITs approved or rejected - Last 30 days]]-Table1[[#This Row],[Number of HITs approved - Last 30 days]]</f>
        <v>0</v>
      </c>
      <c r="L4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" s="1">
        <v>1</v>
      </c>
      <c r="N40">
        <v>6</v>
      </c>
      <c r="O40">
        <v>6</v>
      </c>
      <c r="P40" s="1">
        <v>1</v>
      </c>
      <c r="Q40" t="s">
        <v>15</v>
      </c>
      <c r="S40">
        <f>IF(Table1[[#This Row],[HITS submitted before]]&lt;&gt;0,Table1[[#This Row],[Worker ID]],0)</f>
        <v>0</v>
      </c>
      <c r="T40" t="str">
        <f>IF(Table1[[#This Row],[Number of HITs approved or rejected - Last 30 days]]&lt;&gt;0,Table1[[#This Row],[Worker ID]],0)</f>
        <v>A354EAYM834YC4</v>
      </c>
      <c r="U40">
        <f>IF(AND(Table1[[#This Row],[HITS submitted before]]&lt;&gt;0,Table1[[#This Row],[Number of HITs approved or rejected - Last 30 days]]=0),Table1[[#This Row],[Worker ID]],0)</f>
        <v>0</v>
      </c>
      <c r="V40" t="str">
        <f>IF(AND(Table1[[#This Row],[HITS submitted before]]=0,Table1[[#This Row],[Number of HITs approved or rejected - Last 30 days]]&lt;&gt;0),Table1[[#This Row],[Worker ID]],0)</f>
        <v>A354EAYM834YC4</v>
      </c>
      <c r="W40">
        <f>IF(AND(Table1[[#This Row],[HITS submitted before]]&lt;&gt;0,Table1[[#This Row],[Number of HITs approved or rejected - Last 30 days]]&lt;&gt;0),Table1[[#This Row],[Worker ID]],0)</f>
        <v>0</v>
      </c>
    </row>
    <row r="41" spans="1:23" x14ac:dyDescent="0.25">
      <c r="A41" t="s">
        <v>1235</v>
      </c>
      <c r="B41" t="s">
        <v>1236</v>
      </c>
      <c r="C41">
        <v>6</v>
      </c>
      <c r="D41">
        <v>6</v>
      </c>
      <c r="E41" s="1">
        <v>1</v>
      </c>
      <c r="F41">
        <f>Table1[[#This Row],[Number of HITs approved or rejected - Lifetime]]-Table1[[#This Row],[Number of HITs approved or rejected - Last 30 days]]</f>
        <v>0</v>
      </c>
      <c r="G41">
        <f>Table1[[#This Row],[Number of HITs approved - Lifetime]]-Table1[[#This Row],[Number of HITs approved - Last 30 days]]</f>
        <v>0</v>
      </c>
      <c r="H41">
        <f>IF(Table1[[#This Row],[HITS submitted before]]&gt;Table1[[#This Row],[HITs Approved Before]],Table1[[#This Row],[HITS submitted before]]-Table1[[#This Row],[HITs Approved Before]],0)</f>
        <v>0</v>
      </c>
      <c r="I41">
        <v>6</v>
      </c>
      <c r="J41">
        <v>6</v>
      </c>
      <c r="K41">
        <f>Table1[[#This Row],[Number of HITs approved or rejected - Last 30 days]]-Table1[[#This Row],[Number of HITs approved - Last 30 days]]</f>
        <v>0</v>
      </c>
      <c r="L4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" s="1">
        <v>1</v>
      </c>
      <c r="N41">
        <v>6</v>
      </c>
      <c r="O41">
        <v>6</v>
      </c>
      <c r="P41" s="1">
        <v>1</v>
      </c>
      <c r="Q41" t="s">
        <v>15</v>
      </c>
      <c r="S41">
        <f>IF(Table1[[#This Row],[HITS submitted before]]&lt;&gt;0,Table1[[#This Row],[Worker ID]],0)</f>
        <v>0</v>
      </c>
      <c r="T41" t="str">
        <f>IF(Table1[[#This Row],[Number of HITs approved or rejected - Last 30 days]]&lt;&gt;0,Table1[[#This Row],[Worker ID]],0)</f>
        <v>A3IS28VQS5T5DE</v>
      </c>
      <c r="U41">
        <f>IF(AND(Table1[[#This Row],[HITS submitted before]]&lt;&gt;0,Table1[[#This Row],[Number of HITs approved or rejected - Last 30 days]]=0),Table1[[#This Row],[Worker ID]],0)</f>
        <v>0</v>
      </c>
      <c r="V41" t="str">
        <f>IF(AND(Table1[[#This Row],[HITS submitted before]]=0,Table1[[#This Row],[Number of HITs approved or rejected - Last 30 days]]&lt;&gt;0),Table1[[#This Row],[Worker ID]],0)</f>
        <v>A3IS28VQS5T5DE</v>
      </c>
      <c r="W41">
        <f>IF(AND(Table1[[#This Row],[HITS submitted before]]&lt;&gt;0,Table1[[#This Row],[Number of HITs approved or rejected - Last 30 days]]&lt;&gt;0),Table1[[#This Row],[Worker ID]],0)</f>
        <v>0</v>
      </c>
    </row>
    <row r="42" spans="1:23" x14ac:dyDescent="0.25">
      <c r="A42" t="s">
        <v>1321</v>
      </c>
      <c r="B42" t="s">
        <v>1322</v>
      </c>
      <c r="C42">
        <v>6</v>
      </c>
      <c r="D42">
        <v>6</v>
      </c>
      <c r="E42" s="1">
        <v>1</v>
      </c>
      <c r="F42">
        <f>Table1[[#This Row],[Number of HITs approved or rejected - Lifetime]]-Table1[[#This Row],[Number of HITs approved or rejected - Last 30 days]]</f>
        <v>0</v>
      </c>
      <c r="G42">
        <f>Table1[[#This Row],[Number of HITs approved - Lifetime]]-Table1[[#This Row],[Number of HITs approved - Last 30 days]]</f>
        <v>0</v>
      </c>
      <c r="H42">
        <f>IF(Table1[[#This Row],[HITS submitted before]]&gt;Table1[[#This Row],[HITs Approved Before]],Table1[[#This Row],[HITS submitted before]]-Table1[[#This Row],[HITs Approved Before]],0)</f>
        <v>0</v>
      </c>
      <c r="I42">
        <v>6</v>
      </c>
      <c r="J42">
        <v>6</v>
      </c>
      <c r="K42">
        <f>Table1[[#This Row],[Number of HITs approved or rejected - Last 30 days]]-Table1[[#This Row],[Number of HITs approved - Last 30 days]]</f>
        <v>0</v>
      </c>
      <c r="L4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" s="1">
        <v>1</v>
      </c>
      <c r="N42">
        <v>6</v>
      </c>
      <c r="O42">
        <v>6</v>
      </c>
      <c r="P42" s="1">
        <v>1</v>
      </c>
      <c r="Q42" t="s">
        <v>15</v>
      </c>
      <c r="S42">
        <f>IF(Table1[[#This Row],[HITS submitted before]]&lt;&gt;0,Table1[[#This Row],[Worker ID]],0)</f>
        <v>0</v>
      </c>
      <c r="T42" t="str">
        <f>IF(Table1[[#This Row],[Number of HITs approved or rejected - Last 30 days]]&lt;&gt;0,Table1[[#This Row],[Worker ID]],0)</f>
        <v>A3Q2XBURXQ8RJS</v>
      </c>
      <c r="U42">
        <f>IF(AND(Table1[[#This Row],[HITS submitted before]]&lt;&gt;0,Table1[[#This Row],[Number of HITs approved or rejected - Last 30 days]]=0),Table1[[#This Row],[Worker ID]],0)</f>
        <v>0</v>
      </c>
      <c r="V42" t="str">
        <f>IF(AND(Table1[[#This Row],[HITS submitted before]]=0,Table1[[#This Row],[Number of HITs approved or rejected - Last 30 days]]&lt;&gt;0),Table1[[#This Row],[Worker ID]],0)</f>
        <v>A3Q2XBURXQ8RJS</v>
      </c>
      <c r="W42">
        <f>IF(AND(Table1[[#This Row],[HITS submitted before]]&lt;&gt;0,Table1[[#This Row],[Number of HITs approved or rejected - Last 30 days]]&lt;&gt;0),Table1[[#This Row],[Worker ID]],0)</f>
        <v>0</v>
      </c>
    </row>
    <row r="43" spans="1:23" x14ac:dyDescent="0.25">
      <c r="A43" t="s">
        <v>1545</v>
      </c>
      <c r="B43" t="s">
        <v>1546</v>
      </c>
      <c r="C43">
        <v>6</v>
      </c>
      <c r="D43">
        <v>6</v>
      </c>
      <c r="E43" s="1">
        <v>1</v>
      </c>
      <c r="F43">
        <f>Table1[[#This Row],[Number of HITs approved or rejected - Lifetime]]-Table1[[#This Row],[Number of HITs approved or rejected - Last 30 days]]</f>
        <v>0</v>
      </c>
      <c r="G43">
        <f>Table1[[#This Row],[Number of HITs approved - Lifetime]]-Table1[[#This Row],[Number of HITs approved - Last 30 days]]</f>
        <v>0</v>
      </c>
      <c r="H43">
        <f>IF(Table1[[#This Row],[HITS submitted before]]&gt;Table1[[#This Row],[HITs Approved Before]],Table1[[#This Row],[HITS submitted before]]-Table1[[#This Row],[HITs Approved Before]],0)</f>
        <v>0</v>
      </c>
      <c r="I43">
        <v>6</v>
      </c>
      <c r="J43">
        <v>6</v>
      </c>
      <c r="K43">
        <f>Table1[[#This Row],[Number of HITs approved or rejected - Last 30 days]]-Table1[[#This Row],[Number of HITs approved - Last 30 days]]</f>
        <v>0</v>
      </c>
      <c r="L4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" s="1">
        <v>1</v>
      </c>
      <c r="N43">
        <v>6</v>
      </c>
      <c r="O43">
        <v>6</v>
      </c>
      <c r="P43" s="1">
        <v>1</v>
      </c>
      <c r="Q43" t="s">
        <v>15</v>
      </c>
      <c r="S43">
        <f>IF(Table1[[#This Row],[HITS submitted before]]&lt;&gt;0,Table1[[#This Row],[Worker ID]],0)</f>
        <v>0</v>
      </c>
      <c r="T43" t="str">
        <f>IF(Table1[[#This Row],[Number of HITs approved or rejected - Last 30 days]]&lt;&gt;0,Table1[[#This Row],[Worker ID]],0)</f>
        <v>AED9VFTOPEO53</v>
      </c>
      <c r="U43">
        <f>IF(AND(Table1[[#This Row],[HITS submitted before]]&lt;&gt;0,Table1[[#This Row],[Number of HITs approved or rejected - Last 30 days]]=0),Table1[[#This Row],[Worker ID]],0)</f>
        <v>0</v>
      </c>
      <c r="V43" t="str">
        <f>IF(AND(Table1[[#This Row],[HITS submitted before]]=0,Table1[[#This Row],[Number of HITs approved or rejected - Last 30 days]]&lt;&gt;0),Table1[[#This Row],[Worker ID]],0)</f>
        <v>AED9VFTOPEO53</v>
      </c>
      <c r="W43">
        <f>IF(AND(Table1[[#This Row],[HITS submitted before]]&lt;&gt;0,Table1[[#This Row],[Number of HITs approved or rejected - Last 30 days]]&lt;&gt;0),Table1[[#This Row],[Worker ID]],0)</f>
        <v>0</v>
      </c>
    </row>
    <row r="44" spans="1:23" x14ac:dyDescent="0.25">
      <c r="A44" t="s">
        <v>1721</v>
      </c>
      <c r="B44" t="s">
        <v>1722</v>
      </c>
      <c r="C44">
        <v>6</v>
      </c>
      <c r="D44">
        <v>6</v>
      </c>
      <c r="E44" s="1">
        <v>1</v>
      </c>
      <c r="F44">
        <f>Table1[[#This Row],[Number of HITs approved or rejected - Lifetime]]-Table1[[#This Row],[Number of HITs approved or rejected - Last 30 days]]</f>
        <v>0</v>
      </c>
      <c r="G44">
        <f>Table1[[#This Row],[Number of HITs approved - Lifetime]]-Table1[[#This Row],[Number of HITs approved - Last 30 days]]</f>
        <v>0</v>
      </c>
      <c r="H44">
        <f>IF(Table1[[#This Row],[HITS submitted before]]&gt;Table1[[#This Row],[HITs Approved Before]],Table1[[#This Row],[HITS submitted before]]-Table1[[#This Row],[HITs Approved Before]],0)</f>
        <v>0</v>
      </c>
      <c r="I44">
        <v>6</v>
      </c>
      <c r="J44">
        <v>6</v>
      </c>
      <c r="K44">
        <f>Table1[[#This Row],[Number of HITs approved or rejected - Last 30 days]]-Table1[[#This Row],[Number of HITs approved - Last 30 days]]</f>
        <v>0</v>
      </c>
      <c r="L4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" s="1">
        <v>1</v>
      </c>
      <c r="N44">
        <v>6</v>
      </c>
      <c r="O44">
        <v>6</v>
      </c>
      <c r="P44" s="1">
        <v>1</v>
      </c>
      <c r="Q44" t="s">
        <v>15</v>
      </c>
      <c r="S44">
        <f>IF(Table1[[#This Row],[HITS submitted before]]&lt;&gt;0,Table1[[#This Row],[Worker ID]],0)</f>
        <v>0</v>
      </c>
      <c r="T44" t="str">
        <f>IF(Table1[[#This Row],[Number of HITs approved or rejected - Last 30 days]]&lt;&gt;0,Table1[[#This Row],[Worker ID]],0)</f>
        <v>ARB2EFXJNW1OW</v>
      </c>
      <c r="U44">
        <f>IF(AND(Table1[[#This Row],[HITS submitted before]]&lt;&gt;0,Table1[[#This Row],[Number of HITs approved or rejected - Last 30 days]]=0),Table1[[#This Row],[Worker ID]],0)</f>
        <v>0</v>
      </c>
      <c r="V44" t="str">
        <f>IF(AND(Table1[[#This Row],[HITS submitted before]]=0,Table1[[#This Row],[Number of HITs approved or rejected - Last 30 days]]&lt;&gt;0),Table1[[#This Row],[Worker ID]],0)</f>
        <v>ARB2EFXJNW1OW</v>
      </c>
      <c r="W44">
        <f>IF(AND(Table1[[#This Row],[HITS submitted before]]&lt;&gt;0,Table1[[#This Row],[Number of HITs approved or rejected - Last 30 days]]&lt;&gt;0),Table1[[#This Row],[Worker ID]],0)</f>
        <v>0</v>
      </c>
    </row>
    <row r="45" spans="1:23" x14ac:dyDescent="0.25">
      <c r="A45" t="s">
        <v>1773</v>
      </c>
      <c r="B45" t="s">
        <v>1774</v>
      </c>
      <c r="C45">
        <v>6</v>
      </c>
      <c r="D45">
        <v>6</v>
      </c>
      <c r="E45" s="1">
        <v>1</v>
      </c>
      <c r="F45">
        <f>Table1[[#This Row],[Number of HITs approved or rejected - Lifetime]]-Table1[[#This Row],[Number of HITs approved or rejected - Last 30 days]]</f>
        <v>0</v>
      </c>
      <c r="G45">
        <f>Table1[[#This Row],[Number of HITs approved - Lifetime]]-Table1[[#This Row],[Number of HITs approved - Last 30 days]]</f>
        <v>0</v>
      </c>
      <c r="H45">
        <f>IF(Table1[[#This Row],[HITS submitted before]]&gt;Table1[[#This Row],[HITs Approved Before]],Table1[[#This Row],[HITS submitted before]]-Table1[[#This Row],[HITs Approved Before]],0)</f>
        <v>0</v>
      </c>
      <c r="I45">
        <v>6</v>
      </c>
      <c r="J45">
        <v>6</v>
      </c>
      <c r="K45">
        <f>Table1[[#This Row],[Number of HITs approved or rejected - Last 30 days]]-Table1[[#This Row],[Number of HITs approved - Last 30 days]]</f>
        <v>0</v>
      </c>
      <c r="L4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" s="1">
        <v>1</v>
      </c>
      <c r="N45">
        <v>6</v>
      </c>
      <c r="O45">
        <v>6</v>
      </c>
      <c r="P45" s="1">
        <v>1</v>
      </c>
      <c r="Q45" t="s">
        <v>15</v>
      </c>
      <c r="S45">
        <f>IF(Table1[[#This Row],[HITS submitted before]]&lt;&gt;0,Table1[[#This Row],[Worker ID]],0)</f>
        <v>0</v>
      </c>
      <c r="T45" t="str">
        <f>IF(Table1[[#This Row],[Number of HITs approved or rejected - Last 30 days]]&lt;&gt;0,Table1[[#This Row],[Worker ID]],0)</f>
        <v>AV2M3H6B1ADIT</v>
      </c>
      <c r="U45">
        <f>IF(AND(Table1[[#This Row],[HITS submitted before]]&lt;&gt;0,Table1[[#This Row],[Number of HITs approved or rejected - Last 30 days]]=0),Table1[[#This Row],[Worker ID]],0)</f>
        <v>0</v>
      </c>
      <c r="V45" t="str">
        <f>IF(AND(Table1[[#This Row],[HITS submitted before]]=0,Table1[[#This Row],[Number of HITs approved or rejected - Last 30 days]]&lt;&gt;0),Table1[[#This Row],[Worker ID]],0)</f>
        <v>AV2M3H6B1ADIT</v>
      </c>
      <c r="W45">
        <f>IF(AND(Table1[[#This Row],[HITS submitted before]]&lt;&gt;0,Table1[[#This Row],[Number of HITs approved or rejected - Last 30 days]]&lt;&gt;0),Table1[[#This Row],[Worker ID]],0)</f>
        <v>0</v>
      </c>
    </row>
    <row r="46" spans="1:23" x14ac:dyDescent="0.25">
      <c r="A46" t="s">
        <v>1797</v>
      </c>
      <c r="B46" t="s">
        <v>1798</v>
      </c>
      <c r="C46">
        <v>6</v>
      </c>
      <c r="D46">
        <v>6</v>
      </c>
      <c r="E46" s="1">
        <v>1</v>
      </c>
      <c r="F46">
        <f>Table1[[#This Row],[Number of HITs approved or rejected - Lifetime]]-Table1[[#This Row],[Number of HITs approved or rejected - Last 30 days]]</f>
        <v>0</v>
      </c>
      <c r="G46">
        <f>Table1[[#This Row],[Number of HITs approved - Lifetime]]-Table1[[#This Row],[Number of HITs approved - Last 30 days]]</f>
        <v>0</v>
      </c>
      <c r="H46">
        <f>IF(Table1[[#This Row],[HITS submitted before]]&gt;Table1[[#This Row],[HITs Approved Before]],Table1[[#This Row],[HITS submitted before]]-Table1[[#This Row],[HITs Approved Before]],0)</f>
        <v>0</v>
      </c>
      <c r="I46">
        <v>6</v>
      </c>
      <c r="J46">
        <v>6</v>
      </c>
      <c r="K46">
        <f>Table1[[#This Row],[Number of HITs approved or rejected - Last 30 days]]-Table1[[#This Row],[Number of HITs approved - Last 30 days]]</f>
        <v>0</v>
      </c>
      <c r="L4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" s="1">
        <v>1</v>
      </c>
      <c r="N46">
        <v>6</v>
      </c>
      <c r="O46">
        <v>6</v>
      </c>
      <c r="P46" s="1">
        <v>1</v>
      </c>
      <c r="Q46" t="s">
        <v>15</v>
      </c>
      <c r="S46">
        <f>IF(Table1[[#This Row],[HITS submitted before]]&lt;&gt;0,Table1[[#This Row],[Worker ID]],0)</f>
        <v>0</v>
      </c>
      <c r="T46" t="str">
        <f>IF(Table1[[#This Row],[Number of HITs approved or rejected - Last 30 days]]&lt;&gt;0,Table1[[#This Row],[Worker ID]],0)</f>
        <v>AW6ZT4TA8CFQI</v>
      </c>
      <c r="U46">
        <f>IF(AND(Table1[[#This Row],[HITS submitted before]]&lt;&gt;0,Table1[[#This Row],[Number of HITs approved or rejected - Last 30 days]]=0),Table1[[#This Row],[Worker ID]],0)</f>
        <v>0</v>
      </c>
      <c r="V46" t="str">
        <f>IF(AND(Table1[[#This Row],[HITS submitted before]]=0,Table1[[#This Row],[Number of HITs approved or rejected - Last 30 days]]&lt;&gt;0),Table1[[#This Row],[Worker ID]],0)</f>
        <v>AW6ZT4TA8CFQI</v>
      </c>
      <c r="W46">
        <f>IF(AND(Table1[[#This Row],[HITS submitted before]]&lt;&gt;0,Table1[[#This Row],[Number of HITs approved or rejected - Last 30 days]]&lt;&gt;0),Table1[[#This Row],[Worker ID]],0)</f>
        <v>0</v>
      </c>
    </row>
    <row r="47" spans="1:23" x14ac:dyDescent="0.25">
      <c r="A47" t="s">
        <v>1619</v>
      </c>
      <c r="B47" t="s">
        <v>1620</v>
      </c>
      <c r="C47">
        <v>5</v>
      </c>
      <c r="D47">
        <v>0</v>
      </c>
      <c r="E47" s="1">
        <v>0</v>
      </c>
      <c r="F47">
        <f>Table1[[#This Row],[Number of HITs approved or rejected - Lifetime]]-Table1[[#This Row],[Number of HITs approved or rejected - Last 30 days]]</f>
        <v>0</v>
      </c>
      <c r="G47">
        <f>Table1[[#This Row],[Number of HITs approved - Lifetime]]-Table1[[#This Row],[Number of HITs approved - Last 30 days]]</f>
        <v>0</v>
      </c>
      <c r="H47">
        <f>IF(Table1[[#This Row],[HITS submitted before]]&gt;Table1[[#This Row],[HITs Approved Before]],Table1[[#This Row],[HITS submitted before]]-Table1[[#This Row],[HITs Approved Before]],0)</f>
        <v>0</v>
      </c>
      <c r="I47">
        <v>5</v>
      </c>
      <c r="J47">
        <v>0</v>
      </c>
      <c r="K47">
        <f>Table1[[#This Row],[Number of HITs approved or rejected - Last 30 days]]-Table1[[#This Row],[Number of HITs approved - Last 30 days]]</f>
        <v>5</v>
      </c>
      <c r="L4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5</v>
      </c>
      <c r="M47" s="1">
        <v>0</v>
      </c>
      <c r="N47">
        <v>5</v>
      </c>
      <c r="O47">
        <v>0</v>
      </c>
      <c r="P47" s="1">
        <v>0</v>
      </c>
      <c r="Q47" t="s">
        <v>15</v>
      </c>
      <c r="S47">
        <f>IF(Table1[[#This Row],[HITS submitted before]]&lt;&gt;0,Table1[[#This Row],[Worker ID]],0)</f>
        <v>0</v>
      </c>
      <c r="T47" t="str">
        <f>IF(Table1[[#This Row],[Number of HITs approved or rejected - Last 30 days]]&lt;&gt;0,Table1[[#This Row],[Worker ID]],0)</f>
        <v>AKBFDK31CA59W</v>
      </c>
      <c r="U47">
        <f>IF(AND(Table1[[#This Row],[HITS submitted before]]&lt;&gt;0,Table1[[#This Row],[Number of HITs approved or rejected - Last 30 days]]=0),Table1[[#This Row],[Worker ID]],0)</f>
        <v>0</v>
      </c>
      <c r="V47" t="str">
        <f>IF(AND(Table1[[#This Row],[HITS submitted before]]=0,Table1[[#This Row],[Number of HITs approved or rejected - Last 30 days]]&lt;&gt;0),Table1[[#This Row],[Worker ID]],0)</f>
        <v>AKBFDK31CA59W</v>
      </c>
      <c r="W47">
        <f>IF(AND(Table1[[#This Row],[HITS submitted before]]&lt;&gt;0,Table1[[#This Row],[Number of HITs approved or rejected - Last 30 days]]&lt;&gt;0),Table1[[#This Row],[Worker ID]],0)</f>
        <v>0</v>
      </c>
    </row>
    <row r="48" spans="1:23" x14ac:dyDescent="0.25">
      <c r="A48" t="s">
        <v>1427</v>
      </c>
      <c r="B48" t="s">
        <v>1428</v>
      </c>
      <c r="C48">
        <v>6</v>
      </c>
      <c r="D48">
        <v>6</v>
      </c>
      <c r="E48" s="1">
        <v>1</v>
      </c>
      <c r="F48">
        <f>Table1[[#This Row],[Number of HITs approved or rejected - Lifetime]]-Table1[[#This Row],[Number of HITs approved or rejected - Last 30 days]]</f>
        <v>1</v>
      </c>
      <c r="G48">
        <f>Table1[[#This Row],[Number of HITs approved - Lifetime]]-Table1[[#This Row],[Number of HITs approved - Last 30 days]]</f>
        <v>1</v>
      </c>
      <c r="H48">
        <f>IF(Table1[[#This Row],[HITS submitted before]]&gt;Table1[[#This Row],[HITs Approved Before]],Table1[[#This Row],[HITS submitted before]]-Table1[[#This Row],[HITs Approved Before]],0)</f>
        <v>0</v>
      </c>
      <c r="I48">
        <v>5</v>
      </c>
      <c r="J48">
        <v>5</v>
      </c>
      <c r="K48">
        <f>Table1[[#This Row],[Number of HITs approved or rejected - Last 30 days]]-Table1[[#This Row],[Number of HITs approved - Last 30 days]]</f>
        <v>0</v>
      </c>
      <c r="L4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" s="1">
        <v>1</v>
      </c>
      <c r="N48">
        <v>5</v>
      </c>
      <c r="O48">
        <v>5</v>
      </c>
      <c r="P48" s="1">
        <v>1</v>
      </c>
      <c r="Q48" t="s">
        <v>15</v>
      </c>
      <c r="S48" t="str">
        <f>IF(Table1[[#This Row],[HITS submitted before]]&lt;&gt;0,Table1[[#This Row],[Worker ID]],0)</f>
        <v>A54KH61CDVIB6</v>
      </c>
      <c r="T48" t="str">
        <f>IF(Table1[[#This Row],[Number of HITs approved or rejected - Last 30 days]]&lt;&gt;0,Table1[[#This Row],[Worker ID]],0)</f>
        <v>A54KH61CDVIB6</v>
      </c>
      <c r="U48">
        <f>IF(AND(Table1[[#This Row],[HITS submitted before]]&lt;&gt;0,Table1[[#This Row],[Number of HITs approved or rejected - Last 30 days]]=0),Table1[[#This Row],[Worker ID]],0)</f>
        <v>0</v>
      </c>
      <c r="V48">
        <f>IF(AND(Table1[[#This Row],[HITS submitted before]]=0,Table1[[#This Row],[Number of HITs approved or rejected - Last 30 days]]&lt;&gt;0),Table1[[#This Row],[Worker ID]],0)</f>
        <v>0</v>
      </c>
      <c r="W48" t="str">
        <f>IF(AND(Table1[[#This Row],[HITS submitted before]]&lt;&gt;0,Table1[[#This Row],[Number of HITs approved or rejected - Last 30 days]]&lt;&gt;0),Table1[[#This Row],[Worker ID]],0)</f>
        <v>A54KH61CDVIB6</v>
      </c>
    </row>
    <row r="49" spans="1:23" x14ac:dyDescent="0.25">
      <c r="A49" t="s">
        <v>1053</v>
      </c>
      <c r="B49" t="s">
        <v>1054</v>
      </c>
      <c r="C49">
        <v>6</v>
      </c>
      <c r="D49">
        <v>6</v>
      </c>
      <c r="E49" s="1">
        <v>1</v>
      </c>
      <c r="F49">
        <f>Table1[[#This Row],[Number of HITs approved or rejected - Lifetime]]-Table1[[#This Row],[Number of HITs approved or rejected - Last 30 days]]</f>
        <v>1</v>
      </c>
      <c r="G49">
        <f>Table1[[#This Row],[Number of HITs approved - Lifetime]]-Table1[[#This Row],[Number of HITs approved - Last 30 days]]</f>
        <v>1</v>
      </c>
      <c r="H49">
        <f>IF(Table1[[#This Row],[HITS submitted before]]&gt;Table1[[#This Row],[HITs Approved Before]],Table1[[#This Row],[HITS submitted before]]-Table1[[#This Row],[HITs Approved Before]],0)</f>
        <v>0</v>
      </c>
      <c r="I49">
        <v>5</v>
      </c>
      <c r="J49">
        <v>5</v>
      </c>
      <c r="K49">
        <f>Table1[[#This Row],[Number of HITs approved or rejected - Last 30 days]]-Table1[[#This Row],[Number of HITs approved - Last 30 days]]</f>
        <v>0</v>
      </c>
      <c r="L4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" s="1">
        <v>1</v>
      </c>
      <c r="N49">
        <v>5</v>
      </c>
      <c r="O49">
        <v>5</v>
      </c>
      <c r="P49" s="1">
        <v>1</v>
      </c>
      <c r="Q49" t="s">
        <v>15</v>
      </c>
      <c r="S49" t="str">
        <f>IF(Table1[[#This Row],[HITS submitted before]]&lt;&gt;0,Table1[[#This Row],[Worker ID]],0)</f>
        <v>A35YKA992RH772</v>
      </c>
      <c r="T49" t="str">
        <f>IF(Table1[[#This Row],[Number of HITs approved or rejected - Last 30 days]]&lt;&gt;0,Table1[[#This Row],[Worker ID]],0)</f>
        <v>A35YKA992RH772</v>
      </c>
      <c r="U49">
        <f>IF(AND(Table1[[#This Row],[HITS submitted before]]&lt;&gt;0,Table1[[#This Row],[Number of HITs approved or rejected - Last 30 days]]=0),Table1[[#This Row],[Worker ID]],0)</f>
        <v>0</v>
      </c>
      <c r="V49">
        <f>IF(AND(Table1[[#This Row],[HITS submitted before]]=0,Table1[[#This Row],[Number of HITs approved or rejected - Last 30 days]]&lt;&gt;0),Table1[[#This Row],[Worker ID]],0)</f>
        <v>0</v>
      </c>
      <c r="W49" t="str">
        <f>IF(AND(Table1[[#This Row],[HITS submitted before]]&lt;&gt;0,Table1[[#This Row],[Number of HITs approved or rejected - Last 30 days]]&lt;&gt;0),Table1[[#This Row],[Worker ID]],0)</f>
        <v>A35YKA992RH772</v>
      </c>
    </row>
    <row r="50" spans="1:23" x14ac:dyDescent="0.25">
      <c r="A50" t="s">
        <v>777</v>
      </c>
      <c r="B50" t="s">
        <v>778</v>
      </c>
      <c r="C50">
        <v>6</v>
      </c>
      <c r="D50">
        <v>6</v>
      </c>
      <c r="E50" s="1">
        <v>1</v>
      </c>
      <c r="F50">
        <f>Table1[[#This Row],[Number of HITs approved or rejected - Lifetime]]-Table1[[#This Row],[Number of HITs approved or rejected - Last 30 days]]</f>
        <v>1</v>
      </c>
      <c r="G50">
        <f>Table1[[#This Row],[Number of HITs approved - Lifetime]]-Table1[[#This Row],[Number of HITs approved - Last 30 days]]</f>
        <v>1</v>
      </c>
      <c r="H50">
        <f>IF(Table1[[#This Row],[HITS submitted before]]&gt;Table1[[#This Row],[HITs Approved Before]],Table1[[#This Row],[HITS submitted before]]-Table1[[#This Row],[HITs Approved Before]],0)</f>
        <v>0</v>
      </c>
      <c r="I50">
        <v>5</v>
      </c>
      <c r="J50">
        <v>5</v>
      </c>
      <c r="K50">
        <f>Table1[[#This Row],[Number of HITs approved or rejected - Last 30 days]]-Table1[[#This Row],[Number of HITs approved - Last 30 days]]</f>
        <v>0</v>
      </c>
      <c r="L5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" s="1">
        <v>1</v>
      </c>
      <c r="N50">
        <v>5</v>
      </c>
      <c r="O50">
        <v>5</v>
      </c>
      <c r="P50" s="1">
        <v>1</v>
      </c>
      <c r="Q50" t="s">
        <v>15</v>
      </c>
      <c r="S50" t="str">
        <f>IF(Table1[[#This Row],[HITS submitted before]]&lt;&gt;0,Table1[[#This Row],[Worker ID]],0)</f>
        <v>A2J237J8KM3OCS</v>
      </c>
      <c r="T50" t="str">
        <f>IF(Table1[[#This Row],[Number of HITs approved or rejected - Last 30 days]]&lt;&gt;0,Table1[[#This Row],[Worker ID]],0)</f>
        <v>A2J237J8KM3OCS</v>
      </c>
      <c r="U50">
        <f>IF(AND(Table1[[#This Row],[HITS submitted before]]&lt;&gt;0,Table1[[#This Row],[Number of HITs approved or rejected - Last 30 days]]=0),Table1[[#This Row],[Worker ID]],0)</f>
        <v>0</v>
      </c>
      <c r="V50">
        <f>IF(AND(Table1[[#This Row],[HITS submitted before]]=0,Table1[[#This Row],[Number of HITs approved or rejected - Last 30 days]]&lt;&gt;0),Table1[[#This Row],[Worker ID]],0)</f>
        <v>0</v>
      </c>
      <c r="W50" t="str">
        <f>IF(AND(Table1[[#This Row],[HITS submitted before]]&lt;&gt;0,Table1[[#This Row],[Number of HITs approved or rejected - Last 30 days]]&lt;&gt;0),Table1[[#This Row],[Worker ID]],0)</f>
        <v>A2J237J8KM3OCS</v>
      </c>
    </row>
    <row r="51" spans="1:23" x14ac:dyDescent="0.25">
      <c r="A51" t="s">
        <v>511</v>
      </c>
      <c r="B51" t="s">
        <v>512</v>
      </c>
      <c r="C51">
        <v>5</v>
      </c>
      <c r="D51">
        <v>4</v>
      </c>
      <c r="E51" s="1">
        <v>0.8</v>
      </c>
      <c r="F51">
        <f>Table1[[#This Row],[Number of HITs approved or rejected - Lifetime]]-Table1[[#This Row],[Number of HITs approved or rejected - Last 30 days]]</f>
        <v>0</v>
      </c>
      <c r="G51">
        <f>Table1[[#This Row],[Number of HITs approved - Lifetime]]-Table1[[#This Row],[Number of HITs approved - Last 30 days]]</f>
        <v>0</v>
      </c>
      <c r="H51">
        <f>IF(Table1[[#This Row],[HITS submitted before]]&gt;Table1[[#This Row],[HITs Approved Before]],Table1[[#This Row],[HITS submitted before]]-Table1[[#This Row],[HITs Approved Before]],0)</f>
        <v>0</v>
      </c>
      <c r="I51">
        <v>5</v>
      </c>
      <c r="J51">
        <v>4</v>
      </c>
      <c r="K51">
        <f>Table1[[#This Row],[Number of HITs approved or rejected - Last 30 days]]-Table1[[#This Row],[Number of HITs approved - Last 30 days]]</f>
        <v>1</v>
      </c>
      <c r="L5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" s="1">
        <v>0.8</v>
      </c>
      <c r="N51">
        <v>5</v>
      </c>
      <c r="O51">
        <v>4</v>
      </c>
      <c r="P51" s="1">
        <v>0.8</v>
      </c>
      <c r="Q51" t="s">
        <v>15</v>
      </c>
      <c r="S51">
        <f>IF(Table1[[#This Row],[HITS submitted before]]&lt;&gt;0,Table1[[#This Row],[Worker ID]],0)</f>
        <v>0</v>
      </c>
      <c r="T51" t="str">
        <f>IF(Table1[[#This Row],[Number of HITs approved or rejected - Last 30 days]]&lt;&gt;0,Table1[[#This Row],[Worker ID]],0)</f>
        <v>A1XXB3AOQGHDBT</v>
      </c>
      <c r="U51">
        <f>IF(AND(Table1[[#This Row],[HITS submitted before]]&lt;&gt;0,Table1[[#This Row],[Number of HITs approved or rejected - Last 30 days]]=0),Table1[[#This Row],[Worker ID]],0)</f>
        <v>0</v>
      </c>
      <c r="V51" t="str">
        <f>IF(AND(Table1[[#This Row],[HITS submitted before]]=0,Table1[[#This Row],[Number of HITs approved or rejected - Last 30 days]]&lt;&gt;0),Table1[[#This Row],[Worker ID]],0)</f>
        <v>A1XXB3AOQGHDBT</v>
      </c>
      <c r="W51">
        <f>IF(AND(Table1[[#This Row],[HITS submitted before]]&lt;&gt;0,Table1[[#This Row],[Number of HITs approved or rejected - Last 30 days]]&lt;&gt;0),Table1[[#This Row],[Worker ID]],0)</f>
        <v>0</v>
      </c>
    </row>
    <row r="52" spans="1:23" x14ac:dyDescent="0.25">
      <c r="A52" t="s">
        <v>62</v>
      </c>
      <c r="B52" t="s">
        <v>63</v>
      </c>
      <c r="C52">
        <v>5</v>
      </c>
      <c r="D52">
        <v>5</v>
      </c>
      <c r="E52" s="1">
        <v>1</v>
      </c>
      <c r="F52">
        <f>Table1[[#This Row],[Number of HITs approved or rejected - Lifetime]]-Table1[[#This Row],[Number of HITs approved or rejected - Last 30 days]]</f>
        <v>0</v>
      </c>
      <c r="G52">
        <f>Table1[[#This Row],[Number of HITs approved - Lifetime]]-Table1[[#This Row],[Number of HITs approved - Last 30 days]]</f>
        <v>0</v>
      </c>
      <c r="H52">
        <f>IF(Table1[[#This Row],[HITS submitted before]]&gt;Table1[[#This Row],[HITs Approved Before]],Table1[[#This Row],[HITS submitted before]]-Table1[[#This Row],[HITs Approved Before]],0)</f>
        <v>0</v>
      </c>
      <c r="I52">
        <v>5</v>
      </c>
      <c r="J52">
        <v>5</v>
      </c>
      <c r="K52">
        <f>Table1[[#This Row],[Number of HITs approved or rejected - Last 30 days]]-Table1[[#This Row],[Number of HITs approved - Last 30 days]]</f>
        <v>0</v>
      </c>
      <c r="L5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" s="1">
        <v>1</v>
      </c>
      <c r="N52">
        <v>5</v>
      </c>
      <c r="O52">
        <v>5</v>
      </c>
      <c r="P52" s="1">
        <v>1</v>
      </c>
      <c r="Q52" t="s">
        <v>15</v>
      </c>
      <c r="S52">
        <f>IF(Table1[[#This Row],[HITS submitted before]]&lt;&gt;0,Table1[[#This Row],[Worker ID]],0)</f>
        <v>0</v>
      </c>
      <c r="T52" t="str">
        <f>IF(Table1[[#This Row],[Number of HITs approved or rejected - Last 30 days]]&lt;&gt;0,Table1[[#This Row],[Worker ID]],0)</f>
        <v>A14NI3TFGD2TYU</v>
      </c>
      <c r="U52">
        <f>IF(AND(Table1[[#This Row],[HITS submitted before]]&lt;&gt;0,Table1[[#This Row],[Number of HITs approved or rejected - Last 30 days]]=0),Table1[[#This Row],[Worker ID]],0)</f>
        <v>0</v>
      </c>
      <c r="V52" t="str">
        <f>IF(AND(Table1[[#This Row],[HITS submitted before]]=0,Table1[[#This Row],[Number of HITs approved or rejected - Last 30 days]]&lt;&gt;0),Table1[[#This Row],[Worker ID]],0)</f>
        <v>A14NI3TFGD2TYU</v>
      </c>
      <c r="W52">
        <f>IF(AND(Table1[[#This Row],[HITS submitted before]]&lt;&gt;0,Table1[[#This Row],[Number of HITs approved or rejected - Last 30 days]]&lt;&gt;0),Table1[[#This Row],[Worker ID]],0)</f>
        <v>0</v>
      </c>
    </row>
    <row r="53" spans="1:23" x14ac:dyDescent="0.25">
      <c r="A53" t="s">
        <v>68</v>
      </c>
      <c r="B53" t="s">
        <v>69</v>
      </c>
      <c r="C53">
        <v>5</v>
      </c>
      <c r="D53">
        <v>5</v>
      </c>
      <c r="E53" s="1">
        <v>1</v>
      </c>
      <c r="F53">
        <f>Table1[[#This Row],[Number of HITs approved or rejected - Lifetime]]-Table1[[#This Row],[Number of HITs approved or rejected - Last 30 days]]</f>
        <v>0</v>
      </c>
      <c r="G53">
        <f>Table1[[#This Row],[Number of HITs approved - Lifetime]]-Table1[[#This Row],[Number of HITs approved - Last 30 days]]</f>
        <v>0</v>
      </c>
      <c r="H53">
        <f>IF(Table1[[#This Row],[HITS submitted before]]&gt;Table1[[#This Row],[HITs Approved Before]],Table1[[#This Row],[HITS submitted before]]-Table1[[#This Row],[HITs Approved Before]],0)</f>
        <v>0</v>
      </c>
      <c r="I53">
        <v>5</v>
      </c>
      <c r="J53">
        <v>5</v>
      </c>
      <c r="K53">
        <f>Table1[[#This Row],[Number of HITs approved or rejected - Last 30 days]]-Table1[[#This Row],[Number of HITs approved - Last 30 days]]</f>
        <v>0</v>
      </c>
      <c r="L5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" s="1">
        <v>1</v>
      </c>
      <c r="N53">
        <v>5</v>
      </c>
      <c r="O53">
        <v>5</v>
      </c>
      <c r="P53" s="1">
        <v>1</v>
      </c>
      <c r="Q53" t="s">
        <v>15</v>
      </c>
      <c r="S53">
        <f>IF(Table1[[#This Row],[HITS submitted before]]&lt;&gt;0,Table1[[#This Row],[Worker ID]],0)</f>
        <v>0</v>
      </c>
      <c r="T53" t="str">
        <f>IF(Table1[[#This Row],[Number of HITs approved or rejected - Last 30 days]]&lt;&gt;0,Table1[[#This Row],[Worker ID]],0)</f>
        <v>A15781PHGW377Y</v>
      </c>
      <c r="U53">
        <f>IF(AND(Table1[[#This Row],[HITS submitted before]]&lt;&gt;0,Table1[[#This Row],[Number of HITs approved or rejected - Last 30 days]]=0),Table1[[#This Row],[Worker ID]],0)</f>
        <v>0</v>
      </c>
      <c r="V53" t="str">
        <f>IF(AND(Table1[[#This Row],[HITS submitted before]]=0,Table1[[#This Row],[Number of HITs approved or rejected - Last 30 days]]&lt;&gt;0),Table1[[#This Row],[Worker ID]],0)</f>
        <v>A15781PHGW377Y</v>
      </c>
      <c r="W53">
        <f>IF(AND(Table1[[#This Row],[HITS submitted before]]&lt;&gt;0,Table1[[#This Row],[Number of HITs approved or rejected - Last 30 days]]&lt;&gt;0),Table1[[#This Row],[Worker ID]],0)</f>
        <v>0</v>
      </c>
    </row>
    <row r="54" spans="1:23" x14ac:dyDescent="0.25">
      <c r="A54" t="s">
        <v>70</v>
      </c>
      <c r="B54" t="s">
        <v>71</v>
      </c>
      <c r="C54">
        <v>5</v>
      </c>
      <c r="D54">
        <v>5</v>
      </c>
      <c r="E54" s="1">
        <v>1</v>
      </c>
      <c r="F54">
        <f>Table1[[#This Row],[Number of HITs approved or rejected - Lifetime]]-Table1[[#This Row],[Number of HITs approved or rejected - Last 30 days]]</f>
        <v>0</v>
      </c>
      <c r="G54">
        <f>Table1[[#This Row],[Number of HITs approved - Lifetime]]-Table1[[#This Row],[Number of HITs approved - Last 30 days]]</f>
        <v>0</v>
      </c>
      <c r="H54">
        <f>IF(Table1[[#This Row],[HITS submitted before]]&gt;Table1[[#This Row],[HITs Approved Before]],Table1[[#This Row],[HITS submitted before]]-Table1[[#This Row],[HITs Approved Before]],0)</f>
        <v>0</v>
      </c>
      <c r="I54">
        <v>5</v>
      </c>
      <c r="J54">
        <v>5</v>
      </c>
      <c r="K54">
        <f>Table1[[#This Row],[Number of HITs approved or rejected - Last 30 days]]-Table1[[#This Row],[Number of HITs approved - Last 30 days]]</f>
        <v>0</v>
      </c>
      <c r="L5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" s="1">
        <v>1</v>
      </c>
      <c r="N54">
        <v>5</v>
      </c>
      <c r="O54">
        <v>5</v>
      </c>
      <c r="P54" s="1">
        <v>1</v>
      </c>
      <c r="Q54" t="s">
        <v>15</v>
      </c>
      <c r="S54">
        <f>IF(Table1[[#This Row],[HITS submitted before]]&lt;&gt;0,Table1[[#This Row],[Worker ID]],0)</f>
        <v>0</v>
      </c>
      <c r="T54" t="str">
        <f>IF(Table1[[#This Row],[Number of HITs approved or rejected - Last 30 days]]&lt;&gt;0,Table1[[#This Row],[Worker ID]],0)</f>
        <v>A158KJBJQXTU5S</v>
      </c>
      <c r="U54">
        <f>IF(AND(Table1[[#This Row],[HITS submitted before]]&lt;&gt;0,Table1[[#This Row],[Number of HITs approved or rejected - Last 30 days]]=0),Table1[[#This Row],[Worker ID]],0)</f>
        <v>0</v>
      </c>
      <c r="V54" t="str">
        <f>IF(AND(Table1[[#This Row],[HITS submitted before]]=0,Table1[[#This Row],[Number of HITs approved or rejected - Last 30 days]]&lt;&gt;0),Table1[[#This Row],[Worker ID]],0)</f>
        <v>A158KJBJQXTU5S</v>
      </c>
      <c r="W54">
        <f>IF(AND(Table1[[#This Row],[HITS submitted before]]&lt;&gt;0,Table1[[#This Row],[Number of HITs approved or rejected - Last 30 days]]&lt;&gt;0),Table1[[#This Row],[Worker ID]],0)</f>
        <v>0</v>
      </c>
    </row>
    <row r="55" spans="1:23" x14ac:dyDescent="0.25">
      <c r="A55" t="s">
        <v>372</v>
      </c>
      <c r="B55" t="s">
        <v>373</v>
      </c>
      <c r="C55">
        <v>5</v>
      </c>
      <c r="D55">
        <v>5</v>
      </c>
      <c r="E55" s="1">
        <v>1</v>
      </c>
      <c r="F55">
        <f>Table1[[#This Row],[Number of HITs approved or rejected - Lifetime]]-Table1[[#This Row],[Number of HITs approved or rejected - Last 30 days]]</f>
        <v>0</v>
      </c>
      <c r="G55">
        <f>Table1[[#This Row],[Number of HITs approved - Lifetime]]-Table1[[#This Row],[Number of HITs approved - Last 30 days]]</f>
        <v>0</v>
      </c>
      <c r="H55">
        <f>IF(Table1[[#This Row],[HITS submitted before]]&gt;Table1[[#This Row],[HITs Approved Before]],Table1[[#This Row],[HITS submitted before]]-Table1[[#This Row],[HITs Approved Before]],0)</f>
        <v>0</v>
      </c>
      <c r="I55">
        <v>5</v>
      </c>
      <c r="J55">
        <v>5</v>
      </c>
      <c r="K55">
        <f>Table1[[#This Row],[Number of HITs approved or rejected - Last 30 days]]-Table1[[#This Row],[Number of HITs approved - Last 30 days]]</f>
        <v>0</v>
      </c>
      <c r="L5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" s="1">
        <v>1</v>
      </c>
      <c r="N55">
        <v>5</v>
      </c>
      <c r="O55">
        <v>5</v>
      </c>
      <c r="P55" s="1">
        <v>1</v>
      </c>
      <c r="Q55" t="s">
        <v>15</v>
      </c>
      <c r="S55">
        <f>IF(Table1[[#This Row],[HITS submitted before]]&lt;&gt;0,Table1[[#This Row],[Worker ID]],0)</f>
        <v>0</v>
      </c>
      <c r="T55" t="str">
        <f>IF(Table1[[#This Row],[Number of HITs approved or rejected - Last 30 days]]&lt;&gt;0,Table1[[#This Row],[Worker ID]],0)</f>
        <v>A1PLZ0172SZAO1</v>
      </c>
      <c r="U55">
        <f>IF(AND(Table1[[#This Row],[HITS submitted before]]&lt;&gt;0,Table1[[#This Row],[Number of HITs approved or rejected - Last 30 days]]=0),Table1[[#This Row],[Worker ID]],0)</f>
        <v>0</v>
      </c>
      <c r="V55" t="str">
        <f>IF(AND(Table1[[#This Row],[HITS submitted before]]=0,Table1[[#This Row],[Number of HITs approved or rejected - Last 30 days]]&lt;&gt;0),Table1[[#This Row],[Worker ID]],0)</f>
        <v>A1PLZ0172SZAO1</v>
      </c>
      <c r="W55">
        <f>IF(AND(Table1[[#This Row],[HITS submitted before]]&lt;&gt;0,Table1[[#This Row],[Number of HITs approved or rejected - Last 30 days]]&lt;&gt;0),Table1[[#This Row],[Worker ID]],0)</f>
        <v>0</v>
      </c>
    </row>
    <row r="56" spans="1:23" x14ac:dyDescent="0.25">
      <c r="A56" t="s">
        <v>503</v>
      </c>
      <c r="B56" t="s">
        <v>504</v>
      </c>
      <c r="C56">
        <v>5</v>
      </c>
      <c r="D56">
        <v>5</v>
      </c>
      <c r="E56" s="1">
        <v>1</v>
      </c>
      <c r="F56">
        <f>Table1[[#This Row],[Number of HITs approved or rejected - Lifetime]]-Table1[[#This Row],[Number of HITs approved or rejected - Last 30 days]]</f>
        <v>0</v>
      </c>
      <c r="G56">
        <f>Table1[[#This Row],[Number of HITs approved - Lifetime]]-Table1[[#This Row],[Number of HITs approved - Last 30 days]]</f>
        <v>0</v>
      </c>
      <c r="H56">
        <f>IF(Table1[[#This Row],[HITS submitted before]]&gt;Table1[[#This Row],[HITs Approved Before]],Table1[[#This Row],[HITS submitted before]]-Table1[[#This Row],[HITs Approved Before]],0)</f>
        <v>0</v>
      </c>
      <c r="I56">
        <v>5</v>
      </c>
      <c r="J56">
        <v>5</v>
      </c>
      <c r="K56">
        <f>Table1[[#This Row],[Number of HITs approved or rejected - Last 30 days]]-Table1[[#This Row],[Number of HITs approved - Last 30 days]]</f>
        <v>0</v>
      </c>
      <c r="L5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" s="1">
        <v>1</v>
      </c>
      <c r="N56">
        <v>5</v>
      </c>
      <c r="O56">
        <v>5</v>
      </c>
      <c r="P56" s="1">
        <v>1</v>
      </c>
      <c r="Q56" t="s">
        <v>15</v>
      </c>
      <c r="S56">
        <f>IF(Table1[[#This Row],[HITS submitted before]]&lt;&gt;0,Table1[[#This Row],[Worker ID]],0)</f>
        <v>0</v>
      </c>
      <c r="T56" t="str">
        <f>IF(Table1[[#This Row],[Number of HITs approved or rejected - Last 30 days]]&lt;&gt;0,Table1[[#This Row],[Worker ID]],0)</f>
        <v>A1XMFODRPFWKJ7</v>
      </c>
      <c r="U56">
        <f>IF(AND(Table1[[#This Row],[HITS submitted before]]&lt;&gt;0,Table1[[#This Row],[Number of HITs approved or rejected - Last 30 days]]=0),Table1[[#This Row],[Worker ID]],0)</f>
        <v>0</v>
      </c>
      <c r="V56" t="str">
        <f>IF(AND(Table1[[#This Row],[HITS submitted before]]=0,Table1[[#This Row],[Number of HITs approved or rejected - Last 30 days]]&lt;&gt;0),Table1[[#This Row],[Worker ID]],0)</f>
        <v>A1XMFODRPFWKJ7</v>
      </c>
      <c r="W56">
        <f>IF(AND(Table1[[#This Row],[HITS submitted before]]&lt;&gt;0,Table1[[#This Row],[Number of HITs approved or rejected - Last 30 days]]&lt;&gt;0),Table1[[#This Row],[Worker ID]],0)</f>
        <v>0</v>
      </c>
    </row>
    <row r="57" spans="1:23" x14ac:dyDescent="0.25">
      <c r="A57" t="s">
        <v>623</v>
      </c>
      <c r="B57" t="s">
        <v>624</v>
      </c>
      <c r="C57">
        <v>5</v>
      </c>
      <c r="D57">
        <v>5</v>
      </c>
      <c r="E57" s="1">
        <v>1</v>
      </c>
      <c r="F57">
        <f>Table1[[#This Row],[Number of HITs approved or rejected - Lifetime]]-Table1[[#This Row],[Number of HITs approved or rejected - Last 30 days]]</f>
        <v>0</v>
      </c>
      <c r="G57">
        <f>Table1[[#This Row],[Number of HITs approved - Lifetime]]-Table1[[#This Row],[Number of HITs approved - Last 30 days]]</f>
        <v>0</v>
      </c>
      <c r="H57">
        <f>IF(Table1[[#This Row],[HITS submitted before]]&gt;Table1[[#This Row],[HITs Approved Before]],Table1[[#This Row],[HITS submitted before]]-Table1[[#This Row],[HITs Approved Before]],0)</f>
        <v>0</v>
      </c>
      <c r="I57">
        <v>5</v>
      </c>
      <c r="J57">
        <v>5</v>
      </c>
      <c r="K57">
        <f>Table1[[#This Row],[Number of HITs approved or rejected - Last 30 days]]-Table1[[#This Row],[Number of HITs approved - Last 30 days]]</f>
        <v>0</v>
      </c>
      <c r="L5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" s="1">
        <v>1</v>
      </c>
      <c r="N57">
        <v>5</v>
      </c>
      <c r="O57">
        <v>5</v>
      </c>
      <c r="P57" s="1">
        <v>1</v>
      </c>
      <c r="Q57" t="s">
        <v>15</v>
      </c>
      <c r="S57">
        <f>IF(Table1[[#This Row],[HITS submitted before]]&lt;&gt;0,Table1[[#This Row],[Worker ID]],0)</f>
        <v>0</v>
      </c>
      <c r="T57" t="str">
        <f>IF(Table1[[#This Row],[Number of HITs approved or rejected - Last 30 days]]&lt;&gt;0,Table1[[#This Row],[Worker ID]],0)</f>
        <v>A25J7U0MEJN8YD</v>
      </c>
      <c r="U57">
        <f>IF(AND(Table1[[#This Row],[HITS submitted before]]&lt;&gt;0,Table1[[#This Row],[Number of HITs approved or rejected - Last 30 days]]=0),Table1[[#This Row],[Worker ID]],0)</f>
        <v>0</v>
      </c>
      <c r="V57" t="str">
        <f>IF(AND(Table1[[#This Row],[HITS submitted before]]=0,Table1[[#This Row],[Number of HITs approved or rejected - Last 30 days]]&lt;&gt;0),Table1[[#This Row],[Worker ID]],0)</f>
        <v>A25J7U0MEJN8YD</v>
      </c>
      <c r="W57">
        <f>IF(AND(Table1[[#This Row],[HITS submitted before]]&lt;&gt;0,Table1[[#This Row],[Number of HITs approved or rejected - Last 30 days]]&lt;&gt;0),Table1[[#This Row],[Worker ID]],0)</f>
        <v>0</v>
      </c>
    </row>
    <row r="58" spans="1:23" x14ac:dyDescent="0.25">
      <c r="A58" t="s">
        <v>681</v>
      </c>
      <c r="B58" t="s">
        <v>682</v>
      </c>
      <c r="C58">
        <v>5</v>
      </c>
      <c r="D58">
        <v>5</v>
      </c>
      <c r="E58" s="1">
        <v>1</v>
      </c>
      <c r="F58">
        <f>Table1[[#This Row],[Number of HITs approved or rejected - Lifetime]]-Table1[[#This Row],[Number of HITs approved or rejected - Last 30 days]]</f>
        <v>0</v>
      </c>
      <c r="G58">
        <f>Table1[[#This Row],[Number of HITs approved - Lifetime]]-Table1[[#This Row],[Number of HITs approved - Last 30 days]]</f>
        <v>0</v>
      </c>
      <c r="H58">
        <f>IF(Table1[[#This Row],[HITS submitted before]]&gt;Table1[[#This Row],[HITs Approved Before]],Table1[[#This Row],[HITS submitted before]]-Table1[[#This Row],[HITs Approved Before]],0)</f>
        <v>0</v>
      </c>
      <c r="I58">
        <v>5</v>
      </c>
      <c r="J58">
        <v>5</v>
      </c>
      <c r="K58">
        <f>Table1[[#This Row],[Number of HITs approved or rejected - Last 30 days]]-Table1[[#This Row],[Number of HITs approved - Last 30 days]]</f>
        <v>0</v>
      </c>
      <c r="L5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" s="1">
        <v>1</v>
      </c>
      <c r="N58">
        <v>4</v>
      </c>
      <c r="O58">
        <v>4</v>
      </c>
      <c r="P58" s="1">
        <v>1</v>
      </c>
      <c r="Q58" t="s">
        <v>15</v>
      </c>
      <c r="S58">
        <f>IF(Table1[[#This Row],[HITS submitted before]]&lt;&gt;0,Table1[[#This Row],[Worker ID]],0)</f>
        <v>0</v>
      </c>
      <c r="T58" t="str">
        <f>IF(Table1[[#This Row],[Number of HITs approved or rejected - Last 30 days]]&lt;&gt;0,Table1[[#This Row],[Worker ID]],0)</f>
        <v>A2AKPU3S8BLSL9</v>
      </c>
      <c r="U58">
        <f>IF(AND(Table1[[#This Row],[HITS submitted before]]&lt;&gt;0,Table1[[#This Row],[Number of HITs approved or rejected - Last 30 days]]=0),Table1[[#This Row],[Worker ID]],0)</f>
        <v>0</v>
      </c>
      <c r="V58" t="str">
        <f>IF(AND(Table1[[#This Row],[HITS submitted before]]=0,Table1[[#This Row],[Number of HITs approved or rejected - Last 30 days]]&lt;&gt;0),Table1[[#This Row],[Worker ID]],0)</f>
        <v>A2AKPU3S8BLSL9</v>
      </c>
      <c r="W58">
        <f>IF(AND(Table1[[#This Row],[HITS submitted before]]&lt;&gt;0,Table1[[#This Row],[Number of HITs approved or rejected - Last 30 days]]&lt;&gt;0),Table1[[#This Row],[Worker ID]],0)</f>
        <v>0</v>
      </c>
    </row>
    <row r="59" spans="1:23" x14ac:dyDescent="0.25">
      <c r="A59" t="s">
        <v>863</v>
      </c>
      <c r="B59" t="s">
        <v>864</v>
      </c>
      <c r="C59">
        <v>5</v>
      </c>
      <c r="D59">
        <v>5</v>
      </c>
      <c r="E59" s="1">
        <v>1</v>
      </c>
      <c r="F59">
        <f>Table1[[#This Row],[Number of HITs approved or rejected - Lifetime]]-Table1[[#This Row],[Number of HITs approved or rejected - Last 30 days]]</f>
        <v>0</v>
      </c>
      <c r="G59">
        <f>Table1[[#This Row],[Number of HITs approved - Lifetime]]-Table1[[#This Row],[Number of HITs approved - Last 30 days]]</f>
        <v>0</v>
      </c>
      <c r="H59">
        <f>IF(Table1[[#This Row],[HITS submitted before]]&gt;Table1[[#This Row],[HITs Approved Before]],Table1[[#This Row],[HITS submitted before]]-Table1[[#This Row],[HITs Approved Before]],0)</f>
        <v>0</v>
      </c>
      <c r="I59">
        <v>5</v>
      </c>
      <c r="J59">
        <v>5</v>
      </c>
      <c r="K59">
        <f>Table1[[#This Row],[Number of HITs approved or rejected - Last 30 days]]-Table1[[#This Row],[Number of HITs approved - Last 30 days]]</f>
        <v>0</v>
      </c>
      <c r="L5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" s="1">
        <v>1</v>
      </c>
      <c r="N59">
        <v>5</v>
      </c>
      <c r="O59">
        <v>5</v>
      </c>
      <c r="P59" s="1">
        <v>1</v>
      </c>
      <c r="Q59" t="s">
        <v>15</v>
      </c>
      <c r="S59">
        <f>IF(Table1[[#This Row],[HITS submitted before]]&lt;&gt;0,Table1[[#This Row],[Worker ID]],0)</f>
        <v>0</v>
      </c>
      <c r="T59" t="str">
        <f>IF(Table1[[#This Row],[Number of HITs approved or rejected - Last 30 days]]&lt;&gt;0,Table1[[#This Row],[Worker ID]],0)</f>
        <v>A2Q69YLFF1FK8E</v>
      </c>
      <c r="U59">
        <f>IF(AND(Table1[[#This Row],[HITS submitted before]]&lt;&gt;0,Table1[[#This Row],[Number of HITs approved or rejected - Last 30 days]]=0),Table1[[#This Row],[Worker ID]],0)</f>
        <v>0</v>
      </c>
      <c r="V59" t="str">
        <f>IF(AND(Table1[[#This Row],[HITS submitted before]]=0,Table1[[#This Row],[Number of HITs approved or rejected - Last 30 days]]&lt;&gt;0),Table1[[#This Row],[Worker ID]],0)</f>
        <v>A2Q69YLFF1FK8E</v>
      </c>
      <c r="W59">
        <f>IF(AND(Table1[[#This Row],[HITS submitted before]]&lt;&gt;0,Table1[[#This Row],[Number of HITs approved or rejected - Last 30 days]]&lt;&gt;0),Table1[[#This Row],[Worker ID]],0)</f>
        <v>0</v>
      </c>
    </row>
    <row r="60" spans="1:23" x14ac:dyDescent="0.25">
      <c r="A60" t="s">
        <v>1045</v>
      </c>
      <c r="B60" t="s">
        <v>1046</v>
      </c>
      <c r="C60">
        <v>5</v>
      </c>
      <c r="D60">
        <v>5</v>
      </c>
      <c r="E60" s="1">
        <v>1</v>
      </c>
      <c r="F60">
        <f>Table1[[#This Row],[Number of HITs approved or rejected - Lifetime]]-Table1[[#This Row],[Number of HITs approved or rejected - Last 30 days]]</f>
        <v>0</v>
      </c>
      <c r="G60">
        <f>Table1[[#This Row],[Number of HITs approved - Lifetime]]-Table1[[#This Row],[Number of HITs approved - Last 30 days]]</f>
        <v>0</v>
      </c>
      <c r="H60">
        <f>IF(Table1[[#This Row],[HITS submitted before]]&gt;Table1[[#This Row],[HITs Approved Before]],Table1[[#This Row],[HITS submitted before]]-Table1[[#This Row],[HITs Approved Before]],0)</f>
        <v>0</v>
      </c>
      <c r="I60">
        <v>5</v>
      </c>
      <c r="J60">
        <v>5</v>
      </c>
      <c r="K60">
        <f>Table1[[#This Row],[Number of HITs approved or rejected - Last 30 days]]-Table1[[#This Row],[Number of HITs approved - Last 30 days]]</f>
        <v>0</v>
      </c>
      <c r="L6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" s="1">
        <v>1</v>
      </c>
      <c r="N60">
        <v>2</v>
      </c>
      <c r="O60">
        <v>2</v>
      </c>
      <c r="P60" s="1">
        <v>1</v>
      </c>
      <c r="Q60" t="s">
        <v>15</v>
      </c>
      <c r="S60">
        <f>IF(Table1[[#This Row],[HITS submitted before]]&lt;&gt;0,Table1[[#This Row],[Worker ID]],0)</f>
        <v>0</v>
      </c>
      <c r="T60" t="str">
        <f>IF(Table1[[#This Row],[Number of HITs approved or rejected - Last 30 days]]&lt;&gt;0,Table1[[#This Row],[Worker ID]],0)</f>
        <v>A35P7XUJJE79WT</v>
      </c>
      <c r="U60">
        <f>IF(AND(Table1[[#This Row],[HITS submitted before]]&lt;&gt;0,Table1[[#This Row],[Number of HITs approved or rejected - Last 30 days]]=0),Table1[[#This Row],[Worker ID]],0)</f>
        <v>0</v>
      </c>
      <c r="V60" t="str">
        <f>IF(AND(Table1[[#This Row],[HITS submitted before]]=0,Table1[[#This Row],[Number of HITs approved or rejected - Last 30 days]]&lt;&gt;0),Table1[[#This Row],[Worker ID]],0)</f>
        <v>A35P7XUJJE79WT</v>
      </c>
      <c r="W60">
        <f>IF(AND(Table1[[#This Row],[HITS submitted before]]&lt;&gt;0,Table1[[#This Row],[Number of HITs approved or rejected - Last 30 days]]&lt;&gt;0),Table1[[#This Row],[Worker ID]],0)</f>
        <v>0</v>
      </c>
    </row>
    <row r="61" spans="1:23" x14ac:dyDescent="0.25">
      <c r="A61" t="s">
        <v>1055</v>
      </c>
      <c r="B61" t="s">
        <v>1056</v>
      </c>
      <c r="C61">
        <v>5</v>
      </c>
      <c r="D61">
        <v>5</v>
      </c>
      <c r="E61" s="1">
        <v>1</v>
      </c>
      <c r="F61">
        <f>Table1[[#This Row],[Number of HITs approved or rejected - Lifetime]]-Table1[[#This Row],[Number of HITs approved or rejected - Last 30 days]]</f>
        <v>0</v>
      </c>
      <c r="G61">
        <f>Table1[[#This Row],[Number of HITs approved - Lifetime]]-Table1[[#This Row],[Number of HITs approved - Last 30 days]]</f>
        <v>0</v>
      </c>
      <c r="H61">
        <f>IF(Table1[[#This Row],[HITS submitted before]]&gt;Table1[[#This Row],[HITs Approved Before]],Table1[[#This Row],[HITS submitted before]]-Table1[[#This Row],[HITs Approved Before]],0)</f>
        <v>0</v>
      </c>
      <c r="I61">
        <v>5</v>
      </c>
      <c r="J61">
        <v>5</v>
      </c>
      <c r="K61">
        <f>Table1[[#This Row],[Number of HITs approved or rejected - Last 30 days]]-Table1[[#This Row],[Number of HITs approved - Last 30 days]]</f>
        <v>0</v>
      </c>
      <c r="L6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" s="1">
        <v>1</v>
      </c>
      <c r="N61">
        <v>5</v>
      </c>
      <c r="O61">
        <v>5</v>
      </c>
      <c r="P61" s="1">
        <v>1</v>
      </c>
      <c r="Q61" t="s">
        <v>15</v>
      </c>
      <c r="S61">
        <f>IF(Table1[[#This Row],[HITS submitted before]]&lt;&gt;0,Table1[[#This Row],[Worker ID]],0)</f>
        <v>0</v>
      </c>
      <c r="T61" t="str">
        <f>IF(Table1[[#This Row],[Number of HITs approved or rejected - Last 30 days]]&lt;&gt;0,Table1[[#This Row],[Worker ID]],0)</f>
        <v>A36JP8HRN61Z3V</v>
      </c>
      <c r="U61">
        <f>IF(AND(Table1[[#This Row],[HITS submitted before]]&lt;&gt;0,Table1[[#This Row],[Number of HITs approved or rejected - Last 30 days]]=0),Table1[[#This Row],[Worker ID]],0)</f>
        <v>0</v>
      </c>
      <c r="V61" t="str">
        <f>IF(AND(Table1[[#This Row],[HITS submitted before]]=0,Table1[[#This Row],[Number of HITs approved or rejected - Last 30 days]]&lt;&gt;0),Table1[[#This Row],[Worker ID]],0)</f>
        <v>A36JP8HRN61Z3V</v>
      </c>
      <c r="W61">
        <f>IF(AND(Table1[[#This Row],[HITS submitted before]]&lt;&gt;0,Table1[[#This Row],[Number of HITs approved or rejected - Last 30 days]]&lt;&gt;0),Table1[[#This Row],[Worker ID]],0)</f>
        <v>0</v>
      </c>
    </row>
    <row r="62" spans="1:23" x14ac:dyDescent="0.25">
      <c r="A62" t="s">
        <v>1833</v>
      </c>
      <c r="B62" t="s">
        <v>1834</v>
      </c>
      <c r="C62">
        <v>5</v>
      </c>
      <c r="D62">
        <v>5</v>
      </c>
      <c r="E62" s="1">
        <v>1</v>
      </c>
      <c r="F62">
        <f>Table1[[#This Row],[Number of HITs approved or rejected - Lifetime]]-Table1[[#This Row],[Number of HITs approved or rejected - Last 30 days]]</f>
        <v>0</v>
      </c>
      <c r="G62">
        <f>Table1[[#This Row],[Number of HITs approved - Lifetime]]-Table1[[#This Row],[Number of HITs approved - Last 30 days]]</f>
        <v>0</v>
      </c>
      <c r="H62">
        <f>IF(Table1[[#This Row],[HITS submitted before]]&gt;Table1[[#This Row],[HITs Approved Before]],Table1[[#This Row],[HITS submitted before]]-Table1[[#This Row],[HITs Approved Before]],0)</f>
        <v>0</v>
      </c>
      <c r="I62">
        <v>5</v>
      </c>
      <c r="J62">
        <v>5</v>
      </c>
      <c r="K62">
        <f>Table1[[#This Row],[Number of HITs approved or rejected - Last 30 days]]-Table1[[#This Row],[Number of HITs approved - Last 30 days]]</f>
        <v>0</v>
      </c>
      <c r="L6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" s="1">
        <v>1</v>
      </c>
      <c r="N62">
        <v>5</v>
      </c>
      <c r="O62">
        <v>5</v>
      </c>
      <c r="P62" s="1">
        <v>1</v>
      </c>
      <c r="Q62" t="s">
        <v>15</v>
      </c>
      <c r="S62">
        <f>IF(Table1[[#This Row],[HITS submitted before]]&lt;&gt;0,Table1[[#This Row],[Worker ID]],0)</f>
        <v>0</v>
      </c>
      <c r="T62" t="str">
        <f>IF(Table1[[#This Row],[Number of HITs approved or rejected - Last 30 days]]&lt;&gt;0,Table1[[#This Row],[Worker ID]],0)</f>
        <v>AYQ81S12VLM6C</v>
      </c>
      <c r="U62">
        <f>IF(AND(Table1[[#This Row],[HITS submitted before]]&lt;&gt;0,Table1[[#This Row],[Number of HITs approved or rejected - Last 30 days]]=0),Table1[[#This Row],[Worker ID]],0)</f>
        <v>0</v>
      </c>
      <c r="V62" t="str">
        <f>IF(AND(Table1[[#This Row],[HITS submitted before]]=0,Table1[[#This Row],[Number of HITs approved or rejected - Last 30 days]]&lt;&gt;0),Table1[[#This Row],[Worker ID]],0)</f>
        <v>AYQ81S12VLM6C</v>
      </c>
      <c r="W62">
        <f>IF(AND(Table1[[#This Row],[HITS submitted before]]&lt;&gt;0,Table1[[#This Row],[Number of HITs approved or rejected - Last 30 days]]&lt;&gt;0),Table1[[#This Row],[Worker ID]],0)</f>
        <v>0</v>
      </c>
    </row>
    <row r="63" spans="1:23" x14ac:dyDescent="0.25">
      <c r="A63" t="s">
        <v>1851</v>
      </c>
      <c r="B63" t="s">
        <v>1852</v>
      </c>
      <c r="C63">
        <v>5</v>
      </c>
      <c r="D63">
        <v>5</v>
      </c>
      <c r="E63" s="1">
        <v>1</v>
      </c>
      <c r="F63">
        <f>Table1[[#This Row],[Number of HITs approved or rejected - Lifetime]]-Table1[[#This Row],[Number of HITs approved or rejected - Last 30 days]]</f>
        <v>0</v>
      </c>
      <c r="G63">
        <f>Table1[[#This Row],[Number of HITs approved - Lifetime]]-Table1[[#This Row],[Number of HITs approved - Last 30 days]]</f>
        <v>0</v>
      </c>
      <c r="H63">
        <f>IF(Table1[[#This Row],[HITS submitted before]]&gt;Table1[[#This Row],[HITs Approved Before]],Table1[[#This Row],[HITS submitted before]]-Table1[[#This Row],[HITs Approved Before]],0)</f>
        <v>0</v>
      </c>
      <c r="I63">
        <v>5</v>
      </c>
      <c r="J63">
        <v>5</v>
      </c>
      <c r="K63">
        <f>Table1[[#This Row],[Number of HITs approved or rejected - Last 30 days]]-Table1[[#This Row],[Number of HITs approved - Last 30 days]]</f>
        <v>0</v>
      </c>
      <c r="L6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" s="1">
        <v>1</v>
      </c>
      <c r="N63">
        <v>3</v>
      </c>
      <c r="O63">
        <v>3</v>
      </c>
      <c r="P63" s="1">
        <v>1</v>
      </c>
      <c r="Q63" t="s">
        <v>15</v>
      </c>
      <c r="S63">
        <f>IF(Table1[[#This Row],[HITS submitted before]]&lt;&gt;0,Table1[[#This Row],[Worker ID]],0)</f>
        <v>0</v>
      </c>
      <c r="T63" t="str">
        <f>IF(Table1[[#This Row],[Number of HITs approved or rejected - Last 30 days]]&lt;&gt;0,Table1[[#This Row],[Worker ID]],0)</f>
        <v>AZCGSVDT79E6X</v>
      </c>
      <c r="U63">
        <f>IF(AND(Table1[[#This Row],[HITS submitted before]]&lt;&gt;0,Table1[[#This Row],[Number of HITs approved or rejected - Last 30 days]]=0),Table1[[#This Row],[Worker ID]],0)</f>
        <v>0</v>
      </c>
      <c r="V63" t="str">
        <f>IF(AND(Table1[[#This Row],[HITS submitted before]]=0,Table1[[#This Row],[Number of HITs approved or rejected - Last 30 days]]&lt;&gt;0),Table1[[#This Row],[Worker ID]],0)</f>
        <v>AZCGSVDT79E6X</v>
      </c>
      <c r="W63">
        <f>IF(AND(Table1[[#This Row],[HITS submitted before]]&lt;&gt;0,Table1[[#This Row],[Number of HITs approved or rejected - Last 30 days]]&lt;&gt;0),Table1[[#This Row],[Worker ID]],0)</f>
        <v>0</v>
      </c>
    </row>
    <row r="64" spans="1:23" x14ac:dyDescent="0.25">
      <c r="A64" t="s">
        <v>1831</v>
      </c>
      <c r="B64" t="s">
        <v>1832</v>
      </c>
      <c r="C64">
        <v>5</v>
      </c>
      <c r="D64">
        <v>5</v>
      </c>
      <c r="E64" s="1">
        <v>1</v>
      </c>
      <c r="F64">
        <f>Table1[[#This Row],[Number of HITs approved or rejected - Lifetime]]-Table1[[#This Row],[Number of HITs approved or rejected - Last 30 days]]</f>
        <v>1</v>
      </c>
      <c r="G64">
        <f>Table1[[#This Row],[Number of HITs approved - Lifetime]]-Table1[[#This Row],[Number of HITs approved - Last 30 days]]</f>
        <v>1</v>
      </c>
      <c r="H64">
        <f>IF(Table1[[#This Row],[HITS submitted before]]&gt;Table1[[#This Row],[HITs Approved Before]],Table1[[#This Row],[HITS submitted before]]-Table1[[#This Row],[HITs Approved Before]],0)</f>
        <v>0</v>
      </c>
      <c r="I64">
        <v>4</v>
      </c>
      <c r="J64">
        <v>4</v>
      </c>
      <c r="K64">
        <f>Table1[[#This Row],[Number of HITs approved or rejected - Last 30 days]]-Table1[[#This Row],[Number of HITs approved - Last 30 days]]</f>
        <v>0</v>
      </c>
      <c r="L6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" s="1">
        <v>1</v>
      </c>
      <c r="N64">
        <v>4</v>
      </c>
      <c r="O64">
        <v>4</v>
      </c>
      <c r="P64" s="1">
        <v>1</v>
      </c>
      <c r="Q64" t="s">
        <v>15</v>
      </c>
      <c r="S64" t="str">
        <f>IF(Table1[[#This Row],[HITS submitted before]]&lt;&gt;0,Table1[[#This Row],[Worker ID]],0)</f>
        <v>AYPRFUHZSRQVN</v>
      </c>
      <c r="T64" t="str">
        <f>IF(Table1[[#This Row],[Number of HITs approved or rejected - Last 30 days]]&lt;&gt;0,Table1[[#This Row],[Worker ID]],0)</f>
        <v>AYPRFUHZSRQVN</v>
      </c>
      <c r="U64">
        <f>IF(AND(Table1[[#This Row],[HITS submitted before]]&lt;&gt;0,Table1[[#This Row],[Number of HITs approved or rejected - Last 30 days]]=0),Table1[[#This Row],[Worker ID]],0)</f>
        <v>0</v>
      </c>
      <c r="V64">
        <f>IF(AND(Table1[[#This Row],[HITS submitted before]]=0,Table1[[#This Row],[Number of HITs approved or rejected - Last 30 days]]&lt;&gt;0),Table1[[#This Row],[Worker ID]],0)</f>
        <v>0</v>
      </c>
      <c r="W64" t="str">
        <f>IF(AND(Table1[[#This Row],[HITS submitted before]]&lt;&gt;0,Table1[[#This Row],[Number of HITs approved or rejected - Last 30 days]]&lt;&gt;0),Table1[[#This Row],[Worker ID]],0)</f>
        <v>AYPRFUHZSRQVN</v>
      </c>
    </row>
    <row r="65" spans="1:23" x14ac:dyDescent="0.25">
      <c r="A65" t="s">
        <v>1059</v>
      </c>
      <c r="B65" t="s">
        <v>1060</v>
      </c>
      <c r="C65">
        <v>5</v>
      </c>
      <c r="D65">
        <v>5</v>
      </c>
      <c r="E65" s="1">
        <v>1</v>
      </c>
      <c r="F65">
        <f>Table1[[#This Row],[Number of HITs approved or rejected - Lifetime]]-Table1[[#This Row],[Number of HITs approved or rejected - Last 30 days]]</f>
        <v>1</v>
      </c>
      <c r="G65">
        <f>Table1[[#This Row],[Number of HITs approved - Lifetime]]-Table1[[#This Row],[Number of HITs approved - Last 30 days]]</f>
        <v>1</v>
      </c>
      <c r="H65">
        <f>IF(Table1[[#This Row],[HITS submitted before]]&gt;Table1[[#This Row],[HITs Approved Before]],Table1[[#This Row],[HITS submitted before]]-Table1[[#This Row],[HITs Approved Before]],0)</f>
        <v>0</v>
      </c>
      <c r="I65">
        <v>4</v>
      </c>
      <c r="J65">
        <v>4</v>
      </c>
      <c r="K65">
        <f>Table1[[#This Row],[Number of HITs approved or rejected - Last 30 days]]-Table1[[#This Row],[Number of HITs approved - Last 30 days]]</f>
        <v>0</v>
      </c>
      <c r="L6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" s="1">
        <v>1</v>
      </c>
      <c r="N65">
        <v>4</v>
      </c>
      <c r="O65">
        <v>4</v>
      </c>
      <c r="P65" s="1">
        <v>1</v>
      </c>
      <c r="Q65" t="s">
        <v>15</v>
      </c>
      <c r="S65" t="str">
        <f>IF(Table1[[#This Row],[HITS submitted before]]&lt;&gt;0,Table1[[#This Row],[Worker ID]],0)</f>
        <v>A36MAIP7HUKMP5</v>
      </c>
      <c r="T65" t="str">
        <f>IF(Table1[[#This Row],[Number of HITs approved or rejected - Last 30 days]]&lt;&gt;0,Table1[[#This Row],[Worker ID]],0)</f>
        <v>A36MAIP7HUKMP5</v>
      </c>
      <c r="U65">
        <f>IF(AND(Table1[[#This Row],[HITS submitted before]]&lt;&gt;0,Table1[[#This Row],[Number of HITs approved or rejected - Last 30 days]]=0),Table1[[#This Row],[Worker ID]],0)</f>
        <v>0</v>
      </c>
      <c r="V65">
        <f>IF(AND(Table1[[#This Row],[HITS submitted before]]=0,Table1[[#This Row],[Number of HITs approved or rejected - Last 30 days]]&lt;&gt;0),Table1[[#This Row],[Worker ID]],0)</f>
        <v>0</v>
      </c>
      <c r="W65" t="str">
        <f>IF(AND(Table1[[#This Row],[HITS submitted before]]&lt;&gt;0,Table1[[#This Row],[Number of HITs approved or rejected - Last 30 days]]&lt;&gt;0),Table1[[#This Row],[Worker ID]],0)</f>
        <v>A36MAIP7HUKMP5</v>
      </c>
    </row>
    <row r="66" spans="1:23" x14ac:dyDescent="0.25">
      <c r="A66" t="s">
        <v>697</v>
      </c>
      <c r="B66" t="s">
        <v>698</v>
      </c>
      <c r="C66">
        <v>5</v>
      </c>
      <c r="D66">
        <v>5</v>
      </c>
      <c r="E66" s="1">
        <v>1</v>
      </c>
      <c r="F66">
        <f>Table1[[#This Row],[Number of HITs approved or rejected - Lifetime]]-Table1[[#This Row],[Number of HITs approved or rejected - Last 30 days]]</f>
        <v>1</v>
      </c>
      <c r="G66">
        <f>Table1[[#This Row],[Number of HITs approved - Lifetime]]-Table1[[#This Row],[Number of HITs approved - Last 30 days]]</f>
        <v>1</v>
      </c>
      <c r="H66">
        <f>IF(Table1[[#This Row],[HITS submitted before]]&gt;Table1[[#This Row],[HITs Approved Before]],Table1[[#This Row],[HITS submitted before]]-Table1[[#This Row],[HITs Approved Before]],0)</f>
        <v>0</v>
      </c>
      <c r="I66">
        <v>4</v>
      </c>
      <c r="J66">
        <v>4</v>
      </c>
      <c r="K66">
        <f>Table1[[#This Row],[Number of HITs approved or rejected - Last 30 days]]-Table1[[#This Row],[Number of HITs approved - Last 30 days]]</f>
        <v>0</v>
      </c>
      <c r="L6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" s="1">
        <v>1</v>
      </c>
      <c r="N66">
        <v>4</v>
      </c>
      <c r="O66">
        <v>4</v>
      </c>
      <c r="P66" s="1">
        <v>1</v>
      </c>
      <c r="Q66" t="s">
        <v>15</v>
      </c>
      <c r="S66" t="str">
        <f>IF(Table1[[#This Row],[HITS submitted before]]&lt;&gt;0,Table1[[#This Row],[Worker ID]],0)</f>
        <v>A2CJZQHRGRY7J2</v>
      </c>
      <c r="T66" t="str">
        <f>IF(Table1[[#This Row],[Number of HITs approved or rejected - Last 30 days]]&lt;&gt;0,Table1[[#This Row],[Worker ID]],0)</f>
        <v>A2CJZQHRGRY7J2</v>
      </c>
      <c r="U66">
        <f>IF(AND(Table1[[#This Row],[HITS submitted before]]&lt;&gt;0,Table1[[#This Row],[Number of HITs approved or rejected - Last 30 days]]=0),Table1[[#This Row],[Worker ID]],0)</f>
        <v>0</v>
      </c>
      <c r="V66">
        <f>IF(AND(Table1[[#This Row],[HITS submitted before]]=0,Table1[[#This Row],[Number of HITs approved or rejected - Last 30 days]]&lt;&gt;0),Table1[[#This Row],[Worker ID]],0)</f>
        <v>0</v>
      </c>
      <c r="W66" t="str">
        <f>IF(AND(Table1[[#This Row],[HITS submitted before]]&lt;&gt;0,Table1[[#This Row],[Number of HITs approved or rejected - Last 30 days]]&lt;&gt;0),Table1[[#This Row],[Worker ID]],0)</f>
        <v>A2CJZQHRGRY7J2</v>
      </c>
    </row>
    <row r="67" spans="1:23" x14ac:dyDescent="0.25">
      <c r="A67" t="s">
        <v>547</v>
      </c>
      <c r="B67" t="s">
        <v>548</v>
      </c>
      <c r="C67">
        <v>5</v>
      </c>
      <c r="D67">
        <v>5</v>
      </c>
      <c r="E67" s="1">
        <v>1</v>
      </c>
      <c r="F67">
        <f>Table1[[#This Row],[Number of HITs approved or rejected - Lifetime]]-Table1[[#This Row],[Number of HITs approved or rejected - Last 30 days]]</f>
        <v>1</v>
      </c>
      <c r="G67">
        <f>Table1[[#This Row],[Number of HITs approved - Lifetime]]-Table1[[#This Row],[Number of HITs approved - Last 30 days]]</f>
        <v>1</v>
      </c>
      <c r="H67">
        <f>IF(Table1[[#This Row],[HITS submitted before]]&gt;Table1[[#This Row],[HITs Approved Before]],Table1[[#This Row],[HITS submitted before]]-Table1[[#This Row],[HITs Approved Before]],0)</f>
        <v>0</v>
      </c>
      <c r="I67">
        <v>4</v>
      </c>
      <c r="J67">
        <v>4</v>
      </c>
      <c r="K67">
        <f>Table1[[#This Row],[Number of HITs approved or rejected - Last 30 days]]-Table1[[#This Row],[Number of HITs approved - Last 30 days]]</f>
        <v>0</v>
      </c>
      <c r="L6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" s="1">
        <v>1</v>
      </c>
      <c r="N67">
        <v>4</v>
      </c>
      <c r="O67">
        <v>4</v>
      </c>
      <c r="P67" s="1">
        <v>1</v>
      </c>
      <c r="Q67" t="s">
        <v>15</v>
      </c>
      <c r="S67" t="str">
        <f>IF(Table1[[#This Row],[HITS submitted before]]&lt;&gt;0,Table1[[#This Row],[Worker ID]],0)</f>
        <v>A20IXK8ZV8N72H</v>
      </c>
      <c r="T67" t="str">
        <f>IF(Table1[[#This Row],[Number of HITs approved or rejected - Last 30 days]]&lt;&gt;0,Table1[[#This Row],[Worker ID]],0)</f>
        <v>A20IXK8ZV8N72H</v>
      </c>
      <c r="U67">
        <f>IF(AND(Table1[[#This Row],[HITS submitted before]]&lt;&gt;0,Table1[[#This Row],[Number of HITs approved or rejected - Last 30 days]]=0),Table1[[#This Row],[Worker ID]],0)</f>
        <v>0</v>
      </c>
      <c r="V67">
        <f>IF(AND(Table1[[#This Row],[HITS submitted before]]=0,Table1[[#This Row],[Number of HITs approved or rejected - Last 30 days]]&lt;&gt;0),Table1[[#This Row],[Worker ID]],0)</f>
        <v>0</v>
      </c>
      <c r="W67" t="str">
        <f>IF(AND(Table1[[#This Row],[HITS submitted before]]&lt;&gt;0,Table1[[#This Row],[Number of HITs approved or rejected - Last 30 days]]&lt;&gt;0),Table1[[#This Row],[Worker ID]],0)</f>
        <v>A20IXK8ZV8N72H</v>
      </c>
    </row>
    <row r="68" spans="1:23" x14ac:dyDescent="0.25">
      <c r="A68" t="s">
        <v>20</v>
      </c>
      <c r="B68" t="s">
        <v>21</v>
      </c>
      <c r="C68">
        <v>4</v>
      </c>
      <c r="D68">
        <v>4</v>
      </c>
      <c r="E68" s="1">
        <v>1</v>
      </c>
      <c r="F68">
        <f>Table1[[#This Row],[Number of HITs approved or rejected - Lifetime]]-Table1[[#This Row],[Number of HITs approved or rejected - Last 30 days]]</f>
        <v>0</v>
      </c>
      <c r="G68">
        <f>Table1[[#This Row],[Number of HITs approved - Lifetime]]-Table1[[#This Row],[Number of HITs approved - Last 30 days]]</f>
        <v>0</v>
      </c>
      <c r="H68">
        <f>IF(Table1[[#This Row],[HITS submitted before]]&gt;Table1[[#This Row],[HITs Approved Before]],Table1[[#This Row],[HITS submitted before]]-Table1[[#This Row],[HITs Approved Before]],0)</f>
        <v>0</v>
      </c>
      <c r="I68">
        <v>4</v>
      </c>
      <c r="J68">
        <v>4</v>
      </c>
      <c r="K68">
        <f>Table1[[#This Row],[Number of HITs approved or rejected - Last 30 days]]-Table1[[#This Row],[Number of HITs approved - Last 30 days]]</f>
        <v>0</v>
      </c>
      <c r="L6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" s="1">
        <v>1</v>
      </c>
      <c r="N68">
        <v>4</v>
      </c>
      <c r="O68">
        <v>4</v>
      </c>
      <c r="P68" s="1">
        <v>1</v>
      </c>
      <c r="Q68" t="s">
        <v>15</v>
      </c>
      <c r="S68">
        <f>IF(Table1[[#This Row],[HITS submitted before]]&lt;&gt;0,Table1[[#This Row],[Worker ID]],0)</f>
        <v>0</v>
      </c>
      <c r="T68" t="str">
        <f>IF(Table1[[#This Row],[Number of HITs approved or rejected - Last 30 days]]&lt;&gt;0,Table1[[#This Row],[Worker ID]],0)</f>
        <v>A10MH2GE01BXXE</v>
      </c>
      <c r="U68">
        <f>IF(AND(Table1[[#This Row],[HITS submitted before]]&lt;&gt;0,Table1[[#This Row],[Number of HITs approved or rejected - Last 30 days]]=0),Table1[[#This Row],[Worker ID]],0)</f>
        <v>0</v>
      </c>
      <c r="V68" t="str">
        <f>IF(AND(Table1[[#This Row],[HITS submitted before]]=0,Table1[[#This Row],[Number of HITs approved or rejected - Last 30 days]]&lt;&gt;0),Table1[[#This Row],[Worker ID]],0)</f>
        <v>A10MH2GE01BXXE</v>
      </c>
      <c r="W68">
        <f>IF(AND(Table1[[#This Row],[HITS submitted before]]&lt;&gt;0,Table1[[#This Row],[Number of HITs approved or rejected - Last 30 days]]&lt;&gt;0),Table1[[#This Row],[Worker ID]],0)</f>
        <v>0</v>
      </c>
    </row>
    <row r="69" spans="1:23" x14ac:dyDescent="0.25">
      <c r="A69" t="s">
        <v>26</v>
      </c>
      <c r="B69" t="s">
        <v>27</v>
      </c>
      <c r="C69">
        <v>4</v>
      </c>
      <c r="D69">
        <v>4</v>
      </c>
      <c r="E69" s="1">
        <v>1</v>
      </c>
      <c r="F69">
        <f>Table1[[#This Row],[Number of HITs approved or rejected - Lifetime]]-Table1[[#This Row],[Number of HITs approved or rejected - Last 30 days]]</f>
        <v>0</v>
      </c>
      <c r="G69">
        <f>Table1[[#This Row],[Number of HITs approved - Lifetime]]-Table1[[#This Row],[Number of HITs approved - Last 30 days]]</f>
        <v>0</v>
      </c>
      <c r="H69">
        <f>IF(Table1[[#This Row],[HITS submitted before]]&gt;Table1[[#This Row],[HITs Approved Before]],Table1[[#This Row],[HITS submitted before]]-Table1[[#This Row],[HITs Approved Before]],0)</f>
        <v>0</v>
      </c>
      <c r="I69">
        <v>4</v>
      </c>
      <c r="J69">
        <v>4</v>
      </c>
      <c r="K69">
        <f>Table1[[#This Row],[Number of HITs approved or rejected - Last 30 days]]-Table1[[#This Row],[Number of HITs approved - Last 30 days]]</f>
        <v>0</v>
      </c>
      <c r="L6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" s="1">
        <v>1</v>
      </c>
      <c r="N69">
        <v>4</v>
      </c>
      <c r="O69">
        <v>4</v>
      </c>
      <c r="P69" s="1">
        <v>1</v>
      </c>
      <c r="Q69" t="s">
        <v>15</v>
      </c>
      <c r="S69">
        <f>IF(Table1[[#This Row],[HITS submitted before]]&lt;&gt;0,Table1[[#This Row],[Worker ID]],0)</f>
        <v>0</v>
      </c>
      <c r="T69" t="str">
        <f>IF(Table1[[#This Row],[Number of HITs approved or rejected - Last 30 days]]&lt;&gt;0,Table1[[#This Row],[Worker ID]],0)</f>
        <v>A11FHN4OEREL9P</v>
      </c>
      <c r="U69">
        <f>IF(AND(Table1[[#This Row],[HITS submitted before]]&lt;&gt;0,Table1[[#This Row],[Number of HITs approved or rejected - Last 30 days]]=0),Table1[[#This Row],[Worker ID]],0)</f>
        <v>0</v>
      </c>
      <c r="V69" t="str">
        <f>IF(AND(Table1[[#This Row],[HITS submitted before]]=0,Table1[[#This Row],[Number of HITs approved or rejected - Last 30 days]]&lt;&gt;0),Table1[[#This Row],[Worker ID]],0)</f>
        <v>A11FHN4OEREL9P</v>
      </c>
      <c r="W69">
        <f>IF(AND(Table1[[#This Row],[HITS submitted before]]&lt;&gt;0,Table1[[#This Row],[Number of HITs approved or rejected - Last 30 days]]&lt;&gt;0),Table1[[#This Row],[Worker ID]],0)</f>
        <v>0</v>
      </c>
    </row>
    <row r="70" spans="1:23" x14ac:dyDescent="0.25">
      <c r="A70" t="s">
        <v>168</v>
      </c>
      <c r="B70" t="s">
        <v>169</v>
      </c>
      <c r="C70">
        <v>4</v>
      </c>
      <c r="D70">
        <v>4</v>
      </c>
      <c r="E70" s="1">
        <v>1</v>
      </c>
      <c r="F70">
        <f>Table1[[#This Row],[Number of HITs approved or rejected - Lifetime]]-Table1[[#This Row],[Number of HITs approved or rejected - Last 30 days]]</f>
        <v>0</v>
      </c>
      <c r="G70">
        <f>Table1[[#This Row],[Number of HITs approved - Lifetime]]-Table1[[#This Row],[Number of HITs approved - Last 30 days]]</f>
        <v>0</v>
      </c>
      <c r="H70">
        <f>IF(Table1[[#This Row],[HITS submitted before]]&gt;Table1[[#This Row],[HITs Approved Before]],Table1[[#This Row],[HITS submitted before]]-Table1[[#This Row],[HITs Approved Before]],0)</f>
        <v>0</v>
      </c>
      <c r="I70">
        <v>4</v>
      </c>
      <c r="J70">
        <v>4</v>
      </c>
      <c r="K70">
        <f>Table1[[#This Row],[Number of HITs approved or rejected - Last 30 days]]-Table1[[#This Row],[Number of HITs approved - Last 30 days]]</f>
        <v>0</v>
      </c>
      <c r="L7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" s="1">
        <v>1</v>
      </c>
      <c r="N70">
        <v>4</v>
      </c>
      <c r="O70">
        <v>4</v>
      </c>
      <c r="P70" s="1">
        <v>1</v>
      </c>
      <c r="Q70" t="s">
        <v>15</v>
      </c>
      <c r="S70">
        <f>IF(Table1[[#This Row],[HITS submitted before]]&lt;&gt;0,Table1[[#This Row],[Worker ID]],0)</f>
        <v>0</v>
      </c>
      <c r="T70" t="str">
        <f>IF(Table1[[#This Row],[Number of HITs approved or rejected - Last 30 days]]&lt;&gt;0,Table1[[#This Row],[Worker ID]],0)</f>
        <v>A1BWS5AD2T4NIR</v>
      </c>
      <c r="U70">
        <f>IF(AND(Table1[[#This Row],[HITS submitted before]]&lt;&gt;0,Table1[[#This Row],[Number of HITs approved or rejected - Last 30 days]]=0),Table1[[#This Row],[Worker ID]],0)</f>
        <v>0</v>
      </c>
      <c r="V70" t="str">
        <f>IF(AND(Table1[[#This Row],[HITS submitted before]]=0,Table1[[#This Row],[Number of HITs approved or rejected - Last 30 days]]&lt;&gt;0),Table1[[#This Row],[Worker ID]],0)</f>
        <v>A1BWS5AD2T4NIR</v>
      </c>
      <c r="W70">
        <f>IF(AND(Table1[[#This Row],[HITS submitted before]]&lt;&gt;0,Table1[[#This Row],[Number of HITs approved or rejected - Last 30 days]]&lt;&gt;0),Table1[[#This Row],[Worker ID]],0)</f>
        <v>0</v>
      </c>
    </row>
    <row r="71" spans="1:23" x14ac:dyDescent="0.25">
      <c r="A71" t="s">
        <v>354</v>
      </c>
      <c r="B71" t="s">
        <v>355</v>
      </c>
      <c r="C71">
        <v>4</v>
      </c>
      <c r="D71">
        <v>4</v>
      </c>
      <c r="E71" s="1">
        <v>1</v>
      </c>
      <c r="F71">
        <f>Table1[[#This Row],[Number of HITs approved or rejected - Lifetime]]-Table1[[#This Row],[Number of HITs approved or rejected - Last 30 days]]</f>
        <v>0</v>
      </c>
      <c r="G71">
        <f>Table1[[#This Row],[Number of HITs approved - Lifetime]]-Table1[[#This Row],[Number of HITs approved - Last 30 days]]</f>
        <v>0</v>
      </c>
      <c r="H71">
        <f>IF(Table1[[#This Row],[HITS submitted before]]&gt;Table1[[#This Row],[HITs Approved Before]],Table1[[#This Row],[HITS submitted before]]-Table1[[#This Row],[HITs Approved Before]],0)</f>
        <v>0</v>
      </c>
      <c r="I71">
        <v>4</v>
      </c>
      <c r="J71">
        <v>4</v>
      </c>
      <c r="K71">
        <f>Table1[[#This Row],[Number of HITs approved or rejected - Last 30 days]]-Table1[[#This Row],[Number of HITs approved - Last 30 days]]</f>
        <v>0</v>
      </c>
      <c r="L7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" s="1">
        <v>1</v>
      </c>
      <c r="N71">
        <v>4</v>
      </c>
      <c r="O71">
        <v>4</v>
      </c>
      <c r="P71" s="1">
        <v>1</v>
      </c>
      <c r="Q71" t="s">
        <v>15</v>
      </c>
      <c r="S71">
        <f>IF(Table1[[#This Row],[HITS submitted before]]&lt;&gt;0,Table1[[#This Row],[Worker ID]],0)</f>
        <v>0</v>
      </c>
      <c r="T71" t="str">
        <f>IF(Table1[[#This Row],[Number of HITs approved or rejected - Last 30 days]]&lt;&gt;0,Table1[[#This Row],[Worker ID]],0)</f>
        <v>A1OFS99W7B2RET</v>
      </c>
      <c r="U71">
        <f>IF(AND(Table1[[#This Row],[HITS submitted before]]&lt;&gt;0,Table1[[#This Row],[Number of HITs approved or rejected - Last 30 days]]=0),Table1[[#This Row],[Worker ID]],0)</f>
        <v>0</v>
      </c>
      <c r="V71" t="str">
        <f>IF(AND(Table1[[#This Row],[HITS submitted before]]=0,Table1[[#This Row],[Number of HITs approved or rejected - Last 30 days]]&lt;&gt;0),Table1[[#This Row],[Worker ID]],0)</f>
        <v>A1OFS99W7B2RET</v>
      </c>
      <c r="W71">
        <f>IF(AND(Table1[[#This Row],[HITS submitted before]]&lt;&gt;0,Table1[[#This Row],[Number of HITs approved or rejected - Last 30 days]]&lt;&gt;0),Table1[[#This Row],[Worker ID]],0)</f>
        <v>0</v>
      </c>
    </row>
    <row r="72" spans="1:23" x14ac:dyDescent="0.25">
      <c r="A72" t="s">
        <v>392</v>
      </c>
      <c r="B72" t="s">
        <v>393</v>
      </c>
      <c r="C72">
        <v>4</v>
      </c>
      <c r="D72">
        <v>4</v>
      </c>
      <c r="E72" s="1">
        <v>1</v>
      </c>
      <c r="F72">
        <f>Table1[[#This Row],[Number of HITs approved or rejected - Lifetime]]-Table1[[#This Row],[Number of HITs approved or rejected - Last 30 days]]</f>
        <v>0</v>
      </c>
      <c r="G72">
        <f>Table1[[#This Row],[Number of HITs approved - Lifetime]]-Table1[[#This Row],[Number of HITs approved - Last 30 days]]</f>
        <v>0</v>
      </c>
      <c r="H72">
        <f>IF(Table1[[#This Row],[HITS submitted before]]&gt;Table1[[#This Row],[HITs Approved Before]],Table1[[#This Row],[HITS submitted before]]-Table1[[#This Row],[HITs Approved Before]],0)</f>
        <v>0</v>
      </c>
      <c r="I72">
        <v>4</v>
      </c>
      <c r="J72">
        <v>4</v>
      </c>
      <c r="K72">
        <f>Table1[[#This Row],[Number of HITs approved or rejected - Last 30 days]]-Table1[[#This Row],[Number of HITs approved - Last 30 days]]</f>
        <v>0</v>
      </c>
      <c r="L7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" s="1">
        <v>1</v>
      </c>
      <c r="N72">
        <v>4</v>
      </c>
      <c r="O72">
        <v>4</v>
      </c>
      <c r="P72" s="1">
        <v>1</v>
      </c>
      <c r="Q72" t="s">
        <v>15</v>
      </c>
      <c r="S72">
        <f>IF(Table1[[#This Row],[HITS submitted before]]&lt;&gt;0,Table1[[#This Row],[Worker ID]],0)</f>
        <v>0</v>
      </c>
      <c r="T72" t="str">
        <f>IF(Table1[[#This Row],[Number of HITs approved or rejected - Last 30 days]]&lt;&gt;0,Table1[[#This Row],[Worker ID]],0)</f>
        <v>A1RATFICCKLCQ</v>
      </c>
      <c r="U72">
        <f>IF(AND(Table1[[#This Row],[HITS submitted before]]&lt;&gt;0,Table1[[#This Row],[Number of HITs approved or rejected - Last 30 days]]=0),Table1[[#This Row],[Worker ID]],0)</f>
        <v>0</v>
      </c>
      <c r="V72" t="str">
        <f>IF(AND(Table1[[#This Row],[HITS submitted before]]=0,Table1[[#This Row],[Number of HITs approved or rejected - Last 30 days]]&lt;&gt;0),Table1[[#This Row],[Worker ID]],0)</f>
        <v>A1RATFICCKLCQ</v>
      </c>
      <c r="W72">
        <f>IF(AND(Table1[[#This Row],[HITS submitted before]]&lt;&gt;0,Table1[[#This Row],[Number of HITs approved or rejected - Last 30 days]]&lt;&gt;0),Table1[[#This Row],[Worker ID]],0)</f>
        <v>0</v>
      </c>
    </row>
    <row r="73" spans="1:23" x14ac:dyDescent="0.25">
      <c r="A73" t="s">
        <v>533</v>
      </c>
      <c r="B73" t="s">
        <v>534</v>
      </c>
      <c r="C73">
        <v>4</v>
      </c>
      <c r="D73">
        <v>4</v>
      </c>
      <c r="E73" s="1">
        <v>1</v>
      </c>
      <c r="F73">
        <f>Table1[[#This Row],[Number of HITs approved or rejected - Lifetime]]-Table1[[#This Row],[Number of HITs approved or rejected - Last 30 days]]</f>
        <v>0</v>
      </c>
      <c r="G73">
        <f>Table1[[#This Row],[Number of HITs approved - Lifetime]]-Table1[[#This Row],[Number of HITs approved - Last 30 days]]</f>
        <v>0</v>
      </c>
      <c r="H73">
        <f>IF(Table1[[#This Row],[HITS submitted before]]&gt;Table1[[#This Row],[HITs Approved Before]],Table1[[#This Row],[HITS submitted before]]-Table1[[#This Row],[HITs Approved Before]],0)</f>
        <v>0</v>
      </c>
      <c r="I73">
        <v>4</v>
      </c>
      <c r="J73">
        <v>4</v>
      </c>
      <c r="K73">
        <f>Table1[[#This Row],[Number of HITs approved or rejected - Last 30 days]]-Table1[[#This Row],[Number of HITs approved - Last 30 days]]</f>
        <v>0</v>
      </c>
      <c r="L7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" s="1">
        <v>1</v>
      </c>
      <c r="N73">
        <v>4</v>
      </c>
      <c r="O73">
        <v>4</v>
      </c>
      <c r="P73" s="1">
        <v>1</v>
      </c>
      <c r="Q73" t="s">
        <v>15</v>
      </c>
      <c r="S73">
        <f>IF(Table1[[#This Row],[HITS submitted before]]&lt;&gt;0,Table1[[#This Row],[Worker ID]],0)</f>
        <v>0</v>
      </c>
      <c r="T73" t="str">
        <f>IF(Table1[[#This Row],[Number of HITs approved or rejected - Last 30 days]]&lt;&gt;0,Table1[[#This Row],[Worker ID]],0)</f>
        <v>A1ZLICHUIV6S7V</v>
      </c>
      <c r="U73">
        <f>IF(AND(Table1[[#This Row],[HITS submitted before]]&lt;&gt;0,Table1[[#This Row],[Number of HITs approved or rejected - Last 30 days]]=0),Table1[[#This Row],[Worker ID]],0)</f>
        <v>0</v>
      </c>
      <c r="V73" t="str">
        <f>IF(AND(Table1[[#This Row],[HITS submitted before]]=0,Table1[[#This Row],[Number of HITs approved or rejected - Last 30 days]]&lt;&gt;0),Table1[[#This Row],[Worker ID]],0)</f>
        <v>A1ZLICHUIV6S7V</v>
      </c>
      <c r="W73">
        <f>IF(AND(Table1[[#This Row],[HITS submitted before]]&lt;&gt;0,Table1[[#This Row],[Number of HITs approved or rejected - Last 30 days]]&lt;&gt;0),Table1[[#This Row],[Worker ID]],0)</f>
        <v>0</v>
      </c>
    </row>
    <row r="74" spans="1:23" x14ac:dyDescent="0.25">
      <c r="A74" t="s">
        <v>721</v>
      </c>
      <c r="B74" t="s">
        <v>722</v>
      </c>
      <c r="C74">
        <v>4</v>
      </c>
      <c r="D74">
        <v>4</v>
      </c>
      <c r="E74" s="1">
        <v>1</v>
      </c>
      <c r="F74">
        <f>Table1[[#This Row],[Number of HITs approved or rejected - Lifetime]]-Table1[[#This Row],[Number of HITs approved or rejected - Last 30 days]]</f>
        <v>0</v>
      </c>
      <c r="G74">
        <f>Table1[[#This Row],[Number of HITs approved - Lifetime]]-Table1[[#This Row],[Number of HITs approved - Last 30 days]]</f>
        <v>0</v>
      </c>
      <c r="H74">
        <f>IF(Table1[[#This Row],[HITS submitted before]]&gt;Table1[[#This Row],[HITs Approved Before]],Table1[[#This Row],[HITS submitted before]]-Table1[[#This Row],[HITs Approved Before]],0)</f>
        <v>0</v>
      </c>
      <c r="I74">
        <v>4</v>
      </c>
      <c r="J74">
        <v>4</v>
      </c>
      <c r="K74">
        <f>Table1[[#This Row],[Number of HITs approved or rejected - Last 30 days]]-Table1[[#This Row],[Number of HITs approved - Last 30 days]]</f>
        <v>0</v>
      </c>
      <c r="L7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" s="1">
        <v>1</v>
      </c>
      <c r="N74">
        <v>4</v>
      </c>
      <c r="O74">
        <v>4</v>
      </c>
      <c r="P74" s="1">
        <v>1</v>
      </c>
      <c r="Q74" t="s">
        <v>15</v>
      </c>
      <c r="S74">
        <f>IF(Table1[[#This Row],[HITS submitted before]]&lt;&gt;0,Table1[[#This Row],[Worker ID]],0)</f>
        <v>0</v>
      </c>
      <c r="T74" t="str">
        <f>IF(Table1[[#This Row],[Number of HITs approved or rejected - Last 30 days]]&lt;&gt;0,Table1[[#This Row],[Worker ID]],0)</f>
        <v>A2E5RC1SUXN0C0</v>
      </c>
      <c r="U74">
        <f>IF(AND(Table1[[#This Row],[HITS submitted before]]&lt;&gt;0,Table1[[#This Row],[Number of HITs approved or rejected - Last 30 days]]=0),Table1[[#This Row],[Worker ID]],0)</f>
        <v>0</v>
      </c>
      <c r="V74" t="str">
        <f>IF(AND(Table1[[#This Row],[HITS submitted before]]=0,Table1[[#This Row],[Number of HITs approved or rejected - Last 30 days]]&lt;&gt;0),Table1[[#This Row],[Worker ID]],0)</f>
        <v>A2E5RC1SUXN0C0</v>
      </c>
      <c r="W74">
        <f>IF(AND(Table1[[#This Row],[HITS submitted before]]&lt;&gt;0,Table1[[#This Row],[Number of HITs approved or rejected - Last 30 days]]&lt;&gt;0),Table1[[#This Row],[Worker ID]],0)</f>
        <v>0</v>
      </c>
    </row>
    <row r="75" spans="1:23" x14ac:dyDescent="0.25">
      <c r="A75" t="s">
        <v>819</v>
      </c>
      <c r="B75" t="s">
        <v>820</v>
      </c>
      <c r="C75">
        <v>4</v>
      </c>
      <c r="D75">
        <v>4</v>
      </c>
      <c r="E75" s="1">
        <v>1</v>
      </c>
      <c r="F75">
        <f>Table1[[#This Row],[Number of HITs approved or rejected - Lifetime]]-Table1[[#This Row],[Number of HITs approved or rejected - Last 30 days]]</f>
        <v>0</v>
      </c>
      <c r="G75">
        <f>Table1[[#This Row],[Number of HITs approved - Lifetime]]-Table1[[#This Row],[Number of HITs approved - Last 30 days]]</f>
        <v>0</v>
      </c>
      <c r="H75">
        <f>IF(Table1[[#This Row],[HITS submitted before]]&gt;Table1[[#This Row],[HITs Approved Before]],Table1[[#This Row],[HITS submitted before]]-Table1[[#This Row],[HITs Approved Before]],0)</f>
        <v>0</v>
      </c>
      <c r="I75">
        <v>4</v>
      </c>
      <c r="J75">
        <v>4</v>
      </c>
      <c r="K75">
        <f>Table1[[#This Row],[Number of HITs approved or rejected - Last 30 days]]-Table1[[#This Row],[Number of HITs approved - Last 30 days]]</f>
        <v>0</v>
      </c>
      <c r="L7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" s="1">
        <v>1</v>
      </c>
      <c r="N75">
        <v>4</v>
      </c>
      <c r="O75">
        <v>4</v>
      </c>
      <c r="P75" s="1">
        <v>1</v>
      </c>
      <c r="Q75" t="s">
        <v>15</v>
      </c>
      <c r="S75">
        <f>IF(Table1[[#This Row],[HITS submitted before]]&lt;&gt;0,Table1[[#This Row],[Worker ID]],0)</f>
        <v>0</v>
      </c>
      <c r="T75" t="str">
        <f>IF(Table1[[#This Row],[Number of HITs approved or rejected - Last 30 days]]&lt;&gt;0,Table1[[#This Row],[Worker ID]],0)</f>
        <v>A2MD7JLDQ34JB2</v>
      </c>
      <c r="U75">
        <f>IF(AND(Table1[[#This Row],[HITS submitted before]]&lt;&gt;0,Table1[[#This Row],[Number of HITs approved or rejected - Last 30 days]]=0),Table1[[#This Row],[Worker ID]],0)</f>
        <v>0</v>
      </c>
      <c r="V75" t="str">
        <f>IF(AND(Table1[[#This Row],[HITS submitted before]]=0,Table1[[#This Row],[Number of HITs approved or rejected - Last 30 days]]&lt;&gt;0),Table1[[#This Row],[Worker ID]],0)</f>
        <v>A2MD7JLDQ34JB2</v>
      </c>
      <c r="W75">
        <f>IF(AND(Table1[[#This Row],[HITS submitted before]]&lt;&gt;0,Table1[[#This Row],[Number of HITs approved or rejected - Last 30 days]]&lt;&gt;0),Table1[[#This Row],[Worker ID]],0)</f>
        <v>0</v>
      </c>
    </row>
    <row r="76" spans="1:23" x14ac:dyDescent="0.25">
      <c r="A76" t="s">
        <v>841</v>
      </c>
      <c r="B76" t="s">
        <v>842</v>
      </c>
      <c r="C76">
        <v>4</v>
      </c>
      <c r="D76">
        <v>4</v>
      </c>
      <c r="E76" s="1">
        <v>1</v>
      </c>
      <c r="F76">
        <f>Table1[[#This Row],[Number of HITs approved or rejected - Lifetime]]-Table1[[#This Row],[Number of HITs approved or rejected - Last 30 days]]</f>
        <v>0</v>
      </c>
      <c r="G76">
        <f>Table1[[#This Row],[Number of HITs approved - Lifetime]]-Table1[[#This Row],[Number of HITs approved - Last 30 days]]</f>
        <v>0</v>
      </c>
      <c r="H76">
        <f>IF(Table1[[#This Row],[HITS submitted before]]&gt;Table1[[#This Row],[HITs Approved Before]],Table1[[#This Row],[HITS submitted before]]-Table1[[#This Row],[HITs Approved Before]],0)</f>
        <v>0</v>
      </c>
      <c r="I76">
        <v>4</v>
      </c>
      <c r="J76">
        <v>4</v>
      </c>
      <c r="K76">
        <f>Table1[[#This Row],[Number of HITs approved or rejected - Last 30 days]]-Table1[[#This Row],[Number of HITs approved - Last 30 days]]</f>
        <v>0</v>
      </c>
      <c r="L7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" s="1">
        <v>1</v>
      </c>
      <c r="N76">
        <v>2</v>
      </c>
      <c r="O76">
        <v>2</v>
      </c>
      <c r="P76" s="1">
        <v>1</v>
      </c>
      <c r="Q76" t="s">
        <v>15</v>
      </c>
      <c r="S76">
        <f>IF(Table1[[#This Row],[HITS submitted before]]&lt;&gt;0,Table1[[#This Row],[Worker ID]],0)</f>
        <v>0</v>
      </c>
      <c r="T76" t="str">
        <f>IF(Table1[[#This Row],[Number of HITs approved or rejected - Last 30 days]]&lt;&gt;0,Table1[[#This Row],[Worker ID]],0)</f>
        <v>A2O5I09159UCFJ</v>
      </c>
      <c r="U76">
        <f>IF(AND(Table1[[#This Row],[HITS submitted before]]&lt;&gt;0,Table1[[#This Row],[Number of HITs approved or rejected - Last 30 days]]=0),Table1[[#This Row],[Worker ID]],0)</f>
        <v>0</v>
      </c>
      <c r="V76" t="str">
        <f>IF(AND(Table1[[#This Row],[HITS submitted before]]=0,Table1[[#This Row],[Number of HITs approved or rejected - Last 30 days]]&lt;&gt;0),Table1[[#This Row],[Worker ID]],0)</f>
        <v>A2O5I09159UCFJ</v>
      </c>
      <c r="W76">
        <f>IF(AND(Table1[[#This Row],[HITS submitted before]]&lt;&gt;0,Table1[[#This Row],[Number of HITs approved or rejected - Last 30 days]]&lt;&gt;0),Table1[[#This Row],[Worker ID]],0)</f>
        <v>0</v>
      </c>
    </row>
    <row r="77" spans="1:23" x14ac:dyDescent="0.25">
      <c r="A77" t="s">
        <v>861</v>
      </c>
      <c r="B77" t="s">
        <v>862</v>
      </c>
      <c r="C77">
        <v>4</v>
      </c>
      <c r="D77">
        <v>4</v>
      </c>
      <c r="E77" s="1">
        <v>1</v>
      </c>
      <c r="F77">
        <f>Table1[[#This Row],[Number of HITs approved or rejected - Lifetime]]-Table1[[#This Row],[Number of HITs approved or rejected - Last 30 days]]</f>
        <v>0</v>
      </c>
      <c r="G77">
        <f>Table1[[#This Row],[Number of HITs approved - Lifetime]]-Table1[[#This Row],[Number of HITs approved - Last 30 days]]</f>
        <v>0</v>
      </c>
      <c r="H77">
        <f>IF(Table1[[#This Row],[HITS submitted before]]&gt;Table1[[#This Row],[HITs Approved Before]],Table1[[#This Row],[HITS submitted before]]-Table1[[#This Row],[HITs Approved Before]],0)</f>
        <v>0</v>
      </c>
      <c r="I77">
        <v>4</v>
      </c>
      <c r="J77">
        <v>4</v>
      </c>
      <c r="K77">
        <f>Table1[[#This Row],[Number of HITs approved or rejected - Last 30 days]]-Table1[[#This Row],[Number of HITs approved - Last 30 days]]</f>
        <v>0</v>
      </c>
      <c r="L7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" s="1">
        <v>1</v>
      </c>
      <c r="N77">
        <v>4</v>
      </c>
      <c r="O77">
        <v>4</v>
      </c>
      <c r="P77" s="1">
        <v>1</v>
      </c>
      <c r="Q77" t="s">
        <v>15</v>
      </c>
      <c r="S77">
        <f>IF(Table1[[#This Row],[HITS submitted before]]&lt;&gt;0,Table1[[#This Row],[Worker ID]],0)</f>
        <v>0</v>
      </c>
      <c r="T77" t="str">
        <f>IF(Table1[[#This Row],[Number of HITs approved or rejected - Last 30 days]]&lt;&gt;0,Table1[[#This Row],[Worker ID]],0)</f>
        <v>A2Q5IQRCTAVF93</v>
      </c>
      <c r="U77">
        <f>IF(AND(Table1[[#This Row],[HITS submitted before]]&lt;&gt;0,Table1[[#This Row],[Number of HITs approved or rejected - Last 30 days]]=0),Table1[[#This Row],[Worker ID]],0)</f>
        <v>0</v>
      </c>
      <c r="V77" t="str">
        <f>IF(AND(Table1[[#This Row],[HITS submitted before]]=0,Table1[[#This Row],[Number of HITs approved or rejected - Last 30 days]]&lt;&gt;0),Table1[[#This Row],[Worker ID]],0)</f>
        <v>A2Q5IQRCTAVF93</v>
      </c>
      <c r="W77">
        <f>IF(AND(Table1[[#This Row],[HITS submitted before]]&lt;&gt;0,Table1[[#This Row],[Number of HITs approved or rejected - Last 30 days]]&lt;&gt;0),Table1[[#This Row],[Worker ID]],0)</f>
        <v>0</v>
      </c>
    </row>
    <row r="78" spans="1:23" x14ac:dyDescent="0.25">
      <c r="A78" t="s">
        <v>907</v>
      </c>
      <c r="B78" t="s">
        <v>908</v>
      </c>
      <c r="C78">
        <v>4</v>
      </c>
      <c r="D78">
        <v>4</v>
      </c>
      <c r="E78" s="1">
        <v>1</v>
      </c>
      <c r="F78">
        <f>Table1[[#This Row],[Number of HITs approved or rejected - Lifetime]]-Table1[[#This Row],[Number of HITs approved or rejected - Last 30 days]]</f>
        <v>0</v>
      </c>
      <c r="G78">
        <f>Table1[[#This Row],[Number of HITs approved - Lifetime]]-Table1[[#This Row],[Number of HITs approved - Last 30 days]]</f>
        <v>0</v>
      </c>
      <c r="H78">
        <f>IF(Table1[[#This Row],[HITS submitted before]]&gt;Table1[[#This Row],[HITs Approved Before]],Table1[[#This Row],[HITS submitted before]]-Table1[[#This Row],[HITs Approved Before]],0)</f>
        <v>0</v>
      </c>
      <c r="I78">
        <v>4</v>
      </c>
      <c r="J78">
        <v>4</v>
      </c>
      <c r="K78">
        <f>Table1[[#This Row],[Number of HITs approved or rejected - Last 30 days]]-Table1[[#This Row],[Number of HITs approved - Last 30 days]]</f>
        <v>0</v>
      </c>
      <c r="L7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" s="1">
        <v>1</v>
      </c>
      <c r="N78">
        <v>4</v>
      </c>
      <c r="O78">
        <v>4</v>
      </c>
      <c r="P78" s="1">
        <v>1</v>
      </c>
      <c r="Q78" t="s">
        <v>15</v>
      </c>
      <c r="S78">
        <f>IF(Table1[[#This Row],[HITS submitted before]]&lt;&gt;0,Table1[[#This Row],[Worker ID]],0)</f>
        <v>0</v>
      </c>
      <c r="T78" t="str">
        <f>IF(Table1[[#This Row],[Number of HITs approved or rejected - Last 30 days]]&lt;&gt;0,Table1[[#This Row],[Worker ID]],0)</f>
        <v>A2V28W4THGYYTQ</v>
      </c>
      <c r="U78">
        <f>IF(AND(Table1[[#This Row],[HITS submitted before]]&lt;&gt;0,Table1[[#This Row],[Number of HITs approved or rejected - Last 30 days]]=0),Table1[[#This Row],[Worker ID]],0)</f>
        <v>0</v>
      </c>
      <c r="V78" t="str">
        <f>IF(AND(Table1[[#This Row],[HITS submitted before]]=0,Table1[[#This Row],[Number of HITs approved or rejected - Last 30 days]]&lt;&gt;0),Table1[[#This Row],[Worker ID]],0)</f>
        <v>A2V28W4THGYYTQ</v>
      </c>
      <c r="W78">
        <f>IF(AND(Table1[[#This Row],[HITS submitted before]]&lt;&gt;0,Table1[[#This Row],[Number of HITs approved or rejected - Last 30 days]]&lt;&gt;0),Table1[[#This Row],[Worker ID]],0)</f>
        <v>0</v>
      </c>
    </row>
    <row r="79" spans="1:23" x14ac:dyDescent="0.25">
      <c r="A79" t="s">
        <v>927</v>
      </c>
      <c r="B79" t="s">
        <v>928</v>
      </c>
      <c r="C79">
        <v>4</v>
      </c>
      <c r="D79">
        <v>4</v>
      </c>
      <c r="E79" s="1">
        <v>1</v>
      </c>
      <c r="F79">
        <f>Table1[[#This Row],[Number of HITs approved or rejected - Lifetime]]-Table1[[#This Row],[Number of HITs approved or rejected - Last 30 days]]</f>
        <v>0</v>
      </c>
      <c r="G79">
        <f>Table1[[#This Row],[Number of HITs approved - Lifetime]]-Table1[[#This Row],[Number of HITs approved - Last 30 days]]</f>
        <v>0</v>
      </c>
      <c r="H79">
        <f>IF(Table1[[#This Row],[HITS submitted before]]&gt;Table1[[#This Row],[HITs Approved Before]],Table1[[#This Row],[HITS submitted before]]-Table1[[#This Row],[HITs Approved Before]],0)</f>
        <v>0</v>
      </c>
      <c r="I79">
        <v>4</v>
      </c>
      <c r="J79">
        <v>4</v>
      </c>
      <c r="K79">
        <f>Table1[[#This Row],[Number of HITs approved or rejected - Last 30 days]]-Table1[[#This Row],[Number of HITs approved - Last 30 days]]</f>
        <v>0</v>
      </c>
      <c r="L7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" s="1">
        <v>1</v>
      </c>
      <c r="N79">
        <v>4</v>
      </c>
      <c r="O79">
        <v>4</v>
      </c>
      <c r="P79" s="1">
        <v>1</v>
      </c>
      <c r="Q79" t="s">
        <v>15</v>
      </c>
      <c r="S79">
        <f>IF(Table1[[#This Row],[HITS submitted before]]&lt;&gt;0,Table1[[#This Row],[Worker ID]],0)</f>
        <v>0</v>
      </c>
      <c r="T79" t="str">
        <f>IF(Table1[[#This Row],[Number of HITs approved or rejected - Last 30 days]]&lt;&gt;0,Table1[[#This Row],[Worker ID]],0)</f>
        <v>A2VTEQI9JVC9YS</v>
      </c>
      <c r="U79">
        <f>IF(AND(Table1[[#This Row],[HITS submitted before]]&lt;&gt;0,Table1[[#This Row],[Number of HITs approved or rejected - Last 30 days]]=0),Table1[[#This Row],[Worker ID]],0)</f>
        <v>0</v>
      </c>
      <c r="V79" t="str">
        <f>IF(AND(Table1[[#This Row],[HITS submitted before]]=0,Table1[[#This Row],[Number of HITs approved or rejected - Last 30 days]]&lt;&gt;0),Table1[[#This Row],[Worker ID]],0)</f>
        <v>A2VTEQI9JVC9YS</v>
      </c>
      <c r="W79">
        <f>IF(AND(Table1[[#This Row],[HITS submitted before]]&lt;&gt;0,Table1[[#This Row],[Number of HITs approved or rejected - Last 30 days]]&lt;&gt;0),Table1[[#This Row],[Worker ID]],0)</f>
        <v>0</v>
      </c>
    </row>
    <row r="80" spans="1:23" x14ac:dyDescent="0.25">
      <c r="A80" t="s">
        <v>951</v>
      </c>
      <c r="B80" t="s">
        <v>952</v>
      </c>
      <c r="C80">
        <v>4</v>
      </c>
      <c r="D80">
        <v>4</v>
      </c>
      <c r="E80" s="1">
        <v>1</v>
      </c>
      <c r="F80">
        <f>Table1[[#This Row],[Number of HITs approved or rejected - Lifetime]]-Table1[[#This Row],[Number of HITs approved or rejected - Last 30 days]]</f>
        <v>0</v>
      </c>
      <c r="G80">
        <f>Table1[[#This Row],[Number of HITs approved - Lifetime]]-Table1[[#This Row],[Number of HITs approved - Last 30 days]]</f>
        <v>0</v>
      </c>
      <c r="H80">
        <f>IF(Table1[[#This Row],[HITS submitted before]]&gt;Table1[[#This Row],[HITs Approved Before]],Table1[[#This Row],[HITS submitted before]]-Table1[[#This Row],[HITs Approved Before]],0)</f>
        <v>0</v>
      </c>
      <c r="I80">
        <v>4</v>
      </c>
      <c r="J80">
        <v>4</v>
      </c>
      <c r="K80">
        <f>Table1[[#This Row],[Number of HITs approved or rejected - Last 30 days]]-Table1[[#This Row],[Number of HITs approved - Last 30 days]]</f>
        <v>0</v>
      </c>
      <c r="L8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" s="1">
        <v>1</v>
      </c>
      <c r="N80">
        <v>4</v>
      </c>
      <c r="O80">
        <v>4</v>
      </c>
      <c r="P80" s="1">
        <v>1</v>
      </c>
      <c r="Q80" t="s">
        <v>15</v>
      </c>
      <c r="S80">
        <f>IF(Table1[[#This Row],[HITS submitted before]]&lt;&gt;0,Table1[[#This Row],[Worker ID]],0)</f>
        <v>0</v>
      </c>
      <c r="T80" t="str">
        <f>IF(Table1[[#This Row],[Number of HITs approved or rejected - Last 30 days]]&lt;&gt;0,Table1[[#This Row],[Worker ID]],0)</f>
        <v>A2XYFV2RZ9Q17J</v>
      </c>
      <c r="U80">
        <f>IF(AND(Table1[[#This Row],[HITS submitted before]]&lt;&gt;0,Table1[[#This Row],[Number of HITs approved or rejected - Last 30 days]]=0),Table1[[#This Row],[Worker ID]],0)</f>
        <v>0</v>
      </c>
      <c r="V80" t="str">
        <f>IF(AND(Table1[[#This Row],[HITS submitted before]]=0,Table1[[#This Row],[Number of HITs approved or rejected - Last 30 days]]&lt;&gt;0),Table1[[#This Row],[Worker ID]],0)</f>
        <v>A2XYFV2RZ9Q17J</v>
      </c>
      <c r="W80">
        <f>IF(AND(Table1[[#This Row],[HITS submitted before]]&lt;&gt;0,Table1[[#This Row],[Number of HITs approved or rejected - Last 30 days]]&lt;&gt;0),Table1[[#This Row],[Worker ID]],0)</f>
        <v>0</v>
      </c>
    </row>
    <row r="81" spans="1:23" x14ac:dyDescent="0.25">
      <c r="A81" t="s">
        <v>997</v>
      </c>
      <c r="B81" t="s">
        <v>998</v>
      </c>
      <c r="C81">
        <v>4</v>
      </c>
      <c r="D81">
        <v>4</v>
      </c>
      <c r="E81" s="1">
        <v>1</v>
      </c>
      <c r="F81">
        <f>Table1[[#This Row],[Number of HITs approved or rejected - Lifetime]]-Table1[[#This Row],[Number of HITs approved or rejected - Last 30 days]]</f>
        <v>0</v>
      </c>
      <c r="G81">
        <f>Table1[[#This Row],[Number of HITs approved - Lifetime]]-Table1[[#This Row],[Number of HITs approved - Last 30 days]]</f>
        <v>0</v>
      </c>
      <c r="H81">
        <f>IF(Table1[[#This Row],[HITS submitted before]]&gt;Table1[[#This Row],[HITs Approved Before]],Table1[[#This Row],[HITS submitted before]]-Table1[[#This Row],[HITs Approved Before]],0)</f>
        <v>0</v>
      </c>
      <c r="I81">
        <v>4</v>
      </c>
      <c r="J81">
        <v>4</v>
      </c>
      <c r="K81">
        <f>Table1[[#This Row],[Number of HITs approved or rejected - Last 30 days]]-Table1[[#This Row],[Number of HITs approved - Last 30 days]]</f>
        <v>0</v>
      </c>
      <c r="L8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" s="1">
        <v>1</v>
      </c>
      <c r="N81">
        <v>4</v>
      </c>
      <c r="O81">
        <v>4</v>
      </c>
      <c r="P81" s="1">
        <v>1</v>
      </c>
      <c r="Q81" t="s">
        <v>15</v>
      </c>
      <c r="S81">
        <f>IF(Table1[[#This Row],[HITS submitted before]]&lt;&gt;0,Table1[[#This Row],[Worker ID]],0)</f>
        <v>0</v>
      </c>
      <c r="T81" t="str">
        <f>IF(Table1[[#This Row],[Number of HITs approved or rejected - Last 30 days]]&lt;&gt;0,Table1[[#This Row],[Worker ID]],0)</f>
        <v>A32CIL5S21Y4MR</v>
      </c>
      <c r="U81">
        <f>IF(AND(Table1[[#This Row],[HITS submitted before]]&lt;&gt;0,Table1[[#This Row],[Number of HITs approved or rejected - Last 30 days]]=0),Table1[[#This Row],[Worker ID]],0)</f>
        <v>0</v>
      </c>
      <c r="V81" t="str">
        <f>IF(AND(Table1[[#This Row],[HITS submitted before]]=0,Table1[[#This Row],[Number of HITs approved or rejected - Last 30 days]]&lt;&gt;0),Table1[[#This Row],[Worker ID]],0)</f>
        <v>A32CIL5S21Y4MR</v>
      </c>
      <c r="W81">
        <f>IF(AND(Table1[[#This Row],[HITS submitted before]]&lt;&gt;0,Table1[[#This Row],[Number of HITs approved or rejected - Last 30 days]]&lt;&gt;0),Table1[[#This Row],[Worker ID]],0)</f>
        <v>0</v>
      </c>
    </row>
    <row r="82" spans="1:23" x14ac:dyDescent="0.25">
      <c r="A82" t="s">
        <v>1127</v>
      </c>
      <c r="B82" t="s">
        <v>1128</v>
      </c>
      <c r="C82">
        <v>4</v>
      </c>
      <c r="D82">
        <v>4</v>
      </c>
      <c r="E82" s="1">
        <v>1</v>
      </c>
      <c r="F82">
        <f>Table1[[#This Row],[Number of HITs approved or rejected - Lifetime]]-Table1[[#This Row],[Number of HITs approved or rejected - Last 30 days]]</f>
        <v>0</v>
      </c>
      <c r="G82">
        <f>Table1[[#This Row],[Number of HITs approved - Lifetime]]-Table1[[#This Row],[Number of HITs approved - Last 30 days]]</f>
        <v>0</v>
      </c>
      <c r="H82">
        <f>IF(Table1[[#This Row],[HITS submitted before]]&gt;Table1[[#This Row],[HITs Approved Before]],Table1[[#This Row],[HITS submitted before]]-Table1[[#This Row],[HITs Approved Before]],0)</f>
        <v>0</v>
      </c>
      <c r="I82">
        <v>4</v>
      </c>
      <c r="J82">
        <v>4</v>
      </c>
      <c r="K82">
        <f>Table1[[#This Row],[Number of HITs approved or rejected - Last 30 days]]-Table1[[#This Row],[Number of HITs approved - Last 30 days]]</f>
        <v>0</v>
      </c>
      <c r="L8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" s="1">
        <v>1</v>
      </c>
      <c r="N82">
        <v>4</v>
      </c>
      <c r="O82">
        <v>4</v>
      </c>
      <c r="P82" s="1">
        <v>1</v>
      </c>
      <c r="Q82" t="s">
        <v>15</v>
      </c>
      <c r="S82">
        <f>IF(Table1[[#This Row],[HITS submitted before]]&lt;&gt;0,Table1[[#This Row],[Worker ID]],0)</f>
        <v>0</v>
      </c>
      <c r="T82" t="str">
        <f>IF(Table1[[#This Row],[Number of HITs approved or rejected - Last 30 days]]&lt;&gt;0,Table1[[#This Row],[Worker ID]],0)</f>
        <v>A3B64E9HK4QWUV</v>
      </c>
      <c r="U82">
        <f>IF(AND(Table1[[#This Row],[HITS submitted before]]&lt;&gt;0,Table1[[#This Row],[Number of HITs approved or rejected - Last 30 days]]=0),Table1[[#This Row],[Worker ID]],0)</f>
        <v>0</v>
      </c>
      <c r="V82" t="str">
        <f>IF(AND(Table1[[#This Row],[HITS submitted before]]=0,Table1[[#This Row],[Number of HITs approved or rejected - Last 30 days]]&lt;&gt;0),Table1[[#This Row],[Worker ID]],0)</f>
        <v>A3B64E9HK4QWUV</v>
      </c>
      <c r="W82">
        <f>IF(AND(Table1[[#This Row],[HITS submitted before]]&lt;&gt;0,Table1[[#This Row],[Number of HITs approved or rejected - Last 30 days]]&lt;&gt;0),Table1[[#This Row],[Worker ID]],0)</f>
        <v>0</v>
      </c>
    </row>
    <row r="83" spans="1:23" x14ac:dyDescent="0.25">
      <c r="A83" t="s">
        <v>1209</v>
      </c>
      <c r="B83" t="s">
        <v>1210</v>
      </c>
      <c r="C83">
        <v>4</v>
      </c>
      <c r="D83">
        <v>4</v>
      </c>
      <c r="E83" s="1">
        <v>1</v>
      </c>
      <c r="F83">
        <f>Table1[[#This Row],[Number of HITs approved or rejected - Lifetime]]-Table1[[#This Row],[Number of HITs approved or rejected - Last 30 days]]</f>
        <v>0</v>
      </c>
      <c r="G83">
        <f>Table1[[#This Row],[Number of HITs approved - Lifetime]]-Table1[[#This Row],[Number of HITs approved - Last 30 days]]</f>
        <v>0</v>
      </c>
      <c r="H83">
        <f>IF(Table1[[#This Row],[HITS submitted before]]&gt;Table1[[#This Row],[HITs Approved Before]],Table1[[#This Row],[HITS submitted before]]-Table1[[#This Row],[HITs Approved Before]],0)</f>
        <v>0</v>
      </c>
      <c r="I83">
        <v>4</v>
      </c>
      <c r="J83">
        <v>4</v>
      </c>
      <c r="K83">
        <f>Table1[[#This Row],[Number of HITs approved or rejected - Last 30 days]]-Table1[[#This Row],[Number of HITs approved - Last 30 days]]</f>
        <v>0</v>
      </c>
      <c r="L8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" s="1">
        <v>1</v>
      </c>
      <c r="N83">
        <v>2</v>
      </c>
      <c r="O83">
        <v>2</v>
      </c>
      <c r="P83" s="1">
        <v>1</v>
      </c>
      <c r="Q83" t="s">
        <v>15</v>
      </c>
      <c r="S83">
        <f>IF(Table1[[#This Row],[HITS submitted before]]&lt;&gt;0,Table1[[#This Row],[Worker ID]],0)</f>
        <v>0</v>
      </c>
      <c r="T83" t="str">
        <f>IF(Table1[[#This Row],[Number of HITs approved or rejected - Last 30 days]]&lt;&gt;0,Table1[[#This Row],[Worker ID]],0)</f>
        <v>A3HBXVW923NG8Q</v>
      </c>
      <c r="U83">
        <f>IF(AND(Table1[[#This Row],[HITS submitted before]]&lt;&gt;0,Table1[[#This Row],[Number of HITs approved or rejected - Last 30 days]]=0),Table1[[#This Row],[Worker ID]],0)</f>
        <v>0</v>
      </c>
      <c r="V83" t="str">
        <f>IF(AND(Table1[[#This Row],[HITS submitted before]]=0,Table1[[#This Row],[Number of HITs approved or rejected - Last 30 days]]&lt;&gt;0),Table1[[#This Row],[Worker ID]],0)</f>
        <v>A3HBXVW923NG8Q</v>
      </c>
      <c r="W83">
        <f>IF(AND(Table1[[#This Row],[HITS submitted before]]&lt;&gt;0,Table1[[#This Row],[Number of HITs approved or rejected - Last 30 days]]&lt;&gt;0),Table1[[#This Row],[Worker ID]],0)</f>
        <v>0</v>
      </c>
    </row>
    <row r="84" spans="1:23" x14ac:dyDescent="0.25">
      <c r="A84" t="s">
        <v>1363</v>
      </c>
      <c r="B84" t="s">
        <v>1364</v>
      </c>
      <c r="C84">
        <v>4</v>
      </c>
      <c r="D84">
        <v>4</v>
      </c>
      <c r="E84" s="1">
        <v>1</v>
      </c>
      <c r="F84">
        <f>Table1[[#This Row],[Number of HITs approved or rejected - Lifetime]]-Table1[[#This Row],[Number of HITs approved or rejected - Last 30 days]]</f>
        <v>0</v>
      </c>
      <c r="G84">
        <f>Table1[[#This Row],[Number of HITs approved - Lifetime]]-Table1[[#This Row],[Number of HITs approved - Last 30 days]]</f>
        <v>0</v>
      </c>
      <c r="H84">
        <f>IF(Table1[[#This Row],[HITS submitted before]]&gt;Table1[[#This Row],[HITs Approved Before]],Table1[[#This Row],[HITS submitted before]]-Table1[[#This Row],[HITs Approved Before]],0)</f>
        <v>0</v>
      </c>
      <c r="I84">
        <v>4</v>
      </c>
      <c r="J84">
        <v>4</v>
      </c>
      <c r="K84">
        <f>Table1[[#This Row],[Number of HITs approved or rejected - Last 30 days]]-Table1[[#This Row],[Number of HITs approved - Last 30 days]]</f>
        <v>0</v>
      </c>
      <c r="L8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" s="1">
        <v>1</v>
      </c>
      <c r="N84">
        <v>4</v>
      </c>
      <c r="O84">
        <v>4</v>
      </c>
      <c r="P84" s="1">
        <v>1</v>
      </c>
      <c r="Q84" t="s">
        <v>15</v>
      </c>
      <c r="S84">
        <f>IF(Table1[[#This Row],[HITS submitted before]]&lt;&gt;0,Table1[[#This Row],[Worker ID]],0)</f>
        <v>0</v>
      </c>
      <c r="T84" t="str">
        <f>IF(Table1[[#This Row],[Number of HITs approved or rejected - Last 30 days]]&lt;&gt;0,Table1[[#This Row],[Worker ID]],0)</f>
        <v>A3TMLJGN0DMKRA</v>
      </c>
      <c r="U84">
        <f>IF(AND(Table1[[#This Row],[HITS submitted before]]&lt;&gt;0,Table1[[#This Row],[Number of HITs approved or rejected - Last 30 days]]=0),Table1[[#This Row],[Worker ID]],0)</f>
        <v>0</v>
      </c>
      <c r="V84" t="str">
        <f>IF(AND(Table1[[#This Row],[HITS submitted before]]=0,Table1[[#This Row],[Number of HITs approved or rejected - Last 30 days]]&lt;&gt;0),Table1[[#This Row],[Worker ID]],0)</f>
        <v>A3TMLJGN0DMKRA</v>
      </c>
      <c r="W84">
        <f>IF(AND(Table1[[#This Row],[HITS submitted before]]&lt;&gt;0,Table1[[#This Row],[Number of HITs approved or rejected - Last 30 days]]&lt;&gt;0),Table1[[#This Row],[Worker ID]],0)</f>
        <v>0</v>
      </c>
    </row>
    <row r="85" spans="1:23" x14ac:dyDescent="0.25">
      <c r="A85" t="s">
        <v>1385</v>
      </c>
      <c r="B85" t="s">
        <v>1386</v>
      </c>
      <c r="C85">
        <v>4</v>
      </c>
      <c r="D85">
        <v>4</v>
      </c>
      <c r="E85" s="1">
        <v>1</v>
      </c>
      <c r="F85">
        <f>Table1[[#This Row],[Number of HITs approved or rejected - Lifetime]]-Table1[[#This Row],[Number of HITs approved or rejected - Last 30 days]]</f>
        <v>0</v>
      </c>
      <c r="G85">
        <f>Table1[[#This Row],[Number of HITs approved - Lifetime]]-Table1[[#This Row],[Number of HITs approved - Last 30 days]]</f>
        <v>0</v>
      </c>
      <c r="H85">
        <f>IF(Table1[[#This Row],[HITS submitted before]]&gt;Table1[[#This Row],[HITs Approved Before]],Table1[[#This Row],[HITS submitted before]]-Table1[[#This Row],[HITs Approved Before]],0)</f>
        <v>0</v>
      </c>
      <c r="I85">
        <v>4</v>
      </c>
      <c r="J85">
        <v>4</v>
      </c>
      <c r="K85">
        <f>Table1[[#This Row],[Number of HITs approved or rejected - Last 30 days]]-Table1[[#This Row],[Number of HITs approved - Last 30 days]]</f>
        <v>0</v>
      </c>
      <c r="L8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" s="1">
        <v>1</v>
      </c>
      <c r="N85">
        <v>4</v>
      </c>
      <c r="O85">
        <v>4</v>
      </c>
      <c r="P85" s="1">
        <v>1</v>
      </c>
      <c r="Q85" t="s">
        <v>15</v>
      </c>
      <c r="S85">
        <f>IF(Table1[[#This Row],[HITS submitted before]]&lt;&gt;0,Table1[[#This Row],[Worker ID]],0)</f>
        <v>0</v>
      </c>
      <c r="T85" t="str">
        <f>IF(Table1[[#This Row],[Number of HITs approved or rejected - Last 30 days]]&lt;&gt;0,Table1[[#This Row],[Worker ID]],0)</f>
        <v>A3UQHRMV35IQ52</v>
      </c>
      <c r="U85">
        <f>IF(AND(Table1[[#This Row],[HITS submitted before]]&lt;&gt;0,Table1[[#This Row],[Number of HITs approved or rejected - Last 30 days]]=0),Table1[[#This Row],[Worker ID]],0)</f>
        <v>0</v>
      </c>
      <c r="V85" t="str">
        <f>IF(AND(Table1[[#This Row],[HITS submitted before]]=0,Table1[[#This Row],[Number of HITs approved or rejected - Last 30 days]]&lt;&gt;0),Table1[[#This Row],[Worker ID]],0)</f>
        <v>A3UQHRMV35IQ52</v>
      </c>
      <c r="W85">
        <f>IF(AND(Table1[[#This Row],[HITS submitted before]]&lt;&gt;0,Table1[[#This Row],[Number of HITs approved or rejected - Last 30 days]]&lt;&gt;0),Table1[[#This Row],[Worker ID]],0)</f>
        <v>0</v>
      </c>
    </row>
    <row r="86" spans="1:23" x14ac:dyDescent="0.25">
      <c r="A86" t="s">
        <v>1463</v>
      </c>
      <c r="B86" t="s">
        <v>1464</v>
      </c>
      <c r="C86">
        <v>4</v>
      </c>
      <c r="D86">
        <v>4</v>
      </c>
      <c r="E86" s="1">
        <v>1</v>
      </c>
      <c r="F86">
        <f>Table1[[#This Row],[Number of HITs approved or rejected - Lifetime]]-Table1[[#This Row],[Number of HITs approved or rejected - Last 30 days]]</f>
        <v>0</v>
      </c>
      <c r="G86">
        <f>Table1[[#This Row],[Number of HITs approved - Lifetime]]-Table1[[#This Row],[Number of HITs approved - Last 30 days]]</f>
        <v>0</v>
      </c>
      <c r="H86">
        <f>IF(Table1[[#This Row],[HITS submitted before]]&gt;Table1[[#This Row],[HITs Approved Before]],Table1[[#This Row],[HITS submitted before]]-Table1[[#This Row],[HITs Approved Before]],0)</f>
        <v>0</v>
      </c>
      <c r="I86">
        <v>4</v>
      </c>
      <c r="J86">
        <v>4</v>
      </c>
      <c r="K86">
        <f>Table1[[#This Row],[Number of HITs approved or rejected - Last 30 days]]-Table1[[#This Row],[Number of HITs approved - Last 30 days]]</f>
        <v>0</v>
      </c>
      <c r="L8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" s="1">
        <v>1</v>
      </c>
      <c r="N86">
        <v>4</v>
      </c>
      <c r="O86">
        <v>4</v>
      </c>
      <c r="P86" s="1">
        <v>1</v>
      </c>
      <c r="Q86" t="s">
        <v>15</v>
      </c>
      <c r="S86">
        <f>IF(Table1[[#This Row],[HITS submitted before]]&lt;&gt;0,Table1[[#This Row],[Worker ID]],0)</f>
        <v>0</v>
      </c>
      <c r="T86" t="str">
        <f>IF(Table1[[#This Row],[Number of HITs approved or rejected - Last 30 days]]&lt;&gt;0,Table1[[#This Row],[Worker ID]],0)</f>
        <v>A7E4VTXQVGUR3</v>
      </c>
      <c r="U86">
        <f>IF(AND(Table1[[#This Row],[HITS submitted before]]&lt;&gt;0,Table1[[#This Row],[Number of HITs approved or rejected - Last 30 days]]=0),Table1[[#This Row],[Worker ID]],0)</f>
        <v>0</v>
      </c>
      <c r="V86" t="str">
        <f>IF(AND(Table1[[#This Row],[HITS submitted before]]=0,Table1[[#This Row],[Number of HITs approved or rejected - Last 30 days]]&lt;&gt;0),Table1[[#This Row],[Worker ID]],0)</f>
        <v>A7E4VTXQVGUR3</v>
      </c>
      <c r="W86">
        <f>IF(AND(Table1[[#This Row],[HITS submitted before]]&lt;&gt;0,Table1[[#This Row],[Number of HITs approved or rejected - Last 30 days]]&lt;&gt;0),Table1[[#This Row],[Worker ID]],0)</f>
        <v>0</v>
      </c>
    </row>
    <row r="87" spans="1:23" x14ac:dyDescent="0.25">
      <c r="A87" t="s">
        <v>1537</v>
      </c>
      <c r="B87" t="s">
        <v>1538</v>
      </c>
      <c r="C87">
        <v>4</v>
      </c>
      <c r="D87">
        <v>4</v>
      </c>
      <c r="E87" s="1">
        <v>1</v>
      </c>
      <c r="F87">
        <f>Table1[[#This Row],[Number of HITs approved or rejected - Lifetime]]-Table1[[#This Row],[Number of HITs approved or rejected - Last 30 days]]</f>
        <v>0</v>
      </c>
      <c r="G87">
        <f>Table1[[#This Row],[Number of HITs approved - Lifetime]]-Table1[[#This Row],[Number of HITs approved - Last 30 days]]</f>
        <v>0</v>
      </c>
      <c r="H87">
        <f>IF(Table1[[#This Row],[HITS submitted before]]&gt;Table1[[#This Row],[HITs Approved Before]],Table1[[#This Row],[HITS submitted before]]-Table1[[#This Row],[HITs Approved Before]],0)</f>
        <v>0</v>
      </c>
      <c r="I87">
        <v>4</v>
      </c>
      <c r="J87">
        <v>4</v>
      </c>
      <c r="K87">
        <f>Table1[[#This Row],[Number of HITs approved or rejected - Last 30 days]]-Table1[[#This Row],[Number of HITs approved - Last 30 days]]</f>
        <v>0</v>
      </c>
      <c r="L8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" s="1">
        <v>1</v>
      </c>
      <c r="N87">
        <v>0</v>
      </c>
      <c r="O87">
        <v>0</v>
      </c>
      <c r="P87" s="1">
        <v>0</v>
      </c>
      <c r="Q87" t="s">
        <v>15</v>
      </c>
      <c r="S87">
        <f>IF(Table1[[#This Row],[HITS submitted before]]&lt;&gt;0,Table1[[#This Row],[Worker ID]],0)</f>
        <v>0</v>
      </c>
      <c r="T87" t="str">
        <f>IF(Table1[[#This Row],[Number of HITs approved or rejected - Last 30 days]]&lt;&gt;0,Table1[[#This Row],[Worker ID]],0)</f>
        <v>AD88B3HEDVS19</v>
      </c>
      <c r="U87">
        <f>IF(AND(Table1[[#This Row],[HITS submitted before]]&lt;&gt;0,Table1[[#This Row],[Number of HITs approved or rejected - Last 30 days]]=0),Table1[[#This Row],[Worker ID]],0)</f>
        <v>0</v>
      </c>
      <c r="V87" t="str">
        <f>IF(AND(Table1[[#This Row],[HITS submitted before]]=0,Table1[[#This Row],[Number of HITs approved or rejected - Last 30 days]]&lt;&gt;0),Table1[[#This Row],[Worker ID]],0)</f>
        <v>AD88B3HEDVS19</v>
      </c>
      <c r="W87">
        <f>IF(AND(Table1[[#This Row],[HITS submitted before]]&lt;&gt;0,Table1[[#This Row],[Number of HITs approved or rejected - Last 30 days]]&lt;&gt;0),Table1[[#This Row],[Worker ID]],0)</f>
        <v>0</v>
      </c>
    </row>
    <row r="88" spans="1:23" x14ac:dyDescent="0.25">
      <c r="A88" t="s">
        <v>1597</v>
      </c>
      <c r="B88" t="s">
        <v>1598</v>
      </c>
      <c r="C88">
        <v>4</v>
      </c>
      <c r="D88">
        <v>4</v>
      </c>
      <c r="E88" s="1">
        <v>1</v>
      </c>
      <c r="F88">
        <f>Table1[[#This Row],[Number of HITs approved or rejected - Lifetime]]-Table1[[#This Row],[Number of HITs approved or rejected - Last 30 days]]</f>
        <v>0</v>
      </c>
      <c r="G88">
        <f>Table1[[#This Row],[Number of HITs approved - Lifetime]]-Table1[[#This Row],[Number of HITs approved - Last 30 days]]</f>
        <v>0</v>
      </c>
      <c r="H88">
        <f>IF(Table1[[#This Row],[HITS submitted before]]&gt;Table1[[#This Row],[HITs Approved Before]],Table1[[#This Row],[HITS submitted before]]-Table1[[#This Row],[HITs Approved Before]],0)</f>
        <v>0</v>
      </c>
      <c r="I88">
        <v>4</v>
      </c>
      <c r="J88">
        <v>4</v>
      </c>
      <c r="K88">
        <f>Table1[[#This Row],[Number of HITs approved or rejected - Last 30 days]]-Table1[[#This Row],[Number of HITs approved - Last 30 days]]</f>
        <v>0</v>
      </c>
      <c r="L8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" s="1">
        <v>1</v>
      </c>
      <c r="N88">
        <v>4</v>
      </c>
      <c r="O88">
        <v>4</v>
      </c>
      <c r="P88" s="1">
        <v>1</v>
      </c>
      <c r="Q88" t="s">
        <v>15</v>
      </c>
      <c r="S88">
        <f>IF(Table1[[#This Row],[HITS submitted before]]&lt;&gt;0,Table1[[#This Row],[Worker ID]],0)</f>
        <v>0</v>
      </c>
      <c r="T88" t="str">
        <f>IF(Table1[[#This Row],[Number of HITs approved or rejected - Last 30 days]]&lt;&gt;0,Table1[[#This Row],[Worker ID]],0)</f>
        <v>AIXOX193ZZA7N</v>
      </c>
      <c r="U88">
        <f>IF(AND(Table1[[#This Row],[HITS submitted before]]&lt;&gt;0,Table1[[#This Row],[Number of HITs approved or rejected - Last 30 days]]=0),Table1[[#This Row],[Worker ID]],0)</f>
        <v>0</v>
      </c>
      <c r="V88" t="str">
        <f>IF(AND(Table1[[#This Row],[HITS submitted before]]=0,Table1[[#This Row],[Number of HITs approved or rejected - Last 30 days]]&lt;&gt;0),Table1[[#This Row],[Worker ID]],0)</f>
        <v>AIXOX193ZZA7N</v>
      </c>
      <c r="W88">
        <f>IF(AND(Table1[[#This Row],[HITS submitted before]]&lt;&gt;0,Table1[[#This Row],[Number of HITs approved or rejected - Last 30 days]]&lt;&gt;0),Table1[[#This Row],[Worker ID]],0)</f>
        <v>0</v>
      </c>
    </row>
    <row r="89" spans="1:23" x14ac:dyDescent="0.25">
      <c r="A89" t="s">
        <v>1725</v>
      </c>
      <c r="B89" t="s">
        <v>1726</v>
      </c>
      <c r="C89">
        <v>3</v>
      </c>
      <c r="D89">
        <v>0</v>
      </c>
      <c r="E89" s="1">
        <v>0</v>
      </c>
      <c r="F89">
        <f>Table1[[#This Row],[Number of HITs approved or rejected - Lifetime]]-Table1[[#This Row],[Number of HITs approved or rejected - Last 30 days]]</f>
        <v>0</v>
      </c>
      <c r="G89">
        <f>Table1[[#This Row],[Number of HITs approved - Lifetime]]-Table1[[#This Row],[Number of HITs approved - Last 30 days]]</f>
        <v>0</v>
      </c>
      <c r="H89">
        <f>IF(Table1[[#This Row],[HITS submitted before]]&gt;Table1[[#This Row],[HITs Approved Before]],Table1[[#This Row],[HITS submitted before]]-Table1[[#This Row],[HITs Approved Before]],0)</f>
        <v>0</v>
      </c>
      <c r="I89">
        <v>3</v>
      </c>
      <c r="J89">
        <v>0</v>
      </c>
      <c r="K89">
        <f>Table1[[#This Row],[Number of HITs approved or rejected - Last 30 days]]-Table1[[#This Row],[Number of HITs approved - Last 30 days]]</f>
        <v>3</v>
      </c>
      <c r="L8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3</v>
      </c>
      <c r="M89" s="1">
        <v>0</v>
      </c>
      <c r="N89">
        <v>3</v>
      </c>
      <c r="O89">
        <v>0</v>
      </c>
      <c r="P89" s="1">
        <v>0</v>
      </c>
      <c r="Q89" t="s">
        <v>15</v>
      </c>
      <c r="S89">
        <f>IF(Table1[[#This Row],[HITS submitted before]]&lt;&gt;0,Table1[[#This Row],[Worker ID]],0)</f>
        <v>0</v>
      </c>
      <c r="T89" t="str">
        <f>IF(Table1[[#This Row],[Number of HITs approved or rejected - Last 30 days]]&lt;&gt;0,Table1[[#This Row],[Worker ID]],0)</f>
        <v>ARD0HRZUDSMKN</v>
      </c>
      <c r="U89">
        <f>IF(AND(Table1[[#This Row],[HITS submitted before]]&lt;&gt;0,Table1[[#This Row],[Number of HITs approved or rejected - Last 30 days]]=0),Table1[[#This Row],[Worker ID]],0)</f>
        <v>0</v>
      </c>
      <c r="V89" t="str">
        <f>IF(AND(Table1[[#This Row],[HITS submitted before]]=0,Table1[[#This Row],[Number of HITs approved or rejected - Last 30 days]]&lt;&gt;0),Table1[[#This Row],[Worker ID]],0)</f>
        <v>ARD0HRZUDSMKN</v>
      </c>
      <c r="W89">
        <f>IF(AND(Table1[[#This Row],[HITS submitted before]]&lt;&gt;0,Table1[[#This Row],[Number of HITs approved or rejected - Last 30 days]]&lt;&gt;0),Table1[[#This Row],[Worker ID]],0)</f>
        <v>0</v>
      </c>
    </row>
    <row r="90" spans="1:23" x14ac:dyDescent="0.25">
      <c r="A90" t="s">
        <v>1709</v>
      </c>
      <c r="B90" t="s">
        <v>1710</v>
      </c>
      <c r="C90">
        <v>4</v>
      </c>
      <c r="D90">
        <v>4</v>
      </c>
      <c r="E90" s="1">
        <v>1</v>
      </c>
      <c r="F90">
        <f>Table1[[#This Row],[Number of HITs approved or rejected - Lifetime]]-Table1[[#This Row],[Number of HITs approved or rejected - Last 30 days]]</f>
        <v>1</v>
      </c>
      <c r="G90">
        <f>Table1[[#This Row],[Number of HITs approved - Lifetime]]-Table1[[#This Row],[Number of HITs approved - Last 30 days]]</f>
        <v>1</v>
      </c>
      <c r="H90">
        <f>IF(Table1[[#This Row],[HITS submitted before]]&gt;Table1[[#This Row],[HITs Approved Before]],Table1[[#This Row],[HITS submitted before]]-Table1[[#This Row],[HITs Approved Before]],0)</f>
        <v>0</v>
      </c>
      <c r="I90">
        <v>3</v>
      </c>
      <c r="J90">
        <v>3</v>
      </c>
      <c r="K90">
        <f>Table1[[#This Row],[Number of HITs approved or rejected - Last 30 days]]-Table1[[#This Row],[Number of HITs approved - Last 30 days]]</f>
        <v>0</v>
      </c>
      <c r="L9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" s="1">
        <v>1</v>
      </c>
      <c r="N90">
        <v>3</v>
      </c>
      <c r="O90">
        <v>3</v>
      </c>
      <c r="P90" s="1">
        <v>1</v>
      </c>
      <c r="Q90" t="s">
        <v>15</v>
      </c>
      <c r="S90" t="str">
        <f>IF(Table1[[#This Row],[HITS submitted before]]&lt;&gt;0,Table1[[#This Row],[Worker ID]],0)</f>
        <v>AQPWA0ZDAGHGM</v>
      </c>
      <c r="T90" t="str">
        <f>IF(Table1[[#This Row],[Number of HITs approved or rejected - Last 30 days]]&lt;&gt;0,Table1[[#This Row],[Worker ID]],0)</f>
        <v>AQPWA0ZDAGHGM</v>
      </c>
      <c r="U90">
        <f>IF(AND(Table1[[#This Row],[HITS submitted before]]&lt;&gt;0,Table1[[#This Row],[Number of HITs approved or rejected - Last 30 days]]=0),Table1[[#This Row],[Worker ID]],0)</f>
        <v>0</v>
      </c>
      <c r="V90">
        <f>IF(AND(Table1[[#This Row],[HITS submitted before]]=0,Table1[[#This Row],[Number of HITs approved or rejected - Last 30 days]]&lt;&gt;0),Table1[[#This Row],[Worker ID]],0)</f>
        <v>0</v>
      </c>
      <c r="W90" t="str">
        <f>IF(AND(Table1[[#This Row],[HITS submitted before]]&lt;&gt;0,Table1[[#This Row],[Number of HITs approved or rejected - Last 30 days]]&lt;&gt;0),Table1[[#This Row],[Worker ID]],0)</f>
        <v>AQPWA0ZDAGHGM</v>
      </c>
    </row>
    <row r="91" spans="1:23" x14ac:dyDescent="0.25">
      <c r="A91" t="s">
        <v>839</v>
      </c>
      <c r="B91" t="s">
        <v>840</v>
      </c>
      <c r="C91">
        <v>4</v>
      </c>
      <c r="D91">
        <v>4</v>
      </c>
      <c r="E91" s="1">
        <v>1</v>
      </c>
      <c r="F91">
        <f>Table1[[#This Row],[Number of HITs approved or rejected - Lifetime]]-Table1[[#This Row],[Number of HITs approved or rejected - Last 30 days]]</f>
        <v>1</v>
      </c>
      <c r="G91">
        <f>Table1[[#This Row],[Number of HITs approved - Lifetime]]-Table1[[#This Row],[Number of HITs approved - Last 30 days]]</f>
        <v>1</v>
      </c>
      <c r="H91">
        <f>IF(Table1[[#This Row],[HITS submitted before]]&gt;Table1[[#This Row],[HITs Approved Before]],Table1[[#This Row],[HITS submitted before]]-Table1[[#This Row],[HITs Approved Before]],0)</f>
        <v>0</v>
      </c>
      <c r="I91">
        <v>3</v>
      </c>
      <c r="J91">
        <v>3</v>
      </c>
      <c r="K91">
        <f>Table1[[#This Row],[Number of HITs approved or rejected - Last 30 days]]-Table1[[#This Row],[Number of HITs approved - Last 30 days]]</f>
        <v>0</v>
      </c>
      <c r="L9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" s="1">
        <v>1</v>
      </c>
      <c r="N91">
        <v>3</v>
      </c>
      <c r="O91">
        <v>3</v>
      </c>
      <c r="P91" s="1">
        <v>1</v>
      </c>
      <c r="Q91" t="s">
        <v>15</v>
      </c>
      <c r="S91" t="str">
        <f>IF(Table1[[#This Row],[HITS submitted before]]&lt;&gt;0,Table1[[#This Row],[Worker ID]],0)</f>
        <v>A2O543PJ8110HB</v>
      </c>
      <c r="T91" t="str">
        <f>IF(Table1[[#This Row],[Number of HITs approved or rejected - Last 30 days]]&lt;&gt;0,Table1[[#This Row],[Worker ID]],0)</f>
        <v>A2O543PJ8110HB</v>
      </c>
      <c r="U91">
        <f>IF(AND(Table1[[#This Row],[HITS submitted before]]&lt;&gt;0,Table1[[#This Row],[Number of HITs approved or rejected - Last 30 days]]=0),Table1[[#This Row],[Worker ID]],0)</f>
        <v>0</v>
      </c>
      <c r="V91">
        <f>IF(AND(Table1[[#This Row],[HITS submitted before]]=0,Table1[[#This Row],[Number of HITs approved or rejected - Last 30 days]]&lt;&gt;0),Table1[[#This Row],[Worker ID]],0)</f>
        <v>0</v>
      </c>
      <c r="W91" t="str">
        <f>IF(AND(Table1[[#This Row],[HITS submitted before]]&lt;&gt;0,Table1[[#This Row],[Number of HITs approved or rejected - Last 30 days]]&lt;&gt;0),Table1[[#This Row],[Worker ID]],0)</f>
        <v>A2O543PJ8110HB</v>
      </c>
    </row>
    <row r="92" spans="1:23" x14ac:dyDescent="0.25">
      <c r="A92" t="s">
        <v>1303</v>
      </c>
      <c r="B92" t="s">
        <v>1304</v>
      </c>
      <c r="C92">
        <v>3</v>
      </c>
      <c r="D92">
        <v>2</v>
      </c>
      <c r="E92" s="1">
        <v>0.66669999999999996</v>
      </c>
      <c r="F92">
        <f>Table1[[#This Row],[Number of HITs approved or rejected - Lifetime]]-Table1[[#This Row],[Number of HITs approved or rejected - Last 30 days]]</f>
        <v>0</v>
      </c>
      <c r="G92">
        <f>Table1[[#This Row],[Number of HITs approved - Lifetime]]-Table1[[#This Row],[Number of HITs approved - Last 30 days]]</f>
        <v>0</v>
      </c>
      <c r="H92">
        <f>IF(Table1[[#This Row],[HITS submitted before]]&gt;Table1[[#This Row],[HITs Approved Before]],Table1[[#This Row],[HITS submitted before]]-Table1[[#This Row],[HITs Approved Before]],0)</f>
        <v>0</v>
      </c>
      <c r="I92">
        <v>3</v>
      </c>
      <c r="J92">
        <v>2</v>
      </c>
      <c r="K92">
        <f>Table1[[#This Row],[Number of HITs approved or rejected - Last 30 days]]-Table1[[#This Row],[Number of HITs approved - Last 30 days]]</f>
        <v>1</v>
      </c>
      <c r="L9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2" s="1">
        <v>0.66669999999999996</v>
      </c>
      <c r="N92">
        <v>3</v>
      </c>
      <c r="O92">
        <v>2</v>
      </c>
      <c r="P92" s="1">
        <v>0.66669999999999996</v>
      </c>
      <c r="Q92" t="s">
        <v>15</v>
      </c>
      <c r="S92">
        <f>IF(Table1[[#This Row],[HITS submitted before]]&lt;&gt;0,Table1[[#This Row],[Worker ID]],0)</f>
        <v>0</v>
      </c>
      <c r="T92" t="str">
        <f>IF(Table1[[#This Row],[Number of HITs approved or rejected - Last 30 days]]&lt;&gt;0,Table1[[#This Row],[Worker ID]],0)</f>
        <v>A3O1ECWCULCV09</v>
      </c>
      <c r="U92">
        <f>IF(AND(Table1[[#This Row],[HITS submitted before]]&lt;&gt;0,Table1[[#This Row],[Number of HITs approved or rejected - Last 30 days]]=0),Table1[[#This Row],[Worker ID]],0)</f>
        <v>0</v>
      </c>
      <c r="V92" t="str">
        <f>IF(AND(Table1[[#This Row],[HITS submitted before]]=0,Table1[[#This Row],[Number of HITs approved or rejected - Last 30 days]]&lt;&gt;0),Table1[[#This Row],[Worker ID]],0)</f>
        <v>A3O1ECWCULCV09</v>
      </c>
      <c r="W92">
        <f>IF(AND(Table1[[#This Row],[HITS submitted before]]&lt;&gt;0,Table1[[#This Row],[Number of HITs approved or rejected - Last 30 days]]&lt;&gt;0),Table1[[#This Row],[Worker ID]],0)</f>
        <v>0</v>
      </c>
    </row>
    <row r="93" spans="1:23" x14ac:dyDescent="0.25">
      <c r="A93" t="s">
        <v>32</v>
      </c>
      <c r="B93" t="s">
        <v>33</v>
      </c>
      <c r="C93">
        <v>3</v>
      </c>
      <c r="D93">
        <v>3</v>
      </c>
      <c r="E93" s="1">
        <v>1</v>
      </c>
      <c r="F93">
        <f>Table1[[#This Row],[Number of HITs approved or rejected - Lifetime]]-Table1[[#This Row],[Number of HITs approved or rejected - Last 30 days]]</f>
        <v>0</v>
      </c>
      <c r="G93">
        <f>Table1[[#This Row],[Number of HITs approved - Lifetime]]-Table1[[#This Row],[Number of HITs approved - Last 30 days]]</f>
        <v>0</v>
      </c>
      <c r="H93">
        <f>IF(Table1[[#This Row],[HITS submitted before]]&gt;Table1[[#This Row],[HITs Approved Before]],Table1[[#This Row],[HITS submitted before]]-Table1[[#This Row],[HITs Approved Before]],0)</f>
        <v>0</v>
      </c>
      <c r="I93">
        <v>3</v>
      </c>
      <c r="J93">
        <v>3</v>
      </c>
      <c r="K93">
        <f>Table1[[#This Row],[Number of HITs approved or rejected - Last 30 days]]-Table1[[#This Row],[Number of HITs approved - Last 30 days]]</f>
        <v>0</v>
      </c>
      <c r="L9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3" s="1">
        <v>1</v>
      </c>
      <c r="N93">
        <v>3</v>
      </c>
      <c r="O93">
        <v>3</v>
      </c>
      <c r="P93" s="1">
        <v>1</v>
      </c>
      <c r="Q93" t="s">
        <v>15</v>
      </c>
      <c r="S93">
        <f>IF(Table1[[#This Row],[HITS submitted before]]&lt;&gt;0,Table1[[#This Row],[Worker ID]],0)</f>
        <v>0</v>
      </c>
      <c r="T93" t="str">
        <f>IF(Table1[[#This Row],[Number of HITs approved or rejected - Last 30 days]]&lt;&gt;0,Table1[[#This Row],[Worker ID]],0)</f>
        <v>A11W0HFIEV5NK4</v>
      </c>
      <c r="U93">
        <f>IF(AND(Table1[[#This Row],[HITS submitted before]]&lt;&gt;0,Table1[[#This Row],[Number of HITs approved or rejected - Last 30 days]]=0),Table1[[#This Row],[Worker ID]],0)</f>
        <v>0</v>
      </c>
      <c r="V93" t="str">
        <f>IF(AND(Table1[[#This Row],[HITS submitted before]]=0,Table1[[#This Row],[Number of HITs approved or rejected - Last 30 days]]&lt;&gt;0),Table1[[#This Row],[Worker ID]],0)</f>
        <v>A11W0HFIEV5NK4</v>
      </c>
      <c r="W93">
        <f>IF(AND(Table1[[#This Row],[HITS submitted before]]&lt;&gt;0,Table1[[#This Row],[Number of HITs approved or rejected - Last 30 days]]&lt;&gt;0),Table1[[#This Row],[Worker ID]],0)</f>
        <v>0</v>
      </c>
    </row>
    <row r="94" spans="1:23" x14ac:dyDescent="0.25">
      <c r="A94" t="s">
        <v>96</v>
      </c>
      <c r="B94" t="s">
        <v>97</v>
      </c>
      <c r="C94">
        <v>3</v>
      </c>
      <c r="D94">
        <v>3</v>
      </c>
      <c r="E94" s="1">
        <v>1</v>
      </c>
      <c r="F94">
        <f>Table1[[#This Row],[Number of HITs approved or rejected - Lifetime]]-Table1[[#This Row],[Number of HITs approved or rejected - Last 30 days]]</f>
        <v>0</v>
      </c>
      <c r="G94">
        <f>Table1[[#This Row],[Number of HITs approved - Lifetime]]-Table1[[#This Row],[Number of HITs approved - Last 30 days]]</f>
        <v>0</v>
      </c>
      <c r="H94">
        <f>IF(Table1[[#This Row],[HITS submitted before]]&gt;Table1[[#This Row],[HITs Approved Before]],Table1[[#This Row],[HITS submitted before]]-Table1[[#This Row],[HITs Approved Before]],0)</f>
        <v>0</v>
      </c>
      <c r="I94">
        <v>3</v>
      </c>
      <c r="J94">
        <v>3</v>
      </c>
      <c r="K94">
        <f>Table1[[#This Row],[Number of HITs approved or rejected - Last 30 days]]-Table1[[#This Row],[Number of HITs approved - Last 30 days]]</f>
        <v>0</v>
      </c>
      <c r="L9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4" s="1">
        <v>1</v>
      </c>
      <c r="N94">
        <v>3</v>
      </c>
      <c r="O94">
        <v>3</v>
      </c>
      <c r="P94" s="1">
        <v>1</v>
      </c>
      <c r="Q94" t="s">
        <v>15</v>
      </c>
      <c r="S94">
        <f>IF(Table1[[#This Row],[HITS submitted before]]&lt;&gt;0,Table1[[#This Row],[Worker ID]],0)</f>
        <v>0</v>
      </c>
      <c r="T94" t="str">
        <f>IF(Table1[[#This Row],[Number of HITs approved or rejected - Last 30 days]]&lt;&gt;0,Table1[[#This Row],[Worker ID]],0)</f>
        <v>A1795AL2S2UNQ6</v>
      </c>
      <c r="U94">
        <f>IF(AND(Table1[[#This Row],[HITS submitted before]]&lt;&gt;0,Table1[[#This Row],[Number of HITs approved or rejected - Last 30 days]]=0),Table1[[#This Row],[Worker ID]],0)</f>
        <v>0</v>
      </c>
      <c r="V94" t="str">
        <f>IF(AND(Table1[[#This Row],[HITS submitted before]]=0,Table1[[#This Row],[Number of HITs approved or rejected - Last 30 days]]&lt;&gt;0),Table1[[#This Row],[Worker ID]],0)</f>
        <v>A1795AL2S2UNQ6</v>
      </c>
      <c r="W94">
        <f>IF(AND(Table1[[#This Row],[HITS submitted before]]&lt;&gt;0,Table1[[#This Row],[Number of HITs approved or rejected - Last 30 days]]&lt;&gt;0),Table1[[#This Row],[Worker ID]],0)</f>
        <v>0</v>
      </c>
    </row>
    <row r="95" spans="1:23" x14ac:dyDescent="0.25">
      <c r="A95" t="s">
        <v>224</v>
      </c>
      <c r="B95" t="s">
        <v>225</v>
      </c>
      <c r="C95">
        <v>3</v>
      </c>
      <c r="D95">
        <v>3</v>
      </c>
      <c r="E95" s="1">
        <v>1</v>
      </c>
      <c r="F95">
        <f>Table1[[#This Row],[Number of HITs approved or rejected - Lifetime]]-Table1[[#This Row],[Number of HITs approved or rejected - Last 30 days]]</f>
        <v>0</v>
      </c>
      <c r="G95">
        <f>Table1[[#This Row],[Number of HITs approved - Lifetime]]-Table1[[#This Row],[Number of HITs approved - Last 30 days]]</f>
        <v>0</v>
      </c>
      <c r="H95">
        <f>IF(Table1[[#This Row],[HITS submitted before]]&gt;Table1[[#This Row],[HITs Approved Before]],Table1[[#This Row],[HITS submitted before]]-Table1[[#This Row],[HITs Approved Before]],0)</f>
        <v>0</v>
      </c>
      <c r="I95">
        <v>3</v>
      </c>
      <c r="J95">
        <v>3</v>
      </c>
      <c r="K95">
        <f>Table1[[#This Row],[Number of HITs approved or rejected - Last 30 days]]-Table1[[#This Row],[Number of HITs approved - Last 30 days]]</f>
        <v>0</v>
      </c>
      <c r="L9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5" s="1">
        <v>1</v>
      </c>
      <c r="N95">
        <v>3</v>
      </c>
      <c r="O95">
        <v>3</v>
      </c>
      <c r="P95" s="1">
        <v>1</v>
      </c>
      <c r="Q95" t="s">
        <v>15</v>
      </c>
      <c r="S95">
        <f>IF(Table1[[#This Row],[HITS submitted before]]&lt;&gt;0,Table1[[#This Row],[Worker ID]],0)</f>
        <v>0</v>
      </c>
      <c r="T95" t="str">
        <f>IF(Table1[[#This Row],[Number of HITs approved or rejected - Last 30 days]]&lt;&gt;0,Table1[[#This Row],[Worker ID]],0)</f>
        <v>A1FSSLOUILPUL6</v>
      </c>
      <c r="U95">
        <f>IF(AND(Table1[[#This Row],[HITS submitted before]]&lt;&gt;0,Table1[[#This Row],[Number of HITs approved or rejected - Last 30 days]]=0),Table1[[#This Row],[Worker ID]],0)</f>
        <v>0</v>
      </c>
      <c r="V95" t="str">
        <f>IF(AND(Table1[[#This Row],[HITS submitted before]]=0,Table1[[#This Row],[Number of HITs approved or rejected - Last 30 days]]&lt;&gt;0),Table1[[#This Row],[Worker ID]],0)</f>
        <v>A1FSSLOUILPUL6</v>
      </c>
      <c r="W95">
        <f>IF(AND(Table1[[#This Row],[HITS submitted before]]&lt;&gt;0,Table1[[#This Row],[Number of HITs approved or rejected - Last 30 days]]&lt;&gt;0),Table1[[#This Row],[Worker ID]],0)</f>
        <v>0</v>
      </c>
    </row>
    <row r="96" spans="1:23" x14ac:dyDescent="0.25">
      <c r="A96" t="s">
        <v>258</v>
      </c>
      <c r="B96" t="s">
        <v>259</v>
      </c>
      <c r="C96">
        <v>3</v>
      </c>
      <c r="D96">
        <v>3</v>
      </c>
      <c r="E96" s="1">
        <v>1</v>
      </c>
      <c r="F96">
        <f>Table1[[#This Row],[Number of HITs approved or rejected - Lifetime]]-Table1[[#This Row],[Number of HITs approved or rejected - Last 30 days]]</f>
        <v>0</v>
      </c>
      <c r="G96">
        <f>Table1[[#This Row],[Number of HITs approved - Lifetime]]-Table1[[#This Row],[Number of HITs approved - Last 30 days]]</f>
        <v>0</v>
      </c>
      <c r="H96">
        <f>IF(Table1[[#This Row],[HITS submitted before]]&gt;Table1[[#This Row],[HITs Approved Before]],Table1[[#This Row],[HITS submitted before]]-Table1[[#This Row],[HITs Approved Before]],0)</f>
        <v>0</v>
      </c>
      <c r="I96">
        <v>3</v>
      </c>
      <c r="J96">
        <v>3</v>
      </c>
      <c r="K96">
        <f>Table1[[#This Row],[Number of HITs approved or rejected - Last 30 days]]-Table1[[#This Row],[Number of HITs approved - Last 30 days]]</f>
        <v>0</v>
      </c>
      <c r="L9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6" s="1">
        <v>1</v>
      </c>
      <c r="N96">
        <v>3</v>
      </c>
      <c r="O96">
        <v>3</v>
      </c>
      <c r="P96" s="1">
        <v>1</v>
      </c>
      <c r="Q96" t="s">
        <v>15</v>
      </c>
      <c r="S96">
        <f>IF(Table1[[#This Row],[HITS submitted before]]&lt;&gt;0,Table1[[#This Row],[Worker ID]],0)</f>
        <v>0</v>
      </c>
      <c r="T96" t="str">
        <f>IF(Table1[[#This Row],[Number of HITs approved or rejected - Last 30 days]]&lt;&gt;0,Table1[[#This Row],[Worker ID]],0)</f>
        <v>A1IB8KMD74GSUT</v>
      </c>
      <c r="U96">
        <f>IF(AND(Table1[[#This Row],[HITS submitted before]]&lt;&gt;0,Table1[[#This Row],[Number of HITs approved or rejected - Last 30 days]]=0),Table1[[#This Row],[Worker ID]],0)</f>
        <v>0</v>
      </c>
      <c r="V96" t="str">
        <f>IF(AND(Table1[[#This Row],[HITS submitted before]]=0,Table1[[#This Row],[Number of HITs approved or rejected - Last 30 days]]&lt;&gt;0),Table1[[#This Row],[Worker ID]],0)</f>
        <v>A1IB8KMD74GSUT</v>
      </c>
      <c r="W96">
        <f>IF(AND(Table1[[#This Row],[HITS submitted before]]&lt;&gt;0,Table1[[#This Row],[Number of HITs approved or rejected - Last 30 days]]&lt;&gt;0),Table1[[#This Row],[Worker ID]],0)</f>
        <v>0</v>
      </c>
    </row>
    <row r="97" spans="1:23" x14ac:dyDescent="0.25">
      <c r="A97" t="s">
        <v>266</v>
      </c>
      <c r="B97" t="s">
        <v>267</v>
      </c>
      <c r="C97">
        <v>3</v>
      </c>
      <c r="D97">
        <v>3</v>
      </c>
      <c r="E97" s="1">
        <v>1</v>
      </c>
      <c r="F97">
        <f>Table1[[#This Row],[Number of HITs approved or rejected - Lifetime]]-Table1[[#This Row],[Number of HITs approved or rejected - Last 30 days]]</f>
        <v>0</v>
      </c>
      <c r="G97">
        <f>Table1[[#This Row],[Number of HITs approved - Lifetime]]-Table1[[#This Row],[Number of HITs approved - Last 30 days]]</f>
        <v>0</v>
      </c>
      <c r="H97">
        <f>IF(Table1[[#This Row],[HITS submitted before]]&gt;Table1[[#This Row],[HITs Approved Before]],Table1[[#This Row],[HITS submitted before]]-Table1[[#This Row],[HITs Approved Before]],0)</f>
        <v>0</v>
      </c>
      <c r="I97">
        <v>3</v>
      </c>
      <c r="J97">
        <v>3</v>
      </c>
      <c r="K97">
        <f>Table1[[#This Row],[Number of HITs approved or rejected - Last 30 days]]-Table1[[#This Row],[Number of HITs approved - Last 30 days]]</f>
        <v>0</v>
      </c>
      <c r="L9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7" s="1">
        <v>1</v>
      </c>
      <c r="N97">
        <v>3</v>
      </c>
      <c r="O97">
        <v>3</v>
      </c>
      <c r="P97" s="1">
        <v>1</v>
      </c>
      <c r="Q97" t="s">
        <v>15</v>
      </c>
      <c r="S97">
        <f>IF(Table1[[#This Row],[HITS submitted before]]&lt;&gt;0,Table1[[#This Row],[Worker ID]],0)</f>
        <v>0</v>
      </c>
      <c r="T97" t="str">
        <f>IF(Table1[[#This Row],[Number of HITs approved or rejected - Last 30 days]]&lt;&gt;0,Table1[[#This Row],[Worker ID]],0)</f>
        <v>A1J7C4V2AZSHQX</v>
      </c>
      <c r="U97">
        <f>IF(AND(Table1[[#This Row],[HITS submitted before]]&lt;&gt;0,Table1[[#This Row],[Number of HITs approved or rejected - Last 30 days]]=0),Table1[[#This Row],[Worker ID]],0)</f>
        <v>0</v>
      </c>
      <c r="V97" t="str">
        <f>IF(AND(Table1[[#This Row],[HITS submitted before]]=0,Table1[[#This Row],[Number of HITs approved or rejected - Last 30 days]]&lt;&gt;0),Table1[[#This Row],[Worker ID]],0)</f>
        <v>A1J7C4V2AZSHQX</v>
      </c>
      <c r="W97">
        <f>IF(AND(Table1[[#This Row],[HITS submitted before]]&lt;&gt;0,Table1[[#This Row],[Number of HITs approved or rejected - Last 30 days]]&lt;&gt;0),Table1[[#This Row],[Worker ID]],0)</f>
        <v>0</v>
      </c>
    </row>
    <row r="98" spans="1:23" x14ac:dyDescent="0.25">
      <c r="A98" t="s">
        <v>302</v>
      </c>
      <c r="B98" t="s">
        <v>303</v>
      </c>
      <c r="C98">
        <v>3</v>
      </c>
      <c r="D98">
        <v>3</v>
      </c>
      <c r="E98" s="1">
        <v>1</v>
      </c>
      <c r="F98">
        <f>Table1[[#This Row],[Number of HITs approved or rejected - Lifetime]]-Table1[[#This Row],[Number of HITs approved or rejected - Last 30 days]]</f>
        <v>0</v>
      </c>
      <c r="G98">
        <f>Table1[[#This Row],[Number of HITs approved - Lifetime]]-Table1[[#This Row],[Number of HITs approved - Last 30 days]]</f>
        <v>0</v>
      </c>
      <c r="H98">
        <f>IF(Table1[[#This Row],[HITS submitted before]]&gt;Table1[[#This Row],[HITs Approved Before]],Table1[[#This Row],[HITS submitted before]]-Table1[[#This Row],[HITs Approved Before]],0)</f>
        <v>0</v>
      </c>
      <c r="I98">
        <v>3</v>
      </c>
      <c r="J98">
        <v>3</v>
      </c>
      <c r="K98">
        <f>Table1[[#This Row],[Number of HITs approved or rejected - Last 30 days]]-Table1[[#This Row],[Number of HITs approved - Last 30 days]]</f>
        <v>0</v>
      </c>
      <c r="L9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8" s="1">
        <v>1</v>
      </c>
      <c r="N98">
        <v>3</v>
      </c>
      <c r="O98">
        <v>3</v>
      </c>
      <c r="P98" s="1">
        <v>1</v>
      </c>
      <c r="Q98" t="s">
        <v>15</v>
      </c>
      <c r="S98">
        <f>IF(Table1[[#This Row],[HITS submitted before]]&lt;&gt;0,Table1[[#This Row],[Worker ID]],0)</f>
        <v>0</v>
      </c>
      <c r="T98" t="str">
        <f>IF(Table1[[#This Row],[Number of HITs approved or rejected - Last 30 days]]&lt;&gt;0,Table1[[#This Row],[Worker ID]],0)</f>
        <v>A1L3KE096DK17O</v>
      </c>
      <c r="U98">
        <f>IF(AND(Table1[[#This Row],[HITS submitted before]]&lt;&gt;0,Table1[[#This Row],[Number of HITs approved or rejected - Last 30 days]]=0),Table1[[#This Row],[Worker ID]],0)</f>
        <v>0</v>
      </c>
      <c r="V98" t="str">
        <f>IF(AND(Table1[[#This Row],[HITS submitted before]]=0,Table1[[#This Row],[Number of HITs approved or rejected - Last 30 days]]&lt;&gt;0),Table1[[#This Row],[Worker ID]],0)</f>
        <v>A1L3KE096DK17O</v>
      </c>
      <c r="W98">
        <f>IF(AND(Table1[[#This Row],[HITS submitted before]]&lt;&gt;0,Table1[[#This Row],[Number of HITs approved or rejected - Last 30 days]]&lt;&gt;0),Table1[[#This Row],[Worker ID]],0)</f>
        <v>0</v>
      </c>
    </row>
    <row r="99" spans="1:23" x14ac:dyDescent="0.25">
      <c r="A99" t="s">
        <v>370</v>
      </c>
      <c r="B99" t="s">
        <v>371</v>
      </c>
      <c r="C99">
        <v>3</v>
      </c>
      <c r="D99">
        <v>3</v>
      </c>
      <c r="E99" s="1">
        <v>1</v>
      </c>
      <c r="F99">
        <f>Table1[[#This Row],[Number of HITs approved or rejected - Lifetime]]-Table1[[#This Row],[Number of HITs approved or rejected - Last 30 days]]</f>
        <v>0</v>
      </c>
      <c r="G99">
        <f>Table1[[#This Row],[Number of HITs approved - Lifetime]]-Table1[[#This Row],[Number of HITs approved - Last 30 days]]</f>
        <v>0</v>
      </c>
      <c r="H99">
        <f>IF(Table1[[#This Row],[HITS submitted before]]&gt;Table1[[#This Row],[HITs Approved Before]],Table1[[#This Row],[HITS submitted before]]-Table1[[#This Row],[HITs Approved Before]],0)</f>
        <v>0</v>
      </c>
      <c r="I99">
        <v>3</v>
      </c>
      <c r="J99">
        <v>3</v>
      </c>
      <c r="K99">
        <f>Table1[[#This Row],[Number of HITs approved or rejected - Last 30 days]]-Table1[[#This Row],[Number of HITs approved - Last 30 days]]</f>
        <v>0</v>
      </c>
      <c r="L9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9" s="1">
        <v>1</v>
      </c>
      <c r="N99">
        <v>3</v>
      </c>
      <c r="O99">
        <v>3</v>
      </c>
      <c r="P99" s="1">
        <v>1</v>
      </c>
      <c r="Q99" t="s">
        <v>15</v>
      </c>
      <c r="S99">
        <f>IF(Table1[[#This Row],[HITS submitted before]]&lt;&gt;0,Table1[[#This Row],[Worker ID]],0)</f>
        <v>0</v>
      </c>
      <c r="T99" t="str">
        <f>IF(Table1[[#This Row],[Number of HITs approved or rejected - Last 30 days]]&lt;&gt;0,Table1[[#This Row],[Worker ID]],0)</f>
        <v>A1P47Q6LZPLQ6P</v>
      </c>
      <c r="U99">
        <f>IF(AND(Table1[[#This Row],[HITS submitted before]]&lt;&gt;0,Table1[[#This Row],[Number of HITs approved or rejected - Last 30 days]]=0),Table1[[#This Row],[Worker ID]],0)</f>
        <v>0</v>
      </c>
      <c r="V99" t="str">
        <f>IF(AND(Table1[[#This Row],[HITS submitted before]]=0,Table1[[#This Row],[Number of HITs approved or rejected - Last 30 days]]&lt;&gt;0),Table1[[#This Row],[Worker ID]],0)</f>
        <v>A1P47Q6LZPLQ6P</v>
      </c>
      <c r="W99">
        <f>IF(AND(Table1[[#This Row],[HITS submitted before]]&lt;&gt;0,Table1[[#This Row],[Number of HITs approved or rejected - Last 30 days]]&lt;&gt;0),Table1[[#This Row],[Worker ID]],0)</f>
        <v>0</v>
      </c>
    </row>
    <row r="100" spans="1:23" x14ac:dyDescent="0.25">
      <c r="A100" t="s">
        <v>403</v>
      </c>
      <c r="B100" t="s">
        <v>404</v>
      </c>
      <c r="C100">
        <v>3</v>
      </c>
      <c r="D100">
        <v>3</v>
      </c>
      <c r="E100" s="1">
        <v>1</v>
      </c>
      <c r="F100">
        <f>Table1[[#This Row],[Number of HITs approved or rejected - Lifetime]]-Table1[[#This Row],[Number of HITs approved or rejected - Last 30 days]]</f>
        <v>0</v>
      </c>
      <c r="G100">
        <f>Table1[[#This Row],[Number of HITs approved - Lifetime]]-Table1[[#This Row],[Number of HITs approved - Last 30 days]]</f>
        <v>0</v>
      </c>
      <c r="H100">
        <f>IF(Table1[[#This Row],[HITS submitted before]]&gt;Table1[[#This Row],[HITs Approved Before]],Table1[[#This Row],[HITS submitted before]]-Table1[[#This Row],[HITs Approved Before]],0)</f>
        <v>0</v>
      </c>
      <c r="I100">
        <v>3</v>
      </c>
      <c r="J100">
        <v>3</v>
      </c>
      <c r="K100">
        <f>Table1[[#This Row],[Number of HITs approved or rejected - Last 30 days]]-Table1[[#This Row],[Number of HITs approved - Last 30 days]]</f>
        <v>0</v>
      </c>
      <c r="L10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0" s="1">
        <v>1</v>
      </c>
      <c r="N100">
        <v>2</v>
      </c>
      <c r="O100">
        <v>2</v>
      </c>
      <c r="P100" s="1">
        <v>1</v>
      </c>
      <c r="Q100" t="s">
        <v>15</v>
      </c>
      <c r="S100">
        <f>IF(Table1[[#This Row],[HITS submitted before]]&lt;&gt;0,Table1[[#This Row],[Worker ID]],0)</f>
        <v>0</v>
      </c>
      <c r="T100" t="str">
        <f>IF(Table1[[#This Row],[Number of HITs approved or rejected - Last 30 days]]&lt;&gt;0,Table1[[#This Row],[Worker ID]],0)</f>
        <v>A1RRL7OHJ5W1MR</v>
      </c>
      <c r="U100">
        <f>IF(AND(Table1[[#This Row],[HITS submitted before]]&lt;&gt;0,Table1[[#This Row],[Number of HITs approved or rejected - Last 30 days]]=0),Table1[[#This Row],[Worker ID]],0)</f>
        <v>0</v>
      </c>
      <c r="V100" t="str">
        <f>IF(AND(Table1[[#This Row],[HITS submitted before]]=0,Table1[[#This Row],[Number of HITs approved or rejected - Last 30 days]]&lt;&gt;0),Table1[[#This Row],[Worker ID]],0)</f>
        <v>A1RRL7OHJ5W1MR</v>
      </c>
      <c r="W100">
        <f>IF(AND(Table1[[#This Row],[HITS submitted before]]&lt;&gt;0,Table1[[#This Row],[Number of HITs approved or rejected - Last 30 days]]&lt;&gt;0),Table1[[#This Row],[Worker ID]],0)</f>
        <v>0</v>
      </c>
    </row>
    <row r="101" spans="1:23" x14ac:dyDescent="0.25">
      <c r="A101" t="s">
        <v>435</v>
      </c>
      <c r="B101" t="s">
        <v>436</v>
      </c>
      <c r="C101">
        <v>3</v>
      </c>
      <c r="D101">
        <v>3</v>
      </c>
      <c r="E101" s="1">
        <v>1</v>
      </c>
      <c r="F101">
        <f>Table1[[#This Row],[Number of HITs approved or rejected - Lifetime]]-Table1[[#This Row],[Number of HITs approved or rejected - Last 30 days]]</f>
        <v>0</v>
      </c>
      <c r="G101">
        <f>Table1[[#This Row],[Number of HITs approved - Lifetime]]-Table1[[#This Row],[Number of HITs approved - Last 30 days]]</f>
        <v>0</v>
      </c>
      <c r="H101">
        <f>IF(Table1[[#This Row],[HITS submitted before]]&gt;Table1[[#This Row],[HITs Approved Before]],Table1[[#This Row],[HITS submitted before]]-Table1[[#This Row],[HITs Approved Before]],0)</f>
        <v>0</v>
      </c>
      <c r="I101">
        <v>3</v>
      </c>
      <c r="J101">
        <v>3</v>
      </c>
      <c r="K101">
        <f>Table1[[#This Row],[Number of HITs approved or rejected - Last 30 days]]-Table1[[#This Row],[Number of HITs approved - Last 30 days]]</f>
        <v>0</v>
      </c>
      <c r="L10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1" s="1">
        <v>1</v>
      </c>
      <c r="N101">
        <v>3</v>
      </c>
      <c r="O101">
        <v>3</v>
      </c>
      <c r="P101" s="1">
        <v>1</v>
      </c>
      <c r="Q101" t="s">
        <v>15</v>
      </c>
      <c r="S101">
        <f>IF(Table1[[#This Row],[HITS submitted before]]&lt;&gt;0,Table1[[#This Row],[Worker ID]],0)</f>
        <v>0</v>
      </c>
      <c r="T101" t="str">
        <f>IF(Table1[[#This Row],[Number of HITs approved or rejected - Last 30 days]]&lt;&gt;0,Table1[[#This Row],[Worker ID]],0)</f>
        <v>A1TQUSVIGA1ZS5</v>
      </c>
      <c r="U101">
        <f>IF(AND(Table1[[#This Row],[HITS submitted before]]&lt;&gt;0,Table1[[#This Row],[Number of HITs approved or rejected - Last 30 days]]=0),Table1[[#This Row],[Worker ID]],0)</f>
        <v>0</v>
      </c>
      <c r="V101" t="str">
        <f>IF(AND(Table1[[#This Row],[HITS submitted before]]=0,Table1[[#This Row],[Number of HITs approved or rejected - Last 30 days]]&lt;&gt;0),Table1[[#This Row],[Worker ID]],0)</f>
        <v>A1TQUSVIGA1ZS5</v>
      </c>
      <c r="W101">
        <f>IF(AND(Table1[[#This Row],[HITS submitted before]]&lt;&gt;0,Table1[[#This Row],[Number of HITs approved or rejected - Last 30 days]]&lt;&gt;0),Table1[[#This Row],[Worker ID]],0)</f>
        <v>0</v>
      </c>
    </row>
    <row r="102" spans="1:23" x14ac:dyDescent="0.25">
      <c r="A102" t="s">
        <v>439</v>
      </c>
      <c r="B102" t="s">
        <v>440</v>
      </c>
      <c r="C102">
        <v>3</v>
      </c>
      <c r="D102">
        <v>3</v>
      </c>
      <c r="E102" s="1">
        <v>1</v>
      </c>
      <c r="F102">
        <f>Table1[[#This Row],[Number of HITs approved or rejected - Lifetime]]-Table1[[#This Row],[Number of HITs approved or rejected - Last 30 days]]</f>
        <v>0</v>
      </c>
      <c r="G102">
        <f>Table1[[#This Row],[Number of HITs approved - Lifetime]]-Table1[[#This Row],[Number of HITs approved - Last 30 days]]</f>
        <v>0</v>
      </c>
      <c r="H102">
        <f>IF(Table1[[#This Row],[HITS submitted before]]&gt;Table1[[#This Row],[HITs Approved Before]],Table1[[#This Row],[HITS submitted before]]-Table1[[#This Row],[HITs Approved Before]],0)</f>
        <v>0</v>
      </c>
      <c r="I102">
        <v>3</v>
      </c>
      <c r="J102">
        <v>3</v>
      </c>
      <c r="K102">
        <f>Table1[[#This Row],[Number of HITs approved or rejected - Last 30 days]]-Table1[[#This Row],[Number of HITs approved - Last 30 days]]</f>
        <v>0</v>
      </c>
      <c r="L10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2" s="1">
        <v>1</v>
      </c>
      <c r="N102">
        <v>2</v>
      </c>
      <c r="O102">
        <v>2</v>
      </c>
      <c r="P102" s="1">
        <v>1</v>
      </c>
      <c r="Q102" t="s">
        <v>15</v>
      </c>
      <c r="S102">
        <f>IF(Table1[[#This Row],[HITS submitted before]]&lt;&gt;0,Table1[[#This Row],[Worker ID]],0)</f>
        <v>0</v>
      </c>
      <c r="T102" t="str">
        <f>IF(Table1[[#This Row],[Number of HITs approved or rejected - Last 30 days]]&lt;&gt;0,Table1[[#This Row],[Worker ID]],0)</f>
        <v>A1TW8D2MELU6P0</v>
      </c>
      <c r="U102">
        <f>IF(AND(Table1[[#This Row],[HITS submitted before]]&lt;&gt;0,Table1[[#This Row],[Number of HITs approved or rejected - Last 30 days]]=0),Table1[[#This Row],[Worker ID]],0)</f>
        <v>0</v>
      </c>
      <c r="V102" t="str">
        <f>IF(AND(Table1[[#This Row],[HITS submitted before]]=0,Table1[[#This Row],[Number of HITs approved or rejected - Last 30 days]]&lt;&gt;0),Table1[[#This Row],[Worker ID]],0)</f>
        <v>A1TW8D2MELU6P0</v>
      </c>
      <c r="W102">
        <f>IF(AND(Table1[[#This Row],[HITS submitted before]]&lt;&gt;0,Table1[[#This Row],[Number of HITs approved or rejected - Last 30 days]]&lt;&gt;0),Table1[[#This Row],[Worker ID]],0)</f>
        <v>0</v>
      </c>
    </row>
    <row r="103" spans="1:23" x14ac:dyDescent="0.25">
      <c r="A103" t="s">
        <v>453</v>
      </c>
      <c r="B103" t="s">
        <v>454</v>
      </c>
      <c r="C103">
        <v>3</v>
      </c>
      <c r="D103">
        <v>3</v>
      </c>
      <c r="E103" s="1">
        <v>1</v>
      </c>
      <c r="F103">
        <f>Table1[[#This Row],[Number of HITs approved or rejected - Lifetime]]-Table1[[#This Row],[Number of HITs approved or rejected - Last 30 days]]</f>
        <v>0</v>
      </c>
      <c r="G103">
        <f>Table1[[#This Row],[Number of HITs approved - Lifetime]]-Table1[[#This Row],[Number of HITs approved - Last 30 days]]</f>
        <v>0</v>
      </c>
      <c r="H103">
        <f>IF(Table1[[#This Row],[HITS submitted before]]&gt;Table1[[#This Row],[HITs Approved Before]],Table1[[#This Row],[HITS submitted before]]-Table1[[#This Row],[HITs Approved Before]],0)</f>
        <v>0</v>
      </c>
      <c r="I103">
        <v>3</v>
      </c>
      <c r="J103">
        <v>3</v>
      </c>
      <c r="K103">
        <f>Table1[[#This Row],[Number of HITs approved or rejected - Last 30 days]]-Table1[[#This Row],[Number of HITs approved - Last 30 days]]</f>
        <v>0</v>
      </c>
      <c r="L10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3" s="1">
        <v>1</v>
      </c>
      <c r="N103">
        <v>3</v>
      </c>
      <c r="O103">
        <v>3</v>
      </c>
      <c r="P103" s="1">
        <v>1</v>
      </c>
      <c r="Q103" t="s">
        <v>15</v>
      </c>
      <c r="S103">
        <f>IF(Table1[[#This Row],[HITS submitted before]]&lt;&gt;0,Table1[[#This Row],[Worker ID]],0)</f>
        <v>0</v>
      </c>
      <c r="T103" t="str">
        <f>IF(Table1[[#This Row],[Number of HITs approved or rejected - Last 30 days]]&lt;&gt;0,Table1[[#This Row],[Worker ID]],0)</f>
        <v>A1UURQF07IOXBO</v>
      </c>
      <c r="U103">
        <f>IF(AND(Table1[[#This Row],[HITS submitted before]]&lt;&gt;0,Table1[[#This Row],[Number of HITs approved or rejected - Last 30 days]]=0),Table1[[#This Row],[Worker ID]],0)</f>
        <v>0</v>
      </c>
      <c r="V103" t="str">
        <f>IF(AND(Table1[[#This Row],[HITS submitted before]]=0,Table1[[#This Row],[Number of HITs approved or rejected - Last 30 days]]&lt;&gt;0),Table1[[#This Row],[Worker ID]],0)</f>
        <v>A1UURQF07IOXBO</v>
      </c>
      <c r="W103">
        <f>IF(AND(Table1[[#This Row],[HITS submitted before]]&lt;&gt;0,Table1[[#This Row],[Number of HITs approved or rejected - Last 30 days]]&lt;&gt;0),Table1[[#This Row],[Worker ID]],0)</f>
        <v>0</v>
      </c>
    </row>
    <row r="104" spans="1:23" x14ac:dyDescent="0.25">
      <c r="A104" t="s">
        <v>485</v>
      </c>
      <c r="B104" t="s">
        <v>486</v>
      </c>
      <c r="C104">
        <v>3</v>
      </c>
      <c r="D104">
        <v>3</v>
      </c>
      <c r="E104" s="1">
        <v>1</v>
      </c>
      <c r="F104">
        <f>Table1[[#This Row],[Number of HITs approved or rejected - Lifetime]]-Table1[[#This Row],[Number of HITs approved or rejected - Last 30 days]]</f>
        <v>0</v>
      </c>
      <c r="G104">
        <f>Table1[[#This Row],[Number of HITs approved - Lifetime]]-Table1[[#This Row],[Number of HITs approved - Last 30 days]]</f>
        <v>0</v>
      </c>
      <c r="H104">
        <f>IF(Table1[[#This Row],[HITS submitted before]]&gt;Table1[[#This Row],[HITs Approved Before]],Table1[[#This Row],[HITS submitted before]]-Table1[[#This Row],[HITs Approved Before]],0)</f>
        <v>0</v>
      </c>
      <c r="I104">
        <v>3</v>
      </c>
      <c r="J104">
        <v>3</v>
      </c>
      <c r="K104">
        <f>Table1[[#This Row],[Number of HITs approved or rejected - Last 30 days]]-Table1[[#This Row],[Number of HITs approved - Last 30 days]]</f>
        <v>0</v>
      </c>
      <c r="L10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4" s="1">
        <v>1</v>
      </c>
      <c r="N104">
        <v>2</v>
      </c>
      <c r="O104">
        <v>2</v>
      </c>
      <c r="P104" s="1">
        <v>1</v>
      </c>
      <c r="Q104" t="s">
        <v>15</v>
      </c>
      <c r="S104">
        <f>IF(Table1[[#This Row],[HITS submitted before]]&lt;&gt;0,Table1[[#This Row],[Worker ID]],0)</f>
        <v>0</v>
      </c>
      <c r="T104" t="str">
        <f>IF(Table1[[#This Row],[Number of HITs approved or rejected - Last 30 days]]&lt;&gt;0,Table1[[#This Row],[Worker ID]],0)</f>
        <v>A1WP410YX2JBKI</v>
      </c>
      <c r="U104">
        <f>IF(AND(Table1[[#This Row],[HITS submitted before]]&lt;&gt;0,Table1[[#This Row],[Number of HITs approved or rejected - Last 30 days]]=0),Table1[[#This Row],[Worker ID]],0)</f>
        <v>0</v>
      </c>
      <c r="V104" t="str">
        <f>IF(AND(Table1[[#This Row],[HITS submitted before]]=0,Table1[[#This Row],[Number of HITs approved or rejected - Last 30 days]]&lt;&gt;0),Table1[[#This Row],[Worker ID]],0)</f>
        <v>A1WP410YX2JBKI</v>
      </c>
      <c r="W104">
        <f>IF(AND(Table1[[#This Row],[HITS submitted before]]&lt;&gt;0,Table1[[#This Row],[Number of HITs approved or rejected - Last 30 days]]&lt;&gt;0),Table1[[#This Row],[Worker ID]],0)</f>
        <v>0</v>
      </c>
    </row>
    <row r="105" spans="1:23" x14ac:dyDescent="0.25">
      <c r="A105" t="s">
        <v>557</v>
      </c>
      <c r="B105" t="s">
        <v>558</v>
      </c>
      <c r="C105">
        <v>3</v>
      </c>
      <c r="D105">
        <v>3</v>
      </c>
      <c r="E105" s="1">
        <v>1</v>
      </c>
      <c r="F105">
        <f>Table1[[#This Row],[Number of HITs approved or rejected - Lifetime]]-Table1[[#This Row],[Number of HITs approved or rejected - Last 30 days]]</f>
        <v>0</v>
      </c>
      <c r="G105">
        <f>Table1[[#This Row],[Number of HITs approved - Lifetime]]-Table1[[#This Row],[Number of HITs approved - Last 30 days]]</f>
        <v>0</v>
      </c>
      <c r="H105">
        <f>IF(Table1[[#This Row],[HITS submitted before]]&gt;Table1[[#This Row],[HITs Approved Before]],Table1[[#This Row],[HITS submitted before]]-Table1[[#This Row],[HITs Approved Before]],0)</f>
        <v>0</v>
      </c>
      <c r="I105">
        <v>3</v>
      </c>
      <c r="J105">
        <v>3</v>
      </c>
      <c r="K105">
        <f>Table1[[#This Row],[Number of HITs approved or rejected - Last 30 days]]-Table1[[#This Row],[Number of HITs approved - Last 30 days]]</f>
        <v>0</v>
      </c>
      <c r="L10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5" s="1">
        <v>1</v>
      </c>
      <c r="N105">
        <v>3</v>
      </c>
      <c r="O105">
        <v>3</v>
      </c>
      <c r="P105" s="1">
        <v>1</v>
      </c>
      <c r="Q105" t="s">
        <v>15</v>
      </c>
      <c r="S105">
        <f>IF(Table1[[#This Row],[HITS submitted before]]&lt;&gt;0,Table1[[#This Row],[Worker ID]],0)</f>
        <v>0</v>
      </c>
      <c r="T105" t="str">
        <f>IF(Table1[[#This Row],[Number of HITs approved or rejected - Last 30 days]]&lt;&gt;0,Table1[[#This Row],[Worker ID]],0)</f>
        <v>A21LCVX9ETFPOT</v>
      </c>
      <c r="U105">
        <f>IF(AND(Table1[[#This Row],[HITS submitted before]]&lt;&gt;0,Table1[[#This Row],[Number of HITs approved or rejected - Last 30 days]]=0),Table1[[#This Row],[Worker ID]],0)</f>
        <v>0</v>
      </c>
      <c r="V105" t="str">
        <f>IF(AND(Table1[[#This Row],[HITS submitted before]]=0,Table1[[#This Row],[Number of HITs approved or rejected - Last 30 days]]&lt;&gt;0),Table1[[#This Row],[Worker ID]],0)</f>
        <v>A21LCVX9ETFPOT</v>
      </c>
      <c r="W105">
        <f>IF(AND(Table1[[#This Row],[HITS submitted before]]&lt;&gt;0,Table1[[#This Row],[Number of HITs approved or rejected - Last 30 days]]&lt;&gt;0),Table1[[#This Row],[Worker ID]],0)</f>
        <v>0</v>
      </c>
    </row>
    <row r="106" spans="1:23" x14ac:dyDescent="0.25">
      <c r="A106" t="s">
        <v>739</v>
      </c>
      <c r="B106" t="s">
        <v>740</v>
      </c>
      <c r="C106">
        <v>3</v>
      </c>
      <c r="D106">
        <v>3</v>
      </c>
      <c r="E106" s="1">
        <v>1</v>
      </c>
      <c r="F106">
        <f>Table1[[#This Row],[Number of HITs approved or rejected - Lifetime]]-Table1[[#This Row],[Number of HITs approved or rejected - Last 30 days]]</f>
        <v>0</v>
      </c>
      <c r="G106">
        <f>Table1[[#This Row],[Number of HITs approved - Lifetime]]-Table1[[#This Row],[Number of HITs approved - Last 30 days]]</f>
        <v>0</v>
      </c>
      <c r="H106">
        <f>IF(Table1[[#This Row],[HITS submitted before]]&gt;Table1[[#This Row],[HITs Approved Before]],Table1[[#This Row],[HITS submitted before]]-Table1[[#This Row],[HITs Approved Before]],0)</f>
        <v>0</v>
      </c>
      <c r="I106">
        <v>3</v>
      </c>
      <c r="J106">
        <v>3</v>
      </c>
      <c r="K106">
        <f>Table1[[#This Row],[Number of HITs approved or rejected - Last 30 days]]-Table1[[#This Row],[Number of HITs approved - Last 30 days]]</f>
        <v>0</v>
      </c>
      <c r="L10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6" s="1">
        <v>1</v>
      </c>
      <c r="N106">
        <v>3</v>
      </c>
      <c r="O106">
        <v>3</v>
      </c>
      <c r="P106" s="1">
        <v>1</v>
      </c>
      <c r="Q106" t="s">
        <v>15</v>
      </c>
      <c r="S106">
        <f>IF(Table1[[#This Row],[HITS submitted before]]&lt;&gt;0,Table1[[#This Row],[Worker ID]],0)</f>
        <v>0</v>
      </c>
      <c r="T106" t="str">
        <f>IF(Table1[[#This Row],[Number of HITs approved or rejected - Last 30 days]]&lt;&gt;0,Table1[[#This Row],[Worker ID]],0)</f>
        <v>A2FRZB63PAH3NQ</v>
      </c>
      <c r="U106">
        <f>IF(AND(Table1[[#This Row],[HITS submitted before]]&lt;&gt;0,Table1[[#This Row],[Number of HITs approved or rejected - Last 30 days]]=0),Table1[[#This Row],[Worker ID]],0)</f>
        <v>0</v>
      </c>
      <c r="V106" t="str">
        <f>IF(AND(Table1[[#This Row],[HITS submitted before]]=0,Table1[[#This Row],[Number of HITs approved or rejected - Last 30 days]]&lt;&gt;0),Table1[[#This Row],[Worker ID]],0)</f>
        <v>A2FRZB63PAH3NQ</v>
      </c>
      <c r="W106">
        <f>IF(AND(Table1[[#This Row],[HITS submitted before]]&lt;&gt;0,Table1[[#This Row],[Number of HITs approved or rejected - Last 30 days]]&lt;&gt;0),Table1[[#This Row],[Worker ID]],0)</f>
        <v>0</v>
      </c>
    </row>
    <row r="107" spans="1:23" x14ac:dyDescent="0.25">
      <c r="A107" t="s">
        <v>775</v>
      </c>
      <c r="B107" t="s">
        <v>776</v>
      </c>
      <c r="C107">
        <v>3</v>
      </c>
      <c r="D107">
        <v>3</v>
      </c>
      <c r="E107" s="1">
        <v>1</v>
      </c>
      <c r="F107">
        <f>Table1[[#This Row],[Number of HITs approved or rejected - Lifetime]]-Table1[[#This Row],[Number of HITs approved or rejected - Last 30 days]]</f>
        <v>0</v>
      </c>
      <c r="G107">
        <f>Table1[[#This Row],[Number of HITs approved - Lifetime]]-Table1[[#This Row],[Number of HITs approved - Last 30 days]]</f>
        <v>0</v>
      </c>
      <c r="H107">
        <f>IF(Table1[[#This Row],[HITS submitted before]]&gt;Table1[[#This Row],[HITs Approved Before]],Table1[[#This Row],[HITS submitted before]]-Table1[[#This Row],[HITs Approved Before]],0)</f>
        <v>0</v>
      </c>
      <c r="I107">
        <v>3</v>
      </c>
      <c r="J107">
        <v>3</v>
      </c>
      <c r="K107">
        <f>Table1[[#This Row],[Number of HITs approved or rejected - Last 30 days]]-Table1[[#This Row],[Number of HITs approved - Last 30 days]]</f>
        <v>0</v>
      </c>
      <c r="L10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7" s="1">
        <v>1</v>
      </c>
      <c r="N107">
        <v>3</v>
      </c>
      <c r="O107">
        <v>3</v>
      </c>
      <c r="P107" s="1">
        <v>1</v>
      </c>
      <c r="Q107" t="s">
        <v>15</v>
      </c>
      <c r="S107">
        <f>IF(Table1[[#This Row],[HITS submitted before]]&lt;&gt;0,Table1[[#This Row],[Worker ID]],0)</f>
        <v>0</v>
      </c>
      <c r="T107" t="str">
        <f>IF(Table1[[#This Row],[Number of HITs approved or rejected - Last 30 days]]&lt;&gt;0,Table1[[#This Row],[Worker ID]],0)</f>
        <v>A2IRFAXQI96P3</v>
      </c>
      <c r="U107">
        <f>IF(AND(Table1[[#This Row],[HITS submitted before]]&lt;&gt;0,Table1[[#This Row],[Number of HITs approved or rejected - Last 30 days]]=0),Table1[[#This Row],[Worker ID]],0)</f>
        <v>0</v>
      </c>
      <c r="V107" t="str">
        <f>IF(AND(Table1[[#This Row],[HITS submitted before]]=0,Table1[[#This Row],[Number of HITs approved or rejected - Last 30 days]]&lt;&gt;0),Table1[[#This Row],[Worker ID]],0)</f>
        <v>A2IRFAXQI96P3</v>
      </c>
      <c r="W107">
        <f>IF(AND(Table1[[#This Row],[HITS submitted before]]&lt;&gt;0,Table1[[#This Row],[Number of HITs approved or rejected - Last 30 days]]&lt;&gt;0),Table1[[#This Row],[Worker ID]],0)</f>
        <v>0</v>
      </c>
    </row>
    <row r="108" spans="1:23" x14ac:dyDescent="0.25">
      <c r="A108" t="s">
        <v>891</v>
      </c>
      <c r="B108" t="s">
        <v>892</v>
      </c>
      <c r="C108">
        <v>3</v>
      </c>
      <c r="D108">
        <v>3</v>
      </c>
      <c r="E108" s="1">
        <v>1</v>
      </c>
      <c r="F108">
        <f>Table1[[#This Row],[Number of HITs approved or rejected - Lifetime]]-Table1[[#This Row],[Number of HITs approved or rejected - Last 30 days]]</f>
        <v>0</v>
      </c>
      <c r="G108">
        <f>Table1[[#This Row],[Number of HITs approved - Lifetime]]-Table1[[#This Row],[Number of HITs approved - Last 30 days]]</f>
        <v>0</v>
      </c>
      <c r="H108">
        <f>IF(Table1[[#This Row],[HITS submitted before]]&gt;Table1[[#This Row],[HITs Approved Before]],Table1[[#This Row],[HITS submitted before]]-Table1[[#This Row],[HITs Approved Before]],0)</f>
        <v>0</v>
      </c>
      <c r="I108">
        <v>3</v>
      </c>
      <c r="J108">
        <v>3</v>
      </c>
      <c r="K108">
        <f>Table1[[#This Row],[Number of HITs approved or rejected - Last 30 days]]-Table1[[#This Row],[Number of HITs approved - Last 30 days]]</f>
        <v>0</v>
      </c>
      <c r="L10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8" s="1">
        <v>1</v>
      </c>
      <c r="N108">
        <v>3</v>
      </c>
      <c r="O108">
        <v>3</v>
      </c>
      <c r="P108" s="1">
        <v>1</v>
      </c>
      <c r="Q108" t="s">
        <v>15</v>
      </c>
      <c r="S108">
        <f>IF(Table1[[#This Row],[HITS submitted before]]&lt;&gt;0,Table1[[#This Row],[Worker ID]],0)</f>
        <v>0</v>
      </c>
      <c r="T108" t="str">
        <f>IF(Table1[[#This Row],[Number of HITs approved or rejected - Last 30 days]]&lt;&gt;0,Table1[[#This Row],[Worker ID]],0)</f>
        <v>A2TC3N3P14XDM8</v>
      </c>
      <c r="U108">
        <f>IF(AND(Table1[[#This Row],[HITS submitted before]]&lt;&gt;0,Table1[[#This Row],[Number of HITs approved or rejected - Last 30 days]]=0),Table1[[#This Row],[Worker ID]],0)</f>
        <v>0</v>
      </c>
      <c r="V108" t="str">
        <f>IF(AND(Table1[[#This Row],[HITS submitted before]]=0,Table1[[#This Row],[Number of HITs approved or rejected - Last 30 days]]&lt;&gt;0),Table1[[#This Row],[Worker ID]],0)</f>
        <v>A2TC3N3P14XDM8</v>
      </c>
      <c r="W108">
        <f>IF(AND(Table1[[#This Row],[HITS submitted before]]&lt;&gt;0,Table1[[#This Row],[Number of HITs approved or rejected - Last 30 days]]&lt;&gt;0),Table1[[#This Row],[Worker ID]],0)</f>
        <v>0</v>
      </c>
    </row>
    <row r="109" spans="1:23" x14ac:dyDescent="0.25">
      <c r="A109" t="s">
        <v>925</v>
      </c>
      <c r="B109" t="s">
        <v>926</v>
      </c>
      <c r="C109">
        <v>3</v>
      </c>
      <c r="D109">
        <v>3</v>
      </c>
      <c r="E109" s="1">
        <v>1</v>
      </c>
      <c r="F109">
        <f>Table1[[#This Row],[Number of HITs approved or rejected - Lifetime]]-Table1[[#This Row],[Number of HITs approved or rejected - Last 30 days]]</f>
        <v>0</v>
      </c>
      <c r="G109">
        <f>Table1[[#This Row],[Number of HITs approved - Lifetime]]-Table1[[#This Row],[Number of HITs approved - Last 30 days]]</f>
        <v>0</v>
      </c>
      <c r="H109">
        <f>IF(Table1[[#This Row],[HITS submitted before]]&gt;Table1[[#This Row],[HITs Approved Before]],Table1[[#This Row],[HITS submitted before]]-Table1[[#This Row],[HITs Approved Before]],0)</f>
        <v>0</v>
      </c>
      <c r="I109">
        <v>3</v>
      </c>
      <c r="J109">
        <v>3</v>
      </c>
      <c r="K109">
        <f>Table1[[#This Row],[Number of HITs approved or rejected - Last 30 days]]-Table1[[#This Row],[Number of HITs approved - Last 30 days]]</f>
        <v>0</v>
      </c>
      <c r="L10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09" s="1">
        <v>1</v>
      </c>
      <c r="N109">
        <v>3</v>
      </c>
      <c r="O109">
        <v>3</v>
      </c>
      <c r="P109" s="1">
        <v>1</v>
      </c>
      <c r="Q109" t="s">
        <v>15</v>
      </c>
      <c r="S109">
        <f>IF(Table1[[#This Row],[HITS submitted before]]&lt;&gt;0,Table1[[#This Row],[Worker ID]],0)</f>
        <v>0</v>
      </c>
      <c r="T109" t="str">
        <f>IF(Table1[[#This Row],[Number of HITs approved or rejected - Last 30 days]]&lt;&gt;0,Table1[[#This Row],[Worker ID]],0)</f>
        <v>A2VTCD0KE6U9RA</v>
      </c>
      <c r="U109">
        <f>IF(AND(Table1[[#This Row],[HITS submitted before]]&lt;&gt;0,Table1[[#This Row],[Number of HITs approved or rejected - Last 30 days]]=0),Table1[[#This Row],[Worker ID]],0)</f>
        <v>0</v>
      </c>
      <c r="V109" t="str">
        <f>IF(AND(Table1[[#This Row],[HITS submitted before]]=0,Table1[[#This Row],[Number of HITs approved or rejected - Last 30 days]]&lt;&gt;0),Table1[[#This Row],[Worker ID]],0)</f>
        <v>A2VTCD0KE6U9RA</v>
      </c>
      <c r="W109">
        <f>IF(AND(Table1[[#This Row],[HITS submitted before]]&lt;&gt;0,Table1[[#This Row],[Number of HITs approved or rejected - Last 30 days]]&lt;&gt;0),Table1[[#This Row],[Worker ID]],0)</f>
        <v>0</v>
      </c>
    </row>
    <row r="110" spans="1:23" x14ac:dyDescent="0.25">
      <c r="A110" t="s">
        <v>1007</v>
      </c>
      <c r="B110" t="s">
        <v>1008</v>
      </c>
      <c r="C110">
        <v>3</v>
      </c>
      <c r="D110">
        <v>3</v>
      </c>
      <c r="E110" s="1">
        <v>1</v>
      </c>
      <c r="F110">
        <f>Table1[[#This Row],[Number of HITs approved or rejected - Lifetime]]-Table1[[#This Row],[Number of HITs approved or rejected - Last 30 days]]</f>
        <v>0</v>
      </c>
      <c r="G110">
        <f>Table1[[#This Row],[Number of HITs approved - Lifetime]]-Table1[[#This Row],[Number of HITs approved - Last 30 days]]</f>
        <v>0</v>
      </c>
      <c r="H110">
        <f>IF(Table1[[#This Row],[HITS submitted before]]&gt;Table1[[#This Row],[HITs Approved Before]],Table1[[#This Row],[HITS submitted before]]-Table1[[#This Row],[HITs Approved Before]],0)</f>
        <v>0</v>
      </c>
      <c r="I110">
        <v>3</v>
      </c>
      <c r="J110">
        <v>3</v>
      </c>
      <c r="K110">
        <f>Table1[[#This Row],[Number of HITs approved or rejected - Last 30 days]]-Table1[[#This Row],[Number of HITs approved - Last 30 days]]</f>
        <v>0</v>
      </c>
      <c r="L1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0" s="1">
        <v>1</v>
      </c>
      <c r="N110">
        <v>3</v>
      </c>
      <c r="O110">
        <v>3</v>
      </c>
      <c r="P110" s="1">
        <v>1</v>
      </c>
      <c r="Q110" t="s">
        <v>15</v>
      </c>
      <c r="S110">
        <f>IF(Table1[[#This Row],[HITS submitted before]]&lt;&gt;0,Table1[[#This Row],[Worker ID]],0)</f>
        <v>0</v>
      </c>
      <c r="T110" t="str">
        <f>IF(Table1[[#This Row],[Number of HITs approved or rejected - Last 30 days]]&lt;&gt;0,Table1[[#This Row],[Worker ID]],0)</f>
        <v>A32VVS3RM9TJ31</v>
      </c>
      <c r="U110">
        <f>IF(AND(Table1[[#This Row],[HITS submitted before]]&lt;&gt;0,Table1[[#This Row],[Number of HITs approved or rejected - Last 30 days]]=0),Table1[[#This Row],[Worker ID]],0)</f>
        <v>0</v>
      </c>
      <c r="V110" t="str">
        <f>IF(AND(Table1[[#This Row],[HITS submitted before]]=0,Table1[[#This Row],[Number of HITs approved or rejected - Last 30 days]]&lt;&gt;0),Table1[[#This Row],[Worker ID]],0)</f>
        <v>A32VVS3RM9TJ31</v>
      </c>
      <c r="W110">
        <f>IF(AND(Table1[[#This Row],[HITS submitted before]]&lt;&gt;0,Table1[[#This Row],[Number of HITs approved or rejected - Last 30 days]]&lt;&gt;0),Table1[[#This Row],[Worker ID]],0)</f>
        <v>0</v>
      </c>
    </row>
    <row r="111" spans="1:23" x14ac:dyDescent="0.25">
      <c r="A111" t="s">
        <v>1061</v>
      </c>
      <c r="B111" t="s">
        <v>1062</v>
      </c>
      <c r="C111">
        <v>3</v>
      </c>
      <c r="D111">
        <v>3</v>
      </c>
      <c r="E111" s="1">
        <v>1</v>
      </c>
      <c r="F111">
        <f>Table1[[#This Row],[Number of HITs approved or rejected - Lifetime]]-Table1[[#This Row],[Number of HITs approved or rejected - Last 30 days]]</f>
        <v>0</v>
      </c>
      <c r="G111">
        <f>Table1[[#This Row],[Number of HITs approved - Lifetime]]-Table1[[#This Row],[Number of HITs approved - Last 30 days]]</f>
        <v>0</v>
      </c>
      <c r="H111">
        <f>IF(Table1[[#This Row],[HITS submitted before]]&gt;Table1[[#This Row],[HITs Approved Before]],Table1[[#This Row],[HITS submitted before]]-Table1[[#This Row],[HITs Approved Before]],0)</f>
        <v>0</v>
      </c>
      <c r="I111">
        <v>3</v>
      </c>
      <c r="J111">
        <v>3</v>
      </c>
      <c r="K111">
        <f>Table1[[#This Row],[Number of HITs approved or rejected - Last 30 days]]-Table1[[#This Row],[Number of HITs approved - Last 30 days]]</f>
        <v>0</v>
      </c>
      <c r="L1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1" s="1">
        <v>1</v>
      </c>
      <c r="N111">
        <v>3</v>
      </c>
      <c r="O111">
        <v>3</v>
      </c>
      <c r="P111" s="1">
        <v>1</v>
      </c>
      <c r="Q111" t="s">
        <v>15</v>
      </c>
      <c r="S111">
        <f>IF(Table1[[#This Row],[HITS submitted before]]&lt;&gt;0,Table1[[#This Row],[Worker ID]],0)</f>
        <v>0</v>
      </c>
      <c r="T111" t="str">
        <f>IF(Table1[[#This Row],[Number of HITs approved or rejected - Last 30 days]]&lt;&gt;0,Table1[[#This Row],[Worker ID]],0)</f>
        <v>A36VL9CZKKV0E0</v>
      </c>
      <c r="U111">
        <f>IF(AND(Table1[[#This Row],[HITS submitted before]]&lt;&gt;0,Table1[[#This Row],[Number of HITs approved or rejected - Last 30 days]]=0),Table1[[#This Row],[Worker ID]],0)</f>
        <v>0</v>
      </c>
      <c r="V111" t="str">
        <f>IF(AND(Table1[[#This Row],[HITS submitted before]]=0,Table1[[#This Row],[Number of HITs approved or rejected - Last 30 days]]&lt;&gt;0),Table1[[#This Row],[Worker ID]],0)</f>
        <v>A36VL9CZKKV0E0</v>
      </c>
      <c r="W111">
        <f>IF(AND(Table1[[#This Row],[HITS submitted before]]&lt;&gt;0,Table1[[#This Row],[Number of HITs approved or rejected - Last 30 days]]&lt;&gt;0),Table1[[#This Row],[Worker ID]],0)</f>
        <v>0</v>
      </c>
    </row>
    <row r="112" spans="1:23" x14ac:dyDescent="0.25">
      <c r="A112" t="s">
        <v>1113</v>
      </c>
      <c r="B112" t="s">
        <v>1114</v>
      </c>
      <c r="C112">
        <v>3</v>
      </c>
      <c r="D112">
        <v>3</v>
      </c>
      <c r="E112" s="1">
        <v>1</v>
      </c>
      <c r="F112">
        <f>Table1[[#This Row],[Number of HITs approved or rejected - Lifetime]]-Table1[[#This Row],[Number of HITs approved or rejected - Last 30 days]]</f>
        <v>0</v>
      </c>
      <c r="G112">
        <f>Table1[[#This Row],[Number of HITs approved - Lifetime]]-Table1[[#This Row],[Number of HITs approved - Last 30 days]]</f>
        <v>0</v>
      </c>
      <c r="H112">
        <f>IF(Table1[[#This Row],[HITS submitted before]]&gt;Table1[[#This Row],[HITs Approved Before]],Table1[[#This Row],[HITS submitted before]]-Table1[[#This Row],[HITs Approved Before]],0)</f>
        <v>0</v>
      </c>
      <c r="I112">
        <v>3</v>
      </c>
      <c r="J112">
        <v>3</v>
      </c>
      <c r="K112">
        <f>Table1[[#This Row],[Number of HITs approved or rejected - Last 30 days]]-Table1[[#This Row],[Number of HITs approved - Last 30 days]]</f>
        <v>0</v>
      </c>
      <c r="L1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2" s="1">
        <v>1</v>
      </c>
      <c r="N112">
        <v>3</v>
      </c>
      <c r="O112">
        <v>3</v>
      </c>
      <c r="P112" s="1">
        <v>1</v>
      </c>
      <c r="Q112" t="s">
        <v>15</v>
      </c>
      <c r="S112">
        <f>IF(Table1[[#This Row],[HITS submitted before]]&lt;&gt;0,Table1[[#This Row],[Worker ID]],0)</f>
        <v>0</v>
      </c>
      <c r="T112" t="str">
        <f>IF(Table1[[#This Row],[Number of HITs approved or rejected - Last 30 days]]&lt;&gt;0,Table1[[#This Row],[Worker ID]],0)</f>
        <v>A39YQ1ZR4MCOB6</v>
      </c>
      <c r="U112">
        <f>IF(AND(Table1[[#This Row],[HITS submitted before]]&lt;&gt;0,Table1[[#This Row],[Number of HITs approved or rejected - Last 30 days]]=0),Table1[[#This Row],[Worker ID]],0)</f>
        <v>0</v>
      </c>
      <c r="V112" t="str">
        <f>IF(AND(Table1[[#This Row],[HITS submitted before]]=0,Table1[[#This Row],[Number of HITs approved or rejected - Last 30 days]]&lt;&gt;0),Table1[[#This Row],[Worker ID]],0)</f>
        <v>A39YQ1ZR4MCOB6</v>
      </c>
      <c r="W112">
        <f>IF(AND(Table1[[#This Row],[HITS submitted before]]&lt;&gt;0,Table1[[#This Row],[Number of HITs approved or rejected - Last 30 days]]&lt;&gt;0),Table1[[#This Row],[Worker ID]],0)</f>
        <v>0</v>
      </c>
    </row>
    <row r="113" spans="1:23" x14ac:dyDescent="0.25">
      <c r="A113" t="s">
        <v>1157</v>
      </c>
      <c r="B113" t="s">
        <v>1158</v>
      </c>
      <c r="C113">
        <v>3</v>
      </c>
      <c r="D113">
        <v>3</v>
      </c>
      <c r="E113" s="1">
        <v>1</v>
      </c>
      <c r="F113">
        <f>Table1[[#This Row],[Number of HITs approved or rejected - Lifetime]]-Table1[[#This Row],[Number of HITs approved or rejected - Last 30 days]]</f>
        <v>0</v>
      </c>
      <c r="G113">
        <f>Table1[[#This Row],[Number of HITs approved - Lifetime]]-Table1[[#This Row],[Number of HITs approved - Last 30 days]]</f>
        <v>0</v>
      </c>
      <c r="H113">
        <f>IF(Table1[[#This Row],[HITS submitted before]]&gt;Table1[[#This Row],[HITs Approved Before]],Table1[[#This Row],[HITS submitted before]]-Table1[[#This Row],[HITs Approved Before]],0)</f>
        <v>0</v>
      </c>
      <c r="I113">
        <v>3</v>
      </c>
      <c r="J113">
        <v>3</v>
      </c>
      <c r="K113">
        <f>Table1[[#This Row],[Number of HITs approved or rejected - Last 30 days]]-Table1[[#This Row],[Number of HITs approved - Last 30 days]]</f>
        <v>0</v>
      </c>
      <c r="L1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3" s="1">
        <v>1</v>
      </c>
      <c r="N113">
        <v>3</v>
      </c>
      <c r="O113">
        <v>3</v>
      </c>
      <c r="P113" s="1">
        <v>1</v>
      </c>
      <c r="Q113" t="s">
        <v>15</v>
      </c>
      <c r="S113">
        <f>IF(Table1[[#This Row],[HITS submitted before]]&lt;&gt;0,Table1[[#This Row],[Worker ID]],0)</f>
        <v>0</v>
      </c>
      <c r="T113" t="str">
        <f>IF(Table1[[#This Row],[Number of HITs approved or rejected - Last 30 days]]&lt;&gt;0,Table1[[#This Row],[Worker ID]],0)</f>
        <v>A3DRSM7NQCWEDQ</v>
      </c>
      <c r="U113">
        <f>IF(AND(Table1[[#This Row],[HITS submitted before]]&lt;&gt;0,Table1[[#This Row],[Number of HITs approved or rejected - Last 30 days]]=0),Table1[[#This Row],[Worker ID]],0)</f>
        <v>0</v>
      </c>
      <c r="V113" t="str">
        <f>IF(AND(Table1[[#This Row],[HITS submitted before]]=0,Table1[[#This Row],[Number of HITs approved or rejected - Last 30 days]]&lt;&gt;0),Table1[[#This Row],[Worker ID]],0)</f>
        <v>A3DRSM7NQCWEDQ</v>
      </c>
      <c r="W113">
        <f>IF(AND(Table1[[#This Row],[HITS submitted before]]&lt;&gt;0,Table1[[#This Row],[Number of HITs approved or rejected - Last 30 days]]&lt;&gt;0),Table1[[#This Row],[Worker ID]],0)</f>
        <v>0</v>
      </c>
    </row>
    <row r="114" spans="1:23" x14ac:dyDescent="0.25">
      <c r="A114" t="s">
        <v>1407</v>
      </c>
      <c r="B114" t="s">
        <v>1408</v>
      </c>
      <c r="C114">
        <v>3</v>
      </c>
      <c r="D114">
        <v>3</v>
      </c>
      <c r="E114" s="1">
        <v>1</v>
      </c>
      <c r="F114">
        <f>Table1[[#This Row],[Number of HITs approved or rejected - Lifetime]]-Table1[[#This Row],[Number of HITs approved or rejected - Last 30 days]]</f>
        <v>0</v>
      </c>
      <c r="G114">
        <f>Table1[[#This Row],[Number of HITs approved - Lifetime]]-Table1[[#This Row],[Number of HITs approved - Last 30 days]]</f>
        <v>0</v>
      </c>
      <c r="H114">
        <f>IF(Table1[[#This Row],[HITS submitted before]]&gt;Table1[[#This Row],[HITs Approved Before]],Table1[[#This Row],[HITS submitted before]]-Table1[[#This Row],[HITs Approved Before]],0)</f>
        <v>0</v>
      </c>
      <c r="I114">
        <v>3</v>
      </c>
      <c r="J114">
        <v>3</v>
      </c>
      <c r="K114">
        <f>Table1[[#This Row],[Number of HITs approved or rejected - Last 30 days]]-Table1[[#This Row],[Number of HITs approved - Last 30 days]]</f>
        <v>0</v>
      </c>
      <c r="L1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4" s="1">
        <v>1</v>
      </c>
      <c r="N114">
        <v>3</v>
      </c>
      <c r="O114">
        <v>3</v>
      </c>
      <c r="P114" s="1">
        <v>1</v>
      </c>
      <c r="Q114" t="s">
        <v>15</v>
      </c>
      <c r="S114">
        <f>IF(Table1[[#This Row],[HITS submitted before]]&lt;&gt;0,Table1[[#This Row],[Worker ID]],0)</f>
        <v>0</v>
      </c>
      <c r="T114" t="str">
        <f>IF(Table1[[#This Row],[Number of HITs approved or rejected - Last 30 days]]&lt;&gt;0,Table1[[#This Row],[Worker ID]],0)</f>
        <v>A3W45HZQTHG0E5</v>
      </c>
      <c r="U114">
        <f>IF(AND(Table1[[#This Row],[HITS submitted before]]&lt;&gt;0,Table1[[#This Row],[Number of HITs approved or rejected - Last 30 days]]=0),Table1[[#This Row],[Worker ID]],0)</f>
        <v>0</v>
      </c>
      <c r="V114" t="str">
        <f>IF(AND(Table1[[#This Row],[HITS submitted before]]=0,Table1[[#This Row],[Number of HITs approved or rejected - Last 30 days]]&lt;&gt;0),Table1[[#This Row],[Worker ID]],0)</f>
        <v>A3W45HZQTHG0E5</v>
      </c>
      <c r="W114">
        <f>IF(AND(Table1[[#This Row],[HITS submitted before]]&lt;&gt;0,Table1[[#This Row],[Number of HITs approved or rejected - Last 30 days]]&lt;&gt;0),Table1[[#This Row],[Worker ID]],0)</f>
        <v>0</v>
      </c>
    </row>
    <row r="115" spans="1:23" x14ac:dyDescent="0.25">
      <c r="A115" t="s">
        <v>1445</v>
      </c>
      <c r="B115" t="s">
        <v>1446</v>
      </c>
      <c r="C115">
        <v>3</v>
      </c>
      <c r="D115">
        <v>3</v>
      </c>
      <c r="E115" s="1">
        <v>1</v>
      </c>
      <c r="F115">
        <f>Table1[[#This Row],[Number of HITs approved or rejected - Lifetime]]-Table1[[#This Row],[Number of HITs approved or rejected - Last 30 days]]</f>
        <v>0</v>
      </c>
      <c r="G115">
        <f>Table1[[#This Row],[Number of HITs approved - Lifetime]]-Table1[[#This Row],[Number of HITs approved - Last 30 days]]</f>
        <v>0</v>
      </c>
      <c r="H115">
        <f>IF(Table1[[#This Row],[HITS submitted before]]&gt;Table1[[#This Row],[HITs Approved Before]],Table1[[#This Row],[HITS submitted before]]-Table1[[#This Row],[HITs Approved Before]],0)</f>
        <v>0</v>
      </c>
      <c r="I115">
        <v>3</v>
      </c>
      <c r="J115">
        <v>3</v>
      </c>
      <c r="K115">
        <f>Table1[[#This Row],[Number of HITs approved or rejected - Last 30 days]]-Table1[[#This Row],[Number of HITs approved - Last 30 days]]</f>
        <v>0</v>
      </c>
      <c r="L1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5" s="1">
        <v>1</v>
      </c>
      <c r="N115">
        <v>3</v>
      </c>
      <c r="O115">
        <v>3</v>
      </c>
      <c r="P115" s="1">
        <v>1</v>
      </c>
      <c r="Q115" t="s">
        <v>15</v>
      </c>
      <c r="S115">
        <f>IF(Table1[[#This Row],[HITS submitted before]]&lt;&gt;0,Table1[[#This Row],[Worker ID]],0)</f>
        <v>0</v>
      </c>
      <c r="T115" t="str">
        <f>IF(Table1[[#This Row],[Number of HITs approved or rejected - Last 30 days]]&lt;&gt;0,Table1[[#This Row],[Worker ID]],0)</f>
        <v>A5TMYM5ET2EX0</v>
      </c>
      <c r="U115">
        <f>IF(AND(Table1[[#This Row],[HITS submitted before]]&lt;&gt;0,Table1[[#This Row],[Number of HITs approved or rejected - Last 30 days]]=0),Table1[[#This Row],[Worker ID]],0)</f>
        <v>0</v>
      </c>
      <c r="V115" t="str">
        <f>IF(AND(Table1[[#This Row],[HITS submitted before]]=0,Table1[[#This Row],[Number of HITs approved or rejected - Last 30 days]]&lt;&gt;0),Table1[[#This Row],[Worker ID]],0)</f>
        <v>A5TMYM5ET2EX0</v>
      </c>
      <c r="W115">
        <f>IF(AND(Table1[[#This Row],[HITS submitted before]]&lt;&gt;0,Table1[[#This Row],[Number of HITs approved or rejected - Last 30 days]]&lt;&gt;0),Table1[[#This Row],[Worker ID]],0)</f>
        <v>0</v>
      </c>
    </row>
    <row r="116" spans="1:23" x14ac:dyDescent="0.25">
      <c r="A116" t="s">
        <v>1605</v>
      </c>
      <c r="B116" t="s">
        <v>1606</v>
      </c>
      <c r="C116">
        <v>3</v>
      </c>
      <c r="D116">
        <v>3</v>
      </c>
      <c r="E116" s="1">
        <v>1</v>
      </c>
      <c r="F116">
        <f>Table1[[#This Row],[Number of HITs approved or rejected - Lifetime]]-Table1[[#This Row],[Number of HITs approved or rejected - Last 30 days]]</f>
        <v>0</v>
      </c>
      <c r="G116">
        <f>Table1[[#This Row],[Number of HITs approved - Lifetime]]-Table1[[#This Row],[Number of HITs approved - Last 30 days]]</f>
        <v>0</v>
      </c>
      <c r="H116">
        <f>IF(Table1[[#This Row],[HITS submitted before]]&gt;Table1[[#This Row],[HITs Approved Before]],Table1[[#This Row],[HITS submitted before]]-Table1[[#This Row],[HITs Approved Before]],0)</f>
        <v>0</v>
      </c>
      <c r="I116">
        <v>3</v>
      </c>
      <c r="J116">
        <v>3</v>
      </c>
      <c r="K116">
        <f>Table1[[#This Row],[Number of HITs approved or rejected - Last 30 days]]-Table1[[#This Row],[Number of HITs approved - Last 30 days]]</f>
        <v>0</v>
      </c>
      <c r="L1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6" s="1">
        <v>1</v>
      </c>
      <c r="N116">
        <v>3</v>
      </c>
      <c r="O116">
        <v>3</v>
      </c>
      <c r="P116" s="1">
        <v>1</v>
      </c>
      <c r="Q116" t="s">
        <v>15</v>
      </c>
      <c r="S116">
        <f>IF(Table1[[#This Row],[HITS submitted before]]&lt;&gt;0,Table1[[#This Row],[Worker ID]],0)</f>
        <v>0</v>
      </c>
      <c r="T116" t="str">
        <f>IF(Table1[[#This Row],[Number of HITs approved or rejected - Last 30 days]]&lt;&gt;0,Table1[[#This Row],[Worker ID]],0)</f>
        <v>AJ94N3I1A434D</v>
      </c>
      <c r="U116">
        <f>IF(AND(Table1[[#This Row],[HITS submitted before]]&lt;&gt;0,Table1[[#This Row],[Number of HITs approved or rejected - Last 30 days]]=0),Table1[[#This Row],[Worker ID]],0)</f>
        <v>0</v>
      </c>
      <c r="V116" t="str">
        <f>IF(AND(Table1[[#This Row],[HITS submitted before]]=0,Table1[[#This Row],[Number of HITs approved or rejected - Last 30 days]]&lt;&gt;0),Table1[[#This Row],[Worker ID]],0)</f>
        <v>AJ94N3I1A434D</v>
      </c>
      <c r="W116">
        <f>IF(AND(Table1[[#This Row],[HITS submitted before]]&lt;&gt;0,Table1[[#This Row],[Number of HITs approved or rejected - Last 30 days]]&lt;&gt;0),Table1[[#This Row],[Worker ID]],0)</f>
        <v>0</v>
      </c>
    </row>
    <row r="117" spans="1:23" x14ac:dyDescent="0.25">
      <c r="A117" t="s">
        <v>1693</v>
      </c>
      <c r="B117" t="s">
        <v>1694</v>
      </c>
      <c r="C117">
        <v>3</v>
      </c>
      <c r="D117">
        <v>3</v>
      </c>
      <c r="E117" s="1">
        <v>1</v>
      </c>
      <c r="F117">
        <f>Table1[[#This Row],[Number of HITs approved or rejected - Lifetime]]-Table1[[#This Row],[Number of HITs approved or rejected - Last 30 days]]</f>
        <v>0</v>
      </c>
      <c r="G117">
        <f>Table1[[#This Row],[Number of HITs approved - Lifetime]]-Table1[[#This Row],[Number of HITs approved - Last 30 days]]</f>
        <v>0</v>
      </c>
      <c r="H117">
        <f>IF(Table1[[#This Row],[HITS submitted before]]&gt;Table1[[#This Row],[HITs Approved Before]],Table1[[#This Row],[HITS submitted before]]-Table1[[#This Row],[HITs Approved Before]],0)</f>
        <v>0</v>
      </c>
      <c r="I117">
        <v>3</v>
      </c>
      <c r="J117">
        <v>3</v>
      </c>
      <c r="K117">
        <f>Table1[[#This Row],[Number of HITs approved or rejected - Last 30 days]]-Table1[[#This Row],[Number of HITs approved - Last 30 days]]</f>
        <v>0</v>
      </c>
      <c r="L1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7" s="1">
        <v>1</v>
      </c>
      <c r="N117">
        <v>3</v>
      </c>
      <c r="O117">
        <v>3</v>
      </c>
      <c r="P117" s="1">
        <v>1</v>
      </c>
      <c r="Q117" t="s">
        <v>15</v>
      </c>
      <c r="S117">
        <f>IF(Table1[[#This Row],[HITS submitted before]]&lt;&gt;0,Table1[[#This Row],[Worker ID]],0)</f>
        <v>0</v>
      </c>
      <c r="T117" t="str">
        <f>IF(Table1[[#This Row],[Number of HITs approved or rejected - Last 30 days]]&lt;&gt;0,Table1[[#This Row],[Worker ID]],0)</f>
        <v>APJOLOAYKT6WL</v>
      </c>
      <c r="U117">
        <f>IF(AND(Table1[[#This Row],[HITS submitted before]]&lt;&gt;0,Table1[[#This Row],[Number of HITs approved or rejected - Last 30 days]]=0),Table1[[#This Row],[Worker ID]],0)</f>
        <v>0</v>
      </c>
      <c r="V117" t="str">
        <f>IF(AND(Table1[[#This Row],[HITS submitted before]]=0,Table1[[#This Row],[Number of HITs approved or rejected - Last 30 days]]&lt;&gt;0),Table1[[#This Row],[Worker ID]],0)</f>
        <v>APJOLOAYKT6WL</v>
      </c>
      <c r="W117">
        <f>IF(AND(Table1[[#This Row],[HITS submitted before]]&lt;&gt;0,Table1[[#This Row],[Number of HITs approved or rejected - Last 30 days]]&lt;&gt;0),Table1[[#This Row],[Worker ID]],0)</f>
        <v>0</v>
      </c>
    </row>
    <row r="118" spans="1:23" x14ac:dyDescent="0.25">
      <c r="A118" t="s">
        <v>1719</v>
      </c>
      <c r="B118" t="s">
        <v>1720</v>
      </c>
      <c r="C118">
        <v>3</v>
      </c>
      <c r="D118">
        <v>3</v>
      </c>
      <c r="E118" s="1">
        <v>1</v>
      </c>
      <c r="F118">
        <f>Table1[[#This Row],[Number of HITs approved or rejected - Lifetime]]-Table1[[#This Row],[Number of HITs approved or rejected - Last 30 days]]</f>
        <v>0</v>
      </c>
      <c r="G118">
        <f>Table1[[#This Row],[Number of HITs approved - Lifetime]]-Table1[[#This Row],[Number of HITs approved - Last 30 days]]</f>
        <v>0</v>
      </c>
      <c r="H118">
        <f>IF(Table1[[#This Row],[HITS submitted before]]&gt;Table1[[#This Row],[HITs Approved Before]],Table1[[#This Row],[HITS submitted before]]-Table1[[#This Row],[HITs Approved Before]],0)</f>
        <v>0</v>
      </c>
      <c r="I118">
        <v>3</v>
      </c>
      <c r="J118">
        <v>3</v>
      </c>
      <c r="K118">
        <f>Table1[[#This Row],[Number of HITs approved or rejected - Last 30 days]]-Table1[[#This Row],[Number of HITs approved - Last 30 days]]</f>
        <v>0</v>
      </c>
      <c r="L1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8" s="1">
        <v>1</v>
      </c>
      <c r="N118">
        <v>3</v>
      </c>
      <c r="O118">
        <v>3</v>
      </c>
      <c r="P118" s="1">
        <v>1</v>
      </c>
      <c r="Q118" t="s">
        <v>15</v>
      </c>
      <c r="S118">
        <f>IF(Table1[[#This Row],[HITS submitted before]]&lt;&gt;0,Table1[[#This Row],[Worker ID]],0)</f>
        <v>0</v>
      </c>
      <c r="T118" t="str">
        <f>IF(Table1[[#This Row],[Number of HITs approved or rejected - Last 30 days]]&lt;&gt;0,Table1[[#This Row],[Worker ID]],0)</f>
        <v>ARAQ71JSGEFD8</v>
      </c>
      <c r="U118">
        <f>IF(AND(Table1[[#This Row],[HITS submitted before]]&lt;&gt;0,Table1[[#This Row],[Number of HITs approved or rejected - Last 30 days]]=0),Table1[[#This Row],[Worker ID]],0)</f>
        <v>0</v>
      </c>
      <c r="V118" t="str">
        <f>IF(AND(Table1[[#This Row],[HITS submitted before]]=0,Table1[[#This Row],[Number of HITs approved or rejected - Last 30 days]]&lt;&gt;0),Table1[[#This Row],[Worker ID]],0)</f>
        <v>ARAQ71JSGEFD8</v>
      </c>
      <c r="W118">
        <f>IF(AND(Table1[[#This Row],[HITS submitted before]]&lt;&gt;0,Table1[[#This Row],[Number of HITs approved or rejected - Last 30 days]]&lt;&gt;0),Table1[[#This Row],[Worker ID]],0)</f>
        <v>0</v>
      </c>
    </row>
    <row r="119" spans="1:23" x14ac:dyDescent="0.25">
      <c r="A119" t="s">
        <v>1741</v>
      </c>
      <c r="B119" t="s">
        <v>1742</v>
      </c>
      <c r="C119">
        <v>3</v>
      </c>
      <c r="D119">
        <v>3</v>
      </c>
      <c r="E119" s="1">
        <v>1</v>
      </c>
      <c r="F119">
        <f>Table1[[#This Row],[Number of HITs approved or rejected - Lifetime]]-Table1[[#This Row],[Number of HITs approved or rejected - Last 30 days]]</f>
        <v>0</v>
      </c>
      <c r="G119">
        <f>Table1[[#This Row],[Number of HITs approved - Lifetime]]-Table1[[#This Row],[Number of HITs approved - Last 30 days]]</f>
        <v>0</v>
      </c>
      <c r="H119">
        <f>IF(Table1[[#This Row],[HITS submitted before]]&gt;Table1[[#This Row],[HITs Approved Before]],Table1[[#This Row],[HITS submitted before]]-Table1[[#This Row],[HITs Approved Before]],0)</f>
        <v>0</v>
      </c>
      <c r="I119">
        <v>3</v>
      </c>
      <c r="J119">
        <v>3</v>
      </c>
      <c r="K119">
        <f>Table1[[#This Row],[Number of HITs approved or rejected - Last 30 days]]-Table1[[#This Row],[Number of HITs approved - Last 30 days]]</f>
        <v>0</v>
      </c>
      <c r="L1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19" s="1">
        <v>1</v>
      </c>
      <c r="N119">
        <v>3</v>
      </c>
      <c r="O119">
        <v>3</v>
      </c>
      <c r="P119" s="1">
        <v>1</v>
      </c>
      <c r="Q119" t="s">
        <v>15</v>
      </c>
      <c r="S119">
        <f>IF(Table1[[#This Row],[HITS submitted before]]&lt;&gt;0,Table1[[#This Row],[Worker ID]],0)</f>
        <v>0</v>
      </c>
      <c r="T119" t="str">
        <f>IF(Table1[[#This Row],[Number of HITs approved or rejected - Last 30 days]]&lt;&gt;0,Table1[[#This Row],[Worker ID]],0)</f>
        <v>ASROVV61167I6</v>
      </c>
      <c r="U119">
        <f>IF(AND(Table1[[#This Row],[HITS submitted before]]&lt;&gt;0,Table1[[#This Row],[Number of HITs approved or rejected - Last 30 days]]=0),Table1[[#This Row],[Worker ID]],0)</f>
        <v>0</v>
      </c>
      <c r="V119" t="str">
        <f>IF(AND(Table1[[#This Row],[HITS submitted before]]=0,Table1[[#This Row],[Number of HITs approved or rejected - Last 30 days]]&lt;&gt;0),Table1[[#This Row],[Worker ID]],0)</f>
        <v>ASROVV61167I6</v>
      </c>
      <c r="W119">
        <f>IF(AND(Table1[[#This Row],[HITS submitted before]]&lt;&gt;0,Table1[[#This Row],[Number of HITs approved or rejected - Last 30 days]]&lt;&gt;0),Table1[[#This Row],[Worker ID]],0)</f>
        <v>0</v>
      </c>
    </row>
    <row r="120" spans="1:23" x14ac:dyDescent="0.25">
      <c r="A120" t="s">
        <v>1785</v>
      </c>
      <c r="B120" t="s">
        <v>1786</v>
      </c>
      <c r="C120">
        <v>3</v>
      </c>
      <c r="D120">
        <v>3</v>
      </c>
      <c r="E120" s="1">
        <v>1</v>
      </c>
      <c r="F120">
        <f>Table1[[#This Row],[Number of HITs approved or rejected - Lifetime]]-Table1[[#This Row],[Number of HITs approved or rejected - Last 30 days]]</f>
        <v>0</v>
      </c>
      <c r="G120">
        <f>Table1[[#This Row],[Number of HITs approved - Lifetime]]-Table1[[#This Row],[Number of HITs approved - Last 30 days]]</f>
        <v>0</v>
      </c>
      <c r="H120">
        <f>IF(Table1[[#This Row],[HITS submitted before]]&gt;Table1[[#This Row],[HITs Approved Before]],Table1[[#This Row],[HITS submitted before]]-Table1[[#This Row],[HITs Approved Before]],0)</f>
        <v>0</v>
      </c>
      <c r="I120">
        <v>3</v>
      </c>
      <c r="J120">
        <v>3</v>
      </c>
      <c r="K120">
        <f>Table1[[#This Row],[Number of HITs approved or rejected - Last 30 days]]-Table1[[#This Row],[Number of HITs approved - Last 30 days]]</f>
        <v>0</v>
      </c>
      <c r="L1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20" s="1">
        <v>1</v>
      </c>
      <c r="N120">
        <v>3</v>
      </c>
      <c r="O120">
        <v>3</v>
      </c>
      <c r="P120" s="1">
        <v>1</v>
      </c>
      <c r="Q120" t="s">
        <v>15</v>
      </c>
      <c r="S120">
        <f>IF(Table1[[#This Row],[HITS submitted before]]&lt;&gt;0,Table1[[#This Row],[Worker ID]],0)</f>
        <v>0</v>
      </c>
      <c r="T120" t="str">
        <f>IF(Table1[[#This Row],[Number of HITs approved or rejected - Last 30 days]]&lt;&gt;0,Table1[[#This Row],[Worker ID]],0)</f>
        <v>AVFWYOY2827W7</v>
      </c>
      <c r="U120">
        <f>IF(AND(Table1[[#This Row],[HITS submitted before]]&lt;&gt;0,Table1[[#This Row],[Number of HITs approved or rejected - Last 30 days]]=0),Table1[[#This Row],[Worker ID]],0)</f>
        <v>0</v>
      </c>
      <c r="V120" t="str">
        <f>IF(AND(Table1[[#This Row],[HITS submitted before]]=0,Table1[[#This Row],[Number of HITs approved or rejected - Last 30 days]]&lt;&gt;0),Table1[[#This Row],[Worker ID]],0)</f>
        <v>AVFWYOY2827W7</v>
      </c>
      <c r="W120">
        <f>IF(AND(Table1[[#This Row],[HITS submitted before]]&lt;&gt;0,Table1[[#This Row],[Number of HITs approved or rejected - Last 30 days]]&lt;&gt;0),Table1[[#This Row],[Worker ID]],0)</f>
        <v>0</v>
      </c>
    </row>
    <row r="121" spans="1:23" x14ac:dyDescent="0.25">
      <c r="A121" t="s">
        <v>1803</v>
      </c>
      <c r="B121" t="s">
        <v>1804</v>
      </c>
      <c r="C121">
        <v>3</v>
      </c>
      <c r="D121">
        <v>3</v>
      </c>
      <c r="E121" s="1">
        <v>1</v>
      </c>
      <c r="F121">
        <f>Table1[[#This Row],[Number of HITs approved or rejected - Lifetime]]-Table1[[#This Row],[Number of HITs approved or rejected - Last 30 days]]</f>
        <v>0</v>
      </c>
      <c r="G121">
        <f>Table1[[#This Row],[Number of HITs approved - Lifetime]]-Table1[[#This Row],[Number of HITs approved - Last 30 days]]</f>
        <v>0</v>
      </c>
      <c r="H121">
        <f>IF(Table1[[#This Row],[HITS submitted before]]&gt;Table1[[#This Row],[HITs Approved Before]],Table1[[#This Row],[HITS submitted before]]-Table1[[#This Row],[HITs Approved Before]],0)</f>
        <v>0</v>
      </c>
      <c r="I121">
        <v>3</v>
      </c>
      <c r="J121">
        <v>3</v>
      </c>
      <c r="K121">
        <f>Table1[[#This Row],[Number of HITs approved or rejected - Last 30 days]]-Table1[[#This Row],[Number of HITs approved - Last 30 days]]</f>
        <v>0</v>
      </c>
      <c r="L1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21" s="1">
        <v>1</v>
      </c>
      <c r="N121">
        <v>3</v>
      </c>
      <c r="O121">
        <v>3</v>
      </c>
      <c r="P121" s="1">
        <v>1</v>
      </c>
      <c r="Q121" t="s">
        <v>15</v>
      </c>
      <c r="S121">
        <f>IF(Table1[[#This Row],[HITS submitted before]]&lt;&gt;0,Table1[[#This Row],[Worker ID]],0)</f>
        <v>0</v>
      </c>
      <c r="T121" t="str">
        <f>IF(Table1[[#This Row],[Number of HITs approved or rejected - Last 30 days]]&lt;&gt;0,Table1[[#This Row],[Worker ID]],0)</f>
        <v>AWCE4HJPALHPH</v>
      </c>
      <c r="U121">
        <f>IF(AND(Table1[[#This Row],[HITS submitted before]]&lt;&gt;0,Table1[[#This Row],[Number of HITs approved or rejected - Last 30 days]]=0),Table1[[#This Row],[Worker ID]],0)</f>
        <v>0</v>
      </c>
      <c r="V121" t="str">
        <f>IF(AND(Table1[[#This Row],[HITS submitted before]]=0,Table1[[#This Row],[Number of HITs approved or rejected - Last 30 days]]&lt;&gt;0),Table1[[#This Row],[Worker ID]],0)</f>
        <v>AWCE4HJPALHPH</v>
      </c>
      <c r="W121">
        <f>IF(AND(Table1[[#This Row],[HITS submitted before]]&lt;&gt;0,Table1[[#This Row],[Number of HITs approved or rejected - Last 30 days]]&lt;&gt;0),Table1[[#This Row],[Worker ID]],0)</f>
        <v>0</v>
      </c>
    </row>
    <row r="122" spans="1:23" x14ac:dyDescent="0.25">
      <c r="A122" t="s">
        <v>1815</v>
      </c>
      <c r="B122" t="s">
        <v>1816</v>
      </c>
      <c r="C122">
        <v>3</v>
      </c>
      <c r="D122">
        <v>3</v>
      </c>
      <c r="E122" s="1">
        <v>1</v>
      </c>
      <c r="F122">
        <f>Table1[[#This Row],[Number of HITs approved or rejected - Lifetime]]-Table1[[#This Row],[Number of HITs approved or rejected - Last 30 days]]</f>
        <v>0</v>
      </c>
      <c r="G122">
        <f>Table1[[#This Row],[Number of HITs approved - Lifetime]]-Table1[[#This Row],[Number of HITs approved - Last 30 days]]</f>
        <v>0</v>
      </c>
      <c r="H122">
        <f>IF(Table1[[#This Row],[HITS submitted before]]&gt;Table1[[#This Row],[HITs Approved Before]],Table1[[#This Row],[HITS submitted before]]-Table1[[#This Row],[HITs Approved Before]],0)</f>
        <v>0</v>
      </c>
      <c r="I122">
        <v>3</v>
      </c>
      <c r="J122">
        <v>3</v>
      </c>
      <c r="K122">
        <f>Table1[[#This Row],[Number of HITs approved or rejected - Last 30 days]]-Table1[[#This Row],[Number of HITs approved - Last 30 days]]</f>
        <v>0</v>
      </c>
      <c r="L1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22" s="1">
        <v>1</v>
      </c>
      <c r="N122">
        <v>3</v>
      </c>
      <c r="O122">
        <v>3</v>
      </c>
      <c r="P122" s="1">
        <v>1</v>
      </c>
      <c r="Q122" t="s">
        <v>15</v>
      </c>
      <c r="S122">
        <f>IF(Table1[[#This Row],[HITS submitted before]]&lt;&gt;0,Table1[[#This Row],[Worker ID]],0)</f>
        <v>0</v>
      </c>
      <c r="T122" t="str">
        <f>IF(Table1[[#This Row],[Number of HITs approved or rejected - Last 30 days]]&lt;&gt;0,Table1[[#This Row],[Worker ID]],0)</f>
        <v>AX7GXFVBO00TE</v>
      </c>
      <c r="U122">
        <f>IF(AND(Table1[[#This Row],[HITS submitted before]]&lt;&gt;0,Table1[[#This Row],[Number of HITs approved or rejected - Last 30 days]]=0),Table1[[#This Row],[Worker ID]],0)</f>
        <v>0</v>
      </c>
      <c r="V122" t="str">
        <f>IF(AND(Table1[[#This Row],[HITS submitted before]]=0,Table1[[#This Row],[Number of HITs approved or rejected - Last 30 days]]&lt;&gt;0),Table1[[#This Row],[Worker ID]],0)</f>
        <v>AX7GXFVBO00TE</v>
      </c>
      <c r="W122">
        <f>IF(AND(Table1[[#This Row],[HITS submitted before]]&lt;&gt;0,Table1[[#This Row],[Number of HITs approved or rejected - Last 30 days]]&lt;&gt;0),Table1[[#This Row],[Worker ID]],0)</f>
        <v>0</v>
      </c>
    </row>
    <row r="123" spans="1:23" x14ac:dyDescent="0.25">
      <c r="A123" t="s">
        <v>1817</v>
      </c>
      <c r="B123" t="s">
        <v>1818</v>
      </c>
      <c r="C123">
        <v>3</v>
      </c>
      <c r="D123">
        <v>3</v>
      </c>
      <c r="E123" s="1">
        <v>1</v>
      </c>
      <c r="F123">
        <f>Table1[[#This Row],[Number of HITs approved or rejected - Lifetime]]-Table1[[#This Row],[Number of HITs approved or rejected - Last 30 days]]</f>
        <v>0</v>
      </c>
      <c r="G123">
        <f>Table1[[#This Row],[Number of HITs approved - Lifetime]]-Table1[[#This Row],[Number of HITs approved - Last 30 days]]</f>
        <v>0</v>
      </c>
      <c r="H123">
        <f>IF(Table1[[#This Row],[HITS submitted before]]&gt;Table1[[#This Row],[HITs Approved Before]],Table1[[#This Row],[HITS submitted before]]-Table1[[#This Row],[HITs Approved Before]],0)</f>
        <v>0</v>
      </c>
      <c r="I123">
        <v>3</v>
      </c>
      <c r="J123">
        <v>3</v>
      </c>
      <c r="K123">
        <f>Table1[[#This Row],[Number of HITs approved or rejected - Last 30 days]]-Table1[[#This Row],[Number of HITs approved - Last 30 days]]</f>
        <v>0</v>
      </c>
      <c r="L1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23" s="1">
        <v>1</v>
      </c>
      <c r="N123">
        <v>3</v>
      </c>
      <c r="O123">
        <v>3</v>
      </c>
      <c r="P123" s="1">
        <v>1</v>
      </c>
      <c r="Q123" t="s">
        <v>15</v>
      </c>
      <c r="S123">
        <f>IF(Table1[[#This Row],[HITS submitted before]]&lt;&gt;0,Table1[[#This Row],[Worker ID]],0)</f>
        <v>0</v>
      </c>
      <c r="T123" t="str">
        <f>IF(Table1[[#This Row],[Number of HITs approved or rejected - Last 30 days]]&lt;&gt;0,Table1[[#This Row],[Worker ID]],0)</f>
        <v>AXJKPR9VJXHHF</v>
      </c>
      <c r="U123">
        <f>IF(AND(Table1[[#This Row],[HITS submitted before]]&lt;&gt;0,Table1[[#This Row],[Number of HITs approved or rejected - Last 30 days]]=0),Table1[[#This Row],[Worker ID]],0)</f>
        <v>0</v>
      </c>
      <c r="V123" t="str">
        <f>IF(AND(Table1[[#This Row],[HITS submitted before]]=0,Table1[[#This Row],[Number of HITs approved or rejected - Last 30 days]]&lt;&gt;0),Table1[[#This Row],[Worker ID]],0)</f>
        <v>AXJKPR9VJXHHF</v>
      </c>
      <c r="W123">
        <f>IF(AND(Table1[[#This Row],[HITS submitted before]]&lt;&gt;0,Table1[[#This Row],[Number of HITs approved or rejected - Last 30 days]]&lt;&gt;0),Table1[[#This Row],[Worker ID]],0)</f>
        <v>0</v>
      </c>
    </row>
    <row r="124" spans="1:23" x14ac:dyDescent="0.25">
      <c r="A124" t="s">
        <v>282</v>
      </c>
      <c r="B124" t="s">
        <v>283</v>
      </c>
      <c r="C124">
        <v>3</v>
      </c>
      <c r="D124">
        <v>1</v>
      </c>
      <c r="E124" s="1">
        <v>0.33329999999999999</v>
      </c>
      <c r="F124">
        <f>Table1[[#This Row],[Number of HITs approved or rejected - Lifetime]]-Table1[[#This Row],[Number of HITs approved or rejected - Last 30 days]]</f>
        <v>1</v>
      </c>
      <c r="G124">
        <f>Table1[[#This Row],[Number of HITs approved - Lifetime]]-Table1[[#This Row],[Number of HITs approved - Last 30 days]]</f>
        <v>1</v>
      </c>
      <c r="H124">
        <f>IF(Table1[[#This Row],[HITS submitted before]]&gt;Table1[[#This Row],[HITs Approved Before]],Table1[[#This Row],[HITS submitted before]]-Table1[[#This Row],[HITs Approved Before]],0)</f>
        <v>0</v>
      </c>
      <c r="I124">
        <v>2</v>
      </c>
      <c r="J124">
        <v>0</v>
      </c>
      <c r="K124">
        <f>Table1[[#This Row],[Number of HITs approved or rejected - Last 30 days]]-Table1[[#This Row],[Number of HITs approved - Last 30 days]]</f>
        <v>2</v>
      </c>
      <c r="L1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2</v>
      </c>
      <c r="M124" s="1">
        <v>0</v>
      </c>
      <c r="N124">
        <v>2</v>
      </c>
      <c r="O124">
        <v>0</v>
      </c>
      <c r="P124" s="1">
        <v>0</v>
      </c>
      <c r="Q124" t="s">
        <v>15</v>
      </c>
      <c r="S124" t="str">
        <f>IF(Table1[[#This Row],[HITS submitted before]]&lt;&gt;0,Table1[[#This Row],[Worker ID]],0)</f>
        <v>A1JWEYGDFDB100</v>
      </c>
      <c r="T124" t="str">
        <f>IF(Table1[[#This Row],[Number of HITs approved or rejected - Last 30 days]]&lt;&gt;0,Table1[[#This Row],[Worker ID]],0)</f>
        <v>A1JWEYGDFDB100</v>
      </c>
      <c r="U124">
        <f>IF(AND(Table1[[#This Row],[HITS submitted before]]&lt;&gt;0,Table1[[#This Row],[Number of HITs approved or rejected - Last 30 days]]=0),Table1[[#This Row],[Worker ID]],0)</f>
        <v>0</v>
      </c>
      <c r="V124">
        <f>IF(AND(Table1[[#This Row],[HITS submitted before]]=0,Table1[[#This Row],[Number of HITs approved or rejected - Last 30 days]]&lt;&gt;0),Table1[[#This Row],[Worker ID]],0)</f>
        <v>0</v>
      </c>
      <c r="W124" t="str">
        <f>IF(AND(Table1[[#This Row],[HITS submitted before]]&lt;&gt;0,Table1[[#This Row],[Number of HITs approved or rejected - Last 30 days]]&lt;&gt;0),Table1[[#This Row],[Worker ID]],0)</f>
        <v>A1JWEYGDFDB100</v>
      </c>
    </row>
    <row r="125" spans="1:23" x14ac:dyDescent="0.25">
      <c r="A125" t="s">
        <v>280</v>
      </c>
      <c r="B125" t="s">
        <v>281</v>
      </c>
      <c r="C125">
        <v>2</v>
      </c>
      <c r="D125">
        <v>0</v>
      </c>
      <c r="E125" s="1">
        <v>0</v>
      </c>
      <c r="F125">
        <f>Table1[[#This Row],[Number of HITs approved or rejected - Lifetime]]-Table1[[#This Row],[Number of HITs approved or rejected - Last 30 days]]</f>
        <v>0</v>
      </c>
      <c r="G125">
        <f>Table1[[#This Row],[Number of HITs approved - Lifetime]]-Table1[[#This Row],[Number of HITs approved - Last 30 days]]</f>
        <v>0</v>
      </c>
      <c r="H125">
        <f>IF(Table1[[#This Row],[HITS submitted before]]&gt;Table1[[#This Row],[HITs Approved Before]],Table1[[#This Row],[HITS submitted before]]-Table1[[#This Row],[HITs Approved Before]],0)</f>
        <v>0</v>
      </c>
      <c r="I125">
        <v>2</v>
      </c>
      <c r="J125">
        <v>0</v>
      </c>
      <c r="K125">
        <f>Table1[[#This Row],[Number of HITs approved or rejected - Last 30 days]]-Table1[[#This Row],[Number of HITs approved - Last 30 days]]</f>
        <v>2</v>
      </c>
      <c r="L12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2</v>
      </c>
      <c r="M125" s="1">
        <v>0</v>
      </c>
      <c r="N125">
        <v>2</v>
      </c>
      <c r="O125">
        <v>0</v>
      </c>
      <c r="P125" s="1">
        <v>0</v>
      </c>
      <c r="Q125" t="s">
        <v>15</v>
      </c>
      <c r="S125">
        <f>IF(Table1[[#This Row],[HITS submitted before]]&lt;&gt;0,Table1[[#This Row],[Worker ID]],0)</f>
        <v>0</v>
      </c>
      <c r="T125" t="str">
        <f>IF(Table1[[#This Row],[Number of HITs approved or rejected - Last 30 days]]&lt;&gt;0,Table1[[#This Row],[Worker ID]],0)</f>
        <v>A1JS818QNUNOV8</v>
      </c>
      <c r="U125">
        <f>IF(AND(Table1[[#This Row],[HITS submitted before]]&lt;&gt;0,Table1[[#This Row],[Number of HITs approved or rejected - Last 30 days]]=0),Table1[[#This Row],[Worker ID]],0)</f>
        <v>0</v>
      </c>
      <c r="V125" t="str">
        <f>IF(AND(Table1[[#This Row],[HITS submitted before]]=0,Table1[[#This Row],[Number of HITs approved or rejected - Last 30 days]]&lt;&gt;0),Table1[[#This Row],[Worker ID]],0)</f>
        <v>A1JS818QNUNOV8</v>
      </c>
      <c r="W125">
        <f>IF(AND(Table1[[#This Row],[HITS submitted before]]&lt;&gt;0,Table1[[#This Row],[Number of HITs approved or rejected - Last 30 days]]&lt;&gt;0),Table1[[#This Row],[Worker ID]],0)</f>
        <v>0</v>
      </c>
    </row>
    <row r="126" spans="1:23" x14ac:dyDescent="0.25">
      <c r="A126" t="s">
        <v>1787</v>
      </c>
      <c r="B126" t="s">
        <v>1788</v>
      </c>
      <c r="C126">
        <v>3</v>
      </c>
      <c r="D126">
        <v>3</v>
      </c>
      <c r="E126" s="1">
        <v>1</v>
      </c>
      <c r="F126">
        <f>Table1[[#This Row],[Number of HITs approved or rejected - Lifetime]]-Table1[[#This Row],[Number of HITs approved or rejected - Last 30 days]]</f>
        <v>1</v>
      </c>
      <c r="G126">
        <f>Table1[[#This Row],[Number of HITs approved - Lifetime]]-Table1[[#This Row],[Number of HITs approved - Last 30 days]]</f>
        <v>1</v>
      </c>
      <c r="H126">
        <f>IF(Table1[[#This Row],[HITS submitted before]]&gt;Table1[[#This Row],[HITs Approved Before]],Table1[[#This Row],[HITS submitted before]]-Table1[[#This Row],[HITs Approved Before]],0)</f>
        <v>0</v>
      </c>
      <c r="I126">
        <v>2</v>
      </c>
      <c r="J126">
        <v>2</v>
      </c>
      <c r="K126">
        <f>Table1[[#This Row],[Number of HITs approved or rejected - Last 30 days]]-Table1[[#This Row],[Number of HITs approved - Last 30 days]]</f>
        <v>0</v>
      </c>
      <c r="L12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26" s="1">
        <v>1</v>
      </c>
      <c r="N126">
        <v>2</v>
      </c>
      <c r="O126">
        <v>2</v>
      </c>
      <c r="P126" s="1">
        <v>1</v>
      </c>
      <c r="Q126" t="s">
        <v>15</v>
      </c>
      <c r="S126" t="str">
        <f>IF(Table1[[#This Row],[HITS submitted before]]&lt;&gt;0,Table1[[#This Row],[Worker ID]],0)</f>
        <v>AVHZJ2HQJG3NB</v>
      </c>
      <c r="T126" t="str">
        <f>IF(Table1[[#This Row],[Number of HITs approved or rejected - Last 30 days]]&lt;&gt;0,Table1[[#This Row],[Worker ID]],0)</f>
        <v>AVHZJ2HQJG3NB</v>
      </c>
      <c r="U126">
        <f>IF(AND(Table1[[#This Row],[HITS submitted before]]&lt;&gt;0,Table1[[#This Row],[Number of HITs approved or rejected - Last 30 days]]=0),Table1[[#This Row],[Worker ID]],0)</f>
        <v>0</v>
      </c>
      <c r="V126">
        <f>IF(AND(Table1[[#This Row],[HITS submitted before]]=0,Table1[[#This Row],[Number of HITs approved or rejected - Last 30 days]]&lt;&gt;0),Table1[[#This Row],[Worker ID]],0)</f>
        <v>0</v>
      </c>
      <c r="W126" t="str">
        <f>IF(AND(Table1[[#This Row],[HITS submitted before]]&lt;&gt;0,Table1[[#This Row],[Number of HITs approved or rejected - Last 30 days]]&lt;&gt;0),Table1[[#This Row],[Worker ID]],0)</f>
        <v>AVHZJ2HQJG3NB</v>
      </c>
    </row>
    <row r="127" spans="1:23" x14ac:dyDescent="0.25">
      <c r="A127" t="s">
        <v>1547</v>
      </c>
      <c r="B127" t="s">
        <v>1548</v>
      </c>
      <c r="C127">
        <v>3</v>
      </c>
      <c r="D127">
        <v>3</v>
      </c>
      <c r="E127" s="1">
        <v>1</v>
      </c>
      <c r="F127">
        <f>Table1[[#This Row],[Number of HITs approved or rejected - Lifetime]]-Table1[[#This Row],[Number of HITs approved or rejected - Last 30 days]]</f>
        <v>1</v>
      </c>
      <c r="G127">
        <f>Table1[[#This Row],[Number of HITs approved - Lifetime]]-Table1[[#This Row],[Number of HITs approved - Last 30 days]]</f>
        <v>1</v>
      </c>
      <c r="H127">
        <f>IF(Table1[[#This Row],[HITS submitted before]]&gt;Table1[[#This Row],[HITs Approved Before]],Table1[[#This Row],[HITS submitted before]]-Table1[[#This Row],[HITs Approved Before]],0)</f>
        <v>0</v>
      </c>
      <c r="I127">
        <v>2</v>
      </c>
      <c r="J127">
        <v>2</v>
      </c>
      <c r="K127">
        <f>Table1[[#This Row],[Number of HITs approved or rejected - Last 30 days]]-Table1[[#This Row],[Number of HITs approved - Last 30 days]]</f>
        <v>0</v>
      </c>
      <c r="L12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27" s="1">
        <v>1</v>
      </c>
      <c r="N127">
        <v>2</v>
      </c>
      <c r="O127">
        <v>2</v>
      </c>
      <c r="P127" s="1">
        <v>1</v>
      </c>
      <c r="Q127" t="s">
        <v>15</v>
      </c>
      <c r="S127" t="str">
        <f>IF(Table1[[#This Row],[HITS submitted before]]&lt;&gt;0,Table1[[#This Row],[Worker ID]],0)</f>
        <v>AEDV0CBBPU0RE</v>
      </c>
      <c r="T127" t="str">
        <f>IF(Table1[[#This Row],[Number of HITs approved or rejected - Last 30 days]]&lt;&gt;0,Table1[[#This Row],[Worker ID]],0)</f>
        <v>AEDV0CBBPU0RE</v>
      </c>
      <c r="U127">
        <f>IF(AND(Table1[[#This Row],[HITS submitted before]]&lt;&gt;0,Table1[[#This Row],[Number of HITs approved or rejected - Last 30 days]]=0),Table1[[#This Row],[Worker ID]],0)</f>
        <v>0</v>
      </c>
      <c r="V127">
        <f>IF(AND(Table1[[#This Row],[HITS submitted before]]=0,Table1[[#This Row],[Number of HITs approved or rejected - Last 30 days]]&lt;&gt;0),Table1[[#This Row],[Worker ID]],0)</f>
        <v>0</v>
      </c>
      <c r="W127" t="str">
        <f>IF(AND(Table1[[#This Row],[HITS submitted before]]&lt;&gt;0,Table1[[#This Row],[Number of HITs approved or rejected - Last 30 days]]&lt;&gt;0),Table1[[#This Row],[Worker ID]],0)</f>
        <v>AEDV0CBBPU0RE</v>
      </c>
    </row>
    <row r="128" spans="1:23" x14ac:dyDescent="0.25">
      <c r="A128" t="s">
        <v>1217</v>
      </c>
      <c r="B128" t="s">
        <v>1218</v>
      </c>
      <c r="C128">
        <v>3</v>
      </c>
      <c r="D128">
        <v>3</v>
      </c>
      <c r="E128" s="1">
        <v>1</v>
      </c>
      <c r="F128">
        <f>Table1[[#This Row],[Number of HITs approved or rejected - Lifetime]]-Table1[[#This Row],[Number of HITs approved or rejected - Last 30 days]]</f>
        <v>1</v>
      </c>
      <c r="G128">
        <f>Table1[[#This Row],[Number of HITs approved - Lifetime]]-Table1[[#This Row],[Number of HITs approved - Last 30 days]]</f>
        <v>1</v>
      </c>
      <c r="H128">
        <f>IF(Table1[[#This Row],[HITS submitted before]]&gt;Table1[[#This Row],[HITs Approved Before]],Table1[[#This Row],[HITS submitted before]]-Table1[[#This Row],[HITs Approved Before]],0)</f>
        <v>0</v>
      </c>
      <c r="I128">
        <v>2</v>
      </c>
      <c r="J128">
        <v>2</v>
      </c>
      <c r="K128">
        <f>Table1[[#This Row],[Number of HITs approved or rejected - Last 30 days]]-Table1[[#This Row],[Number of HITs approved - Last 30 days]]</f>
        <v>0</v>
      </c>
      <c r="L12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28" s="1">
        <v>1</v>
      </c>
      <c r="N128">
        <v>2</v>
      </c>
      <c r="O128">
        <v>2</v>
      </c>
      <c r="P128" s="1">
        <v>1</v>
      </c>
      <c r="Q128" t="s">
        <v>15</v>
      </c>
      <c r="S128" t="str">
        <f>IF(Table1[[#This Row],[HITS submitted before]]&lt;&gt;0,Table1[[#This Row],[Worker ID]],0)</f>
        <v>A3HPVFAF1U9WXK</v>
      </c>
      <c r="T128" t="str">
        <f>IF(Table1[[#This Row],[Number of HITs approved or rejected - Last 30 days]]&lt;&gt;0,Table1[[#This Row],[Worker ID]],0)</f>
        <v>A3HPVFAF1U9WXK</v>
      </c>
      <c r="U128">
        <f>IF(AND(Table1[[#This Row],[HITS submitted before]]&lt;&gt;0,Table1[[#This Row],[Number of HITs approved or rejected - Last 30 days]]=0),Table1[[#This Row],[Worker ID]],0)</f>
        <v>0</v>
      </c>
      <c r="V128">
        <f>IF(AND(Table1[[#This Row],[HITS submitted before]]=0,Table1[[#This Row],[Number of HITs approved or rejected - Last 30 days]]&lt;&gt;0),Table1[[#This Row],[Worker ID]],0)</f>
        <v>0</v>
      </c>
      <c r="W128" t="str">
        <f>IF(AND(Table1[[#This Row],[HITS submitted before]]&lt;&gt;0,Table1[[#This Row],[Number of HITs approved or rejected - Last 30 days]]&lt;&gt;0),Table1[[#This Row],[Worker ID]],0)</f>
        <v>A3HPVFAF1U9WXK</v>
      </c>
    </row>
    <row r="129" spans="1:23" x14ac:dyDescent="0.25">
      <c r="A129" t="s">
        <v>509</v>
      </c>
      <c r="B129" t="s">
        <v>510</v>
      </c>
      <c r="C129">
        <v>3</v>
      </c>
      <c r="D129">
        <v>3</v>
      </c>
      <c r="E129" s="1">
        <v>1</v>
      </c>
      <c r="F129">
        <f>Table1[[#This Row],[Number of HITs approved or rejected - Lifetime]]-Table1[[#This Row],[Number of HITs approved or rejected - Last 30 days]]</f>
        <v>1</v>
      </c>
      <c r="G129">
        <f>Table1[[#This Row],[Number of HITs approved - Lifetime]]-Table1[[#This Row],[Number of HITs approved - Last 30 days]]</f>
        <v>1</v>
      </c>
      <c r="H129">
        <f>IF(Table1[[#This Row],[HITS submitted before]]&gt;Table1[[#This Row],[HITs Approved Before]],Table1[[#This Row],[HITS submitted before]]-Table1[[#This Row],[HITs Approved Before]],0)</f>
        <v>0</v>
      </c>
      <c r="I129">
        <v>2</v>
      </c>
      <c r="J129">
        <v>2</v>
      </c>
      <c r="K129">
        <f>Table1[[#This Row],[Number of HITs approved or rejected - Last 30 days]]-Table1[[#This Row],[Number of HITs approved - Last 30 days]]</f>
        <v>0</v>
      </c>
      <c r="L12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29" s="1">
        <v>1</v>
      </c>
      <c r="N129">
        <v>2</v>
      </c>
      <c r="O129">
        <v>2</v>
      </c>
      <c r="P129" s="1">
        <v>1</v>
      </c>
      <c r="Q129" t="s">
        <v>15</v>
      </c>
      <c r="S129" t="str">
        <f>IF(Table1[[#This Row],[HITS submitted before]]&lt;&gt;0,Table1[[#This Row],[Worker ID]],0)</f>
        <v>A1XUGKZF5D1OSQ</v>
      </c>
      <c r="T129" t="str">
        <f>IF(Table1[[#This Row],[Number of HITs approved or rejected - Last 30 days]]&lt;&gt;0,Table1[[#This Row],[Worker ID]],0)</f>
        <v>A1XUGKZF5D1OSQ</v>
      </c>
      <c r="U129">
        <f>IF(AND(Table1[[#This Row],[HITS submitted before]]&lt;&gt;0,Table1[[#This Row],[Number of HITs approved or rejected - Last 30 days]]=0),Table1[[#This Row],[Worker ID]],0)</f>
        <v>0</v>
      </c>
      <c r="V129">
        <f>IF(AND(Table1[[#This Row],[HITS submitted before]]=0,Table1[[#This Row],[Number of HITs approved or rejected - Last 30 days]]&lt;&gt;0),Table1[[#This Row],[Worker ID]],0)</f>
        <v>0</v>
      </c>
      <c r="W129" t="str">
        <f>IF(AND(Table1[[#This Row],[HITS submitted before]]&lt;&gt;0,Table1[[#This Row],[Number of HITs approved or rejected - Last 30 days]]&lt;&gt;0),Table1[[#This Row],[Worker ID]],0)</f>
        <v>A1XUGKZF5D1OSQ</v>
      </c>
    </row>
    <row r="130" spans="1:23" x14ac:dyDescent="0.25">
      <c r="A130" t="s">
        <v>230</v>
      </c>
      <c r="B130" t="s">
        <v>231</v>
      </c>
      <c r="C130">
        <v>3</v>
      </c>
      <c r="D130">
        <v>3</v>
      </c>
      <c r="E130" s="1">
        <v>1</v>
      </c>
      <c r="F130">
        <f>Table1[[#This Row],[Number of HITs approved or rejected - Lifetime]]-Table1[[#This Row],[Number of HITs approved or rejected - Last 30 days]]</f>
        <v>1</v>
      </c>
      <c r="G130">
        <f>Table1[[#This Row],[Number of HITs approved - Lifetime]]-Table1[[#This Row],[Number of HITs approved - Last 30 days]]</f>
        <v>1</v>
      </c>
      <c r="H130">
        <f>IF(Table1[[#This Row],[HITS submitted before]]&gt;Table1[[#This Row],[HITs Approved Before]],Table1[[#This Row],[HITS submitted before]]-Table1[[#This Row],[HITs Approved Before]],0)</f>
        <v>0</v>
      </c>
      <c r="I130">
        <v>2</v>
      </c>
      <c r="J130">
        <v>2</v>
      </c>
      <c r="K130">
        <f>Table1[[#This Row],[Number of HITs approved or rejected - Last 30 days]]-Table1[[#This Row],[Number of HITs approved - Last 30 days]]</f>
        <v>0</v>
      </c>
      <c r="L13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0" s="1">
        <v>1</v>
      </c>
      <c r="N130">
        <v>2</v>
      </c>
      <c r="O130">
        <v>2</v>
      </c>
      <c r="P130" s="1">
        <v>1</v>
      </c>
      <c r="Q130" t="s">
        <v>15</v>
      </c>
      <c r="S130" t="str">
        <f>IF(Table1[[#This Row],[HITS submitted before]]&lt;&gt;0,Table1[[#This Row],[Worker ID]],0)</f>
        <v>A1G9AP2NGRXUKL</v>
      </c>
      <c r="T130" t="str">
        <f>IF(Table1[[#This Row],[Number of HITs approved or rejected - Last 30 days]]&lt;&gt;0,Table1[[#This Row],[Worker ID]],0)</f>
        <v>A1G9AP2NGRXUKL</v>
      </c>
      <c r="U130">
        <f>IF(AND(Table1[[#This Row],[HITS submitted before]]&lt;&gt;0,Table1[[#This Row],[Number of HITs approved or rejected - Last 30 days]]=0),Table1[[#This Row],[Worker ID]],0)</f>
        <v>0</v>
      </c>
      <c r="V130">
        <f>IF(AND(Table1[[#This Row],[HITS submitted before]]=0,Table1[[#This Row],[Number of HITs approved or rejected - Last 30 days]]&lt;&gt;0),Table1[[#This Row],[Worker ID]],0)</f>
        <v>0</v>
      </c>
      <c r="W130" t="str">
        <f>IF(AND(Table1[[#This Row],[HITS submitted before]]&lt;&gt;0,Table1[[#This Row],[Number of HITs approved or rejected - Last 30 days]]&lt;&gt;0),Table1[[#This Row],[Worker ID]],0)</f>
        <v>A1G9AP2NGRXUKL</v>
      </c>
    </row>
    <row r="131" spans="1:23" x14ac:dyDescent="0.25">
      <c r="A131" t="s">
        <v>174</v>
      </c>
      <c r="B131" t="s">
        <v>175</v>
      </c>
      <c r="C131">
        <v>3</v>
      </c>
      <c r="D131">
        <v>3</v>
      </c>
      <c r="E131" s="1">
        <v>1</v>
      </c>
      <c r="F131">
        <f>Table1[[#This Row],[Number of HITs approved or rejected - Lifetime]]-Table1[[#This Row],[Number of HITs approved or rejected - Last 30 days]]</f>
        <v>1</v>
      </c>
      <c r="G131">
        <f>Table1[[#This Row],[Number of HITs approved - Lifetime]]-Table1[[#This Row],[Number of HITs approved - Last 30 days]]</f>
        <v>1</v>
      </c>
      <c r="H131">
        <f>IF(Table1[[#This Row],[HITS submitted before]]&gt;Table1[[#This Row],[HITs Approved Before]],Table1[[#This Row],[HITS submitted before]]-Table1[[#This Row],[HITs Approved Before]],0)</f>
        <v>0</v>
      </c>
      <c r="I131">
        <v>2</v>
      </c>
      <c r="J131">
        <v>2</v>
      </c>
      <c r="K131">
        <f>Table1[[#This Row],[Number of HITs approved or rejected - Last 30 days]]-Table1[[#This Row],[Number of HITs approved - Last 30 days]]</f>
        <v>0</v>
      </c>
      <c r="L13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1" s="1">
        <v>1</v>
      </c>
      <c r="N131">
        <v>2</v>
      </c>
      <c r="O131">
        <v>2</v>
      </c>
      <c r="P131" s="1">
        <v>1</v>
      </c>
      <c r="Q131" t="s">
        <v>15</v>
      </c>
      <c r="S131" t="str">
        <f>IF(Table1[[#This Row],[HITS submitted before]]&lt;&gt;0,Table1[[#This Row],[Worker ID]],0)</f>
        <v>A1C3KG6D8F6DRN</v>
      </c>
      <c r="T131" t="str">
        <f>IF(Table1[[#This Row],[Number of HITs approved or rejected - Last 30 days]]&lt;&gt;0,Table1[[#This Row],[Worker ID]],0)</f>
        <v>A1C3KG6D8F6DRN</v>
      </c>
      <c r="U131">
        <f>IF(AND(Table1[[#This Row],[HITS submitted before]]&lt;&gt;0,Table1[[#This Row],[Number of HITs approved or rejected - Last 30 days]]=0),Table1[[#This Row],[Worker ID]],0)</f>
        <v>0</v>
      </c>
      <c r="V131">
        <f>IF(AND(Table1[[#This Row],[HITS submitted before]]=0,Table1[[#This Row],[Number of HITs approved or rejected - Last 30 days]]&lt;&gt;0),Table1[[#This Row],[Worker ID]],0)</f>
        <v>0</v>
      </c>
      <c r="W131" t="str">
        <f>IF(AND(Table1[[#This Row],[HITS submitted before]]&lt;&gt;0,Table1[[#This Row],[Number of HITs approved or rejected - Last 30 days]]&lt;&gt;0),Table1[[#This Row],[Worker ID]],0)</f>
        <v>A1C3KG6D8F6DRN</v>
      </c>
    </row>
    <row r="132" spans="1:23" x14ac:dyDescent="0.25">
      <c r="A132" t="s">
        <v>1005</v>
      </c>
      <c r="B132" t="s">
        <v>1006</v>
      </c>
      <c r="C132">
        <v>2</v>
      </c>
      <c r="D132">
        <v>1</v>
      </c>
      <c r="E132" s="1">
        <v>0.5</v>
      </c>
      <c r="F132">
        <f>Table1[[#This Row],[Number of HITs approved or rejected - Lifetime]]-Table1[[#This Row],[Number of HITs approved or rejected - Last 30 days]]</f>
        <v>0</v>
      </c>
      <c r="G132">
        <f>Table1[[#This Row],[Number of HITs approved - Lifetime]]-Table1[[#This Row],[Number of HITs approved - Last 30 days]]</f>
        <v>0</v>
      </c>
      <c r="H132">
        <f>IF(Table1[[#This Row],[HITS submitted before]]&gt;Table1[[#This Row],[HITs Approved Before]],Table1[[#This Row],[HITS submitted before]]-Table1[[#This Row],[HITs Approved Before]],0)</f>
        <v>0</v>
      </c>
      <c r="I132">
        <v>2</v>
      </c>
      <c r="J132">
        <v>1</v>
      </c>
      <c r="K132">
        <f>Table1[[#This Row],[Number of HITs approved or rejected - Last 30 days]]-Table1[[#This Row],[Number of HITs approved - Last 30 days]]</f>
        <v>1</v>
      </c>
      <c r="L13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2" s="1">
        <v>0.5</v>
      </c>
      <c r="N132">
        <v>0</v>
      </c>
      <c r="O132">
        <v>0</v>
      </c>
      <c r="P132" s="1">
        <v>0</v>
      </c>
      <c r="Q132" t="s">
        <v>15</v>
      </c>
      <c r="S132">
        <f>IF(Table1[[#This Row],[HITS submitted before]]&lt;&gt;0,Table1[[#This Row],[Worker ID]],0)</f>
        <v>0</v>
      </c>
      <c r="T132" t="str">
        <f>IF(Table1[[#This Row],[Number of HITs approved or rejected - Last 30 days]]&lt;&gt;0,Table1[[#This Row],[Worker ID]],0)</f>
        <v>A32QJF67JMJFKX</v>
      </c>
      <c r="U132">
        <f>IF(AND(Table1[[#This Row],[HITS submitted before]]&lt;&gt;0,Table1[[#This Row],[Number of HITs approved or rejected - Last 30 days]]=0),Table1[[#This Row],[Worker ID]],0)</f>
        <v>0</v>
      </c>
      <c r="V132" t="str">
        <f>IF(AND(Table1[[#This Row],[HITS submitted before]]=0,Table1[[#This Row],[Number of HITs approved or rejected - Last 30 days]]&lt;&gt;0),Table1[[#This Row],[Worker ID]],0)</f>
        <v>A32QJF67JMJFKX</v>
      </c>
      <c r="W132">
        <f>IF(AND(Table1[[#This Row],[HITS submitted before]]&lt;&gt;0,Table1[[#This Row],[Number of HITs approved or rejected - Last 30 days]]&lt;&gt;0),Table1[[#This Row],[Worker ID]],0)</f>
        <v>0</v>
      </c>
    </row>
    <row r="133" spans="1:23" x14ac:dyDescent="0.25">
      <c r="A133" t="s">
        <v>529</v>
      </c>
      <c r="B133" t="s">
        <v>530</v>
      </c>
      <c r="C133">
        <v>2</v>
      </c>
      <c r="D133">
        <v>1</v>
      </c>
      <c r="E133" s="1">
        <v>0.5</v>
      </c>
      <c r="F133">
        <f>Table1[[#This Row],[Number of HITs approved or rejected - Lifetime]]-Table1[[#This Row],[Number of HITs approved or rejected - Last 30 days]]</f>
        <v>0</v>
      </c>
      <c r="G133">
        <f>Table1[[#This Row],[Number of HITs approved - Lifetime]]-Table1[[#This Row],[Number of HITs approved - Last 30 days]]</f>
        <v>0</v>
      </c>
      <c r="H133">
        <f>IF(Table1[[#This Row],[HITS submitted before]]&gt;Table1[[#This Row],[HITs Approved Before]],Table1[[#This Row],[HITS submitted before]]-Table1[[#This Row],[HITs Approved Before]],0)</f>
        <v>0</v>
      </c>
      <c r="I133">
        <v>2</v>
      </c>
      <c r="J133">
        <v>1</v>
      </c>
      <c r="K133">
        <f>Table1[[#This Row],[Number of HITs approved or rejected - Last 30 days]]-Table1[[#This Row],[Number of HITs approved - Last 30 days]]</f>
        <v>1</v>
      </c>
      <c r="L13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3" s="1">
        <v>0.5</v>
      </c>
      <c r="N133">
        <v>2</v>
      </c>
      <c r="O133">
        <v>1</v>
      </c>
      <c r="P133" s="1">
        <v>0.5</v>
      </c>
      <c r="Q133" t="s">
        <v>15</v>
      </c>
      <c r="S133">
        <f>IF(Table1[[#This Row],[HITS submitted before]]&lt;&gt;0,Table1[[#This Row],[Worker ID]],0)</f>
        <v>0</v>
      </c>
      <c r="T133" t="str">
        <f>IF(Table1[[#This Row],[Number of HITs approved or rejected - Last 30 days]]&lt;&gt;0,Table1[[#This Row],[Worker ID]],0)</f>
        <v>A1ZIIX3GDZH1AC</v>
      </c>
      <c r="U133">
        <f>IF(AND(Table1[[#This Row],[HITS submitted before]]&lt;&gt;0,Table1[[#This Row],[Number of HITs approved or rejected - Last 30 days]]=0),Table1[[#This Row],[Worker ID]],0)</f>
        <v>0</v>
      </c>
      <c r="V133" t="str">
        <f>IF(AND(Table1[[#This Row],[HITS submitted before]]=0,Table1[[#This Row],[Number of HITs approved or rejected - Last 30 days]]&lt;&gt;0),Table1[[#This Row],[Worker ID]],0)</f>
        <v>A1ZIIX3GDZH1AC</v>
      </c>
      <c r="W133">
        <f>IF(AND(Table1[[#This Row],[HITS submitted before]]&lt;&gt;0,Table1[[#This Row],[Number of HITs approved or rejected - Last 30 days]]&lt;&gt;0),Table1[[#This Row],[Worker ID]],0)</f>
        <v>0</v>
      </c>
    </row>
    <row r="134" spans="1:23" x14ac:dyDescent="0.25">
      <c r="A134" t="s">
        <v>28</v>
      </c>
      <c r="B134" t="s">
        <v>29</v>
      </c>
      <c r="C134">
        <v>2</v>
      </c>
      <c r="D134">
        <v>2</v>
      </c>
      <c r="E134" s="1">
        <v>1</v>
      </c>
      <c r="F134">
        <f>Table1[[#This Row],[Number of HITs approved or rejected - Lifetime]]-Table1[[#This Row],[Number of HITs approved or rejected - Last 30 days]]</f>
        <v>0</v>
      </c>
      <c r="G134">
        <f>Table1[[#This Row],[Number of HITs approved - Lifetime]]-Table1[[#This Row],[Number of HITs approved - Last 30 days]]</f>
        <v>0</v>
      </c>
      <c r="H134">
        <f>IF(Table1[[#This Row],[HITS submitted before]]&gt;Table1[[#This Row],[HITs Approved Before]],Table1[[#This Row],[HITS submitted before]]-Table1[[#This Row],[HITs Approved Before]],0)</f>
        <v>0</v>
      </c>
      <c r="I134">
        <v>2</v>
      </c>
      <c r="J134">
        <v>2</v>
      </c>
      <c r="K134">
        <f>Table1[[#This Row],[Number of HITs approved or rejected - Last 30 days]]-Table1[[#This Row],[Number of HITs approved - Last 30 days]]</f>
        <v>0</v>
      </c>
      <c r="L13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4" s="1">
        <v>1</v>
      </c>
      <c r="N134">
        <v>2</v>
      </c>
      <c r="O134">
        <v>2</v>
      </c>
      <c r="P134" s="1">
        <v>1</v>
      </c>
      <c r="Q134" t="s">
        <v>15</v>
      </c>
      <c r="S134">
        <f>IF(Table1[[#This Row],[HITS submitted before]]&lt;&gt;0,Table1[[#This Row],[Worker ID]],0)</f>
        <v>0</v>
      </c>
      <c r="T134" t="str">
        <f>IF(Table1[[#This Row],[Number of HITs approved or rejected - Last 30 days]]&lt;&gt;0,Table1[[#This Row],[Worker ID]],0)</f>
        <v>A11K2J1UJCBB9N</v>
      </c>
      <c r="U134">
        <f>IF(AND(Table1[[#This Row],[HITS submitted before]]&lt;&gt;0,Table1[[#This Row],[Number of HITs approved or rejected - Last 30 days]]=0),Table1[[#This Row],[Worker ID]],0)</f>
        <v>0</v>
      </c>
      <c r="V134" t="str">
        <f>IF(AND(Table1[[#This Row],[HITS submitted before]]=0,Table1[[#This Row],[Number of HITs approved or rejected - Last 30 days]]&lt;&gt;0),Table1[[#This Row],[Worker ID]],0)</f>
        <v>A11K2J1UJCBB9N</v>
      </c>
      <c r="W134">
        <f>IF(AND(Table1[[#This Row],[HITS submitted before]]&lt;&gt;0,Table1[[#This Row],[Number of HITs approved or rejected - Last 30 days]]&lt;&gt;0),Table1[[#This Row],[Worker ID]],0)</f>
        <v>0</v>
      </c>
    </row>
    <row r="135" spans="1:23" x14ac:dyDescent="0.25">
      <c r="A135" t="s">
        <v>72</v>
      </c>
      <c r="B135" t="s">
        <v>73</v>
      </c>
      <c r="C135">
        <v>2</v>
      </c>
      <c r="D135">
        <v>2</v>
      </c>
      <c r="E135" s="1">
        <v>1</v>
      </c>
      <c r="F135">
        <f>Table1[[#This Row],[Number of HITs approved or rejected - Lifetime]]-Table1[[#This Row],[Number of HITs approved or rejected - Last 30 days]]</f>
        <v>0</v>
      </c>
      <c r="G135">
        <f>Table1[[#This Row],[Number of HITs approved - Lifetime]]-Table1[[#This Row],[Number of HITs approved - Last 30 days]]</f>
        <v>0</v>
      </c>
      <c r="H135">
        <f>IF(Table1[[#This Row],[HITS submitted before]]&gt;Table1[[#This Row],[HITs Approved Before]],Table1[[#This Row],[HITS submitted before]]-Table1[[#This Row],[HITs Approved Before]],0)</f>
        <v>0</v>
      </c>
      <c r="I135">
        <v>2</v>
      </c>
      <c r="J135">
        <v>2</v>
      </c>
      <c r="K135">
        <f>Table1[[#This Row],[Number of HITs approved or rejected - Last 30 days]]-Table1[[#This Row],[Number of HITs approved - Last 30 days]]</f>
        <v>0</v>
      </c>
      <c r="L13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5" s="1">
        <v>1</v>
      </c>
      <c r="N135">
        <v>2</v>
      </c>
      <c r="O135">
        <v>2</v>
      </c>
      <c r="P135" s="1">
        <v>1</v>
      </c>
      <c r="Q135" t="s">
        <v>15</v>
      </c>
      <c r="S135">
        <f>IF(Table1[[#This Row],[HITS submitted before]]&lt;&gt;0,Table1[[#This Row],[Worker ID]],0)</f>
        <v>0</v>
      </c>
      <c r="T135" t="str">
        <f>IF(Table1[[#This Row],[Number of HITs approved or rejected - Last 30 days]]&lt;&gt;0,Table1[[#This Row],[Worker ID]],0)</f>
        <v>A15AMCB0S3ODKJ</v>
      </c>
      <c r="U135">
        <f>IF(AND(Table1[[#This Row],[HITS submitted before]]&lt;&gt;0,Table1[[#This Row],[Number of HITs approved or rejected - Last 30 days]]=0),Table1[[#This Row],[Worker ID]],0)</f>
        <v>0</v>
      </c>
      <c r="V135" t="str">
        <f>IF(AND(Table1[[#This Row],[HITS submitted before]]=0,Table1[[#This Row],[Number of HITs approved or rejected - Last 30 days]]&lt;&gt;0),Table1[[#This Row],[Worker ID]],0)</f>
        <v>A15AMCB0S3ODKJ</v>
      </c>
      <c r="W135">
        <f>IF(AND(Table1[[#This Row],[HITS submitted before]]&lt;&gt;0,Table1[[#This Row],[Number of HITs approved or rejected - Last 30 days]]&lt;&gt;0),Table1[[#This Row],[Worker ID]],0)</f>
        <v>0</v>
      </c>
    </row>
    <row r="136" spans="1:23" x14ac:dyDescent="0.25">
      <c r="A136" t="s">
        <v>90</v>
      </c>
      <c r="B136" t="s">
        <v>91</v>
      </c>
      <c r="C136">
        <v>2</v>
      </c>
      <c r="D136">
        <v>2</v>
      </c>
      <c r="E136" s="1">
        <v>1</v>
      </c>
      <c r="F136">
        <f>Table1[[#This Row],[Number of HITs approved or rejected - Lifetime]]-Table1[[#This Row],[Number of HITs approved or rejected - Last 30 days]]</f>
        <v>0</v>
      </c>
      <c r="G136">
        <f>Table1[[#This Row],[Number of HITs approved - Lifetime]]-Table1[[#This Row],[Number of HITs approved - Last 30 days]]</f>
        <v>0</v>
      </c>
      <c r="H136">
        <f>IF(Table1[[#This Row],[HITS submitted before]]&gt;Table1[[#This Row],[HITs Approved Before]],Table1[[#This Row],[HITS submitted before]]-Table1[[#This Row],[HITs Approved Before]],0)</f>
        <v>0</v>
      </c>
      <c r="I136">
        <v>2</v>
      </c>
      <c r="J136">
        <v>2</v>
      </c>
      <c r="K136">
        <f>Table1[[#This Row],[Number of HITs approved or rejected - Last 30 days]]-Table1[[#This Row],[Number of HITs approved - Last 30 days]]</f>
        <v>0</v>
      </c>
      <c r="L13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6" s="1">
        <v>1</v>
      </c>
      <c r="N136">
        <v>2</v>
      </c>
      <c r="O136">
        <v>2</v>
      </c>
      <c r="P136" s="1">
        <v>1</v>
      </c>
      <c r="Q136" t="s">
        <v>15</v>
      </c>
      <c r="S136">
        <f>IF(Table1[[#This Row],[HITS submitted before]]&lt;&gt;0,Table1[[#This Row],[Worker ID]],0)</f>
        <v>0</v>
      </c>
      <c r="T136" t="str">
        <f>IF(Table1[[#This Row],[Number of HITs approved or rejected - Last 30 days]]&lt;&gt;0,Table1[[#This Row],[Worker ID]],0)</f>
        <v>A16H1L8IZRCFUZ</v>
      </c>
      <c r="U136">
        <f>IF(AND(Table1[[#This Row],[HITS submitted before]]&lt;&gt;0,Table1[[#This Row],[Number of HITs approved or rejected - Last 30 days]]=0),Table1[[#This Row],[Worker ID]],0)</f>
        <v>0</v>
      </c>
      <c r="V136" t="str">
        <f>IF(AND(Table1[[#This Row],[HITS submitted before]]=0,Table1[[#This Row],[Number of HITs approved or rejected - Last 30 days]]&lt;&gt;0),Table1[[#This Row],[Worker ID]],0)</f>
        <v>A16H1L8IZRCFUZ</v>
      </c>
      <c r="W136">
        <f>IF(AND(Table1[[#This Row],[HITS submitted before]]&lt;&gt;0,Table1[[#This Row],[Number of HITs approved or rejected - Last 30 days]]&lt;&gt;0),Table1[[#This Row],[Worker ID]],0)</f>
        <v>0</v>
      </c>
    </row>
    <row r="137" spans="1:23" x14ac:dyDescent="0.25">
      <c r="A137" t="s">
        <v>110</v>
      </c>
      <c r="B137" t="s">
        <v>111</v>
      </c>
      <c r="C137">
        <v>2</v>
      </c>
      <c r="D137">
        <v>2</v>
      </c>
      <c r="E137" s="1">
        <v>1</v>
      </c>
      <c r="F137">
        <f>Table1[[#This Row],[Number of HITs approved or rejected - Lifetime]]-Table1[[#This Row],[Number of HITs approved or rejected - Last 30 days]]</f>
        <v>0</v>
      </c>
      <c r="G137">
        <f>Table1[[#This Row],[Number of HITs approved - Lifetime]]-Table1[[#This Row],[Number of HITs approved - Last 30 days]]</f>
        <v>0</v>
      </c>
      <c r="H137">
        <f>IF(Table1[[#This Row],[HITS submitted before]]&gt;Table1[[#This Row],[HITs Approved Before]],Table1[[#This Row],[HITS submitted before]]-Table1[[#This Row],[HITs Approved Before]],0)</f>
        <v>0</v>
      </c>
      <c r="I137">
        <v>2</v>
      </c>
      <c r="J137">
        <v>2</v>
      </c>
      <c r="K137">
        <f>Table1[[#This Row],[Number of HITs approved or rejected - Last 30 days]]-Table1[[#This Row],[Number of HITs approved - Last 30 days]]</f>
        <v>0</v>
      </c>
      <c r="L13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7" s="1">
        <v>1</v>
      </c>
      <c r="N137">
        <v>2</v>
      </c>
      <c r="O137">
        <v>2</v>
      </c>
      <c r="P137" s="1">
        <v>1</v>
      </c>
      <c r="Q137" t="s">
        <v>15</v>
      </c>
      <c r="S137">
        <f>IF(Table1[[#This Row],[HITS submitted before]]&lt;&gt;0,Table1[[#This Row],[Worker ID]],0)</f>
        <v>0</v>
      </c>
      <c r="T137" t="str">
        <f>IF(Table1[[#This Row],[Number of HITs approved or rejected - Last 30 days]]&lt;&gt;0,Table1[[#This Row],[Worker ID]],0)</f>
        <v>A1835XBNR2UB4X</v>
      </c>
      <c r="U137">
        <f>IF(AND(Table1[[#This Row],[HITS submitted before]]&lt;&gt;0,Table1[[#This Row],[Number of HITs approved or rejected - Last 30 days]]=0),Table1[[#This Row],[Worker ID]],0)</f>
        <v>0</v>
      </c>
      <c r="V137" t="str">
        <f>IF(AND(Table1[[#This Row],[HITS submitted before]]=0,Table1[[#This Row],[Number of HITs approved or rejected - Last 30 days]]&lt;&gt;0),Table1[[#This Row],[Worker ID]],0)</f>
        <v>A1835XBNR2UB4X</v>
      </c>
      <c r="W137">
        <f>IF(AND(Table1[[#This Row],[HITS submitted before]]&lt;&gt;0,Table1[[#This Row],[Number of HITs approved or rejected - Last 30 days]]&lt;&gt;0),Table1[[#This Row],[Worker ID]],0)</f>
        <v>0</v>
      </c>
    </row>
    <row r="138" spans="1:23" x14ac:dyDescent="0.25">
      <c r="A138" t="s">
        <v>122</v>
      </c>
      <c r="B138" t="s">
        <v>123</v>
      </c>
      <c r="C138">
        <v>2</v>
      </c>
      <c r="D138">
        <v>2</v>
      </c>
      <c r="E138" s="1">
        <v>1</v>
      </c>
      <c r="F138">
        <f>Table1[[#This Row],[Number of HITs approved or rejected - Lifetime]]-Table1[[#This Row],[Number of HITs approved or rejected - Last 30 days]]</f>
        <v>0</v>
      </c>
      <c r="G138">
        <f>Table1[[#This Row],[Number of HITs approved - Lifetime]]-Table1[[#This Row],[Number of HITs approved - Last 30 days]]</f>
        <v>0</v>
      </c>
      <c r="H138">
        <f>IF(Table1[[#This Row],[HITS submitted before]]&gt;Table1[[#This Row],[HITs Approved Before]],Table1[[#This Row],[HITS submitted before]]-Table1[[#This Row],[HITs Approved Before]],0)</f>
        <v>0</v>
      </c>
      <c r="I138">
        <v>2</v>
      </c>
      <c r="J138">
        <v>2</v>
      </c>
      <c r="K138">
        <f>Table1[[#This Row],[Number of HITs approved or rejected - Last 30 days]]-Table1[[#This Row],[Number of HITs approved - Last 30 days]]</f>
        <v>0</v>
      </c>
      <c r="L13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8" s="1">
        <v>1</v>
      </c>
      <c r="N138">
        <v>2</v>
      </c>
      <c r="O138">
        <v>2</v>
      </c>
      <c r="P138" s="1">
        <v>1</v>
      </c>
      <c r="Q138" t="s">
        <v>15</v>
      </c>
      <c r="S138">
        <f>IF(Table1[[#This Row],[HITS submitted before]]&lt;&gt;0,Table1[[#This Row],[Worker ID]],0)</f>
        <v>0</v>
      </c>
      <c r="T138" t="str">
        <f>IF(Table1[[#This Row],[Number of HITs approved or rejected - Last 30 days]]&lt;&gt;0,Table1[[#This Row],[Worker ID]],0)</f>
        <v>A18MC27WTCEBA2</v>
      </c>
      <c r="U138">
        <f>IF(AND(Table1[[#This Row],[HITS submitted before]]&lt;&gt;0,Table1[[#This Row],[Number of HITs approved or rejected - Last 30 days]]=0),Table1[[#This Row],[Worker ID]],0)</f>
        <v>0</v>
      </c>
      <c r="V138" t="str">
        <f>IF(AND(Table1[[#This Row],[HITS submitted before]]=0,Table1[[#This Row],[Number of HITs approved or rejected - Last 30 days]]&lt;&gt;0),Table1[[#This Row],[Worker ID]],0)</f>
        <v>A18MC27WTCEBA2</v>
      </c>
      <c r="W138">
        <f>IF(AND(Table1[[#This Row],[HITS submitted before]]&lt;&gt;0,Table1[[#This Row],[Number of HITs approved or rejected - Last 30 days]]&lt;&gt;0),Table1[[#This Row],[Worker ID]],0)</f>
        <v>0</v>
      </c>
    </row>
    <row r="139" spans="1:23" x14ac:dyDescent="0.25">
      <c r="A139" t="s">
        <v>152</v>
      </c>
      <c r="B139" t="s">
        <v>153</v>
      </c>
      <c r="C139">
        <v>2</v>
      </c>
      <c r="D139">
        <v>2</v>
      </c>
      <c r="E139" s="1">
        <v>1</v>
      </c>
      <c r="F139">
        <f>Table1[[#This Row],[Number of HITs approved or rejected - Lifetime]]-Table1[[#This Row],[Number of HITs approved or rejected - Last 30 days]]</f>
        <v>0</v>
      </c>
      <c r="G139">
        <f>Table1[[#This Row],[Number of HITs approved - Lifetime]]-Table1[[#This Row],[Number of HITs approved - Last 30 days]]</f>
        <v>0</v>
      </c>
      <c r="H139">
        <f>IF(Table1[[#This Row],[HITS submitted before]]&gt;Table1[[#This Row],[HITs Approved Before]],Table1[[#This Row],[HITS submitted before]]-Table1[[#This Row],[HITs Approved Before]],0)</f>
        <v>0</v>
      </c>
      <c r="I139">
        <v>2</v>
      </c>
      <c r="J139">
        <v>2</v>
      </c>
      <c r="K139">
        <f>Table1[[#This Row],[Number of HITs approved or rejected - Last 30 days]]-Table1[[#This Row],[Number of HITs approved - Last 30 days]]</f>
        <v>0</v>
      </c>
      <c r="L13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39" s="1">
        <v>1</v>
      </c>
      <c r="N139">
        <v>2</v>
      </c>
      <c r="O139">
        <v>2</v>
      </c>
      <c r="P139" s="1">
        <v>1</v>
      </c>
      <c r="Q139" t="s">
        <v>15</v>
      </c>
      <c r="S139">
        <f>IF(Table1[[#This Row],[HITS submitted before]]&lt;&gt;0,Table1[[#This Row],[Worker ID]],0)</f>
        <v>0</v>
      </c>
      <c r="T139" t="str">
        <f>IF(Table1[[#This Row],[Number of HITs approved or rejected - Last 30 days]]&lt;&gt;0,Table1[[#This Row],[Worker ID]],0)</f>
        <v>A1AJ7VD11PCLKD</v>
      </c>
      <c r="U139">
        <f>IF(AND(Table1[[#This Row],[HITS submitted before]]&lt;&gt;0,Table1[[#This Row],[Number of HITs approved or rejected - Last 30 days]]=0),Table1[[#This Row],[Worker ID]],0)</f>
        <v>0</v>
      </c>
      <c r="V139" t="str">
        <f>IF(AND(Table1[[#This Row],[HITS submitted before]]=0,Table1[[#This Row],[Number of HITs approved or rejected - Last 30 days]]&lt;&gt;0),Table1[[#This Row],[Worker ID]],0)</f>
        <v>A1AJ7VD11PCLKD</v>
      </c>
      <c r="W139">
        <f>IF(AND(Table1[[#This Row],[HITS submitted before]]&lt;&gt;0,Table1[[#This Row],[Number of HITs approved or rejected - Last 30 days]]&lt;&gt;0),Table1[[#This Row],[Worker ID]],0)</f>
        <v>0</v>
      </c>
    </row>
    <row r="140" spans="1:23" x14ac:dyDescent="0.25">
      <c r="A140" t="s">
        <v>244</v>
      </c>
      <c r="B140" t="s">
        <v>245</v>
      </c>
      <c r="C140">
        <v>2</v>
      </c>
      <c r="D140">
        <v>2</v>
      </c>
      <c r="E140" s="1">
        <v>1</v>
      </c>
      <c r="F140">
        <f>Table1[[#This Row],[Number of HITs approved or rejected - Lifetime]]-Table1[[#This Row],[Number of HITs approved or rejected - Last 30 days]]</f>
        <v>0</v>
      </c>
      <c r="G140">
        <f>Table1[[#This Row],[Number of HITs approved - Lifetime]]-Table1[[#This Row],[Number of HITs approved - Last 30 days]]</f>
        <v>0</v>
      </c>
      <c r="H140">
        <f>IF(Table1[[#This Row],[HITS submitted before]]&gt;Table1[[#This Row],[HITs Approved Before]],Table1[[#This Row],[HITS submitted before]]-Table1[[#This Row],[HITs Approved Before]],0)</f>
        <v>0</v>
      </c>
      <c r="I140">
        <v>2</v>
      </c>
      <c r="J140">
        <v>2</v>
      </c>
      <c r="K140">
        <f>Table1[[#This Row],[Number of HITs approved or rejected - Last 30 days]]-Table1[[#This Row],[Number of HITs approved - Last 30 days]]</f>
        <v>0</v>
      </c>
      <c r="L14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0" s="1">
        <v>1</v>
      </c>
      <c r="N140">
        <v>2</v>
      </c>
      <c r="O140">
        <v>2</v>
      </c>
      <c r="P140" s="1">
        <v>1</v>
      </c>
      <c r="Q140" t="s">
        <v>15</v>
      </c>
      <c r="S140">
        <f>IF(Table1[[#This Row],[HITS submitted before]]&lt;&gt;0,Table1[[#This Row],[Worker ID]],0)</f>
        <v>0</v>
      </c>
      <c r="T140" t="str">
        <f>IF(Table1[[#This Row],[Number of HITs approved or rejected - Last 30 days]]&lt;&gt;0,Table1[[#This Row],[Worker ID]],0)</f>
        <v>A1HCRT41P8E8FN</v>
      </c>
      <c r="U140">
        <f>IF(AND(Table1[[#This Row],[HITS submitted before]]&lt;&gt;0,Table1[[#This Row],[Number of HITs approved or rejected - Last 30 days]]=0),Table1[[#This Row],[Worker ID]],0)</f>
        <v>0</v>
      </c>
      <c r="V140" t="str">
        <f>IF(AND(Table1[[#This Row],[HITS submitted before]]=0,Table1[[#This Row],[Number of HITs approved or rejected - Last 30 days]]&lt;&gt;0),Table1[[#This Row],[Worker ID]],0)</f>
        <v>A1HCRT41P8E8FN</v>
      </c>
      <c r="W140">
        <f>IF(AND(Table1[[#This Row],[HITS submitted before]]&lt;&gt;0,Table1[[#This Row],[Number of HITs approved or rejected - Last 30 days]]&lt;&gt;0),Table1[[#This Row],[Worker ID]],0)</f>
        <v>0</v>
      </c>
    </row>
    <row r="141" spans="1:23" x14ac:dyDescent="0.25">
      <c r="A141" t="s">
        <v>272</v>
      </c>
      <c r="B141" t="s">
        <v>273</v>
      </c>
      <c r="C141">
        <v>2</v>
      </c>
      <c r="D141">
        <v>2</v>
      </c>
      <c r="E141" s="1">
        <v>1</v>
      </c>
      <c r="F141">
        <f>Table1[[#This Row],[Number of HITs approved or rejected - Lifetime]]-Table1[[#This Row],[Number of HITs approved or rejected - Last 30 days]]</f>
        <v>0</v>
      </c>
      <c r="G141">
        <f>Table1[[#This Row],[Number of HITs approved - Lifetime]]-Table1[[#This Row],[Number of HITs approved - Last 30 days]]</f>
        <v>0</v>
      </c>
      <c r="H141">
        <f>IF(Table1[[#This Row],[HITS submitted before]]&gt;Table1[[#This Row],[HITs Approved Before]],Table1[[#This Row],[HITS submitted before]]-Table1[[#This Row],[HITs Approved Before]],0)</f>
        <v>0</v>
      </c>
      <c r="I141">
        <v>2</v>
      </c>
      <c r="J141">
        <v>2</v>
      </c>
      <c r="K141">
        <f>Table1[[#This Row],[Number of HITs approved or rejected - Last 30 days]]-Table1[[#This Row],[Number of HITs approved - Last 30 days]]</f>
        <v>0</v>
      </c>
      <c r="L14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1" s="1">
        <v>1</v>
      </c>
      <c r="N141">
        <v>2</v>
      </c>
      <c r="O141">
        <v>2</v>
      </c>
      <c r="P141" s="1">
        <v>1</v>
      </c>
      <c r="Q141" t="s">
        <v>15</v>
      </c>
      <c r="S141">
        <f>IF(Table1[[#This Row],[HITS submitted before]]&lt;&gt;0,Table1[[#This Row],[Worker ID]],0)</f>
        <v>0</v>
      </c>
      <c r="T141" t="str">
        <f>IF(Table1[[#This Row],[Number of HITs approved or rejected - Last 30 days]]&lt;&gt;0,Table1[[#This Row],[Worker ID]],0)</f>
        <v>A1JEXZ02CFHH4F</v>
      </c>
      <c r="U141">
        <f>IF(AND(Table1[[#This Row],[HITS submitted before]]&lt;&gt;0,Table1[[#This Row],[Number of HITs approved or rejected - Last 30 days]]=0),Table1[[#This Row],[Worker ID]],0)</f>
        <v>0</v>
      </c>
      <c r="V141" t="str">
        <f>IF(AND(Table1[[#This Row],[HITS submitted before]]=0,Table1[[#This Row],[Number of HITs approved or rejected - Last 30 days]]&lt;&gt;0),Table1[[#This Row],[Worker ID]],0)</f>
        <v>A1JEXZ02CFHH4F</v>
      </c>
      <c r="W141">
        <f>IF(AND(Table1[[#This Row],[HITS submitted before]]&lt;&gt;0,Table1[[#This Row],[Number of HITs approved or rejected - Last 30 days]]&lt;&gt;0),Table1[[#This Row],[Worker ID]],0)</f>
        <v>0</v>
      </c>
    </row>
    <row r="142" spans="1:23" x14ac:dyDescent="0.25">
      <c r="A142" t="s">
        <v>290</v>
      </c>
      <c r="B142" t="s">
        <v>291</v>
      </c>
      <c r="C142">
        <v>2</v>
      </c>
      <c r="D142">
        <v>2</v>
      </c>
      <c r="E142" s="1">
        <v>1</v>
      </c>
      <c r="F142">
        <f>Table1[[#This Row],[Number of HITs approved or rejected - Lifetime]]-Table1[[#This Row],[Number of HITs approved or rejected - Last 30 days]]</f>
        <v>0</v>
      </c>
      <c r="G142">
        <f>Table1[[#This Row],[Number of HITs approved - Lifetime]]-Table1[[#This Row],[Number of HITs approved - Last 30 days]]</f>
        <v>0</v>
      </c>
      <c r="H142">
        <f>IF(Table1[[#This Row],[HITS submitted before]]&gt;Table1[[#This Row],[HITs Approved Before]],Table1[[#This Row],[HITS submitted before]]-Table1[[#This Row],[HITs Approved Before]],0)</f>
        <v>0</v>
      </c>
      <c r="I142">
        <v>2</v>
      </c>
      <c r="J142">
        <v>2</v>
      </c>
      <c r="K142">
        <f>Table1[[#This Row],[Number of HITs approved or rejected - Last 30 days]]-Table1[[#This Row],[Number of HITs approved - Last 30 days]]</f>
        <v>0</v>
      </c>
      <c r="L14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2" s="1">
        <v>1</v>
      </c>
      <c r="N142">
        <v>2</v>
      </c>
      <c r="O142">
        <v>2</v>
      </c>
      <c r="P142" s="1">
        <v>1</v>
      </c>
      <c r="Q142" t="s">
        <v>15</v>
      </c>
      <c r="S142">
        <f>IF(Table1[[#This Row],[HITS submitted before]]&lt;&gt;0,Table1[[#This Row],[Worker ID]],0)</f>
        <v>0</v>
      </c>
      <c r="T142" t="str">
        <f>IF(Table1[[#This Row],[Number of HITs approved or rejected - Last 30 days]]&lt;&gt;0,Table1[[#This Row],[Worker ID]],0)</f>
        <v>A1KBA6ZQBY3CAM</v>
      </c>
      <c r="U142">
        <f>IF(AND(Table1[[#This Row],[HITS submitted before]]&lt;&gt;0,Table1[[#This Row],[Number of HITs approved or rejected - Last 30 days]]=0),Table1[[#This Row],[Worker ID]],0)</f>
        <v>0</v>
      </c>
      <c r="V142" t="str">
        <f>IF(AND(Table1[[#This Row],[HITS submitted before]]=0,Table1[[#This Row],[Number of HITs approved or rejected - Last 30 days]]&lt;&gt;0),Table1[[#This Row],[Worker ID]],0)</f>
        <v>A1KBA6ZQBY3CAM</v>
      </c>
      <c r="W142">
        <f>IF(AND(Table1[[#This Row],[HITS submitted before]]&lt;&gt;0,Table1[[#This Row],[Number of HITs approved or rejected - Last 30 days]]&lt;&gt;0),Table1[[#This Row],[Worker ID]],0)</f>
        <v>0</v>
      </c>
    </row>
    <row r="143" spans="1:23" x14ac:dyDescent="0.25">
      <c r="A143" t="s">
        <v>292</v>
      </c>
      <c r="B143" t="s">
        <v>293</v>
      </c>
      <c r="C143">
        <v>2</v>
      </c>
      <c r="D143">
        <v>2</v>
      </c>
      <c r="E143" s="1">
        <v>1</v>
      </c>
      <c r="F143">
        <f>Table1[[#This Row],[Number of HITs approved or rejected - Lifetime]]-Table1[[#This Row],[Number of HITs approved or rejected - Last 30 days]]</f>
        <v>0</v>
      </c>
      <c r="G143">
        <f>Table1[[#This Row],[Number of HITs approved - Lifetime]]-Table1[[#This Row],[Number of HITs approved - Last 30 days]]</f>
        <v>0</v>
      </c>
      <c r="H143">
        <f>IF(Table1[[#This Row],[HITS submitted before]]&gt;Table1[[#This Row],[HITs Approved Before]],Table1[[#This Row],[HITS submitted before]]-Table1[[#This Row],[HITs Approved Before]],0)</f>
        <v>0</v>
      </c>
      <c r="I143">
        <v>2</v>
      </c>
      <c r="J143">
        <v>2</v>
      </c>
      <c r="K143">
        <f>Table1[[#This Row],[Number of HITs approved or rejected - Last 30 days]]-Table1[[#This Row],[Number of HITs approved - Last 30 days]]</f>
        <v>0</v>
      </c>
      <c r="L14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3" s="1">
        <v>1</v>
      </c>
      <c r="N143">
        <v>2</v>
      </c>
      <c r="O143">
        <v>2</v>
      </c>
      <c r="P143" s="1">
        <v>1</v>
      </c>
      <c r="Q143" t="s">
        <v>15</v>
      </c>
      <c r="S143">
        <f>IF(Table1[[#This Row],[HITS submitted before]]&lt;&gt;0,Table1[[#This Row],[Worker ID]],0)</f>
        <v>0</v>
      </c>
      <c r="T143" t="str">
        <f>IF(Table1[[#This Row],[Number of HITs approved or rejected - Last 30 days]]&lt;&gt;0,Table1[[#This Row],[Worker ID]],0)</f>
        <v>A1KBUQI32G8LAB</v>
      </c>
      <c r="U143">
        <f>IF(AND(Table1[[#This Row],[HITS submitted before]]&lt;&gt;0,Table1[[#This Row],[Number of HITs approved or rejected - Last 30 days]]=0),Table1[[#This Row],[Worker ID]],0)</f>
        <v>0</v>
      </c>
      <c r="V143" t="str">
        <f>IF(AND(Table1[[#This Row],[HITS submitted before]]=0,Table1[[#This Row],[Number of HITs approved or rejected - Last 30 days]]&lt;&gt;0),Table1[[#This Row],[Worker ID]],0)</f>
        <v>A1KBUQI32G8LAB</v>
      </c>
      <c r="W143">
        <f>IF(AND(Table1[[#This Row],[HITS submitted before]]&lt;&gt;0,Table1[[#This Row],[Number of HITs approved or rejected - Last 30 days]]&lt;&gt;0),Table1[[#This Row],[Worker ID]],0)</f>
        <v>0</v>
      </c>
    </row>
    <row r="144" spans="1:23" x14ac:dyDescent="0.25">
      <c r="A144" t="s">
        <v>304</v>
      </c>
      <c r="B144" t="s">
        <v>305</v>
      </c>
      <c r="C144">
        <v>2</v>
      </c>
      <c r="D144">
        <v>2</v>
      </c>
      <c r="E144" s="1">
        <v>1</v>
      </c>
      <c r="F144">
        <f>Table1[[#This Row],[Number of HITs approved or rejected - Lifetime]]-Table1[[#This Row],[Number of HITs approved or rejected - Last 30 days]]</f>
        <v>0</v>
      </c>
      <c r="G144">
        <f>Table1[[#This Row],[Number of HITs approved - Lifetime]]-Table1[[#This Row],[Number of HITs approved - Last 30 days]]</f>
        <v>0</v>
      </c>
      <c r="H144">
        <f>IF(Table1[[#This Row],[HITS submitted before]]&gt;Table1[[#This Row],[HITs Approved Before]],Table1[[#This Row],[HITS submitted before]]-Table1[[#This Row],[HITs Approved Before]],0)</f>
        <v>0</v>
      </c>
      <c r="I144">
        <v>2</v>
      </c>
      <c r="J144">
        <v>2</v>
      </c>
      <c r="K144">
        <f>Table1[[#This Row],[Number of HITs approved or rejected - Last 30 days]]-Table1[[#This Row],[Number of HITs approved - Last 30 days]]</f>
        <v>0</v>
      </c>
      <c r="L14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4" s="1">
        <v>1</v>
      </c>
      <c r="N144">
        <v>2</v>
      </c>
      <c r="O144">
        <v>2</v>
      </c>
      <c r="P144" s="1">
        <v>1</v>
      </c>
      <c r="Q144" t="s">
        <v>15</v>
      </c>
      <c r="S144">
        <f>IF(Table1[[#This Row],[HITS submitted before]]&lt;&gt;0,Table1[[#This Row],[Worker ID]],0)</f>
        <v>0</v>
      </c>
      <c r="T144" t="str">
        <f>IF(Table1[[#This Row],[Number of HITs approved or rejected - Last 30 days]]&lt;&gt;0,Table1[[#This Row],[Worker ID]],0)</f>
        <v>A1L5ZAULM32DPM</v>
      </c>
      <c r="U144">
        <f>IF(AND(Table1[[#This Row],[HITS submitted before]]&lt;&gt;0,Table1[[#This Row],[Number of HITs approved or rejected - Last 30 days]]=0),Table1[[#This Row],[Worker ID]],0)</f>
        <v>0</v>
      </c>
      <c r="V144" t="str">
        <f>IF(AND(Table1[[#This Row],[HITS submitted before]]=0,Table1[[#This Row],[Number of HITs approved or rejected - Last 30 days]]&lt;&gt;0),Table1[[#This Row],[Worker ID]],0)</f>
        <v>A1L5ZAULM32DPM</v>
      </c>
      <c r="W144">
        <f>IF(AND(Table1[[#This Row],[HITS submitted before]]&lt;&gt;0,Table1[[#This Row],[Number of HITs approved or rejected - Last 30 days]]&lt;&gt;0),Table1[[#This Row],[Worker ID]],0)</f>
        <v>0</v>
      </c>
    </row>
    <row r="145" spans="1:23" x14ac:dyDescent="0.25">
      <c r="A145" t="s">
        <v>358</v>
      </c>
      <c r="B145" t="s">
        <v>359</v>
      </c>
      <c r="C145">
        <v>2</v>
      </c>
      <c r="D145">
        <v>2</v>
      </c>
      <c r="E145" s="1">
        <v>1</v>
      </c>
      <c r="F145">
        <f>Table1[[#This Row],[Number of HITs approved or rejected - Lifetime]]-Table1[[#This Row],[Number of HITs approved or rejected - Last 30 days]]</f>
        <v>0</v>
      </c>
      <c r="G145">
        <f>Table1[[#This Row],[Number of HITs approved - Lifetime]]-Table1[[#This Row],[Number of HITs approved - Last 30 days]]</f>
        <v>0</v>
      </c>
      <c r="H145">
        <f>IF(Table1[[#This Row],[HITS submitted before]]&gt;Table1[[#This Row],[HITs Approved Before]],Table1[[#This Row],[HITS submitted before]]-Table1[[#This Row],[HITs Approved Before]],0)</f>
        <v>0</v>
      </c>
      <c r="I145">
        <v>2</v>
      </c>
      <c r="J145">
        <v>2</v>
      </c>
      <c r="K145">
        <f>Table1[[#This Row],[Number of HITs approved or rejected - Last 30 days]]-Table1[[#This Row],[Number of HITs approved - Last 30 days]]</f>
        <v>0</v>
      </c>
      <c r="L14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5" s="1">
        <v>1</v>
      </c>
      <c r="N145">
        <v>2</v>
      </c>
      <c r="O145">
        <v>2</v>
      </c>
      <c r="P145" s="1">
        <v>1</v>
      </c>
      <c r="Q145" t="s">
        <v>15</v>
      </c>
      <c r="S145">
        <f>IF(Table1[[#This Row],[HITS submitted before]]&lt;&gt;0,Table1[[#This Row],[Worker ID]],0)</f>
        <v>0</v>
      </c>
      <c r="T145" t="str">
        <f>IF(Table1[[#This Row],[Number of HITs approved or rejected - Last 30 days]]&lt;&gt;0,Table1[[#This Row],[Worker ID]],0)</f>
        <v>A1OLE0GL7PMVYU</v>
      </c>
      <c r="U145">
        <f>IF(AND(Table1[[#This Row],[HITS submitted before]]&lt;&gt;0,Table1[[#This Row],[Number of HITs approved or rejected - Last 30 days]]=0),Table1[[#This Row],[Worker ID]],0)</f>
        <v>0</v>
      </c>
      <c r="V145" t="str">
        <f>IF(AND(Table1[[#This Row],[HITS submitted before]]=0,Table1[[#This Row],[Number of HITs approved or rejected - Last 30 days]]&lt;&gt;0),Table1[[#This Row],[Worker ID]],0)</f>
        <v>A1OLE0GL7PMVYU</v>
      </c>
      <c r="W145">
        <f>IF(AND(Table1[[#This Row],[HITS submitted before]]&lt;&gt;0,Table1[[#This Row],[Number of HITs approved or rejected - Last 30 days]]&lt;&gt;0),Table1[[#This Row],[Worker ID]],0)</f>
        <v>0</v>
      </c>
    </row>
    <row r="146" spans="1:23" x14ac:dyDescent="0.25">
      <c r="A146" t="s">
        <v>409</v>
      </c>
      <c r="B146" t="s">
        <v>410</v>
      </c>
      <c r="C146">
        <v>2</v>
      </c>
      <c r="D146">
        <v>2</v>
      </c>
      <c r="E146" s="1">
        <v>1</v>
      </c>
      <c r="F146">
        <f>Table1[[#This Row],[Number of HITs approved or rejected - Lifetime]]-Table1[[#This Row],[Number of HITs approved or rejected - Last 30 days]]</f>
        <v>0</v>
      </c>
      <c r="G146">
        <f>Table1[[#This Row],[Number of HITs approved - Lifetime]]-Table1[[#This Row],[Number of HITs approved - Last 30 days]]</f>
        <v>0</v>
      </c>
      <c r="H146">
        <f>IF(Table1[[#This Row],[HITS submitted before]]&gt;Table1[[#This Row],[HITs Approved Before]],Table1[[#This Row],[HITS submitted before]]-Table1[[#This Row],[HITs Approved Before]],0)</f>
        <v>0</v>
      </c>
      <c r="I146">
        <v>2</v>
      </c>
      <c r="J146">
        <v>2</v>
      </c>
      <c r="K146">
        <f>Table1[[#This Row],[Number of HITs approved or rejected - Last 30 days]]-Table1[[#This Row],[Number of HITs approved - Last 30 days]]</f>
        <v>0</v>
      </c>
      <c r="L14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6" s="1">
        <v>1</v>
      </c>
      <c r="N146">
        <v>2</v>
      </c>
      <c r="O146">
        <v>2</v>
      </c>
      <c r="P146" s="1">
        <v>1</v>
      </c>
      <c r="Q146" t="s">
        <v>15</v>
      </c>
      <c r="S146">
        <f>IF(Table1[[#This Row],[HITS submitted before]]&lt;&gt;0,Table1[[#This Row],[Worker ID]],0)</f>
        <v>0</v>
      </c>
      <c r="T146" t="str">
        <f>IF(Table1[[#This Row],[Number of HITs approved or rejected - Last 30 days]]&lt;&gt;0,Table1[[#This Row],[Worker ID]],0)</f>
        <v>A1S6EMF8JGV23Y</v>
      </c>
      <c r="U146">
        <f>IF(AND(Table1[[#This Row],[HITS submitted before]]&lt;&gt;0,Table1[[#This Row],[Number of HITs approved or rejected - Last 30 days]]=0),Table1[[#This Row],[Worker ID]],0)</f>
        <v>0</v>
      </c>
      <c r="V146" t="str">
        <f>IF(AND(Table1[[#This Row],[HITS submitted before]]=0,Table1[[#This Row],[Number of HITs approved or rejected - Last 30 days]]&lt;&gt;0),Table1[[#This Row],[Worker ID]],0)</f>
        <v>A1S6EMF8JGV23Y</v>
      </c>
      <c r="W146">
        <f>IF(AND(Table1[[#This Row],[HITS submitted before]]&lt;&gt;0,Table1[[#This Row],[Number of HITs approved or rejected - Last 30 days]]&lt;&gt;0),Table1[[#This Row],[Worker ID]],0)</f>
        <v>0</v>
      </c>
    </row>
    <row r="147" spans="1:23" x14ac:dyDescent="0.25">
      <c r="A147" t="s">
        <v>445</v>
      </c>
      <c r="B147" t="s">
        <v>446</v>
      </c>
      <c r="C147">
        <v>2</v>
      </c>
      <c r="D147">
        <v>2</v>
      </c>
      <c r="E147" s="1">
        <v>1</v>
      </c>
      <c r="F147">
        <f>Table1[[#This Row],[Number of HITs approved or rejected - Lifetime]]-Table1[[#This Row],[Number of HITs approved or rejected - Last 30 days]]</f>
        <v>0</v>
      </c>
      <c r="G147">
        <f>Table1[[#This Row],[Number of HITs approved - Lifetime]]-Table1[[#This Row],[Number of HITs approved - Last 30 days]]</f>
        <v>0</v>
      </c>
      <c r="H147">
        <f>IF(Table1[[#This Row],[HITS submitted before]]&gt;Table1[[#This Row],[HITs Approved Before]],Table1[[#This Row],[HITS submitted before]]-Table1[[#This Row],[HITs Approved Before]],0)</f>
        <v>0</v>
      </c>
      <c r="I147">
        <v>2</v>
      </c>
      <c r="J147">
        <v>2</v>
      </c>
      <c r="K147">
        <f>Table1[[#This Row],[Number of HITs approved or rejected - Last 30 days]]-Table1[[#This Row],[Number of HITs approved - Last 30 days]]</f>
        <v>0</v>
      </c>
      <c r="L14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7" s="1">
        <v>1</v>
      </c>
      <c r="N147">
        <v>2</v>
      </c>
      <c r="O147">
        <v>2</v>
      </c>
      <c r="P147" s="1">
        <v>1</v>
      </c>
      <c r="Q147" t="s">
        <v>15</v>
      </c>
      <c r="S147">
        <f>IF(Table1[[#This Row],[HITS submitted before]]&lt;&gt;0,Table1[[#This Row],[Worker ID]],0)</f>
        <v>0</v>
      </c>
      <c r="T147" t="str">
        <f>IF(Table1[[#This Row],[Number of HITs approved or rejected - Last 30 days]]&lt;&gt;0,Table1[[#This Row],[Worker ID]],0)</f>
        <v>A1UDYQEDYS7L9J</v>
      </c>
      <c r="U147">
        <f>IF(AND(Table1[[#This Row],[HITS submitted before]]&lt;&gt;0,Table1[[#This Row],[Number of HITs approved or rejected - Last 30 days]]=0),Table1[[#This Row],[Worker ID]],0)</f>
        <v>0</v>
      </c>
      <c r="V147" t="str">
        <f>IF(AND(Table1[[#This Row],[HITS submitted before]]=0,Table1[[#This Row],[Number of HITs approved or rejected - Last 30 days]]&lt;&gt;0),Table1[[#This Row],[Worker ID]],0)</f>
        <v>A1UDYQEDYS7L9J</v>
      </c>
      <c r="W147">
        <f>IF(AND(Table1[[#This Row],[HITS submitted before]]&lt;&gt;0,Table1[[#This Row],[Number of HITs approved or rejected - Last 30 days]]&lt;&gt;0),Table1[[#This Row],[Worker ID]],0)</f>
        <v>0</v>
      </c>
    </row>
    <row r="148" spans="1:23" x14ac:dyDescent="0.25">
      <c r="A148" t="s">
        <v>465</v>
      </c>
      <c r="B148" t="s">
        <v>466</v>
      </c>
      <c r="C148">
        <v>2</v>
      </c>
      <c r="D148">
        <v>2</v>
      </c>
      <c r="E148" s="1">
        <v>1</v>
      </c>
      <c r="F148">
        <f>Table1[[#This Row],[Number of HITs approved or rejected - Lifetime]]-Table1[[#This Row],[Number of HITs approved or rejected - Last 30 days]]</f>
        <v>0</v>
      </c>
      <c r="G148">
        <f>Table1[[#This Row],[Number of HITs approved - Lifetime]]-Table1[[#This Row],[Number of HITs approved - Last 30 days]]</f>
        <v>0</v>
      </c>
      <c r="H148">
        <f>IF(Table1[[#This Row],[HITS submitted before]]&gt;Table1[[#This Row],[HITs Approved Before]],Table1[[#This Row],[HITS submitted before]]-Table1[[#This Row],[HITs Approved Before]],0)</f>
        <v>0</v>
      </c>
      <c r="I148">
        <v>2</v>
      </c>
      <c r="J148">
        <v>2</v>
      </c>
      <c r="K148">
        <f>Table1[[#This Row],[Number of HITs approved or rejected - Last 30 days]]-Table1[[#This Row],[Number of HITs approved - Last 30 days]]</f>
        <v>0</v>
      </c>
      <c r="L14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8" s="1">
        <v>1</v>
      </c>
      <c r="N148">
        <v>2</v>
      </c>
      <c r="O148">
        <v>2</v>
      </c>
      <c r="P148" s="1">
        <v>1</v>
      </c>
      <c r="Q148" t="s">
        <v>15</v>
      </c>
      <c r="S148">
        <f>IF(Table1[[#This Row],[HITS submitted before]]&lt;&gt;0,Table1[[#This Row],[Worker ID]],0)</f>
        <v>0</v>
      </c>
      <c r="T148" t="str">
        <f>IF(Table1[[#This Row],[Number of HITs approved or rejected - Last 30 days]]&lt;&gt;0,Table1[[#This Row],[Worker ID]],0)</f>
        <v>A1W045DUHMM4LZ</v>
      </c>
      <c r="U148">
        <f>IF(AND(Table1[[#This Row],[HITS submitted before]]&lt;&gt;0,Table1[[#This Row],[Number of HITs approved or rejected - Last 30 days]]=0),Table1[[#This Row],[Worker ID]],0)</f>
        <v>0</v>
      </c>
      <c r="V148" t="str">
        <f>IF(AND(Table1[[#This Row],[HITS submitted before]]=0,Table1[[#This Row],[Number of HITs approved or rejected - Last 30 days]]&lt;&gt;0),Table1[[#This Row],[Worker ID]],0)</f>
        <v>A1W045DUHMM4LZ</v>
      </c>
      <c r="W148">
        <f>IF(AND(Table1[[#This Row],[HITS submitted before]]&lt;&gt;0,Table1[[#This Row],[Number of HITs approved or rejected - Last 30 days]]&lt;&gt;0),Table1[[#This Row],[Worker ID]],0)</f>
        <v>0</v>
      </c>
    </row>
    <row r="149" spans="1:23" x14ac:dyDescent="0.25">
      <c r="A149" t="s">
        <v>469</v>
      </c>
      <c r="B149" t="s">
        <v>470</v>
      </c>
      <c r="C149">
        <v>2</v>
      </c>
      <c r="D149">
        <v>2</v>
      </c>
      <c r="E149" s="1">
        <v>1</v>
      </c>
      <c r="F149">
        <f>Table1[[#This Row],[Number of HITs approved or rejected - Lifetime]]-Table1[[#This Row],[Number of HITs approved or rejected - Last 30 days]]</f>
        <v>0</v>
      </c>
      <c r="G149">
        <f>Table1[[#This Row],[Number of HITs approved - Lifetime]]-Table1[[#This Row],[Number of HITs approved - Last 30 days]]</f>
        <v>0</v>
      </c>
      <c r="H149">
        <f>IF(Table1[[#This Row],[HITS submitted before]]&gt;Table1[[#This Row],[HITs Approved Before]],Table1[[#This Row],[HITS submitted before]]-Table1[[#This Row],[HITs Approved Before]],0)</f>
        <v>0</v>
      </c>
      <c r="I149">
        <v>2</v>
      </c>
      <c r="J149">
        <v>2</v>
      </c>
      <c r="K149">
        <f>Table1[[#This Row],[Number of HITs approved or rejected - Last 30 days]]-Table1[[#This Row],[Number of HITs approved - Last 30 days]]</f>
        <v>0</v>
      </c>
      <c r="L14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49" s="1">
        <v>1</v>
      </c>
      <c r="N149">
        <v>1</v>
      </c>
      <c r="O149">
        <v>1</v>
      </c>
      <c r="P149" s="1">
        <v>1</v>
      </c>
      <c r="Q149" t="s">
        <v>15</v>
      </c>
      <c r="S149">
        <f>IF(Table1[[#This Row],[HITS submitted before]]&lt;&gt;0,Table1[[#This Row],[Worker ID]],0)</f>
        <v>0</v>
      </c>
      <c r="T149" t="str">
        <f>IF(Table1[[#This Row],[Number of HITs approved or rejected - Last 30 days]]&lt;&gt;0,Table1[[#This Row],[Worker ID]],0)</f>
        <v>A1W0IMVAWG4F64</v>
      </c>
      <c r="U149">
        <f>IF(AND(Table1[[#This Row],[HITS submitted before]]&lt;&gt;0,Table1[[#This Row],[Number of HITs approved or rejected - Last 30 days]]=0),Table1[[#This Row],[Worker ID]],0)</f>
        <v>0</v>
      </c>
      <c r="V149" t="str">
        <f>IF(AND(Table1[[#This Row],[HITS submitted before]]=0,Table1[[#This Row],[Number of HITs approved or rejected - Last 30 days]]&lt;&gt;0),Table1[[#This Row],[Worker ID]],0)</f>
        <v>A1W0IMVAWG4F64</v>
      </c>
      <c r="W149">
        <f>IF(AND(Table1[[#This Row],[HITS submitted before]]&lt;&gt;0,Table1[[#This Row],[Number of HITs approved or rejected - Last 30 days]]&lt;&gt;0),Table1[[#This Row],[Worker ID]],0)</f>
        <v>0</v>
      </c>
    </row>
    <row r="150" spans="1:23" x14ac:dyDescent="0.25">
      <c r="A150" t="s">
        <v>591</v>
      </c>
      <c r="B150" t="s">
        <v>592</v>
      </c>
      <c r="C150">
        <v>2</v>
      </c>
      <c r="D150">
        <v>2</v>
      </c>
      <c r="E150" s="1">
        <v>1</v>
      </c>
      <c r="F150">
        <f>Table1[[#This Row],[Number of HITs approved or rejected - Lifetime]]-Table1[[#This Row],[Number of HITs approved or rejected - Last 30 days]]</f>
        <v>0</v>
      </c>
      <c r="G150">
        <f>Table1[[#This Row],[Number of HITs approved - Lifetime]]-Table1[[#This Row],[Number of HITs approved - Last 30 days]]</f>
        <v>0</v>
      </c>
      <c r="H150">
        <f>IF(Table1[[#This Row],[HITS submitted before]]&gt;Table1[[#This Row],[HITs Approved Before]],Table1[[#This Row],[HITS submitted before]]-Table1[[#This Row],[HITs Approved Before]],0)</f>
        <v>0</v>
      </c>
      <c r="I150">
        <v>2</v>
      </c>
      <c r="J150">
        <v>2</v>
      </c>
      <c r="K150">
        <f>Table1[[#This Row],[Number of HITs approved or rejected - Last 30 days]]-Table1[[#This Row],[Number of HITs approved - Last 30 days]]</f>
        <v>0</v>
      </c>
      <c r="L15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0" s="1">
        <v>1</v>
      </c>
      <c r="N150">
        <v>2</v>
      </c>
      <c r="O150">
        <v>2</v>
      </c>
      <c r="P150" s="1">
        <v>1</v>
      </c>
      <c r="Q150" t="s">
        <v>15</v>
      </c>
      <c r="S150">
        <f>IF(Table1[[#This Row],[HITS submitted before]]&lt;&gt;0,Table1[[#This Row],[Worker ID]],0)</f>
        <v>0</v>
      </c>
      <c r="T150" t="str">
        <f>IF(Table1[[#This Row],[Number of HITs approved or rejected - Last 30 days]]&lt;&gt;0,Table1[[#This Row],[Worker ID]],0)</f>
        <v>A233593ZEASHOY</v>
      </c>
      <c r="U150">
        <f>IF(AND(Table1[[#This Row],[HITS submitted before]]&lt;&gt;0,Table1[[#This Row],[Number of HITs approved or rejected - Last 30 days]]=0),Table1[[#This Row],[Worker ID]],0)</f>
        <v>0</v>
      </c>
      <c r="V150" t="str">
        <f>IF(AND(Table1[[#This Row],[HITS submitted before]]=0,Table1[[#This Row],[Number of HITs approved or rejected - Last 30 days]]&lt;&gt;0),Table1[[#This Row],[Worker ID]],0)</f>
        <v>A233593ZEASHOY</v>
      </c>
      <c r="W150">
        <f>IF(AND(Table1[[#This Row],[HITS submitted before]]&lt;&gt;0,Table1[[#This Row],[Number of HITs approved or rejected - Last 30 days]]&lt;&gt;0),Table1[[#This Row],[Worker ID]],0)</f>
        <v>0</v>
      </c>
    </row>
    <row r="151" spans="1:23" x14ac:dyDescent="0.25">
      <c r="A151" t="s">
        <v>685</v>
      </c>
      <c r="B151" t="s">
        <v>686</v>
      </c>
      <c r="C151">
        <v>2</v>
      </c>
      <c r="D151">
        <v>2</v>
      </c>
      <c r="E151" s="1">
        <v>1</v>
      </c>
      <c r="F151">
        <f>Table1[[#This Row],[Number of HITs approved or rejected - Lifetime]]-Table1[[#This Row],[Number of HITs approved or rejected - Last 30 days]]</f>
        <v>0</v>
      </c>
      <c r="G151">
        <f>Table1[[#This Row],[Number of HITs approved - Lifetime]]-Table1[[#This Row],[Number of HITs approved - Last 30 days]]</f>
        <v>0</v>
      </c>
      <c r="H151">
        <f>IF(Table1[[#This Row],[HITS submitted before]]&gt;Table1[[#This Row],[HITs Approved Before]],Table1[[#This Row],[HITS submitted before]]-Table1[[#This Row],[HITs Approved Before]],0)</f>
        <v>0</v>
      </c>
      <c r="I151">
        <v>2</v>
      </c>
      <c r="J151">
        <v>2</v>
      </c>
      <c r="K151">
        <f>Table1[[#This Row],[Number of HITs approved or rejected - Last 30 days]]-Table1[[#This Row],[Number of HITs approved - Last 30 days]]</f>
        <v>0</v>
      </c>
      <c r="L15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1" s="1">
        <v>1</v>
      </c>
      <c r="N151">
        <v>2</v>
      </c>
      <c r="O151">
        <v>2</v>
      </c>
      <c r="P151" s="1">
        <v>1</v>
      </c>
      <c r="Q151" t="s">
        <v>15</v>
      </c>
      <c r="S151">
        <f>IF(Table1[[#This Row],[HITS submitted before]]&lt;&gt;0,Table1[[#This Row],[Worker ID]],0)</f>
        <v>0</v>
      </c>
      <c r="T151" t="str">
        <f>IF(Table1[[#This Row],[Number of HITs approved or rejected - Last 30 days]]&lt;&gt;0,Table1[[#This Row],[Worker ID]],0)</f>
        <v>A2BIL7Y1AL14X6</v>
      </c>
      <c r="U151">
        <f>IF(AND(Table1[[#This Row],[HITS submitted before]]&lt;&gt;0,Table1[[#This Row],[Number of HITs approved or rejected - Last 30 days]]=0),Table1[[#This Row],[Worker ID]],0)</f>
        <v>0</v>
      </c>
      <c r="V151" t="str">
        <f>IF(AND(Table1[[#This Row],[HITS submitted before]]=0,Table1[[#This Row],[Number of HITs approved or rejected - Last 30 days]]&lt;&gt;0),Table1[[#This Row],[Worker ID]],0)</f>
        <v>A2BIL7Y1AL14X6</v>
      </c>
      <c r="W151">
        <f>IF(AND(Table1[[#This Row],[HITS submitted before]]&lt;&gt;0,Table1[[#This Row],[Number of HITs approved or rejected - Last 30 days]]&lt;&gt;0),Table1[[#This Row],[Worker ID]],0)</f>
        <v>0</v>
      </c>
    </row>
    <row r="152" spans="1:23" x14ac:dyDescent="0.25">
      <c r="A152" t="s">
        <v>707</v>
      </c>
      <c r="B152" t="s">
        <v>708</v>
      </c>
      <c r="C152">
        <v>2</v>
      </c>
      <c r="D152">
        <v>2</v>
      </c>
      <c r="E152" s="1">
        <v>1</v>
      </c>
      <c r="F152">
        <f>Table1[[#This Row],[Number of HITs approved or rejected - Lifetime]]-Table1[[#This Row],[Number of HITs approved or rejected - Last 30 days]]</f>
        <v>0</v>
      </c>
      <c r="G152">
        <f>Table1[[#This Row],[Number of HITs approved - Lifetime]]-Table1[[#This Row],[Number of HITs approved - Last 30 days]]</f>
        <v>0</v>
      </c>
      <c r="H152">
        <f>IF(Table1[[#This Row],[HITS submitted before]]&gt;Table1[[#This Row],[HITs Approved Before]],Table1[[#This Row],[HITS submitted before]]-Table1[[#This Row],[HITs Approved Before]],0)</f>
        <v>0</v>
      </c>
      <c r="I152">
        <v>2</v>
      </c>
      <c r="J152">
        <v>2</v>
      </c>
      <c r="K152">
        <f>Table1[[#This Row],[Number of HITs approved or rejected - Last 30 days]]-Table1[[#This Row],[Number of HITs approved - Last 30 days]]</f>
        <v>0</v>
      </c>
      <c r="L15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2" s="1">
        <v>1</v>
      </c>
      <c r="N152">
        <v>2</v>
      </c>
      <c r="O152">
        <v>2</v>
      </c>
      <c r="P152" s="1">
        <v>1</v>
      </c>
      <c r="Q152" t="s">
        <v>15</v>
      </c>
      <c r="S152">
        <f>IF(Table1[[#This Row],[HITS submitted before]]&lt;&gt;0,Table1[[#This Row],[Worker ID]],0)</f>
        <v>0</v>
      </c>
      <c r="T152" t="str">
        <f>IF(Table1[[#This Row],[Number of HITs approved or rejected - Last 30 days]]&lt;&gt;0,Table1[[#This Row],[Worker ID]],0)</f>
        <v>A2DGKEMBWBWM95</v>
      </c>
      <c r="U152">
        <f>IF(AND(Table1[[#This Row],[HITS submitted before]]&lt;&gt;0,Table1[[#This Row],[Number of HITs approved or rejected - Last 30 days]]=0),Table1[[#This Row],[Worker ID]],0)</f>
        <v>0</v>
      </c>
      <c r="V152" t="str">
        <f>IF(AND(Table1[[#This Row],[HITS submitted before]]=0,Table1[[#This Row],[Number of HITs approved or rejected - Last 30 days]]&lt;&gt;0),Table1[[#This Row],[Worker ID]],0)</f>
        <v>A2DGKEMBWBWM95</v>
      </c>
      <c r="W152">
        <f>IF(AND(Table1[[#This Row],[HITS submitted before]]&lt;&gt;0,Table1[[#This Row],[Number of HITs approved or rejected - Last 30 days]]&lt;&gt;0),Table1[[#This Row],[Worker ID]],0)</f>
        <v>0</v>
      </c>
    </row>
    <row r="153" spans="1:23" x14ac:dyDescent="0.25">
      <c r="A153" t="s">
        <v>821</v>
      </c>
      <c r="B153" t="s">
        <v>822</v>
      </c>
      <c r="C153">
        <v>2</v>
      </c>
      <c r="D153">
        <v>2</v>
      </c>
      <c r="E153" s="1">
        <v>1</v>
      </c>
      <c r="F153">
        <f>Table1[[#This Row],[Number of HITs approved or rejected - Lifetime]]-Table1[[#This Row],[Number of HITs approved or rejected - Last 30 days]]</f>
        <v>0</v>
      </c>
      <c r="G153">
        <f>Table1[[#This Row],[Number of HITs approved - Lifetime]]-Table1[[#This Row],[Number of HITs approved - Last 30 days]]</f>
        <v>0</v>
      </c>
      <c r="H153">
        <f>IF(Table1[[#This Row],[HITS submitted before]]&gt;Table1[[#This Row],[HITs Approved Before]],Table1[[#This Row],[HITS submitted before]]-Table1[[#This Row],[HITs Approved Before]],0)</f>
        <v>0</v>
      </c>
      <c r="I153">
        <v>2</v>
      </c>
      <c r="J153">
        <v>2</v>
      </c>
      <c r="K153">
        <f>Table1[[#This Row],[Number of HITs approved or rejected - Last 30 days]]-Table1[[#This Row],[Number of HITs approved - Last 30 days]]</f>
        <v>0</v>
      </c>
      <c r="L15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3" s="1">
        <v>1</v>
      </c>
      <c r="N153">
        <v>2</v>
      </c>
      <c r="O153">
        <v>2</v>
      </c>
      <c r="P153" s="1">
        <v>1</v>
      </c>
      <c r="Q153" t="s">
        <v>15</v>
      </c>
      <c r="S153">
        <f>IF(Table1[[#This Row],[HITS submitted before]]&lt;&gt;0,Table1[[#This Row],[Worker ID]],0)</f>
        <v>0</v>
      </c>
      <c r="T153" t="str">
        <f>IF(Table1[[#This Row],[Number of HITs approved or rejected - Last 30 days]]&lt;&gt;0,Table1[[#This Row],[Worker ID]],0)</f>
        <v>A2MS8W20UG2PTY</v>
      </c>
      <c r="U153">
        <f>IF(AND(Table1[[#This Row],[HITS submitted before]]&lt;&gt;0,Table1[[#This Row],[Number of HITs approved or rejected - Last 30 days]]=0),Table1[[#This Row],[Worker ID]],0)</f>
        <v>0</v>
      </c>
      <c r="V153" t="str">
        <f>IF(AND(Table1[[#This Row],[HITS submitted before]]=0,Table1[[#This Row],[Number of HITs approved or rejected - Last 30 days]]&lt;&gt;0),Table1[[#This Row],[Worker ID]],0)</f>
        <v>A2MS8W20UG2PTY</v>
      </c>
      <c r="W153">
        <f>IF(AND(Table1[[#This Row],[HITS submitted before]]&lt;&gt;0,Table1[[#This Row],[Number of HITs approved or rejected - Last 30 days]]&lt;&gt;0),Table1[[#This Row],[Worker ID]],0)</f>
        <v>0</v>
      </c>
    </row>
    <row r="154" spans="1:23" x14ac:dyDescent="0.25">
      <c r="A154" t="s">
        <v>849</v>
      </c>
      <c r="B154" t="s">
        <v>850</v>
      </c>
      <c r="C154">
        <v>2</v>
      </c>
      <c r="D154">
        <v>2</v>
      </c>
      <c r="E154" s="1">
        <v>1</v>
      </c>
      <c r="F154">
        <f>Table1[[#This Row],[Number of HITs approved or rejected - Lifetime]]-Table1[[#This Row],[Number of HITs approved or rejected - Last 30 days]]</f>
        <v>0</v>
      </c>
      <c r="G154">
        <f>Table1[[#This Row],[Number of HITs approved - Lifetime]]-Table1[[#This Row],[Number of HITs approved - Last 30 days]]</f>
        <v>0</v>
      </c>
      <c r="H154">
        <f>IF(Table1[[#This Row],[HITS submitted before]]&gt;Table1[[#This Row],[HITs Approved Before]],Table1[[#This Row],[HITS submitted before]]-Table1[[#This Row],[HITs Approved Before]],0)</f>
        <v>0</v>
      </c>
      <c r="I154">
        <v>2</v>
      </c>
      <c r="J154">
        <v>2</v>
      </c>
      <c r="K154">
        <f>Table1[[#This Row],[Number of HITs approved or rejected - Last 30 days]]-Table1[[#This Row],[Number of HITs approved - Last 30 days]]</f>
        <v>0</v>
      </c>
      <c r="L15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4" s="1">
        <v>1</v>
      </c>
      <c r="N154">
        <v>2</v>
      </c>
      <c r="O154">
        <v>2</v>
      </c>
      <c r="P154" s="1">
        <v>1</v>
      </c>
      <c r="Q154" t="s">
        <v>15</v>
      </c>
      <c r="S154">
        <f>IF(Table1[[#This Row],[HITS submitted before]]&lt;&gt;0,Table1[[#This Row],[Worker ID]],0)</f>
        <v>0</v>
      </c>
      <c r="T154" t="str">
        <f>IF(Table1[[#This Row],[Number of HITs approved or rejected - Last 30 days]]&lt;&gt;0,Table1[[#This Row],[Worker ID]],0)</f>
        <v>A2P3UMKLXYZIT1</v>
      </c>
      <c r="U154">
        <f>IF(AND(Table1[[#This Row],[HITS submitted before]]&lt;&gt;0,Table1[[#This Row],[Number of HITs approved or rejected - Last 30 days]]=0),Table1[[#This Row],[Worker ID]],0)</f>
        <v>0</v>
      </c>
      <c r="V154" t="str">
        <f>IF(AND(Table1[[#This Row],[HITS submitted before]]=0,Table1[[#This Row],[Number of HITs approved or rejected - Last 30 days]]&lt;&gt;0),Table1[[#This Row],[Worker ID]],0)</f>
        <v>A2P3UMKLXYZIT1</v>
      </c>
      <c r="W154">
        <f>IF(AND(Table1[[#This Row],[HITS submitted before]]&lt;&gt;0,Table1[[#This Row],[Number of HITs approved or rejected - Last 30 days]]&lt;&gt;0),Table1[[#This Row],[Worker ID]],0)</f>
        <v>0</v>
      </c>
    </row>
    <row r="155" spans="1:23" x14ac:dyDescent="0.25">
      <c r="A155" t="s">
        <v>895</v>
      </c>
      <c r="B155" t="s">
        <v>896</v>
      </c>
      <c r="C155">
        <v>2</v>
      </c>
      <c r="D155">
        <v>2</v>
      </c>
      <c r="E155" s="1">
        <v>1</v>
      </c>
      <c r="F155">
        <f>Table1[[#This Row],[Number of HITs approved or rejected - Lifetime]]-Table1[[#This Row],[Number of HITs approved or rejected - Last 30 days]]</f>
        <v>0</v>
      </c>
      <c r="G155">
        <f>Table1[[#This Row],[Number of HITs approved - Lifetime]]-Table1[[#This Row],[Number of HITs approved - Last 30 days]]</f>
        <v>0</v>
      </c>
      <c r="H155">
        <f>IF(Table1[[#This Row],[HITS submitted before]]&gt;Table1[[#This Row],[HITs Approved Before]],Table1[[#This Row],[HITS submitted before]]-Table1[[#This Row],[HITs Approved Before]],0)</f>
        <v>0</v>
      </c>
      <c r="I155">
        <v>2</v>
      </c>
      <c r="J155">
        <v>2</v>
      </c>
      <c r="K155">
        <f>Table1[[#This Row],[Number of HITs approved or rejected - Last 30 days]]-Table1[[#This Row],[Number of HITs approved - Last 30 days]]</f>
        <v>0</v>
      </c>
      <c r="L15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5" s="1">
        <v>1</v>
      </c>
      <c r="N155">
        <v>2</v>
      </c>
      <c r="O155">
        <v>2</v>
      </c>
      <c r="P155" s="1">
        <v>1</v>
      </c>
      <c r="Q155" t="s">
        <v>15</v>
      </c>
      <c r="S155">
        <f>IF(Table1[[#This Row],[HITS submitted before]]&lt;&gt;0,Table1[[#This Row],[Worker ID]],0)</f>
        <v>0</v>
      </c>
      <c r="T155" t="str">
        <f>IF(Table1[[#This Row],[Number of HITs approved or rejected - Last 30 days]]&lt;&gt;0,Table1[[#This Row],[Worker ID]],0)</f>
        <v>A2TOWO0Q1ZJF4H</v>
      </c>
      <c r="U155">
        <f>IF(AND(Table1[[#This Row],[HITS submitted before]]&lt;&gt;0,Table1[[#This Row],[Number of HITs approved or rejected - Last 30 days]]=0),Table1[[#This Row],[Worker ID]],0)</f>
        <v>0</v>
      </c>
      <c r="V155" t="str">
        <f>IF(AND(Table1[[#This Row],[HITS submitted before]]=0,Table1[[#This Row],[Number of HITs approved or rejected - Last 30 days]]&lt;&gt;0),Table1[[#This Row],[Worker ID]],0)</f>
        <v>A2TOWO0Q1ZJF4H</v>
      </c>
      <c r="W155">
        <f>IF(AND(Table1[[#This Row],[HITS submitted before]]&lt;&gt;0,Table1[[#This Row],[Number of HITs approved or rejected - Last 30 days]]&lt;&gt;0),Table1[[#This Row],[Worker ID]],0)</f>
        <v>0</v>
      </c>
    </row>
    <row r="156" spans="1:23" x14ac:dyDescent="0.25">
      <c r="A156" t="s">
        <v>899</v>
      </c>
      <c r="B156" t="s">
        <v>900</v>
      </c>
      <c r="C156">
        <v>2</v>
      </c>
      <c r="D156">
        <v>2</v>
      </c>
      <c r="E156" s="1">
        <v>1</v>
      </c>
      <c r="F156">
        <f>Table1[[#This Row],[Number of HITs approved or rejected - Lifetime]]-Table1[[#This Row],[Number of HITs approved or rejected - Last 30 days]]</f>
        <v>0</v>
      </c>
      <c r="G156">
        <f>Table1[[#This Row],[Number of HITs approved - Lifetime]]-Table1[[#This Row],[Number of HITs approved - Last 30 days]]</f>
        <v>0</v>
      </c>
      <c r="H156">
        <f>IF(Table1[[#This Row],[HITS submitted before]]&gt;Table1[[#This Row],[HITs Approved Before]],Table1[[#This Row],[HITS submitted before]]-Table1[[#This Row],[HITs Approved Before]],0)</f>
        <v>0</v>
      </c>
      <c r="I156">
        <v>2</v>
      </c>
      <c r="J156">
        <v>2</v>
      </c>
      <c r="K156">
        <f>Table1[[#This Row],[Number of HITs approved or rejected - Last 30 days]]-Table1[[#This Row],[Number of HITs approved - Last 30 days]]</f>
        <v>0</v>
      </c>
      <c r="L15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6" s="1">
        <v>1</v>
      </c>
      <c r="N156">
        <v>2</v>
      </c>
      <c r="O156">
        <v>2</v>
      </c>
      <c r="P156" s="1">
        <v>1</v>
      </c>
      <c r="Q156" t="s">
        <v>15</v>
      </c>
      <c r="S156">
        <f>IF(Table1[[#This Row],[HITS submitted before]]&lt;&gt;0,Table1[[#This Row],[Worker ID]],0)</f>
        <v>0</v>
      </c>
      <c r="T156" t="str">
        <f>IF(Table1[[#This Row],[Number of HITs approved or rejected - Last 30 days]]&lt;&gt;0,Table1[[#This Row],[Worker ID]],0)</f>
        <v>A2U8EHOIIH6G9Y</v>
      </c>
      <c r="U156">
        <f>IF(AND(Table1[[#This Row],[HITS submitted before]]&lt;&gt;0,Table1[[#This Row],[Number of HITs approved or rejected - Last 30 days]]=0),Table1[[#This Row],[Worker ID]],0)</f>
        <v>0</v>
      </c>
      <c r="V156" t="str">
        <f>IF(AND(Table1[[#This Row],[HITS submitted before]]=0,Table1[[#This Row],[Number of HITs approved or rejected - Last 30 days]]&lt;&gt;0),Table1[[#This Row],[Worker ID]],0)</f>
        <v>A2U8EHOIIH6G9Y</v>
      </c>
      <c r="W156">
        <f>IF(AND(Table1[[#This Row],[HITS submitted before]]&lt;&gt;0,Table1[[#This Row],[Number of HITs approved or rejected - Last 30 days]]&lt;&gt;0),Table1[[#This Row],[Worker ID]],0)</f>
        <v>0</v>
      </c>
    </row>
    <row r="157" spans="1:23" x14ac:dyDescent="0.25">
      <c r="A157" t="s">
        <v>939</v>
      </c>
      <c r="B157" t="s">
        <v>940</v>
      </c>
      <c r="C157">
        <v>2</v>
      </c>
      <c r="D157">
        <v>2</v>
      </c>
      <c r="E157" s="1">
        <v>1</v>
      </c>
      <c r="F157">
        <f>Table1[[#This Row],[Number of HITs approved or rejected - Lifetime]]-Table1[[#This Row],[Number of HITs approved or rejected - Last 30 days]]</f>
        <v>0</v>
      </c>
      <c r="G157">
        <f>Table1[[#This Row],[Number of HITs approved - Lifetime]]-Table1[[#This Row],[Number of HITs approved - Last 30 days]]</f>
        <v>0</v>
      </c>
      <c r="H157">
        <f>IF(Table1[[#This Row],[HITS submitted before]]&gt;Table1[[#This Row],[HITs Approved Before]],Table1[[#This Row],[HITS submitted before]]-Table1[[#This Row],[HITs Approved Before]],0)</f>
        <v>0</v>
      </c>
      <c r="I157">
        <v>2</v>
      </c>
      <c r="J157">
        <v>2</v>
      </c>
      <c r="K157">
        <f>Table1[[#This Row],[Number of HITs approved or rejected - Last 30 days]]-Table1[[#This Row],[Number of HITs approved - Last 30 days]]</f>
        <v>0</v>
      </c>
      <c r="L15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7" s="1">
        <v>1</v>
      </c>
      <c r="N157">
        <v>2</v>
      </c>
      <c r="O157">
        <v>2</v>
      </c>
      <c r="P157" s="1">
        <v>1</v>
      </c>
      <c r="Q157" t="s">
        <v>15</v>
      </c>
      <c r="S157">
        <f>IF(Table1[[#This Row],[HITS submitted before]]&lt;&gt;0,Table1[[#This Row],[Worker ID]],0)</f>
        <v>0</v>
      </c>
      <c r="T157" t="str">
        <f>IF(Table1[[#This Row],[Number of HITs approved or rejected - Last 30 days]]&lt;&gt;0,Table1[[#This Row],[Worker ID]],0)</f>
        <v>A2X9OAXB27TXZ7</v>
      </c>
      <c r="U157">
        <f>IF(AND(Table1[[#This Row],[HITS submitted before]]&lt;&gt;0,Table1[[#This Row],[Number of HITs approved or rejected - Last 30 days]]=0),Table1[[#This Row],[Worker ID]],0)</f>
        <v>0</v>
      </c>
      <c r="V157" t="str">
        <f>IF(AND(Table1[[#This Row],[HITS submitted before]]=0,Table1[[#This Row],[Number of HITs approved or rejected - Last 30 days]]&lt;&gt;0),Table1[[#This Row],[Worker ID]],0)</f>
        <v>A2X9OAXB27TXZ7</v>
      </c>
      <c r="W157">
        <f>IF(AND(Table1[[#This Row],[HITS submitted before]]&lt;&gt;0,Table1[[#This Row],[Number of HITs approved or rejected - Last 30 days]]&lt;&gt;0),Table1[[#This Row],[Worker ID]],0)</f>
        <v>0</v>
      </c>
    </row>
    <row r="158" spans="1:23" x14ac:dyDescent="0.25">
      <c r="A158" t="s">
        <v>987</v>
      </c>
      <c r="B158" t="s">
        <v>988</v>
      </c>
      <c r="C158">
        <v>2</v>
      </c>
      <c r="D158">
        <v>2</v>
      </c>
      <c r="E158" s="1">
        <v>1</v>
      </c>
      <c r="F158">
        <f>Table1[[#This Row],[Number of HITs approved or rejected - Lifetime]]-Table1[[#This Row],[Number of HITs approved or rejected - Last 30 days]]</f>
        <v>0</v>
      </c>
      <c r="G158">
        <f>Table1[[#This Row],[Number of HITs approved - Lifetime]]-Table1[[#This Row],[Number of HITs approved - Last 30 days]]</f>
        <v>0</v>
      </c>
      <c r="H158">
        <f>IF(Table1[[#This Row],[HITS submitted before]]&gt;Table1[[#This Row],[HITs Approved Before]],Table1[[#This Row],[HITS submitted before]]-Table1[[#This Row],[HITs Approved Before]],0)</f>
        <v>0</v>
      </c>
      <c r="I158">
        <v>2</v>
      </c>
      <c r="J158">
        <v>2</v>
      </c>
      <c r="K158">
        <f>Table1[[#This Row],[Number of HITs approved or rejected - Last 30 days]]-Table1[[#This Row],[Number of HITs approved - Last 30 days]]</f>
        <v>0</v>
      </c>
      <c r="L15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8" s="1">
        <v>1</v>
      </c>
      <c r="N158">
        <v>2</v>
      </c>
      <c r="O158">
        <v>2</v>
      </c>
      <c r="P158" s="1">
        <v>1</v>
      </c>
      <c r="Q158" t="s">
        <v>15</v>
      </c>
      <c r="S158">
        <f>IF(Table1[[#This Row],[HITS submitted before]]&lt;&gt;0,Table1[[#This Row],[Worker ID]],0)</f>
        <v>0</v>
      </c>
      <c r="T158" t="str">
        <f>IF(Table1[[#This Row],[Number of HITs approved or rejected - Last 30 days]]&lt;&gt;0,Table1[[#This Row],[Worker ID]],0)</f>
        <v>A30VX9LS3Q0CX8</v>
      </c>
      <c r="U158">
        <f>IF(AND(Table1[[#This Row],[HITS submitted before]]&lt;&gt;0,Table1[[#This Row],[Number of HITs approved or rejected - Last 30 days]]=0),Table1[[#This Row],[Worker ID]],0)</f>
        <v>0</v>
      </c>
      <c r="V158" t="str">
        <f>IF(AND(Table1[[#This Row],[HITS submitted before]]=0,Table1[[#This Row],[Number of HITs approved or rejected - Last 30 days]]&lt;&gt;0),Table1[[#This Row],[Worker ID]],0)</f>
        <v>A30VX9LS3Q0CX8</v>
      </c>
      <c r="W158">
        <f>IF(AND(Table1[[#This Row],[HITS submitted before]]&lt;&gt;0,Table1[[#This Row],[Number of HITs approved or rejected - Last 30 days]]&lt;&gt;0),Table1[[#This Row],[Worker ID]],0)</f>
        <v>0</v>
      </c>
    </row>
    <row r="159" spans="1:23" x14ac:dyDescent="0.25">
      <c r="A159" t="s">
        <v>1003</v>
      </c>
      <c r="B159" t="s">
        <v>1004</v>
      </c>
      <c r="C159">
        <v>2</v>
      </c>
      <c r="D159">
        <v>2</v>
      </c>
      <c r="E159" s="1">
        <v>1</v>
      </c>
      <c r="F159">
        <f>Table1[[#This Row],[Number of HITs approved or rejected - Lifetime]]-Table1[[#This Row],[Number of HITs approved or rejected - Last 30 days]]</f>
        <v>0</v>
      </c>
      <c r="G159">
        <f>Table1[[#This Row],[Number of HITs approved - Lifetime]]-Table1[[#This Row],[Number of HITs approved - Last 30 days]]</f>
        <v>0</v>
      </c>
      <c r="H159">
        <f>IF(Table1[[#This Row],[HITS submitted before]]&gt;Table1[[#This Row],[HITs Approved Before]],Table1[[#This Row],[HITS submitted before]]-Table1[[#This Row],[HITs Approved Before]],0)</f>
        <v>0</v>
      </c>
      <c r="I159">
        <v>2</v>
      </c>
      <c r="J159">
        <v>2</v>
      </c>
      <c r="K159">
        <f>Table1[[#This Row],[Number of HITs approved or rejected - Last 30 days]]-Table1[[#This Row],[Number of HITs approved - Last 30 days]]</f>
        <v>0</v>
      </c>
      <c r="L15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59" s="1">
        <v>1</v>
      </c>
      <c r="N159">
        <v>2</v>
      </c>
      <c r="O159">
        <v>2</v>
      </c>
      <c r="P159" s="1">
        <v>1</v>
      </c>
      <c r="Q159" t="s">
        <v>15</v>
      </c>
      <c r="S159">
        <f>IF(Table1[[#This Row],[HITS submitted before]]&lt;&gt;0,Table1[[#This Row],[Worker ID]],0)</f>
        <v>0</v>
      </c>
      <c r="T159" t="str">
        <f>IF(Table1[[#This Row],[Number of HITs approved or rejected - Last 30 days]]&lt;&gt;0,Table1[[#This Row],[Worker ID]],0)</f>
        <v>A32O5IMDA0FKWC</v>
      </c>
      <c r="U159">
        <f>IF(AND(Table1[[#This Row],[HITS submitted before]]&lt;&gt;0,Table1[[#This Row],[Number of HITs approved or rejected - Last 30 days]]=0),Table1[[#This Row],[Worker ID]],0)</f>
        <v>0</v>
      </c>
      <c r="V159" t="str">
        <f>IF(AND(Table1[[#This Row],[HITS submitted before]]=0,Table1[[#This Row],[Number of HITs approved or rejected - Last 30 days]]&lt;&gt;0),Table1[[#This Row],[Worker ID]],0)</f>
        <v>A32O5IMDA0FKWC</v>
      </c>
      <c r="W159">
        <f>IF(AND(Table1[[#This Row],[HITS submitted before]]&lt;&gt;0,Table1[[#This Row],[Number of HITs approved or rejected - Last 30 days]]&lt;&gt;0),Table1[[#This Row],[Worker ID]],0)</f>
        <v>0</v>
      </c>
    </row>
    <row r="160" spans="1:23" x14ac:dyDescent="0.25">
      <c r="A160" t="s">
        <v>1051</v>
      </c>
      <c r="B160" t="s">
        <v>1052</v>
      </c>
      <c r="C160">
        <v>2</v>
      </c>
      <c r="D160">
        <v>2</v>
      </c>
      <c r="E160" s="1">
        <v>1</v>
      </c>
      <c r="F160">
        <f>Table1[[#This Row],[Number of HITs approved or rejected - Lifetime]]-Table1[[#This Row],[Number of HITs approved or rejected - Last 30 days]]</f>
        <v>0</v>
      </c>
      <c r="G160">
        <f>Table1[[#This Row],[Number of HITs approved - Lifetime]]-Table1[[#This Row],[Number of HITs approved - Last 30 days]]</f>
        <v>0</v>
      </c>
      <c r="H160">
        <f>IF(Table1[[#This Row],[HITS submitted before]]&gt;Table1[[#This Row],[HITs Approved Before]],Table1[[#This Row],[HITS submitted before]]-Table1[[#This Row],[HITs Approved Before]],0)</f>
        <v>0</v>
      </c>
      <c r="I160">
        <v>2</v>
      </c>
      <c r="J160">
        <v>2</v>
      </c>
      <c r="K160">
        <f>Table1[[#This Row],[Number of HITs approved or rejected - Last 30 days]]-Table1[[#This Row],[Number of HITs approved - Last 30 days]]</f>
        <v>0</v>
      </c>
      <c r="L16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0" s="1">
        <v>1</v>
      </c>
      <c r="N160">
        <v>2</v>
      </c>
      <c r="O160">
        <v>2</v>
      </c>
      <c r="P160" s="1">
        <v>1</v>
      </c>
      <c r="Q160" t="s">
        <v>15</v>
      </c>
      <c r="S160">
        <f>IF(Table1[[#This Row],[HITS submitted before]]&lt;&gt;0,Table1[[#This Row],[Worker ID]],0)</f>
        <v>0</v>
      </c>
      <c r="T160" t="str">
        <f>IF(Table1[[#This Row],[Number of HITs approved or rejected - Last 30 days]]&lt;&gt;0,Table1[[#This Row],[Worker ID]],0)</f>
        <v>A35Y9YHW91OY2U</v>
      </c>
      <c r="U160">
        <f>IF(AND(Table1[[#This Row],[HITS submitted before]]&lt;&gt;0,Table1[[#This Row],[Number of HITs approved or rejected - Last 30 days]]=0),Table1[[#This Row],[Worker ID]],0)</f>
        <v>0</v>
      </c>
      <c r="V160" t="str">
        <f>IF(AND(Table1[[#This Row],[HITS submitted before]]=0,Table1[[#This Row],[Number of HITs approved or rejected - Last 30 days]]&lt;&gt;0),Table1[[#This Row],[Worker ID]],0)</f>
        <v>A35Y9YHW91OY2U</v>
      </c>
      <c r="W160">
        <f>IF(AND(Table1[[#This Row],[HITS submitted before]]&lt;&gt;0,Table1[[#This Row],[Number of HITs approved or rejected - Last 30 days]]&lt;&gt;0),Table1[[#This Row],[Worker ID]],0)</f>
        <v>0</v>
      </c>
    </row>
    <row r="161" spans="1:23" x14ac:dyDescent="0.25">
      <c r="A161" t="s">
        <v>1103</v>
      </c>
      <c r="B161" t="s">
        <v>1104</v>
      </c>
      <c r="C161">
        <v>2</v>
      </c>
      <c r="D161">
        <v>2</v>
      </c>
      <c r="E161" s="1">
        <v>1</v>
      </c>
      <c r="F161">
        <f>Table1[[#This Row],[Number of HITs approved or rejected - Lifetime]]-Table1[[#This Row],[Number of HITs approved or rejected - Last 30 days]]</f>
        <v>0</v>
      </c>
      <c r="G161">
        <f>Table1[[#This Row],[Number of HITs approved - Lifetime]]-Table1[[#This Row],[Number of HITs approved - Last 30 days]]</f>
        <v>0</v>
      </c>
      <c r="H161">
        <f>IF(Table1[[#This Row],[HITS submitted before]]&gt;Table1[[#This Row],[HITs Approved Before]],Table1[[#This Row],[HITS submitted before]]-Table1[[#This Row],[HITs Approved Before]],0)</f>
        <v>0</v>
      </c>
      <c r="I161">
        <v>2</v>
      </c>
      <c r="J161">
        <v>2</v>
      </c>
      <c r="K161">
        <f>Table1[[#This Row],[Number of HITs approved or rejected - Last 30 days]]-Table1[[#This Row],[Number of HITs approved - Last 30 days]]</f>
        <v>0</v>
      </c>
      <c r="L16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1" s="1">
        <v>1</v>
      </c>
      <c r="N161">
        <v>2</v>
      </c>
      <c r="O161">
        <v>2</v>
      </c>
      <c r="P161" s="1">
        <v>1</v>
      </c>
      <c r="Q161" t="s">
        <v>15</v>
      </c>
      <c r="S161">
        <f>IF(Table1[[#This Row],[HITS submitted before]]&lt;&gt;0,Table1[[#This Row],[Worker ID]],0)</f>
        <v>0</v>
      </c>
      <c r="T161" t="str">
        <f>IF(Table1[[#This Row],[Number of HITs approved or rejected - Last 30 days]]&lt;&gt;0,Table1[[#This Row],[Worker ID]],0)</f>
        <v>A39J3Y8YVC6AIZ</v>
      </c>
      <c r="U161">
        <f>IF(AND(Table1[[#This Row],[HITS submitted before]]&lt;&gt;0,Table1[[#This Row],[Number of HITs approved or rejected - Last 30 days]]=0),Table1[[#This Row],[Worker ID]],0)</f>
        <v>0</v>
      </c>
      <c r="V161" t="str">
        <f>IF(AND(Table1[[#This Row],[HITS submitted before]]=0,Table1[[#This Row],[Number of HITs approved or rejected - Last 30 days]]&lt;&gt;0),Table1[[#This Row],[Worker ID]],0)</f>
        <v>A39J3Y8YVC6AIZ</v>
      </c>
      <c r="W161">
        <f>IF(AND(Table1[[#This Row],[HITS submitted before]]&lt;&gt;0,Table1[[#This Row],[Number of HITs approved or rejected - Last 30 days]]&lt;&gt;0),Table1[[#This Row],[Worker ID]],0)</f>
        <v>0</v>
      </c>
    </row>
    <row r="162" spans="1:23" x14ac:dyDescent="0.25">
      <c r="A162" t="s">
        <v>1105</v>
      </c>
      <c r="B162" t="s">
        <v>1106</v>
      </c>
      <c r="C162">
        <v>2</v>
      </c>
      <c r="D162">
        <v>2</v>
      </c>
      <c r="E162" s="1">
        <v>1</v>
      </c>
      <c r="F162">
        <f>Table1[[#This Row],[Number of HITs approved or rejected - Lifetime]]-Table1[[#This Row],[Number of HITs approved or rejected - Last 30 days]]</f>
        <v>0</v>
      </c>
      <c r="G162">
        <f>Table1[[#This Row],[Number of HITs approved - Lifetime]]-Table1[[#This Row],[Number of HITs approved - Last 30 days]]</f>
        <v>0</v>
      </c>
      <c r="H162">
        <f>IF(Table1[[#This Row],[HITS submitted before]]&gt;Table1[[#This Row],[HITs Approved Before]],Table1[[#This Row],[HITS submitted before]]-Table1[[#This Row],[HITs Approved Before]],0)</f>
        <v>0</v>
      </c>
      <c r="I162">
        <v>2</v>
      </c>
      <c r="J162">
        <v>2</v>
      </c>
      <c r="K162">
        <f>Table1[[#This Row],[Number of HITs approved or rejected - Last 30 days]]-Table1[[#This Row],[Number of HITs approved - Last 30 days]]</f>
        <v>0</v>
      </c>
      <c r="L16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2" s="1">
        <v>1</v>
      </c>
      <c r="N162">
        <v>2</v>
      </c>
      <c r="O162">
        <v>2</v>
      </c>
      <c r="P162" s="1">
        <v>1</v>
      </c>
      <c r="Q162" t="s">
        <v>15</v>
      </c>
      <c r="S162">
        <f>IF(Table1[[#This Row],[HITS submitted before]]&lt;&gt;0,Table1[[#This Row],[Worker ID]],0)</f>
        <v>0</v>
      </c>
      <c r="T162" t="str">
        <f>IF(Table1[[#This Row],[Number of HITs approved or rejected - Last 30 days]]&lt;&gt;0,Table1[[#This Row],[Worker ID]],0)</f>
        <v>A39NGVPUU239Q9</v>
      </c>
      <c r="U162">
        <f>IF(AND(Table1[[#This Row],[HITS submitted before]]&lt;&gt;0,Table1[[#This Row],[Number of HITs approved or rejected - Last 30 days]]=0),Table1[[#This Row],[Worker ID]],0)</f>
        <v>0</v>
      </c>
      <c r="V162" t="str">
        <f>IF(AND(Table1[[#This Row],[HITS submitted before]]=0,Table1[[#This Row],[Number of HITs approved or rejected - Last 30 days]]&lt;&gt;0),Table1[[#This Row],[Worker ID]],0)</f>
        <v>A39NGVPUU239Q9</v>
      </c>
      <c r="W162">
        <f>IF(AND(Table1[[#This Row],[HITS submitted before]]&lt;&gt;0,Table1[[#This Row],[Number of HITs approved or rejected - Last 30 days]]&lt;&gt;0),Table1[[#This Row],[Worker ID]],0)</f>
        <v>0</v>
      </c>
    </row>
    <row r="163" spans="1:23" x14ac:dyDescent="0.25">
      <c r="A163" t="s">
        <v>1203</v>
      </c>
      <c r="B163" t="s">
        <v>1204</v>
      </c>
      <c r="C163">
        <v>2</v>
      </c>
      <c r="D163">
        <v>2</v>
      </c>
      <c r="E163" s="1">
        <v>1</v>
      </c>
      <c r="F163">
        <f>Table1[[#This Row],[Number of HITs approved or rejected - Lifetime]]-Table1[[#This Row],[Number of HITs approved or rejected - Last 30 days]]</f>
        <v>0</v>
      </c>
      <c r="G163">
        <f>Table1[[#This Row],[Number of HITs approved - Lifetime]]-Table1[[#This Row],[Number of HITs approved - Last 30 days]]</f>
        <v>0</v>
      </c>
      <c r="H163">
        <f>IF(Table1[[#This Row],[HITS submitted before]]&gt;Table1[[#This Row],[HITs Approved Before]],Table1[[#This Row],[HITS submitted before]]-Table1[[#This Row],[HITs Approved Before]],0)</f>
        <v>0</v>
      </c>
      <c r="I163">
        <v>2</v>
      </c>
      <c r="J163">
        <v>2</v>
      </c>
      <c r="K163">
        <f>Table1[[#This Row],[Number of HITs approved or rejected - Last 30 days]]-Table1[[#This Row],[Number of HITs approved - Last 30 days]]</f>
        <v>0</v>
      </c>
      <c r="L16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3" s="1">
        <v>1</v>
      </c>
      <c r="N163">
        <v>2</v>
      </c>
      <c r="O163">
        <v>2</v>
      </c>
      <c r="P163" s="1">
        <v>1</v>
      </c>
      <c r="Q163" t="s">
        <v>15</v>
      </c>
      <c r="S163">
        <f>IF(Table1[[#This Row],[HITS submitted before]]&lt;&gt;0,Table1[[#This Row],[Worker ID]],0)</f>
        <v>0</v>
      </c>
      <c r="T163" t="str">
        <f>IF(Table1[[#This Row],[Number of HITs approved or rejected - Last 30 days]]&lt;&gt;0,Table1[[#This Row],[Worker ID]],0)</f>
        <v>A3GTI3V4KCSF9Z</v>
      </c>
      <c r="U163">
        <f>IF(AND(Table1[[#This Row],[HITS submitted before]]&lt;&gt;0,Table1[[#This Row],[Number of HITs approved or rejected - Last 30 days]]=0),Table1[[#This Row],[Worker ID]],0)</f>
        <v>0</v>
      </c>
      <c r="V163" t="str">
        <f>IF(AND(Table1[[#This Row],[HITS submitted before]]=0,Table1[[#This Row],[Number of HITs approved or rejected - Last 30 days]]&lt;&gt;0),Table1[[#This Row],[Worker ID]],0)</f>
        <v>A3GTI3V4KCSF9Z</v>
      </c>
      <c r="W163">
        <f>IF(AND(Table1[[#This Row],[HITS submitted before]]&lt;&gt;0,Table1[[#This Row],[Number of HITs approved or rejected - Last 30 days]]&lt;&gt;0),Table1[[#This Row],[Worker ID]],0)</f>
        <v>0</v>
      </c>
    </row>
    <row r="164" spans="1:23" x14ac:dyDescent="0.25">
      <c r="A164" t="s">
        <v>1221</v>
      </c>
      <c r="B164" t="s">
        <v>1222</v>
      </c>
      <c r="C164">
        <v>2</v>
      </c>
      <c r="D164">
        <v>2</v>
      </c>
      <c r="E164" s="1">
        <v>1</v>
      </c>
      <c r="F164">
        <f>Table1[[#This Row],[Number of HITs approved or rejected - Lifetime]]-Table1[[#This Row],[Number of HITs approved or rejected - Last 30 days]]</f>
        <v>0</v>
      </c>
      <c r="G164">
        <f>Table1[[#This Row],[Number of HITs approved - Lifetime]]-Table1[[#This Row],[Number of HITs approved - Last 30 days]]</f>
        <v>0</v>
      </c>
      <c r="H164">
        <f>IF(Table1[[#This Row],[HITS submitted before]]&gt;Table1[[#This Row],[HITs Approved Before]],Table1[[#This Row],[HITS submitted before]]-Table1[[#This Row],[HITs Approved Before]],0)</f>
        <v>0</v>
      </c>
      <c r="I164">
        <v>2</v>
      </c>
      <c r="J164">
        <v>2</v>
      </c>
      <c r="K164">
        <f>Table1[[#This Row],[Number of HITs approved or rejected - Last 30 days]]-Table1[[#This Row],[Number of HITs approved - Last 30 days]]</f>
        <v>0</v>
      </c>
      <c r="L16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4" s="1">
        <v>1</v>
      </c>
      <c r="N164">
        <v>2</v>
      </c>
      <c r="O164">
        <v>2</v>
      </c>
      <c r="P164" s="1">
        <v>1</v>
      </c>
      <c r="Q164" t="s">
        <v>15</v>
      </c>
      <c r="S164">
        <f>IF(Table1[[#This Row],[HITS submitted before]]&lt;&gt;0,Table1[[#This Row],[Worker ID]],0)</f>
        <v>0</v>
      </c>
      <c r="T164" t="str">
        <f>IF(Table1[[#This Row],[Number of HITs approved or rejected - Last 30 days]]&lt;&gt;0,Table1[[#This Row],[Worker ID]],0)</f>
        <v>A3HUSHFY2LVWNK</v>
      </c>
      <c r="U164">
        <f>IF(AND(Table1[[#This Row],[HITS submitted before]]&lt;&gt;0,Table1[[#This Row],[Number of HITs approved or rejected - Last 30 days]]=0),Table1[[#This Row],[Worker ID]],0)</f>
        <v>0</v>
      </c>
      <c r="V164" t="str">
        <f>IF(AND(Table1[[#This Row],[HITS submitted before]]=0,Table1[[#This Row],[Number of HITs approved or rejected - Last 30 days]]&lt;&gt;0),Table1[[#This Row],[Worker ID]],0)</f>
        <v>A3HUSHFY2LVWNK</v>
      </c>
      <c r="W164">
        <f>IF(AND(Table1[[#This Row],[HITS submitted before]]&lt;&gt;0,Table1[[#This Row],[Number of HITs approved or rejected - Last 30 days]]&lt;&gt;0),Table1[[#This Row],[Worker ID]],0)</f>
        <v>0</v>
      </c>
    </row>
    <row r="165" spans="1:23" x14ac:dyDescent="0.25">
      <c r="A165" t="s">
        <v>1239</v>
      </c>
      <c r="B165" t="s">
        <v>1240</v>
      </c>
      <c r="C165">
        <v>2</v>
      </c>
      <c r="D165">
        <v>2</v>
      </c>
      <c r="E165" s="1">
        <v>1</v>
      </c>
      <c r="F165">
        <f>Table1[[#This Row],[Number of HITs approved or rejected - Lifetime]]-Table1[[#This Row],[Number of HITs approved or rejected - Last 30 days]]</f>
        <v>0</v>
      </c>
      <c r="G165">
        <f>Table1[[#This Row],[Number of HITs approved - Lifetime]]-Table1[[#This Row],[Number of HITs approved - Last 30 days]]</f>
        <v>0</v>
      </c>
      <c r="H165">
        <f>IF(Table1[[#This Row],[HITS submitted before]]&gt;Table1[[#This Row],[HITs Approved Before]],Table1[[#This Row],[HITS submitted before]]-Table1[[#This Row],[HITs Approved Before]],0)</f>
        <v>0</v>
      </c>
      <c r="I165">
        <v>2</v>
      </c>
      <c r="J165">
        <v>2</v>
      </c>
      <c r="K165">
        <f>Table1[[#This Row],[Number of HITs approved or rejected - Last 30 days]]-Table1[[#This Row],[Number of HITs approved - Last 30 days]]</f>
        <v>0</v>
      </c>
      <c r="L16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5" s="1">
        <v>1</v>
      </c>
      <c r="N165">
        <v>2</v>
      </c>
      <c r="O165">
        <v>2</v>
      </c>
      <c r="P165" s="1">
        <v>1</v>
      </c>
      <c r="Q165" t="s">
        <v>15</v>
      </c>
      <c r="S165">
        <f>IF(Table1[[#This Row],[HITS submitted before]]&lt;&gt;0,Table1[[#This Row],[Worker ID]],0)</f>
        <v>0</v>
      </c>
      <c r="T165" t="str">
        <f>IF(Table1[[#This Row],[Number of HITs approved or rejected - Last 30 days]]&lt;&gt;0,Table1[[#This Row],[Worker ID]],0)</f>
        <v>A3JI3B5GTVA95F</v>
      </c>
      <c r="U165">
        <f>IF(AND(Table1[[#This Row],[HITS submitted before]]&lt;&gt;0,Table1[[#This Row],[Number of HITs approved or rejected - Last 30 days]]=0),Table1[[#This Row],[Worker ID]],0)</f>
        <v>0</v>
      </c>
      <c r="V165" t="str">
        <f>IF(AND(Table1[[#This Row],[HITS submitted before]]=0,Table1[[#This Row],[Number of HITs approved or rejected - Last 30 days]]&lt;&gt;0),Table1[[#This Row],[Worker ID]],0)</f>
        <v>A3JI3B5GTVA95F</v>
      </c>
      <c r="W165">
        <f>IF(AND(Table1[[#This Row],[HITS submitted before]]&lt;&gt;0,Table1[[#This Row],[Number of HITs approved or rejected - Last 30 days]]&lt;&gt;0),Table1[[#This Row],[Worker ID]],0)</f>
        <v>0</v>
      </c>
    </row>
    <row r="166" spans="1:23" x14ac:dyDescent="0.25">
      <c r="A166" t="s">
        <v>1253</v>
      </c>
      <c r="B166" t="s">
        <v>1254</v>
      </c>
      <c r="C166">
        <v>2</v>
      </c>
      <c r="D166">
        <v>2</v>
      </c>
      <c r="E166" s="1">
        <v>1</v>
      </c>
      <c r="F166">
        <f>Table1[[#This Row],[Number of HITs approved or rejected - Lifetime]]-Table1[[#This Row],[Number of HITs approved or rejected - Last 30 days]]</f>
        <v>0</v>
      </c>
      <c r="G166">
        <f>Table1[[#This Row],[Number of HITs approved - Lifetime]]-Table1[[#This Row],[Number of HITs approved - Last 30 days]]</f>
        <v>0</v>
      </c>
      <c r="H166">
        <f>IF(Table1[[#This Row],[HITS submitted before]]&gt;Table1[[#This Row],[HITs Approved Before]],Table1[[#This Row],[HITS submitted before]]-Table1[[#This Row],[HITs Approved Before]],0)</f>
        <v>0</v>
      </c>
      <c r="I166">
        <v>2</v>
      </c>
      <c r="J166">
        <v>2</v>
      </c>
      <c r="K166">
        <f>Table1[[#This Row],[Number of HITs approved or rejected - Last 30 days]]-Table1[[#This Row],[Number of HITs approved - Last 30 days]]</f>
        <v>0</v>
      </c>
      <c r="L16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6" s="1">
        <v>1</v>
      </c>
      <c r="N166">
        <v>2</v>
      </c>
      <c r="O166">
        <v>2</v>
      </c>
      <c r="P166" s="1">
        <v>1</v>
      </c>
      <c r="Q166" t="s">
        <v>15</v>
      </c>
      <c r="S166">
        <f>IF(Table1[[#This Row],[HITS submitted before]]&lt;&gt;0,Table1[[#This Row],[Worker ID]],0)</f>
        <v>0</v>
      </c>
      <c r="T166" t="str">
        <f>IF(Table1[[#This Row],[Number of HITs approved or rejected - Last 30 days]]&lt;&gt;0,Table1[[#This Row],[Worker ID]],0)</f>
        <v>A3KD0JYB9GTHYV</v>
      </c>
      <c r="U166">
        <f>IF(AND(Table1[[#This Row],[HITS submitted before]]&lt;&gt;0,Table1[[#This Row],[Number of HITs approved or rejected - Last 30 days]]=0),Table1[[#This Row],[Worker ID]],0)</f>
        <v>0</v>
      </c>
      <c r="V166" t="str">
        <f>IF(AND(Table1[[#This Row],[HITS submitted before]]=0,Table1[[#This Row],[Number of HITs approved or rejected - Last 30 days]]&lt;&gt;0),Table1[[#This Row],[Worker ID]],0)</f>
        <v>A3KD0JYB9GTHYV</v>
      </c>
      <c r="W166">
        <f>IF(AND(Table1[[#This Row],[HITS submitted before]]&lt;&gt;0,Table1[[#This Row],[Number of HITs approved or rejected - Last 30 days]]&lt;&gt;0),Table1[[#This Row],[Worker ID]],0)</f>
        <v>0</v>
      </c>
    </row>
    <row r="167" spans="1:23" x14ac:dyDescent="0.25">
      <c r="A167" t="s">
        <v>1275</v>
      </c>
      <c r="B167" t="s">
        <v>1276</v>
      </c>
      <c r="C167">
        <v>2</v>
      </c>
      <c r="D167">
        <v>2</v>
      </c>
      <c r="E167" s="1">
        <v>1</v>
      </c>
      <c r="F167">
        <f>Table1[[#This Row],[Number of HITs approved or rejected - Lifetime]]-Table1[[#This Row],[Number of HITs approved or rejected - Last 30 days]]</f>
        <v>0</v>
      </c>
      <c r="G167">
        <f>Table1[[#This Row],[Number of HITs approved - Lifetime]]-Table1[[#This Row],[Number of HITs approved - Last 30 days]]</f>
        <v>0</v>
      </c>
      <c r="H167">
        <f>IF(Table1[[#This Row],[HITS submitted before]]&gt;Table1[[#This Row],[HITs Approved Before]],Table1[[#This Row],[HITS submitted before]]-Table1[[#This Row],[HITs Approved Before]],0)</f>
        <v>0</v>
      </c>
      <c r="I167">
        <v>2</v>
      </c>
      <c r="J167">
        <v>2</v>
      </c>
      <c r="K167">
        <f>Table1[[#This Row],[Number of HITs approved or rejected - Last 30 days]]-Table1[[#This Row],[Number of HITs approved - Last 30 days]]</f>
        <v>0</v>
      </c>
      <c r="L16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7" s="1">
        <v>1</v>
      </c>
      <c r="N167">
        <v>2</v>
      </c>
      <c r="O167">
        <v>2</v>
      </c>
      <c r="P167" s="1">
        <v>1</v>
      </c>
      <c r="Q167" t="s">
        <v>15</v>
      </c>
      <c r="S167">
        <f>IF(Table1[[#This Row],[HITS submitted before]]&lt;&gt;0,Table1[[#This Row],[Worker ID]],0)</f>
        <v>0</v>
      </c>
      <c r="T167" t="str">
        <f>IF(Table1[[#This Row],[Number of HITs approved or rejected - Last 30 days]]&lt;&gt;0,Table1[[#This Row],[Worker ID]],0)</f>
        <v>A3LJ4LAUYYDOK6</v>
      </c>
      <c r="U167">
        <f>IF(AND(Table1[[#This Row],[HITS submitted before]]&lt;&gt;0,Table1[[#This Row],[Number of HITs approved or rejected - Last 30 days]]=0),Table1[[#This Row],[Worker ID]],0)</f>
        <v>0</v>
      </c>
      <c r="V167" t="str">
        <f>IF(AND(Table1[[#This Row],[HITS submitted before]]=0,Table1[[#This Row],[Number of HITs approved or rejected - Last 30 days]]&lt;&gt;0),Table1[[#This Row],[Worker ID]],0)</f>
        <v>A3LJ4LAUYYDOK6</v>
      </c>
      <c r="W167">
        <f>IF(AND(Table1[[#This Row],[HITS submitted before]]&lt;&gt;0,Table1[[#This Row],[Number of HITs approved or rejected - Last 30 days]]&lt;&gt;0),Table1[[#This Row],[Worker ID]],0)</f>
        <v>0</v>
      </c>
    </row>
    <row r="168" spans="1:23" x14ac:dyDescent="0.25">
      <c r="A168" t="s">
        <v>1287</v>
      </c>
      <c r="B168" t="s">
        <v>1288</v>
      </c>
      <c r="C168">
        <v>2</v>
      </c>
      <c r="D168">
        <v>2</v>
      </c>
      <c r="E168" s="1">
        <v>1</v>
      </c>
      <c r="F168">
        <f>Table1[[#This Row],[Number of HITs approved or rejected - Lifetime]]-Table1[[#This Row],[Number of HITs approved or rejected - Last 30 days]]</f>
        <v>0</v>
      </c>
      <c r="G168">
        <f>Table1[[#This Row],[Number of HITs approved - Lifetime]]-Table1[[#This Row],[Number of HITs approved - Last 30 days]]</f>
        <v>0</v>
      </c>
      <c r="H168">
        <f>IF(Table1[[#This Row],[HITS submitted before]]&gt;Table1[[#This Row],[HITs Approved Before]],Table1[[#This Row],[HITS submitted before]]-Table1[[#This Row],[HITs Approved Before]],0)</f>
        <v>0</v>
      </c>
      <c r="I168">
        <v>2</v>
      </c>
      <c r="J168">
        <v>2</v>
      </c>
      <c r="K168">
        <f>Table1[[#This Row],[Number of HITs approved or rejected - Last 30 days]]-Table1[[#This Row],[Number of HITs approved - Last 30 days]]</f>
        <v>0</v>
      </c>
      <c r="L16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8" s="1">
        <v>1</v>
      </c>
      <c r="N168">
        <v>2</v>
      </c>
      <c r="O168">
        <v>2</v>
      </c>
      <c r="P168" s="1">
        <v>1</v>
      </c>
      <c r="Q168" t="s">
        <v>15</v>
      </c>
      <c r="S168">
        <f>IF(Table1[[#This Row],[HITS submitted before]]&lt;&gt;0,Table1[[#This Row],[Worker ID]],0)</f>
        <v>0</v>
      </c>
      <c r="T168" t="str">
        <f>IF(Table1[[#This Row],[Number of HITs approved or rejected - Last 30 days]]&lt;&gt;0,Table1[[#This Row],[Worker ID]],0)</f>
        <v>A3N8B6OSHHUUCI</v>
      </c>
      <c r="U168">
        <f>IF(AND(Table1[[#This Row],[HITS submitted before]]&lt;&gt;0,Table1[[#This Row],[Number of HITs approved or rejected - Last 30 days]]=0),Table1[[#This Row],[Worker ID]],0)</f>
        <v>0</v>
      </c>
      <c r="V168" t="str">
        <f>IF(AND(Table1[[#This Row],[HITS submitted before]]=0,Table1[[#This Row],[Number of HITs approved or rejected - Last 30 days]]&lt;&gt;0),Table1[[#This Row],[Worker ID]],0)</f>
        <v>A3N8B6OSHHUUCI</v>
      </c>
      <c r="W168">
        <f>IF(AND(Table1[[#This Row],[HITS submitted before]]&lt;&gt;0,Table1[[#This Row],[Number of HITs approved or rejected - Last 30 days]]&lt;&gt;0),Table1[[#This Row],[Worker ID]],0)</f>
        <v>0</v>
      </c>
    </row>
    <row r="169" spans="1:23" x14ac:dyDescent="0.25">
      <c r="A169" t="s">
        <v>1349</v>
      </c>
      <c r="B169" t="s">
        <v>1350</v>
      </c>
      <c r="C169">
        <v>2</v>
      </c>
      <c r="D169">
        <v>2</v>
      </c>
      <c r="E169" s="1">
        <v>1</v>
      </c>
      <c r="F169">
        <f>Table1[[#This Row],[Number of HITs approved or rejected - Lifetime]]-Table1[[#This Row],[Number of HITs approved or rejected - Last 30 days]]</f>
        <v>0</v>
      </c>
      <c r="G169">
        <f>Table1[[#This Row],[Number of HITs approved - Lifetime]]-Table1[[#This Row],[Number of HITs approved - Last 30 days]]</f>
        <v>0</v>
      </c>
      <c r="H169">
        <f>IF(Table1[[#This Row],[HITS submitted before]]&gt;Table1[[#This Row],[HITs Approved Before]],Table1[[#This Row],[HITS submitted before]]-Table1[[#This Row],[HITs Approved Before]],0)</f>
        <v>0</v>
      </c>
      <c r="I169">
        <v>2</v>
      </c>
      <c r="J169">
        <v>2</v>
      </c>
      <c r="K169">
        <f>Table1[[#This Row],[Number of HITs approved or rejected - Last 30 days]]-Table1[[#This Row],[Number of HITs approved - Last 30 days]]</f>
        <v>0</v>
      </c>
      <c r="L16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69" s="1">
        <v>1</v>
      </c>
      <c r="N169">
        <v>2</v>
      </c>
      <c r="O169">
        <v>2</v>
      </c>
      <c r="P169" s="1">
        <v>1</v>
      </c>
      <c r="Q169" t="s">
        <v>15</v>
      </c>
      <c r="S169">
        <f>IF(Table1[[#This Row],[HITS submitted before]]&lt;&gt;0,Table1[[#This Row],[Worker ID]],0)</f>
        <v>0</v>
      </c>
      <c r="T169" t="str">
        <f>IF(Table1[[#This Row],[Number of HITs approved or rejected - Last 30 days]]&lt;&gt;0,Table1[[#This Row],[Worker ID]],0)</f>
        <v>A3SJXQIIQLBI6C</v>
      </c>
      <c r="U169">
        <f>IF(AND(Table1[[#This Row],[HITS submitted before]]&lt;&gt;0,Table1[[#This Row],[Number of HITs approved or rejected - Last 30 days]]=0),Table1[[#This Row],[Worker ID]],0)</f>
        <v>0</v>
      </c>
      <c r="V169" t="str">
        <f>IF(AND(Table1[[#This Row],[HITS submitted before]]=0,Table1[[#This Row],[Number of HITs approved or rejected - Last 30 days]]&lt;&gt;0),Table1[[#This Row],[Worker ID]],0)</f>
        <v>A3SJXQIIQLBI6C</v>
      </c>
      <c r="W169">
        <f>IF(AND(Table1[[#This Row],[HITS submitted before]]&lt;&gt;0,Table1[[#This Row],[Number of HITs approved or rejected - Last 30 days]]&lt;&gt;0),Table1[[#This Row],[Worker ID]],0)</f>
        <v>0</v>
      </c>
    </row>
    <row r="170" spans="1:23" x14ac:dyDescent="0.25">
      <c r="A170" t="s">
        <v>1355</v>
      </c>
      <c r="B170" t="s">
        <v>1356</v>
      </c>
      <c r="C170">
        <v>2</v>
      </c>
      <c r="D170">
        <v>2</v>
      </c>
      <c r="E170" s="1">
        <v>1</v>
      </c>
      <c r="F170">
        <f>Table1[[#This Row],[Number of HITs approved or rejected - Lifetime]]-Table1[[#This Row],[Number of HITs approved or rejected - Last 30 days]]</f>
        <v>0</v>
      </c>
      <c r="G170">
        <f>Table1[[#This Row],[Number of HITs approved - Lifetime]]-Table1[[#This Row],[Number of HITs approved - Last 30 days]]</f>
        <v>0</v>
      </c>
      <c r="H170">
        <f>IF(Table1[[#This Row],[HITS submitted before]]&gt;Table1[[#This Row],[HITs Approved Before]],Table1[[#This Row],[HITS submitted before]]-Table1[[#This Row],[HITs Approved Before]],0)</f>
        <v>0</v>
      </c>
      <c r="I170">
        <v>2</v>
      </c>
      <c r="J170">
        <v>2</v>
      </c>
      <c r="K170">
        <f>Table1[[#This Row],[Number of HITs approved or rejected - Last 30 days]]-Table1[[#This Row],[Number of HITs approved - Last 30 days]]</f>
        <v>0</v>
      </c>
      <c r="L17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0" s="1">
        <v>1</v>
      </c>
      <c r="N170">
        <v>2</v>
      </c>
      <c r="O170">
        <v>2</v>
      </c>
      <c r="P170" s="1">
        <v>1</v>
      </c>
      <c r="Q170" t="s">
        <v>15</v>
      </c>
      <c r="S170">
        <f>IF(Table1[[#This Row],[HITS submitted before]]&lt;&gt;0,Table1[[#This Row],[Worker ID]],0)</f>
        <v>0</v>
      </c>
      <c r="T170" t="str">
        <f>IF(Table1[[#This Row],[Number of HITs approved or rejected - Last 30 days]]&lt;&gt;0,Table1[[#This Row],[Worker ID]],0)</f>
        <v>A3TCFIPOBRZZB3</v>
      </c>
      <c r="U170">
        <f>IF(AND(Table1[[#This Row],[HITS submitted before]]&lt;&gt;0,Table1[[#This Row],[Number of HITs approved or rejected - Last 30 days]]=0),Table1[[#This Row],[Worker ID]],0)</f>
        <v>0</v>
      </c>
      <c r="V170" t="str">
        <f>IF(AND(Table1[[#This Row],[HITS submitted before]]=0,Table1[[#This Row],[Number of HITs approved or rejected - Last 30 days]]&lt;&gt;0),Table1[[#This Row],[Worker ID]],0)</f>
        <v>A3TCFIPOBRZZB3</v>
      </c>
      <c r="W170">
        <f>IF(AND(Table1[[#This Row],[HITS submitted before]]&lt;&gt;0,Table1[[#This Row],[Number of HITs approved or rejected - Last 30 days]]&lt;&gt;0),Table1[[#This Row],[Worker ID]],0)</f>
        <v>0</v>
      </c>
    </row>
    <row r="171" spans="1:23" x14ac:dyDescent="0.25">
      <c r="A171" t="s">
        <v>1393</v>
      </c>
      <c r="B171" t="s">
        <v>1394</v>
      </c>
      <c r="C171">
        <v>2</v>
      </c>
      <c r="D171">
        <v>2</v>
      </c>
      <c r="E171" s="1">
        <v>1</v>
      </c>
      <c r="F171">
        <f>Table1[[#This Row],[Number of HITs approved or rejected - Lifetime]]-Table1[[#This Row],[Number of HITs approved or rejected - Last 30 days]]</f>
        <v>0</v>
      </c>
      <c r="G171">
        <f>Table1[[#This Row],[Number of HITs approved - Lifetime]]-Table1[[#This Row],[Number of HITs approved - Last 30 days]]</f>
        <v>0</v>
      </c>
      <c r="H171">
        <f>IF(Table1[[#This Row],[HITS submitted before]]&gt;Table1[[#This Row],[HITs Approved Before]],Table1[[#This Row],[HITS submitted before]]-Table1[[#This Row],[HITs Approved Before]],0)</f>
        <v>0</v>
      </c>
      <c r="I171">
        <v>2</v>
      </c>
      <c r="J171">
        <v>2</v>
      </c>
      <c r="K171">
        <f>Table1[[#This Row],[Number of HITs approved or rejected - Last 30 days]]-Table1[[#This Row],[Number of HITs approved - Last 30 days]]</f>
        <v>0</v>
      </c>
      <c r="L17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1" s="1">
        <v>1</v>
      </c>
      <c r="N171">
        <v>2</v>
      </c>
      <c r="O171">
        <v>2</v>
      </c>
      <c r="P171" s="1">
        <v>1</v>
      </c>
      <c r="Q171" t="s">
        <v>15</v>
      </c>
      <c r="S171">
        <f>IF(Table1[[#This Row],[HITS submitted before]]&lt;&gt;0,Table1[[#This Row],[Worker ID]],0)</f>
        <v>0</v>
      </c>
      <c r="T171" t="str">
        <f>IF(Table1[[#This Row],[Number of HITs approved or rejected - Last 30 days]]&lt;&gt;0,Table1[[#This Row],[Worker ID]],0)</f>
        <v>A3UYCMLFHCSWJ4</v>
      </c>
      <c r="U171">
        <f>IF(AND(Table1[[#This Row],[HITS submitted before]]&lt;&gt;0,Table1[[#This Row],[Number of HITs approved or rejected - Last 30 days]]=0),Table1[[#This Row],[Worker ID]],0)</f>
        <v>0</v>
      </c>
      <c r="V171" t="str">
        <f>IF(AND(Table1[[#This Row],[HITS submitted before]]=0,Table1[[#This Row],[Number of HITs approved or rejected - Last 30 days]]&lt;&gt;0),Table1[[#This Row],[Worker ID]],0)</f>
        <v>A3UYCMLFHCSWJ4</v>
      </c>
      <c r="W171">
        <f>IF(AND(Table1[[#This Row],[HITS submitted before]]&lt;&gt;0,Table1[[#This Row],[Number of HITs approved or rejected - Last 30 days]]&lt;&gt;0),Table1[[#This Row],[Worker ID]],0)</f>
        <v>0</v>
      </c>
    </row>
    <row r="172" spans="1:23" x14ac:dyDescent="0.25">
      <c r="A172" t="s">
        <v>1481</v>
      </c>
      <c r="B172" t="s">
        <v>1482</v>
      </c>
      <c r="C172">
        <v>2</v>
      </c>
      <c r="D172">
        <v>2</v>
      </c>
      <c r="E172" s="1">
        <v>1</v>
      </c>
      <c r="F172">
        <f>Table1[[#This Row],[Number of HITs approved or rejected - Lifetime]]-Table1[[#This Row],[Number of HITs approved or rejected - Last 30 days]]</f>
        <v>0</v>
      </c>
      <c r="G172">
        <f>Table1[[#This Row],[Number of HITs approved - Lifetime]]-Table1[[#This Row],[Number of HITs approved - Last 30 days]]</f>
        <v>0</v>
      </c>
      <c r="H172">
        <f>IF(Table1[[#This Row],[HITS submitted before]]&gt;Table1[[#This Row],[HITs Approved Before]],Table1[[#This Row],[HITS submitted before]]-Table1[[#This Row],[HITs Approved Before]],0)</f>
        <v>0</v>
      </c>
      <c r="I172">
        <v>2</v>
      </c>
      <c r="J172">
        <v>2</v>
      </c>
      <c r="K172">
        <f>Table1[[#This Row],[Number of HITs approved or rejected - Last 30 days]]-Table1[[#This Row],[Number of HITs approved - Last 30 days]]</f>
        <v>0</v>
      </c>
      <c r="L17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2" s="1">
        <v>1</v>
      </c>
      <c r="N172">
        <v>2</v>
      </c>
      <c r="O172">
        <v>2</v>
      </c>
      <c r="P172" s="1">
        <v>1</v>
      </c>
      <c r="Q172" t="s">
        <v>15</v>
      </c>
      <c r="S172">
        <f>IF(Table1[[#This Row],[HITS submitted before]]&lt;&gt;0,Table1[[#This Row],[Worker ID]],0)</f>
        <v>0</v>
      </c>
      <c r="T172" t="str">
        <f>IF(Table1[[#This Row],[Number of HITs approved or rejected - Last 30 days]]&lt;&gt;0,Table1[[#This Row],[Worker ID]],0)</f>
        <v>A80NG1V9P9PB3</v>
      </c>
      <c r="U172">
        <f>IF(AND(Table1[[#This Row],[HITS submitted before]]&lt;&gt;0,Table1[[#This Row],[Number of HITs approved or rejected - Last 30 days]]=0),Table1[[#This Row],[Worker ID]],0)</f>
        <v>0</v>
      </c>
      <c r="V172" t="str">
        <f>IF(AND(Table1[[#This Row],[HITS submitted before]]=0,Table1[[#This Row],[Number of HITs approved or rejected - Last 30 days]]&lt;&gt;0),Table1[[#This Row],[Worker ID]],0)</f>
        <v>A80NG1V9P9PB3</v>
      </c>
      <c r="W172">
        <f>IF(AND(Table1[[#This Row],[HITS submitted before]]&lt;&gt;0,Table1[[#This Row],[Number of HITs approved or rejected - Last 30 days]]&lt;&gt;0),Table1[[#This Row],[Worker ID]],0)</f>
        <v>0</v>
      </c>
    </row>
    <row r="173" spans="1:23" x14ac:dyDescent="0.25">
      <c r="A173" t="s">
        <v>1507</v>
      </c>
      <c r="B173" t="s">
        <v>1508</v>
      </c>
      <c r="C173">
        <v>2</v>
      </c>
      <c r="D173">
        <v>2</v>
      </c>
      <c r="E173" s="1">
        <v>1</v>
      </c>
      <c r="F173">
        <f>Table1[[#This Row],[Number of HITs approved or rejected - Lifetime]]-Table1[[#This Row],[Number of HITs approved or rejected - Last 30 days]]</f>
        <v>0</v>
      </c>
      <c r="G173">
        <f>Table1[[#This Row],[Number of HITs approved - Lifetime]]-Table1[[#This Row],[Number of HITs approved - Last 30 days]]</f>
        <v>0</v>
      </c>
      <c r="H173">
        <f>IF(Table1[[#This Row],[HITS submitted before]]&gt;Table1[[#This Row],[HITs Approved Before]],Table1[[#This Row],[HITS submitted before]]-Table1[[#This Row],[HITs Approved Before]],0)</f>
        <v>0</v>
      </c>
      <c r="I173">
        <v>2</v>
      </c>
      <c r="J173">
        <v>2</v>
      </c>
      <c r="K173">
        <f>Table1[[#This Row],[Number of HITs approved or rejected - Last 30 days]]-Table1[[#This Row],[Number of HITs approved - Last 30 days]]</f>
        <v>0</v>
      </c>
      <c r="L17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3" s="1">
        <v>1</v>
      </c>
      <c r="N173">
        <v>2</v>
      </c>
      <c r="O173">
        <v>2</v>
      </c>
      <c r="P173" s="1">
        <v>1</v>
      </c>
      <c r="Q173" t="s">
        <v>15</v>
      </c>
      <c r="S173">
        <f>IF(Table1[[#This Row],[HITS submitted before]]&lt;&gt;0,Table1[[#This Row],[Worker ID]],0)</f>
        <v>0</v>
      </c>
      <c r="T173" t="str">
        <f>IF(Table1[[#This Row],[Number of HITs approved or rejected - Last 30 days]]&lt;&gt;0,Table1[[#This Row],[Worker ID]],0)</f>
        <v>AA7E7DU2Y8C02</v>
      </c>
      <c r="U173">
        <f>IF(AND(Table1[[#This Row],[HITS submitted before]]&lt;&gt;0,Table1[[#This Row],[Number of HITs approved or rejected - Last 30 days]]=0),Table1[[#This Row],[Worker ID]],0)</f>
        <v>0</v>
      </c>
      <c r="V173" t="str">
        <f>IF(AND(Table1[[#This Row],[HITS submitted before]]=0,Table1[[#This Row],[Number of HITs approved or rejected - Last 30 days]]&lt;&gt;0),Table1[[#This Row],[Worker ID]],0)</f>
        <v>AA7E7DU2Y8C02</v>
      </c>
      <c r="W173">
        <f>IF(AND(Table1[[#This Row],[HITS submitted before]]&lt;&gt;0,Table1[[#This Row],[Number of HITs approved or rejected - Last 30 days]]&lt;&gt;0),Table1[[#This Row],[Worker ID]],0)</f>
        <v>0</v>
      </c>
    </row>
    <row r="174" spans="1:23" x14ac:dyDescent="0.25">
      <c r="A174" t="s">
        <v>1515</v>
      </c>
      <c r="B174" t="s">
        <v>1516</v>
      </c>
      <c r="C174">
        <v>2</v>
      </c>
      <c r="D174">
        <v>2</v>
      </c>
      <c r="E174" s="1">
        <v>1</v>
      </c>
      <c r="F174">
        <f>Table1[[#This Row],[Number of HITs approved or rejected - Lifetime]]-Table1[[#This Row],[Number of HITs approved or rejected - Last 30 days]]</f>
        <v>0</v>
      </c>
      <c r="G174">
        <f>Table1[[#This Row],[Number of HITs approved - Lifetime]]-Table1[[#This Row],[Number of HITs approved - Last 30 days]]</f>
        <v>0</v>
      </c>
      <c r="H174">
        <f>IF(Table1[[#This Row],[HITS submitted before]]&gt;Table1[[#This Row],[HITs Approved Before]],Table1[[#This Row],[HITS submitted before]]-Table1[[#This Row],[HITs Approved Before]],0)</f>
        <v>0</v>
      </c>
      <c r="I174">
        <v>2</v>
      </c>
      <c r="J174">
        <v>2</v>
      </c>
      <c r="K174">
        <f>Table1[[#This Row],[Number of HITs approved or rejected - Last 30 days]]-Table1[[#This Row],[Number of HITs approved - Last 30 days]]</f>
        <v>0</v>
      </c>
      <c r="L17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4" s="1">
        <v>1</v>
      </c>
      <c r="N174">
        <v>2</v>
      </c>
      <c r="O174">
        <v>2</v>
      </c>
      <c r="P174" s="1">
        <v>1</v>
      </c>
      <c r="Q174" t="s">
        <v>15</v>
      </c>
      <c r="S174">
        <f>IF(Table1[[#This Row],[HITS submitted before]]&lt;&gt;0,Table1[[#This Row],[Worker ID]],0)</f>
        <v>0</v>
      </c>
      <c r="T174" t="str">
        <f>IF(Table1[[#This Row],[Number of HITs approved or rejected - Last 30 days]]&lt;&gt;0,Table1[[#This Row],[Worker ID]],0)</f>
        <v>AAXFDIE5W70N7</v>
      </c>
      <c r="U174">
        <f>IF(AND(Table1[[#This Row],[HITS submitted before]]&lt;&gt;0,Table1[[#This Row],[Number of HITs approved or rejected - Last 30 days]]=0),Table1[[#This Row],[Worker ID]],0)</f>
        <v>0</v>
      </c>
      <c r="V174" t="str">
        <f>IF(AND(Table1[[#This Row],[HITS submitted before]]=0,Table1[[#This Row],[Number of HITs approved or rejected - Last 30 days]]&lt;&gt;0),Table1[[#This Row],[Worker ID]],0)</f>
        <v>AAXFDIE5W70N7</v>
      </c>
      <c r="W174">
        <f>IF(AND(Table1[[#This Row],[HITS submitted before]]&lt;&gt;0,Table1[[#This Row],[Number of HITs approved or rejected - Last 30 days]]&lt;&gt;0),Table1[[#This Row],[Worker ID]],0)</f>
        <v>0</v>
      </c>
    </row>
    <row r="175" spans="1:23" x14ac:dyDescent="0.25">
      <c r="A175" t="s">
        <v>1563</v>
      </c>
      <c r="B175" t="s">
        <v>1564</v>
      </c>
      <c r="C175">
        <v>2</v>
      </c>
      <c r="D175">
        <v>2</v>
      </c>
      <c r="E175" s="1">
        <v>1</v>
      </c>
      <c r="F175">
        <f>Table1[[#This Row],[Number of HITs approved or rejected - Lifetime]]-Table1[[#This Row],[Number of HITs approved or rejected - Last 30 days]]</f>
        <v>0</v>
      </c>
      <c r="G175">
        <f>Table1[[#This Row],[Number of HITs approved - Lifetime]]-Table1[[#This Row],[Number of HITs approved - Last 30 days]]</f>
        <v>0</v>
      </c>
      <c r="H175">
        <f>IF(Table1[[#This Row],[HITS submitted before]]&gt;Table1[[#This Row],[HITs Approved Before]],Table1[[#This Row],[HITS submitted before]]-Table1[[#This Row],[HITs Approved Before]],0)</f>
        <v>0</v>
      </c>
      <c r="I175">
        <v>2</v>
      </c>
      <c r="J175">
        <v>2</v>
      </c>
      <c r="K175">
        <f>Table1[[#This Row],[Number of HITs approved or rejected - Last 30 days]]-Table1[[#This Row],[Number of HITs approved - Last 30 days]]</f>
        <v>0</v>
      </c>
      <c r="L17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5" s="1">
        <v>1</v>
      </c>
      <c r="N175">
        <v>2</v>
      </c>
      <c r="O175">
        <v>2</v>
      </c>
      <c r="P175" s="1">
        <v>1</v>
      </c>
      <c r="Q175" t="s">
        <v>15</v>
      </c>
      <c r="S175">
        <f>IF(Table1[[#This Row],[HITS submitted before]]&lt;&gt;0,Table1[[#This Row],[Worker ID]],0)</f>
        <v>0</v>
      </c>
      <c r="T175" t="str">
        <f>IF(Table1[[#This Row],[Number of HITs approved or rejected - Last 30 days]]&lt;&gt;0,Table1[[#This Row],[Worker ID]],0)</f>
        <v>AFUGKPIYU3OM0</v>
      </c>
      <c r="U175">
        <f>IF(AND(Table1[[#This Row],[HITS submitted before]]&lt;&gt;0,Table1[[#This Row],[Number of HITs approved or rejected - Last 30 days]]=0),Table1[[#This Row],[Worker ID]],0)</f>
        <v>0</v>
      </c>
      <c r="V175" t="str">
        <f>IF(AND(Table1[[#This Row],[HITS submitted before]]=0,Table1[[#This Row],[Number of HITs approved or rejected - Last 30 days]]&lt;&gt;0),Table1[[#This Row],[Worker ID]],0)</f>
        <v>AFUGKPIYU3OM0</v>
      </c>
      <c r="W175">
        <f>IF(AND(Table1[[#This Row],[HITS submitted before]]&lt;&gt;0,Table1[[#This Row],[Number of HITs approved or rejected - Last 30 days]]&lt;&gt;0),Table1[[#This Row],[Worker ID]],0)</f>
        <v>0</v>
      </c>
    </row>
    <row r="176" spans="1:23" x14ac:dyDescent="0.25">
      <c r="A176" t="s">
        <v>1569</v>
      </c>
      <c r="B176" t="s">
        <v>1570</v>
      </c>
      <c r="C176">
        <v>2</v>
      </c>
      <c r="D176">
        <v>2</v>
      </c>
      <c r="E176" s="1">
        <v>1</v>
      </c>
      <c r="F176">
        <f>Table1[[#This Row],[Number of HITs approved or rejected - Lifetime]]-Table1[[#This Row],[Number of HITs approved or rejected - Last 30 days]]</f>
        <v>0</v>
      </c>
      <c r="G176">
        <f>Table1[[#This Row],[Number of HITs approved - Lifetime]]-Table1[[#This Row],[Number of HITs approved - Last 30 days]]</f>
        <v>0</v>
      </c>
      <c r="H176">
        <f>IF(Table1[[#This Row],[HITS submitted before]]&gt;Table1[[#This Row],[HITs Approved Before]],Table1[[#This Row],[HITS submitted before]]-Table1[[#This Row],[HITs Approved Before]],0)</f>
        <v>0</v>
      </c>
      <c r="I176">
        <v>2</v>
      </c>
      <c r="J176">
        <v>2</v>
      </c>
      <c r="K176">
        <f>Table1[[#This Row],[Number of HITs approved or rejected - Last 30 days]]-Table1[[#This Row],[Number of HITs approved - Last 30 days]]</f>
        <v>0</v>
      </c>
      <c r="L17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6" s="1">
        <v>1</v>
      </c>
      <c r="N176">
        <v>2</v>
      </c>
      <c r="O176">
        <v>2</v>
      </c>
      <c r="P176" s="1">
        <v>1</v>
      </c>
      <c r="Q176" t="s">
        <v>15</v>
      </c>
      <c r="S176">
        <f>IF(Table1[[#This Row],[HITS submitted before]]&lt;&gt;0,Table1[[#This Row],[Worker ID]],0)</f>
        <v>0</v>
      </c>
      <c r="T176" t="str">
        <f>IF(Table1[[#This Row],[Number of HITs approved or rejected - Last 30 days]]&lt;&gt;0,Table1[[#This Row],[Worker ID]],0)</f>
        <v>AGL8FP1GNWLA6</v>
      </c>
      <c r="U176">
        <f>IF(AND(Table1[[#This Row],[HITS submitted before]]&lt;&gt;0,Table1[[#This Row],[Number of HITs approved or rejected - Last 30 days]]=0),Table1[[#This Row],[Worker ID]],0)</f>
        <v>0</v>
      </c>
      <c r="V176" t="str">
        <f>IF(AND(Table1[[#This Row],[HITS submitted before]]=0,Table1[[#This Row],[Number of HITs approved or rejected - Last 30 days]]&lt;&gt;0),Table1[[#This Row],[Worker ID]],0)</f>
        <v>AGL8FP1GNWLA6</v>
      </c>
      <c r="W176">
        <f>IF(AND(Table1[[#This Row],[HITS submitted before]]&lt;&gt;0,Table1[[#This Row],[Number of HITs approved or rejected - Last 30 days]]&lt;&gt;0),Table1[[#This Row],[Worker ID]],0)</f>
        <v>0</v>
      </c>
    </row>
    <row r="177" spans="1:23" x14ac:dyDescent="0.25">
      <c r="A177" t="s">
        <v>1643</v>
      </c>
      <c r="B177" t="s">
        <v>1644</v>
      </c>
      <c r="C177">
        <v>2</v>
      </c>
      <c r="D177">
        <v>2</v>
      </c>
      <c r="E177" s="1">
        <v>1</v>
      </c>
      <c r="F177">
        <f>Table1[[#This Row],[Number of HITs approved or rejected - Lifetime]]-Table1[[#This Row],[Number of HITs approved or rejected - Last 30 days]]</f>
        <v>0</v>
      </c>
      <c r="G177">
        <f>Table1[[#This Row],[Number of HITs approved - Lifetime]]-Table1[[#This Row],[Number of HITs approved - Last 30 days]]</f>
        <v>0</v>
      </c>
      <c r="H177">
        <f>IF(Table1[[#This Row],[HITS submitted before]]&gt;Table1[[#This Row],[HITs Approved Before]],Table1[[#This Row],[HITS submitted before]]-Table1[[#This Row],[HITs Approved Before]],0)</f>
        <v>0</v>
      </c>
      <c r="I177">
        <v>2</v>
      </c>
      <c r="J177">
        <v>2</v>
      </c>
      <c r="K177">
        <f>Table1[[#This Row],[Number of HITs approved or rejected - Last 30 days]]-Table1[[#This Row],[Number of HITs approved - Last 30 days]]</f>
        <v>0</v>
      </c>
      <c r="L17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7" s="1">
        <v>1</v>
      </c>
      <c r="N177">
        <v>2</v>
      </c>
      <c r="O177">
        <v>2</v>
      </c>
      <c r="P177" s="1">
        <v>1</v>
      </c>
      <c r="Q177" t="s">
        <v>15</v>
      </c>
      <c r="S177">
        <f>IF(Table1[[#This Row],[HITS submitted before]]&lt;&gt;0,Table1[[#This Row],[Worker ID]],0)</f>
        <v>0</v>
      </c>
      <c r="T177" t="str">
        <f>IF(Table1[[#This Row],[Number of HITs approved or rejected - Last 30 days]]&lt;&gt;0,Table1[[#This Row],[Worker ID]],0)</f>
        <v>ALSHA3DAWJWRO</v>
      </c>
      <c r="U177">
        <f>IF(AND(Table1[[#This Row],[HITS submitted before]]&lt;&gt;0,Table1[[#This Row],[Number of HITs approved or rejected - Last 30 days]]=0),Table1[[#This Row],[Worker ID]],0)</f>
        <v>0</v>
      </c>
      <c r="V177" t="str">
        <f>IF(AND(Table1[[#This Row],[HITS submitted before]]=0,Table1[[#This Row],[Number of HITs approved or rejected - Last 30 days]]&lt;&gt;0),Table1[[#This Row],[Worker ID]],0)</f>
        <v>ALSHA3DAWJWRO</v>
      </c>
      <c r="W177">
        <f>IF(AND(Table1[[#This Row],[HITS submitted before]]&lt;&gt;0,Table1[[#This Row],[Number of HITs approved or rejected - Last 30 days]]&lt;&gt;0),Table1[[#This Row],[Worker ID]],0)</f>
        <v>0</v>
      </c>
    </row>
    <row r="178" spans="1:23" x14ac:dyDescent="0.25">
      <c r="A178" t="s">
        <v>1647</v>
      </c>
      <c r="B178" t="s">
        <v>1648</v>
      </c>
      <c r="C178">
        <v>2</v>
      </c>
      <c r="D178">
        <v>2</v>
      </c>
      <c r="E178" s="1">
        <v>1</v>
      </c>
      <c r="F178">
        <f>Table1[[#This Row],[Number of HITs approved or rejected - Lifetime]]-Table1[[#This Row],[Number of HITs approved or rejected - Last 30 days]]</f>
        <v>0</v>
      </c>
      <c r="G178">
        <f>Table1[[#This Row],[Number of HITs approved - Lifetime]]-Table1[[#This Row],[Number of HITs approved - Last 30 days]]</f>
        <v>0</v>
      </c>
      <c r="H178">
        <f>IF(Table1[[#This Row],[HITS submitted before]]&gt;Table1[[#This Row],[HITs Approved Before]],Table1[[#This Row],[HITS submitted before]]-Table1[[#This Row],[HITs Approved Before]],0)</f>
        <v>0</v>
      </c>
      <c r="I178">
        <v>2</v>
      </c>
      <c r="J178">
        <v>2</v>
      </c>
      <c r="K178">
        <f>Table1[[#This Row],[Number of HITs approved or rejected - Last 30 days]]-Table1[[#This Row],[Number of HITs approved - Last 30 days]]</f>
        <v>0</v>
      </c>
      <c r="L17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8" s="1">
        <v>1</v>
      </c>
      <c r="N178">
        <v>2</v>
      </c>
      <c r="O178">
        <v>2</v>
      </c>
      <c r="P178" s="1">
        <v>1</v>
      </c>
      <c r="Q178" t="s">
        <v>15</v>
      </c>
      <c r="S178">
        <f>IF(Table1[[#This Row],[HITS submitted before]]&lt;&gt;0,Table1[[#This Row],[Worker ID]],0)</f>
        <v>0</v>
      </c>
      <c r="T178" t="str">
        <f>IF(Table1[[#This Row],[Number of HITs approved or rejected - Last 30 days]]&lt;&gt;0,Table1[[#This Row],[Worker ID]],0)</f>
        <v>AM5CFEE9TX19X</v>
      </c>
      <c r="U178">
        <f>IF(AND(Table1[[#This Row],[HITS submitted before]]&lt;&gt;0,Table1[[#This Row],[Number of HITs approved or rejected - Last 30 days]]=0),Table1[[#This Row],[Worker ID]],0)</f>
        <v>0</v>
      </c>
      <c r="V178" t="str">
        <f>IF(AND(Table1[[#This Row],[HITS submitted before]]=0,Table1[[#This Row],[Number of HITs approved or rejected - Last 30 days]]&lt;&gt;0),Table1[[#This Row],[Worker ID]],0)</f>
        <v>AM5CFEE9TX19X</v>
      </c>
      <c r="W178">
        <f>IF(AND(Table1[[#This Row],[HITS submitted before]]&lt;&gt;0,Table1[[#This Row],[Number of HITs approved or rejected - Last 30 days]]&lt;&gt;0),Table1[[#This Row],[Worker ID]],0)</f>
        <v>0</v>
      </c>
    </row>
    <row r="179" spans="1:23" x14ac:dyDescent="0.25">
      <c r="A179" t="s">
        <v>1745</v>
      </c>
      <c r="B179" t="s">
        <v>1746</v>
      </c>
      <c r="C179">
        <v>2</v>
      </c>
      <c r="D179">
        <v>2</v>
      </c>
      <c r="E179" s="1">
        <v>1</v>
      </c>
      <c r="F179">
        <f>Table1[[#This Row],[Number of HITs approved or rejected - Lifetime]]-Table1[[#This Row],[Number of HITs approved or rejected - Last 30 days]]</f>
        <v>0</v>
      </c>
      <c r="G179">
        <f>Table1[[#This Row],[Number of HITs approved - Lifetime]]-Table1[[#This Row],[Number of HITs approved - Last 30 days]]</f>
        <v>0</v>
      </c>
      <c r="H179">
        <f>IF(Table1[[#This Row],[HITS submitted before]]&gt;Table1[[#This Row],[HITs Approved Before]],Table1[[#This Row],[HITS submitted before]]-Table1[[#This Row],[HITs Approved Before]],0)</f>
        <v>0</v>
      </c>
      <c r="I179">
        <v>2</v>
      </c>
      <c r="J179">
        <v>2</v>
      </c>
      <c r="K179">
        <f>Table1[[#This Row],[Number of HITs approved or rejected - Last 30 days]]-Table1[[#This Row],[Number of HITs approved - Last 30 days]]</f>
        <v>0</v>
      </c>
      <c r="L17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79" s="1">
        <v>1</v>
      </c>
      <c r="N179">
        <v>2</v>
      </c>
      <c r="O179">
        <v>2</v>
      </c>
      <c r="P179" s="1">
        <v>1</v>
      </c>
      <c r="Q179" t="s">
        <v>15</v>
      </c>
      <c r="S179">
        <f>IF(Table1[[#This Row],[HITS submitted before]]&lt;&gt;0,Table1[[#This Row],[Worker ID]],0)</f>
        <v>0</v>
      </c>
      <c r="T179" t="str">
        <f>IF(Table1[[#This Row],[Number of HITs approved or rejected - Last 30 days]]&lt;&gt;0,Table1[[#This Row],[Worker ID]],0)</f>
        <v>AT4MM88EMZW7K</v>
      </c>
      <c r="U179">
        <f>IF(AND(Table1[[#This Row],[HITS submitted before]]&lt;&gt;0,Table1[[#This Row],[Number of HITs approved or rejected - Last 30 days]]=0),Table1[[#This Row],[Worker ID]],0)</f>
        <v>0</v>
      </c>
      <c r="V179" t="str">
        <f>IF(AND(Table1[[#This Row],[HITS submitted before]]=0,Table1[[#This Row],[Number of HITs approved or rejected - Last 30 days]]&lt;&gt;0),Table1[[#This Row],[Worker ID]],0)</f>
        <v>AT4MM88EMZW7K</v>
      </c>
      <c r="W179">
        <f>IF(AND(Table1[[#This Row],[HITS submitted before]]&lt;&gt;0,Table1[[#This Row],[Number of HITs approved or rejected - Last 30 days]]&lt;&gt;0),Table1[[#This Row],[Worker ID]],0)</f>
        <v>0</v>
      </c>
    </row>
    <row r="180" spans="1:23" x14ac:dyDescent="0.25">
      <c r="A180" t="s">
        <v>1843</v>
      </c>
      <c r="B180" t="s">
        <v>1844</v>
      </c>
      <c r="C180">
        <v>2</v>
      </c>
      <c r="D180">
        <v>2</v>
      </c>
      <c r="E180" s="1">
        <v>1</v>
      </c>
      <c r="F180">
        <f>Table1[[#This Row],[Number of HITs approved or rejected - Lifetime]]-Table1[[#This Row],[Number of HITs approved or rejected - Last 30 days]]</f>
        <v>0</v>
      </c>
      <c r="G180">
        <f>Table1[[#This Row],[Number of HITs approved - Lifetime]]-Table1[[#This Row],[Number of HITs approved - Last 30 days]]</f>
        <v>0</v>
      </c>
      <c r="H180">
        <f>IF(Table1[[#This Row],[HITS submitted before]]&gt;Table1[[#This Row],[HITs Approved Before]],Table1[[#This Row],[HITS submitted before]]-Table1[[#This Row],[HITs Approved Before]],0)</f>
        <v>0</v>
      </c>
      <c r="I180">
        <v>2</v>
      </c>
      <c r="J180">
        <v>2</v>
      </c>
      <c r="K180">
        <f>Table1[[#This Row],[Number of HITs approved or rejected - Last 30 days]]-Table1[[#This Row],[Number of HITs approved - Last 30 days]]</f>
        <v>0</v>
      </c>
      <c r="L18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80" s="1">
        <v>1</v>
      </c>
      <c r="N180">
        <v>2</v>
      </c>
      <c r="O180">
        <v>2</v>
      </c>
      <c r="P180" s="1">
        <v>1</v>
      </c>
      <c r="Q180" t="s">
        <v>15</v>
      </c>
      <c r="S180">
        <f>IF(Table1[[#This Row],[HITS submitted before]]&lt;&gt;0,Table1[[#This Row],[Worker ID]],0)</f>
        <v>0</v>
      </c>
      <c r="T180" t="str">
        <f>IF(Table1[[#This Row],[Number of HITs approved or rejected - Last 30 days]]&lt;&gt;0,Table1[[#This Row],[Worker ID]],0)</f>
        <v>AZ69TBTDH7AZS</v>
      </c>
      <c r="U180">
        <f>IF(AND(Table1[[#This Row],[HITS submitted before]]&lt;&gt;0,Table1[[#This Row],[Number of HITs approved or rejected - Last 30 days]]=0),Table1[[#This Row],[Worker ID]],0)</f>
        <v>0</v>
      </c>
      <c r="V180" t="str">
        <f>IF(AND(Table1[[#This Row],[HITS submitted before]]=0,Table1[[#This Row],[Number of HITs approved or rejected - Last 30 days]]&lt;&gt;0),Table1[[#This Row],[Worker ID]],0)</f>
        <v>AZ69TBTDH7AZS</v>
      </c>
      <c r="W180">
        <f>IF(AND(Table1[[#This Row],[HITS submitted before]]&lt;&gt;0,Table1[[#This Row],[Number of HITs approved or rejected - Last 30 days]]&lt;&gt;0),Table1[[#This Row],[Worker ID]],0)</f>
        <v>0</v>
      </c>
    </row>
    <row r="181" spans="1:23" x14ac:dyDescent="0.25">
      <c r="A181" t="s">
        <v>1645</v>
      </c>
      <c r="B181" t="s">
        <v>1646</v>
      </c>
      <c r="C181">
        <v>2</v>
      </c>
      <c r="D181">
        <v>1</v>
      </c>
      <c r="E181" s="1">
        <v>0.5</v>
      </c>
      <c r="F181">
        <f>Table1[[#This Row],[Number of HITs approved or rejected - Lifetime]]-Table1[[#This Row],[Number of HITs approved or rejected - Last 30 days]]</f>
        <v>1</v>
      </c>
      <c r="G181">
        <f>Table1[[#This Row],[Number of HITs approved - Lifetime]]-Table1[[#This Row],[Number of HITs approved - Last 30 days]]</f>
        <v>1</v>
      </c>
      <c r="H181">
        <f>IF(Table1[[#This Row],[HITS submitted before]]&gt;Table1[[#This Row],[HITs Approved Before]],Table1[[#This Row],[HITS submitted before]]-Table1[[#This Row],[HITs Approved Before]],0)</f>
        <v>0</v>
      </c>
      <c r="I181">
        <v>1</v>
      </c>
      <c r="J181">
        <v>0</v>
      </c>
      <c r="K181">
        <f>Table1[[#This Row],[Number of HITs approved or rejected - Last 30 days]]-Table1[[#This Row],[Number of HITs approved - Last 30 days]]</f>
        <v>1</v>
      </c>
      <c r="L18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181" s="1">
        <v>0</v>
      </c>
      <c r="N181">
        <v>1</v>
      </c>
      <c r="O181">
        <v>0</v>
      </c>
      <c r="P181" s="1">
        <v>0</v>
      </c>
      <c r="Q181" t="s">
        <v>15</v>
      </c>
      <c r="S181" t="str">
        <f>IF(Table1[[#This Row],[HITS submitted before]]&lt;&gt;0,Table1[[#This Row],[Worker ID]],0)</f>
        <v>ALTYRO083H1SQ</v>
      </c>
      <c r="T181" t="str">
        <f>IF(Table1[[#This Row],[Number of HITs approved or rejected - Last 30 days]]&lt;&gt;0,Table1[[#This Row],[Worker ID]],0)</f>
        <v>ALTYRO083H1SQ</v>
      </c>
      <c r="U181">
        <f>IF(AND(Table1[[#This Row],[HITS submitted before]]&lt;&gt;0,Table1[[#This Row],[Number of HITs approved or rejected - Last 30 days]]=0),Table1[[#This Row],[Worker ID]],0)</f>
        <v>0</v>
      </c>
      <c r="V181">
        <f>IF(AND(Table1[[#This Row],[HITS submitted before]]=0,Table1[[#This Row],[Number of HITs approved or rejected - Last 30 days]]&lt;&gt;0),Table1[[#This Row],[Worker ID]],0)</f>
        <v>0</v>
      </c>
      <c r="W181" t="str">
        <f>IF(AND(Table1[[#This Row],[HITS submitted before]]&lt;&gt;0,Table1[[#This Row],[Number of HITs approved or rejected - Last 30 days]]&lt;&gt;0),Table1[[#This Row],[Worker ID]],0)</f>
        <v>ALTYRO083H1SQ</v>
      </c>
    </row>
    <row r="182" spans="1:23" x14ac:dyDescent="0.25">
      <c r="A182" t="s">
        <v>1793</v>
      </c>
      <c r="B182" t="s">
        <v>1794</v>
      </c>
      <c r="C182">
        <v>2</v>
      </c>
      <c r="D182">
        <v>1</v>
      </c>
      <c r="E182" s="1">
        <v>0.5</v>
      </c>
      <c r="F182">
        <f>Table1[[#This Row],[Number of HITs approved or rejected - Lifetime]]-Table1[[#This Row],[Number of HITs approved or rejected - Last 30 days]]</f>
        <v>1</v>
      </c>
      <c r="G182">
        <f>Table1[[#This Row],[Number of HITs approved - Lifetime]]-Table1[[#This Row],[Number of HITs approved - Last 30 days]]</f>
        <v>1</v>
      </c>
      <c r="H182">
        <f>IF(Table1[[#This Row],[HITS submitted before]]&gt;Table1[[#This Row],[HITs Approved Before]],Table1[[#This Row],[HITS submitted before]]-Table1[[#This Row],[HITs Approved Before]],0)</f>
        <v>0</v>
      </c>
      <c r="I182">
        <v>1</v>
      </c>
      <c r="J182">
        <v>0</v>
      </c>
      <c r="K182">
        <f>Table1[[#This Row],[Number of HITs approved or rejected - Last 30 days]]-Table1[[#This Row],[Number of HITs approved - Last 30 days]]</f>
        <v>1</v>
      </c>
      <c r="L18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182" s="1">
        <v>0</v>
      </c>
      <c r="N182">
        <v>1</v>
      </c>
      <c r="O182">
        <v>0</v>
      </c>
      <c r="P182" s="1">
        <v>0</v>
      </c>
      <c r="Q182" t="s">
        <v>15</v>
      </c>
      <c r="S182" t="str">
        <f>IF(Table1[[#This Row],[HITS submitted before]]&lt;&gt;0,Table1[[#This Row],[Worker ID]],0)</f>
        <v>AVRD9XYKPXSY3</v>
      </c>
      <c r="T182" t="str">
        <f>IF(Table1[[#This Row],[Number of HITs approved or rejected - Last 30 days]]&lt;&gt;0,Table1[[#This Row],[Worker ID]],0)</f>
        <v>AVRD9XYKPXSY3</v>
      </c>
      <c r="U182">
        <f>IF(AND(Table1[[#This Row],[HITS submitted before]]&lt;&gt;0,Table1[[#This Row],[Number of HITs approved or rejected - Last 30 days]]=0),Table1[[#This Row],[Worker ID]],0)</f>
        <v>0</v>
      </c>
      <c r="V182">
        <f>IF(AND(Table1[[#This Row],[HITS submitted before]]=0,Table1[[#This Row],[Number of HITs approved or rejected - Last 30 days]]&lt;&gt;0),Table1[[#This Row],[Worker ID]],0)</f>
        <v>0</v>
      </c>
      <c r="W182" t="str">
        <f>IF(AND(Table1[[#This Row],[HITS submitted before]]&lt;&gt;0,Table1[[#This Row],[Number of HITs approved or rejected - Last 30 days]]&lt;&gt;0),Table1[[#This Row],[Worker ID]],0)</f>
        <v>AVRD9XYKPXSY3</v>
      </c>
    </row>
    <row r="183" spans="1:23" x14ac:dyDescent="0.25">
      <c r="A183" t="s">
        <v>1769</v>
      </c>
      <c r="B183" t="s">
        <v>1770</v>
      </c>
      <c r="C183">
        <v>2</v>
      </c>
      <c r="D183">
        <v>2</v>
      </c>
      <c r="E183" s="1">
        <v>1</v>
      </c>
      <c r="F183">
        <f>Table1[[#This Row],[Number of HITs approved or rejected - Lifetime]]-Table1[[#This Row],[Number of HITs approved or rejected - Last 30 days]]</f>
        <v>1</v>
      </c>
      <c r="G183">
        <f>Table1[[#This Row],[Number of HITs approved - Lifetime]]-Table1[[#This Row],[Number of HITs approved - Last 30 days]]</f>
        <v>1</v>
      </c>
      <c r="H183">
        <f>IF(Table1[[#This Row],[HITS submitted before]]&gt;Table1[[#This Row],[HITs Approved Before]],Table1[[#This Row],[HITS submitted before]]-Table1[[#This Row],[HITs Approved Before]],0)</f>
        <v>0</v>
      </c>
      <c r="I183">
        <v>1</v>
      </c>
      <c r="J183">
        <v>1</v>
      </c>
      <c r="K183">
        <f>Table1[[#This Row],[Number of HITs approved or rejected - Last 30 days]]-Table1[[#This Row],[Number of HITs approved - Last 30 days]]</f>
        <v>0</v>
      </c>
      <c r="L18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83" s="1">
        <v>1</v>
      </c>
      <c r="N183">
        <v>1</v>
      </c>
      <c r="O183">
        <v>1</v>
      </c>
      <c r="P183" s="1">
        <v>1</v>
      </c>
      <c r="Q183" t="s">
        <v>15</v>
      </c>
      <c r="S183" t="str">
        <f>IF(Table1[[#This Row],[HITS submitted before]]&lt;&gt;0,Table1[[#This Row],[Worker ID]],0)</f>
        <v>AUQ9VTF0TRCZB</v>
      </c>
      <c r="T183" t="str">
        <f>IF(Table1[[#This Row],[Number of HITs approved or rejected - Last 30 days]]&lt;&gt;0,Table1[[#This Row],[Worker ID]],0)</f>
        <v>AUQ9VTF0TRCZB</v>
      </c>
      <c r="U183">
        <f>IF(AND(Table1[[#This Row],[HITS submitted before]]&lt;&gt;0,Table1[[#This Row],[Number of HITs approved or rejected - Last 30 days]]=0),Table1[[#This Row],[Worker ID]],0)</f>
        <v>0</v>
      </c>
      <c r="V183">
        <f>IF(AND(Table1[[#This Row],[HITS submitted before]]=0,Table1[[#This Row],[Number of HITs approved or rejected - Last 30 days]]&lt;&gt;0),Table1[[#This Row],[Worker ID]],0)</f>
        <v>0</v>
      </c>
      <c r="W183" t="str">
        <f>IF(AND(Table1[[#This Row],[HITS submitted before]]&lt;&gt;0,Table1[[#This Row],[Number of HITs approved or rejected - Last 30 days]]&lt;&gt;0),Table1[[#This Row],[Worker ID]],0)</f>
        <v>AUQ9VTF0TRCZB</v>
      </c>
    </row>
    <row r="184" spans="1:23" x14ac:dyDescent="0.25">
      <c r="A184" t="s">
        <v>1735</v>
      </c>
      <c r="B184" t="s">
        <v>1736</v>
      </c>
      <c r="C184">
        <v>2</v>
      </c>
      <c r="D184">
        <v>2</v>
      </c>
      <c r="E184" s="1">
        <v>1</v>
      </c>
      <c r="F184">
        <f>Table1[[#This Row],[Number of HITs approved or rejected - Lifetime]]-Table1[[#This Row],[Number of HITs approved or rejected - Last 30 days]]</f>
        <v>1</v>
      </c>
      <c r="G184">
        <f>Table1[[#This Row],[Number of HITs approved - Lifetime]]-Table1[[#This Row],[Number of HITs approved - Last 30 days]]</f>
        <v>1</v>
      </c>
      <c r="H184">
        <f>IF(Table1[[#This Row],[HITS submitted before]]&gt;Table1[[#This Row],[HITs Approved Before]],Table1[[#This Row],[HITS submitted before]]-Table1[[#This Row],[HITs Approved Before]],0)</f>
        <v>0</v>
      </c>
      <c r="I184">
        <v>1</v>
      </c>
      <c r="J184">
        <v>1</v>
      </c>
      <c r="K184">
        <f>Table1[[#This Row],[Number of HITs approved or rejected - Last 30 days]]-Table1[[#This Row],[Number of HITs approved - Last 30 days]]</f>
        <v>0</v>
      </c>
      <c r="L18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84" s="1">
        <v>1</v>
      </c>
      <c r="N184">
        <v>1</v>
      </c>
      <c r="O184">
        <v>1</v>
      </c>
      <c r="P184" s="1">
        <v>1</v>
      </c>
      <c r="Q184" t="s">
        <v>15</v>
      </c>
      <c r="S184" t="str">
        <f>IF(Table1[[#This Row],[HITS submitted before]]&lt;&gt;0,Table1[[#This Row],[Worker ID]],0)</f>
        <v>AS7SXCNMGLOGS</v>
      </c>
      <c r="T184" t="str">
        <f>IF(Table1[[#This Row],[Number of HITs approved or rejected - Last 30 days]]&lt;&gt;0,Table1[[#This Row],[Worker ID]],0)</f>
        <v>AS7SXCNMGLOGS</v>
      </c>
      <c r="U184">
        <f>IF(AND(Table1[[#This Row],[HITS submitted before]]&lt;&gt;0,Table1[[#This Row],[Number of HITs approved or rejected - Last 30 days]]=0),Table1[[#This Row],[Worker ID]],0)</f>
        <v>0</v>
      </c>
      <c r="V184">
        <f>IF(AND(Table1[[#This Row],[HITS submitted before]]=0,Table1[[#This Row],[Number of HITs approved or rejected - Last 30 days]]&lt;&gt;0),Table1[[#This Row],[Worker ID]],0)</f>
        <v>0</v>
      </c>
      <c r="W184" t="str">
        <f>IF(AND(Table1[[#This Row],[HITS submitted before]]&lt;&gt;0,Table1[[#This Row],[Number of HITs approved or rejected - Last 30 days]]&lt;&gt;0),Table1[[#This Row],[Worker ID]],0)</f>
        <v>AS7SXCNMGLOGS</v>
      </c>
    </row>
    <row r="185" spans="1:23" x14ac:dyDescent="0.25">
      <c r="A185" t="s">
        <v>1613</v>
      </c>
      <c r="B185" t="s">
        <v>1614</v>
      </c>
      <c r="C185">
        <v>2</v>
      </c>
      <c r="D185">
        <v>2</v>
      </c>
      <c r="E185" s="1">
        <v>1</v>
      </c>
      <c r="F185">
        <f>Table1[[#This Row],[Number of HITs approved or rejected - Lifetime]]-Table1[[#This Row],[Number of HITs approved or rejected - Last 30 days]]</f>
        <v>1</v>
      </c>
      <c r="G185">
        <f>Table1[[#This Row],[Number of HITs approved - Lifetime]]-Table1[[#This Row],[Number of HITs approved - Last 30 days]]</f>
        <v>1</v>
      </c>
      <c r="H185">
        <f>IF(Table1[[#This Row],[HITS submitted before]]&gt;Table1[[#This Row],[HITs Approved Before]],Table1[[#This Row],[HITS submitted before]]-Table1[[#This Row],[HITs Approved Before]],0)</f>
        <v>0</v>
      </c>
      <c r="I185">
        <v>1</v>
      </c>
      <c r="J185">
        <v>1</v>
      </c>
      <c r="K185">
        <f>Table1[[#This Row],[Number of HITs approved or rejected - Last 30 days]]-Table1[[#This Row],[Number of HITs approved - Last 30 days]]</f>
        <v>0</v>
      </c>
      <c r="L18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85" s="1">
        <v>1</v>
      </c>
      <c r="N185">
        <v>1</v>
      </c>
      <c r="O185">
        <v>1</v>
      </c>
      <c r="P185" s="1">
        <v>1</v>
      </c>
      <c r="Q185" t="s">
        <v>15</v>
      </c>
      <c r="S185" t="str">
        <f>IF(Table1[[#This Row],[HITS submitted before]]&lt;&gt;0,Table1[[#This Row],[Worker ID]],0)</f>
        <v>AK3GZE8MPQL4Y</v>
      </c>
      <c r="T185" t="str">
        <f>IF(Table1[[#This Row],[Number of HITs approved or rejected - Last 30 days]]&lt;&gt;0,Table1[[#This Row],[Worker ID]],0)</f>
        <v>AK3GZE8MPQL4Y</v>
      </c>
      <c r="U185">
        <f>IF(AND(Table1[[#This Row],[HITS submitted before]]&lt;&gt;0,Table1[[#This Row],[Number of HITs approved or rejected - Last 30 days]]=0),Table1[[#This Row],[Worker ID]],0)</f>
        <v>0</v>
      </c>
      <c r="V185">
        <f>IF(AND(Table1[[#This Row],[HITS submitted before]]=0,Table1[[#This Row],[Number of HITs approved or rejected - Last 30 days]]&lt;&gt;0),Table1[[#This Row],[Worker ID]],0)</f>
        <v>0</v>
      </c>
      <c r="W185" t="str">
        <f>IF(AND(Table1[[#This Row],[HITS submitted before]]&lt;&gt;0,Table1[[#This Row],[Number of HITs approved or rejected - Last 30 days]]&lt;&gt;0),Table1[[#This Row],[Worker ID]],0)</f>
        <v>AK3GZE8MPQL4Y</v>
      </c>
    </row>
    <row r="186" spans="1:23" x14ac:dyDescent="0.25">
      <c r="A186" t="s">
        <v>1535</v>
      </c>
      <c r="B186" t="s">
        <v>1536</v>
      </c>
      <c r="C186">
        <v>2</v>
      </c>
      <c r="D186">
        <v>2</v>
      </c>
      <c r="E186" s="1">
        <v>1</v>
      </c>
      <c r="F186">
        <f>Table1[[#This Row],[Number of HITs approved or rejected - Lifetime]]-Table1[[#This Row],[Number of HITs approved or rejected - Last 30 days]]</f>
        <v>1</v>
      </c>
      <c r="G186">
        <f>Table1[[#This Row],[Number of HITs approved - Lifetime]]-Table1[[#This Row],[Number of HITs approved - Last 30 days]]</f>
        <v>1</v>
      </c>
      <c r="H186">
        <f>IF(Table1[[#This Row],[HITS submitted before]]&gt;Table1[[#This Row],[HITs Approved Before]],Table1[[#This Row],[HITS submitted before]]-Table1[[#This Row],[HITs Approved Before]],0)</f>
        <v>0</v>
      </c>
      <c r="I186">
        <v>1</v>
      </c>
      <c r="J186">
        <v>1</v>
      </c>
      <c r="K186">
        <f>Table1[[#This Row],[Number of HITs approved or rejected - Last 30 days]]-Table1[[#This Row],[Number of HITs approved - Last 30 days]]</f>
        <v>0</v>
      </c>
      <c r="L18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86" s="1">
        <v>1</v>
      </c>
      <c r="N186">
        <v>1</v>
      </c>
      <c r="O186">
        <v>1</v>
      </c>
      <c r="P186" s="1">
        <v>1</v>
      </c>
      <c r="Q186" t="s">
        <v>15</v>
      </c>
      <c r="S186" t="str">
        <f>IF(Table1[[#This Row],[HITS submitted before]]&lt;&gt;0,Table1[[#This Row],[Worker ID]],0)</f>
        <v>AD5IKFAK8KN4P</v>
      </c>
      <c r="T186" t="str">
        <f>IF(Table1[[#This Row],[Number of HITs approved or rejected - Last 30 days]]&lt;&gt;0,Table1[[#This Row],[Worker ID]],0)</f>
        <v>AD5IKFAK8KN4P</v>
      </c>
      <c r="U186">
        <f>IF(AND(Table1[[#This Row],[HITS submitted before]]&lt;&gt;0,Table1[[#This Row],[Number of HITs approved or rejected - Last 30 days]]=0),Table1[[#This Row],[Worker ID]],0)</f>
        <v>0</v>
      </c>
      <c r="V186">
        <f>IF(AND(Table1[[#This Row],[HITS submitted before]]=0,Table1[[#This Row],[Number of HITs approved or rejected - Last 30 days]]&lt;&gt;0),Table1[[#This Row],[Worker ID]],0)</f>
        <v>0</v>
      </c>
      <c r="W186" t="str">
        <f>IF(AND(Table1[[#This Row],[HITS submitted before]]&lt;&gt;0,Table1[[#This Row],[Number of HITs approved or rejected - Last 30 days]]&lt;&gt;0),Table1[[#This Row],[Worker ID]],0)</f>
        <v>AD5IKFAK8KN4P</v>
      </c>
    </row>
    <row r="187" spans="1:23" x14ac:dyDescent="0.25">
      <c r="A187" t="s">
        <v>1449</v>
      </c>
      <c r="B187" t="s">
        <v>1450</v>
      </c>
      <c r="C187">
        <v>2</v>
      </c>
      <c r="D187">
        <v>2</v>
      </c>
      <c r="E187" s="1">
        <v>1</v>
      </c>
      <c r="F187">
        <f>Table1[[#This Row],[Number of HITs approved or rejected - Lifetime]]-Table1[[#This Row],[Number of HITs approved or rejected - Last 30 days]]</f>
        <v>1</v>
      </c>
      <c r="G187">
        <f>Table1[[#This Row],[Number of HITs approved - Lifetime]]-Table1[[#This Row],[Number of HITs approved - Last 30 days]]</f>
        <v>1</v>
      </c>
      <c r="H187">
        <f>IF(Table1[[#This Row],[HITS submitted before]]&gt;Table1[[#This Row],[HITs Approved Before]],Table1[[#This Row],[HITS submitted before]]-Table1[[#This Row],[HITs Approved Before]],0)</f>
        <v>0</v>
      </c>
      <c r="I187">
        <v>1</v>
      </c>
      <c r="J187">
        <v>1</v>
      </c>
      <c r="K187">
        <f>Table1[[#This Row],[Number of HITs approved or rejected - Last 30 days]]-Table1[[#This Row],[Number of HITs approved - Last 30 days]]</f>
        <v>0</v>
      </c>
      <c r="L18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87" s="1">
        <v>1</v>
      </c>
      <c r="N187">
        <v>1</v>
      </c>
      <c r="O187">
        <v>1</v>
      </c>
      <c r="P187" s="1">
        <v>1</v>
      </c>
      <c r="Q187" t="s">
        <v>15</v>
      </c>
      <c r="S187" t="str">
        <f>IF(Table1[[#This Row],[HITS submitted before]]&lt;&gt;0,Table1[[#This Row],[Worker ID]],0)</f>
        <v>A5YDXBO7W4Q9X</v>
      </c>
      <c r="T187" t="str">
        <f>IF(Table1[[#This Row],[Number of HITs approved or rejected - Last 30 days]]&lt;&gt;0,Table1[[#This Row],[Worker ID]],0)</f>
        <v>A5YDXBO7W4Q9X</v>
      </c>
      <c r="U187">
        <f>IF(AND(Table1[[#This Row],[HITS submitted before]]&lt;&gt;0,Table1[[#This Row],[Number of HITs approved or rejected - Last 30 days]]=0),Table1[[#This Row],[Worker ID]],0)</f>
        <v>0</v>
      </c>
      <c r="V187">
        <f>IF(AND(Table1[[#This Row],[HITS submitted before]]=0,Table1[[#This Row],[Number of HITs approved or rejected - Last 30 days]]&lt;&gt;0),Table1[[#This Row],[Worker ID]],0)</f>
        <v>0</v>
      </c>
      <c r="W187" t="str">
        <f>IF(AND(Table1[[#This Row],[HITS submitted before]]&lt;&gt;0,Table1[[#This Row],[Number of HITs approved or rejected - Last 30 days]]&lt;&gt;0),Table1[[#This Row],[Worker ID]],0)</f>
        <v>A5YDXBO7W4Q9X</v>
      </c>
    </row>
    <row r="188" spans="1:23" x14ac:dyDescent="0.25">
      <c r="A188" t="s">
        <v>1337</v>
      </c>
      <c r="B188" t="s">
        <v>1338</v>
      </c>
      <c r="C188">
        <v>2</v>
      </c>
      <c r="D188">
        <v>2</v>
      </c>
      <c r="E188" s="1">
        <v>1</v>
      </c>
      <c r="F188">
        <f>Table1[[#This Row],[Number of HITs approved or rejected - Lifetime]]-Table1[[#This Row],[Number of HITs approved or rejected - Last 30 days]]</f>
        <v>1</v>
      </c>
      <c r="G188">
        <f>Table1[[#This Row],[Number of HITs approved - Lifetime]]-Table1[[#This Row],[Number of HITs approved - Last 30 days]]</f>
        <v>1</v>
      </c>
      <c r="H188">
        <f>IF(Table1[[#This Row],[HITS submitted before]]&gt;Table1[[#This Row],[HITs Approved Before]],Table1[[#This Row],[HITS submitted before]]-Table1[[#This Row],[HITs Approved Before]],0)</f>
        <v>0</v>
      </c>
      <c r="I188">
        <v>1</v>
      </c>
      <c r="J188">
        <v>1</v>
      </c>
      <c r="K188">
        <f>Table1[[#This Row],[Number of HITs approved or rejected - Last 30 days]]-Table1[[#This Row],[Number of HITs approved - Last 30 days]]</f>
        <v>0</v>
      </c>
      <c r="L18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88" s="1">
        <v>1</v>
      </c>
      <c r="N188">
        <v>1</v>
      </c>
      <c r="O188">
        <v>1</v>
      </c>
      <c r="P188" s="1">
        <v>1</v>
      </c>
      <c r="Q188" t="s">
        <v>15</v>
      </c>
      <c r="S188" t="str">
        <f>IF(Table1[[#This Row],[HITS submitted before]]&lt;&gt;0,Table1[[#This Row],[Worker ID]],0)</f>
        <v>A3ROI7SRC1SG2K</v>
      </c>
      <c r="T188" t="str">
        <f>IF(Table1[[#This Row],[Number of HITs approved or rejected - Last 30 days]]&lt;&gt;0,Table1[[#This Row],[Worker ID]],0)</f>
        <v>A3ROI7SRC1SG2K</v>
      </c>
      <c r="U188">
        <f>IF(AND(Table1[[#This Row],[HITS submitted before]]&lt;&gt;0,Table1[[#This Row],[Number of HITs approved or rejected - Last 30 days]]=0),Table1[[#This Row],[Worker ID]],0)</f>
        <v>0</v>
      </c>
      <c r="V188">
        <f>IF(AND(Table1[[#This Row],[HITS submitted before]]=0,Table1[[#This Row],[Number of HITs approved or rejected - Last 30 days]]&lt;&gt;0),Table1[[#This Row],[Worker ID]],0)</f>
        <v>0</v>
      </c>
      <c r="W188" t="str">
        <f>IF(AND(Table1[[#This Row],[HITS submitted before]]&lt;&gt;0,Table1[[#This Row],[Number of HITs approved or rejected - Last 30 days]]&lt;&gt;0),Table1[[#This Row],[Worker ID]],0)</f>
        <v>A3ROI7SRC1SG2K</v>
      </c>
    </row>
    <row r="189" spans="1:23" x14ac:dyDescent="0.25">
      <c r="A189" t="s">
        <v>1227</v>
      </c>
      <c r="B189" t="s">
        <v>1228</v>
      </c>
      <c r="C189">
        <v>2</v>
      </c>
      <c r="D189">
        <v>2</v>
      </c>
      <c r="E189" s="1">
        <v>1</v>
      </c>
      <c r="F189">
        <f>Table1[[#This Row],[Number of HITs approved or rejected - Lifetime]]-Table1[[#This Row],[Number of HITs approved or rejected - Last 30 days]]</f>
        <v>1</v>
      </c>
      <c r="G189">
        <f>Table1[[#This Row],[Number of HITs approved - Lifetime]]-Table1[[#This Row],[Number of HITs approved - Last 30 days]]</f>
        <v>1</v>
      </c>
      <c r="H189">
        <f>IF(Table1[[#This Row],[HITS submitted before]]&gt;Table1[[#This Row],[HITs Approved Before]],Table1[[#This Row],[HITS submitted before]]-Table1[[#This Row],[HITs Approved Before]],0)</f>
        <v>0</v>
      </c>
      <c r="I189">
        <v>1</v>
      </c>
      <c r="J189">
        <v>1</v>
      </c>
      <c r="K189">
        <f>Table1[[#This Row],[Number of HITs approved or rejected - Last 30 days]]-Table1[[#This Row],[Number of HITs approved - Last 30 days]]</f>
        <v>0</v>
      </c>
      <c r="L18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89" s="1">
        <v>1</v>
      </c>
      <c r="N189">
        <v>1</v>
      </c>
      <c r="O189">
        <v>1</v>
      </c>
      <c r="P189" s="1">
        <v>1</v>
      </c>
      <c r="Q189" t="s">
        <v>15</v>
      </c>
      <c r="S189" t="str">
        <f>IF(Table1[[#This Row],[HITS submitted before]]&lt;&gt;0,Table1[[#This Row],[Worker ID]],0)</f>
        <v>A3ICG6AUFB4AT</v>
      </c>
      <c r="T189" t="str">
        <f>IF(Table1[[#This Row],[Number of HITs approved or rejected - Last 30 days]]&lt;&gt;0,Table1[[#This Row],[Worker ID]],0)</f>
        <v>A3ICG6AUFB4AT</v>
      </c>
      <c r="U189">
        <f>IF(AND(Table1[[#This Row],[HITS submitted before]]&lt;&gt;0,Table1[[#This Row],[Number of HITs approved or rejected - Last 30 days]]=0),Table1[[#This Row],[Worker ID]],0)</f>
        <v>0</v>
      </c>
      <c r="V189">
        <f>IF(AND(Table1[[#This Row],[HITS submitted before]]=0,Table1[[#This Row],[Number of HITs approved or rejected - Last 30 days]]&lt;&gt;0),Table1[[#This Row],[Worker ID]],0)</f>
        <v>0</v>
      </c>
      <c r="W189" t="str">
        <f>IF(AND(Table1[[#This Row],[HITS submitted before]]&lt;&gt;0,Table1[[#This Row],[Number of HITs approved or rejected - Last 30 days]]&lt;&gt;0),Table1[[#This Row],[Worker ID]],0)</f>
        <v>A3ICG6AUFB4AT</v>
      </c>
    </row>
    <row r="190" spans="1:23" x14ac:dyDescent="0.25">
      <c r="A190" t="s">
        <v>1155</v>
      </c>
      <c r="B190" t="s">
        <v>1156</v>
      </c>
      <c r="C190">
        <v>2</v>
      </c>
      <c r="D190">
        <v>2</v>
      </c>
      <c r="E190" s="1">
        <v>1</v>
      </c>
      <c r="F190">
        <f>Table1[[#This Row],[Number of HITs approved or rejected - Lifetime]]-Table1[[#This Row],[Number of HITs approved or rejected - Last 30 days]]</f>
        <v>1</v>
      </c>
      <c r="G190">
        <f>Table1[[#This Row],[Number of HITs approved - Lifetime]]-Table1[[#This Row],[Number of HITs approved - Last 30 days]]</f>
        <v>1</v>
      </c>
      <c r="H190">
        <f>IF(Table1[[#This Row],[HITS submitted before]]&gt;Table1[[#This Row],[HITs Approved Before]],Table1[[#This Row],[HITS submitted before]]-Table1[[#This Row],[HITs Approved Before]],0)</f>
        <v>0</v>
      </c>
      <c r="I190">
        <v>1</v>
      </c>
      <c r="J190">
        <v>1</v>
      </c>
      <c r="K190">
        <f>Table1[[#This Row],[Number of HITs approved or rejected - Last 30 days]]-Table1[[#This Row],[Number of HITs approved - Last 30 days]]</f>
        <v>0</v>
      </c>
      <c r="L19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90" s="1">
        <v>1</v>
      </c>
      <c r="N190">
        <v>1</v>
      </c>
      <c r="O190">
        <v>1</v>
      </c>
      <c r="P190" s="1">
        <v>1</v>
      </c>
      <c r="Q190" t="s">
        <v>15</v>
      </c>
      <c r="S190" t="str">
        <f>IF(Table1[[#This Row],[HITS submitted before]]&lt;&gt;0,Table1[[#This Row],[Worker ID]],0)</f>
        <v>A3DQZRMYVHTQM7</v>
      </c>
      <c r="T190" t="str">
        <f>IF(Table1[[#This Row],[Number of HITs approved or rejected - Last 30 days]]&lt;&gt;0,Table1[[#This Row],[Worker ID]],0)</f>
        <v>A3DQZRMYVHTQM7</v>
      </c>
      <c r="U190">
        <f>IF(AND(Table1[[#This Row],[HITS submitted before]]&lt;&gt;0,Table1[[#This Row],[Number of HITs approved or rejected - Last 30 days]]=0),Table1[[#This Row],[Worker ID]],0)</f>
        <v>0</v>
      </c>
      <c r="V190">
        <f>IF(AND(Table1[[#This Row],[HITS submitted before]]=0,Table1[[#This Row],[Number of HITs approved or rejected - Last 30 days]]&lt;&gt;0),Table1[[#This Row],[Worker ID]],0)</f>
        <v>0</v>
      </c>
      <c r="W190" t="str">
        <f>IF(AND(Table1[[#This Row],[HITS submitted before]]&lt;&gt;0,Table1[[#This Row],[Number of HITs approved or rejected - Last 30 days]]&lt;&gt;0),Table1[[#This Row],[Worker ID]],0)</f>
        <v>A3DQZRMYVHTQM7</v>
      </c>
    </row>
    <row r="191" spans="1:23" x14ac:dyDescent="0.25">
      <c r="A191" t="s">
        <v>1087</v>
      </c>
      <c r="B191" t="s">
        <v>1088</v>
      </c>
      <c r="C191">
        <v>2</v>
      </c>
      <c r="D191">
        <v>2</v>
      </c>
      <c r="E191" s="1">
        <v>1</v>
      </c>
      <c r="F191">
        <f>Table1[[#This Row],[Number of HITs approved or rejected - Lifetime]]-Table1[[#This Row],[Number of HITs approved or rejected - Last 30 days]]</f>
        <v>1</v>
      </c>
      <c r="G191">
        <f>Table1[[#This Row],[Number of HITs approved - Lifetime]]-Table1[[#This Row],[Number of HITs approved - Last 30 days]]</f>
        <v>1</v>
      </c>
      <c r="H191">
        <f>IF(Table1[[#This Row],[HITS submitted before]]&gt;Table1[[#This Row],[HITs Approved Before]],Table1[[#This Row],[HITS submitted before]]-Table1[[#This Row],[HITs Approved Before]],0)</f>
        <v>0</v>
      </c>
      <c r="I191">
        <v>1</v>
      </c>
      <c r="J191">
        <v>1</v>
      </c>
      <c r="K191">
        <f>Table1[[#This Row],[Number of HITs approved or rejected - Last 30 days]]-Table1[[#This Row],[Number of HITs approved - Last 30 days]]</f>
        <v>0</v>
      </c>
      <c r="L19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91" s="1">
        <v>1</v>
      </c>
      <c r="N191">
        <v>1</v>
      </c>
      <c r="O191">
        <v>1</v>
      </c>
      <c r="P191" s="1">
        <v>1</v>
      </c>
      <c r="Q191" t="s">
        <v>15</v>
      </c>
      <c r="S191" t="str">
        <f>IF(Table1[[#This Row],[HITS submitted before]]&lt;&gt;0,Table1[[#This Row],[Worker ID]],0)</f>
        <v>A37OKLHFT53DVP</v>
      </c>
      <c r="T191" t="str">
        <f>IF(Table1[[#This Row],[Number of HITs approved or rejected - Last 30 days]]&lt;&gt;0,Table1[[#This Row],[Worker ID]],0)</f>
        <v>A37OKLHFT53DVP</v>
      </c>
      <c r="U191">
        <f>IF(AND(Table1[[#This Row],[HITS submitted before]]&lt;&gt;0,Table1[[#This Row],[Number of HITs approved or rejected - Last 30 days]]=0),Table1[[#This Row],[Worker ID]],0)</f>
        <v>0</v>
      </c>
      <c r="V191">
        <f>IF(AND(Table1[[#This Row],[HITS submitted before]]=0,Table1[[#This Row],[Number of HITs approved or rejected - Last 30 days]]&lt;&gt;0),Table1[[#This Row],[Worker ID]],0)</f>
        <v>0</v>
      </c>
      <c r="W191" t="str">
        <f>IF(AND(Table1[[#This Row],[HITS submitted before]]&lt;&gt;0,Table1[[#This Row],[Number of HITs approved or rejected - Last 30 days]]&lt;&gt;0),Table1[[#This Row],[Worker ID]],0)</f>
        <v>A37OKLHFT53DVP</v>
      </c>
    </row>
    <row r="192" spans="1:23" x14ac:dyDescent="0.25">
      <c r="A192" t="s">
        <v>833</v>
      </c>
      <c r="B192" t="s">
        <v>834</v>
      </c>
      <c r="C192">
        <v>2</v>
      </c>
      <c r="D192">
        <v>2</v>
      </c>
      <c r="E192" s="1">
        <v>1</v>
      </c>
      <c r="F192">
        <f>Table1[[#This Row],[Number of HITs approved or rejected - Lifetime]]-Table1[[#This Row],[Number of HITs approved or rejected - Last 30 days]]</f>
        <v>1</v>
      </c>
      <c r="G192">
        <f>Table1[[#This Row],[Number of HITs approved - Lifetime]]-Table1[[#This Row],[Number of HITs approved - Last 30 days]]</f>
        <v>1</v>
      </c>
      <c r="H192">
        <f>IF(Table1[[#This Row],[HITS submitted before]]&gt;Table1[[#This Row],[HITs Approved Before]],Table1[[#This Row],[HITS submitted before]]-Table1[[#This Row],[HITs Approved Before]],0)</f>
        <v>0</v>
      </c>
      <c r="I192">
        <v>1</v>
      </c>
      <c r="J192">
        <v>1</v>
      </c>
      <c r="K192">
        <f>Table1[[#This Row],[Number of HITs approved or rejected - Last 30 days]]-Table1[[#This Row],[Number of HITs approved - Last 30 days]]</f>
        <v>0</v>
      </c>
      <c r="L19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92" s="1">
        <v>1</v>
      </c>
      <c r="N192">
        <v>1</v>
      </c>
      <c r="O192">
        <v>1</v>
      </c>
      <c r="P192" s="1">
        <v>1</v>
      </c>
      <c r="Q192" t="s">
        <v>15</v>
      </c>
      <c r="S192" t="str">
        <f>IF(Table1[[#This Row],[HITS submitted before]]&lt;&gt;0,Table1[[#This Row],[Worker ID]],0)</f>
        <v>A2O200JODCD036</v>
      </c>
      <c r="T192" t="str">
        <f>IF(Table1[[#This Row],[Number of HITs approved or rejected - Last 30 days]]&lt;&gt;0,Table1[[#This Row],[Worker ID]],0)</f>
        <v>A2O200JODCD036</v>
      </c>
      <c r="U192">
        <f>IF(AND(Table1[[#This Row],[HITS submitted before]]&lt;&gt;0,Table1[[#This Row],[Number of HITs approved or rejected - Last 30 days]]=0),Table1[[#This Row],[Worker ID]],0)</f>
        <v>0</v>
      </c>
      <c r="V192">
        <f>IF(AND(Table1[[#This Row],[HITS submitted before]]=0,Table1[[#This Row],[Number of HITs approved or rejected - Last 30 days]]&lt;&gt;0),Table1[[#This Row],[Worker ID]],0)</f>
        <v>0</v>
      </c>
      <c r="W192" t="str">
        <f>IF(AND(Table1[[#This Row],[HITS submitted before]]&lt;&gt;0,Table1[[#This Row],[Number of HITs approved or rejected - Last 30 days]]&lt;&gt;0),Table1[[#This Row],[Worker ID]],0)</f>
        <v>A2O200JODCD036</v>
      </c>
    </row>
    <row r="193" spans="1:23" x14ac:dyDescent="0.25">
      <c r="A193" t="s">
        <v>785</v>
      </c>
      <c r="B193" t="s">
        <v>786</v>
      </c>
      <c r="C193">
        <v>2</v>
      </c>
      <c r="D193">
        <v>2</v>
      </c>
      <c r="E193" s="1">
        <v>1</v>
      </c>
      <c r="F193">
        <f>Table1[[#This Row],[Number of HITs approved or rejected - Lifetime]]-Table1[[#This Row],[Number of HITs approved or rejected - Last 30 days]]</f>
        <v>1</v>
      </c>
      <c r="G193">
        <f>Table1[[#This Row],[Number of HITs approved - Lifetime]]-Table1[[#This Row],[Number of HITs approved - Last 30 days]]</f>
        <v>1</v>
      </c>
      <c r="H193">
        <f>IF(Table1[[#This Row],[HITS submitted before]]&gt;Table1[[#This Row],[HITs Approved Before]],Table1[[#This Row],[HITS submitted before]]-Table1[[#This Row],[HITs Approved Before]],0)</f>
        <v>0</v>
      </c>
      <c r="I193">
        <v>1</v>
      </c>
      <c r="J193">
        <v>1</v>
      </c>
      <c r="K193">
        <f>Table1[[#This Row],[Number of HITs approved or rejected - Last 30 days]]-Table1[[#This Row],[Number of HITs approved - Last 30 days]]</f>
        <v>0</v>
      </c>
      <c r="L19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93" s="1">
        <v>1</v>
      </c>
      <c r="N193">
        <v>1</v>
      </c>
      <c r="O193">
        <v>1</v>
      </c>
      <c r="P193" s="1">
        <v>1</v>
      </c>
      <c r="Q193" t="s">
        <v>15</v>
      </c>
      <c r="S193" t="str">
        <f>IF(Table1[[#This Row],[HITS submitted before]]&lt;&gt;0,Table1[[#This Row],[Worker ID]],0)</f>
        <v>A2JEM59HAWM4GX</v>
      </c>
      <c r="T193" t="str">
        <f>IF(Table1[[#This Row],[Number of HITs approved or rejected - Last 30 days]]&lt;&gt;0,Table1[[#This Row],[Worker ID]],0)</f>
        <v>A2JEM59HAWM4GX</v>
      </c>
      <c r="U193">
        <f>IF(AND(Table1[[#This Row],[HITS submitted before]]&lt;&gt;0,Table1[[#This Row],[Number of HITs approved or rejected - Last 30 days]]=0),Table1[[#This Row],[Worker ID]],0)</f>
        <v>0</v>
      </c>
      <c r="V193">
        <f>IF(AND(Table1[[#This Row],[HITS submitted before]]=0,Table1[[#This Row],[Number of HITs approved or rejected - Last 30 days]]&lt;&gt;0),Table1[[#This Row],[Worker ID]],0)</f>
        <v>0</v>
      </c>
      <c r="W193" t="str">
        <f>IF(AND(Table1[[#This Row],[HITS submitted before]]&lt;&gt;0,Table1[[#This Row],[Number of HITs approved or rejected - Last 30 days]]&lt;&gt;0),Table1[[#This Row],[Worker ID]],0)</f>
        <v>A2JEM59HAWM4GX</v>
      </c>
    </row>
    <row r="194" spans="1:23" x14ac:dyDescent="0.25">
      <c r="A194" t="s">
        <v>615</v>
      </c>
      <c r="B194" t="s">
        <v>616</v>
      </c>
      <c r="C194">
        <v>2</v>
      </c>
      <c r="D194">
        <v>2</v>
      </c>
      <c r="E194" s="1">
        <v>1</v>
      </c>
      <c r="F194">
        <f>Table1[[#This Row],[Number of HITs approved or rejected - Lifetime]]-Table1[[#This Row],[Number of HITs approved or rejected - Last 30 days]]</f>
        <v>1</v>
      </c>
      <c r="G194">
        <f>Table1[[#This Row],[Number of HITs approved - Lifetime]]-Table1[[#This Row],[Number of HITs approved - Last 30 days]]</f>
        <v>1</v>
      </c>
      <c r="H194">
        <f>IF(Table1[[#This Row],[HITS submitted before]]&gt;Table1[[#This Row],[HITs Approved Before]],Table1[[#This Row],[HITS submitted before]]-Table1[[#This Row],[HITs Approved Before]],0)</f>
        <v>0</v>
      </c>
      <c r="I194">
        <v>1</v>
      </c>
      <c r="J194">
        <v>1</v>
      </c>
      <c r="K194">
        <f>Table1[[#This Row],[Number of HITs approved or rejected - Last 30 days]]-Table1[[#This Row],[Number of HITs approved - Last 30 days]]</f>
        <v>0</v>
      </c>
      <c r="L19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94" s="1">
        <v>1</v>
      </c>
      <c r="N194">
        <v>1</v>
      </c>
      <c r="O194">
        <v>1</v>
      </c>
      <c r="P194" s="1">
        <v>1</v>
      </c>
      <c r="Q194" t="s">
        <v>15</v>
      </c>
      <c r="S194" t="str">
        <f>IF(Table1[[#This Row],[HITS submitted before]]&lt;&gt;0,Table1[[#This Row],[Worker ID]],0)</f>
        <v>A258PTOZ3D2TQR</v>
      </c>
      <c r="T194" t="str">
        <f>IF(Table1[[#This Row],[Number of HITs approved or rejected - Last 30 days]]&lt;&gt;0,Table1[[#This Row],[Worker ID]],0)</f>
        <v>A258PTOZ3D2TQR</v>
      </c>
      <c r="U194">
        <f>IF(AND(Table1[[#This Row],[HITS submitted before]]&lt;&gt;0,Table1[[#This Row],[Number of HITs approved or rejected - Last 30 days]]=0),Table1[[#This Row],[Worker ID]],0)</f>
        <v>0</v>
      </c>
      <c r="V194">
        <f>IF(AND(Table1[[#This Row],[HITS submitted before]]=0,Table1[[#This Row],[Number of HITs approved or rejected - Last 30 days]]&lt;&gt;0),Table1[[#This Row],[Worker ID]],0)</f>
        <v>0</v>
      </c>
      <c r="W194" t="str">
        <f>IF(AND(Table1[[#This Row],[HITS submitted before]]&lt;&gt;0,Table1[[#This Row],[Number of HITs approved or rejected - Last 30 days]]&lt;&gt;0),Table1[[#This Row],[Worker ID]],0)</f>
        <v>A258PTOZ3D2TQR</v>
      </c>
    </row>
    <row r="195" spans="1:23" x14ac:dyDescent="0.25">
      <c r="A195" t="s">
        <v>477</v>
      </c>
      <c r="B195" t="s">
        <v>478</v>
      </c>
      <c r="C195">
        <v>2</v>
      </c>
      <c r="D195">
        <v>2</v>
      </c>
      <c r="E195" s="1">
        <v>1</v>
      </c>
      <c r="F195">
        <f>Table1[[#This Row],[Number of HITs approved or rejected - Lifetime]]-Table1[[#This Row],[Number of HITs approved or rejected - Last 30 days]]</f>
        <v>1</v>
      </c>
      <c r="G195">
        <f>Table1[[#This Row],[Number of HITs approved - Lifetime]]-Table1[[#This Row],[Number of HITs approved - Last 30 days]]</f>
        <v>1</v>
      </c>
      <c r="H195">
        <f>IF(Table1[[#This Row],[HITS submitted before]]&gt;Table1[[#This Row],[HITs Approved Before]],Table1[[#This Row],[HITS submitted before]]-Table1[[#This Row],[HITs Approved Before]],0)</f>
        <v>0</v>
      </c>
      <c r="I195">
        <v>1</v>
      </c>
      <c r="J195">
        <v>1</v>
      </c>
      <c r="K195">
        <f>Table1[[#This Row],[Number of HITs approved or rejected - Last 30 days]]-Table1[[#This Row],[Number of HITs approved - Last 30 days]]</f>
        <v>0</v>
      </c>
      <c r="L19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95" s="1">
        <v>1</v>
      </c>
      <c r="N195">
        <v>1</v>
      </c>
      <c r="O195">
        <v>1</v>
      </c>
      <c r="P195" s="1">
        <v>1</v>
      </c>
      <c r="Q195" t="s">
        <v>15</v>
      </c>
      <c r="S195" t="str">
        <f>IF(Table1[[#This Row],[HITS submitted before]]&lt;&gt;0,Table1[[#This Row],[Worker ID]],0)</f>
        <v>A1WNG0ZB1DC7R0</v>
      </c>
      <c r="T195" t="str">
        <f>IF(Table1[[#This Row],[Number of HITs approved or rejected - Last 30 days]]&lt;&gt;0,Table1[[#This Row],[Worker ID]],0)</f>
        <v>A1WNG0ZB1DC7R0</v>
      </c>
      <c r="U195">
        <f>IF(AND(Table1[[#This Row],[HITS submitted before]]&lt;&gt;0,Table1[[#This Row],[Number of HITs approved or rejected - Last 30 days]]=0),Table1[[#This Row],[Worker ID]],0)</f>
        <v>0</v>
      </c>
      <c r="V195">
        <f>IF(AND(Table1[[#This Row],[HITS submitted before]]=0,Table1[[#This Row],[Number of HITs approved or rejected - Last 30 days]]&lt;&gt;0),Table1[[#This Row],[Worker ID]],0)</f>
        <v>0</v>
      </c>
      <c r="W195" t="str">
        <f>IF(AND(Table1[[#This Row],[HITS submitted before]]&lt;&gt;0,Table1[[#This Row],[Number of HITs approved or rejected - Last 30 days]]&lt;&gt;0),Table1[[#This Row],[Worker ID]],0)</f>
        <v>A1WNG0ZB1DC7R0</v>
      </c>
    </row>
    <row r="196" spans="1:23" x14ac:dyDescent="0.25">
      <c r="A196" t="s">
        <v>455</v>
      </c>
      <c r="B196" t="s">
        <v>456</v>
      </c>
      <c r="C196">
        <v>2</v>
      </c>
      <c r="D196">
        <v>2</v>
      </c>
      <c r="E196" s="1">
        <v>1</v>
      </c>
      <c r="F196">
        <f>Table1[[#This Row],[Number of HITs approved or rejected - Lifetime]]-Table1[[#This Row],[Number of HITs approved or rejected - Last 30 days]]</f>
        <v>1</v>
      </c>
      <c r="G196">
        <f>Table1[[#This Row],[Number of HITs approved - Lifetime]]-Table1[[#This Row],[Number of HITs approved - Last 30 days]]</f>
        <v>1</v>
      </c>
      <c r="H196">
        <f>IF(Table1[[#This Row],[HITS submitted before]]&gt;Table1[[#This Row],[HITs Approved Before]],Table1[[#This Row],[HITS submitted before]]-Table1[[#This Row],[HITs Approved Before]],0)</f>
        <v>0</v>
      </c>
      <c r="I196">
        <v>1</v>
      </c>
      <c r="J196">
        <v>1</v>
      </c>
      <c r="K196">
        <f>Table1[[#This Row],[Number of HITs approved or rejected - Last 30 days]]-Table1[[#This Row],[Number of HITs approved - Last 30 days]]</f>
        <v>0</v>
      </c>
      <c r="L19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96" s="1">
        <v>1</v>
      </c>
      <c r="N196">
        <v>1</v>
      </c>
      <c r="O196">
        <v>1</v>
      </c>
      <c r="P196" s="1">
        <v>1</v>
      </c>
      <c r="Q196" t="s">
        <v>15</v>
      </c>
      <c r="S196" t="str">
        <f>IF(Table1[[#This Row],[HITS submitted before]]&lt;&gt;0,Table1[[#This Row],[Worker ID]],0)</f>
        <v>A1UWJTUVGAAF6D</v>
      </c>
      <c r="T196" t="str">
        <f>IF(Table1[[#This Row],[Number of HITs approved or rejected - Last 30 days]]&lt;&gt;0,Table1[[#This Row],[Worker ID]],0)</f>
        <v>A1UWJTUVGAAF6D</v>
      </c>
      <c r="U196">
        <f>IF(AND(Table1[[#This Row],[HITS submitted before]]&lt;&gt;0,Table1[[#This Row],[Number of HITs approved or rejected - Last 30 days]]=0),Table1[[#This Row],[Worker ID]],0)</f>
        <v>0</v>
      </c>
      <c r="V196">
        <f>IF(AND(Table1[[#This Row],[HITS submitted before]]=0,Table1[[#This Row],[Number of HITs approved or rejected - Last 30 days]]&lt;&gt;0),Table1[[#This Row],[Worker ID]],0)</f>
        <v>0</v>
      </c>
      <c r="W196" t="str">
        <f>IF(AND(Table1[[#This Row],[HITS submitted before]]&lt;&gt;0,Table1[[#This Row],[Number of HITs approved or rejected - Last 30 days]]&lt;&gt;0),Table1[[#This Row],[Worker ID]],0)</f>
        <v>A1UWJTUVGAAF6D</v>
      </c>
    </row>
    <row r="197" spans="1:23" x14ac:dyDescent="0.25">
      <c r="A197" t="s">
        <v>260</v>
      </c>
      <c r="B197" t="s">
        <v>261</v>
      </c>
      <c r="C197">
        <v>2</v>
      </c>
      <c r="D197">
        <v>2</v>
      </c>
      <c r="E197" s="1">
        <v>1</v>
      </c>
      <c r="F197">
        <f>Table1[[#This Row],[Number of HITs approved or rejected - Lifetime]]-Table1[[#This Row],[Number of HITs approved or rejected - Last 30 days]]</f>
        <v>1</v>
      </c>
      <c r="G197">
        <f>Table1[[#This Row],[Number of HITs approved - Lifetime]]-Table1[[#This Row],[Number of HITs approved - Last 30 days]]</f>
        <v>1</v>
      </c>
      <c r="H197">
        <f>IF(Table1[[#This Row],[HITS submitted before]]&gt;Table1[[#This Row],[HITs Approved Before]],Table1[[#This Row],[HITS submitted before]]-Table1[[#This Row],[HITs Approved Before]],0)</f>
        <v>0</v>
      </c>
      <c r="I197">
        <v>1</v>
      </c>
      <c r="J197">
        <v>1</v>
      </c>
      <c r="K197">
        <f>Table1[[#This Row],[Number of HITs approved or rejected - Last 30 days]]-Table1[[#This Row],[Number of HITs approved - Last 30 days]]</f>
        <v>0</v>
      </c>
      <c r="L19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197" s="1">
        <v>1</v>
      </c>
      <c r="N197">
        <v>1</v>
      </c>
      <c r="O197">
        <v>1</v>
      </c>
      <c r="P197" s="1">
        <v>1</v>
      </c>
      <c r="Q197" t="s">
        <v>15</v>
      </c>
      <c r="S197" t="str">
        <f>IF(Table1[[#This Row],[HITS submitted before]]&lt;&gt;0,Table1[[#This Row],[Worker ID]],0)</f>
        <v>A1IS0218RVG60K</v>
      </c>
      <c r="T197" t="str">
        <f>IF(Table1[[#This Row],[Number of HITs approved or rejected - Last 30 days]]&lt;&gt;0,Table1[[#This Row],[Worker ID]],0)</f>
        <v>A1IS0218RVG60K</v>
      </c>
      <c r="U197">
        <f>IF(AND(Table1[[#This Row],[HITS submitted before]]&lt;&gt;0,Table1[[#This Row],[Number of HITs approved or rejected - Last 30 days]]=0),Table1[[#This Row],[Worker ID]],0)</f>
        <v>0</v>
      </c>
      <c r="V197">
        <f>IF(AND(Table1[[#This Row],[HITS submitted before]]=0,Table1[[#This Row],[Number of HITs approved or rejected - Last 30 days]]&lt;&gt;0),Table1[[#This Row],[Worker ID]],0)</f>
        <v>0</v>
      </c>
      <c r="W197" t="str">
        <f>IF(AND(Table1[[#This Row],[HITS submitted before]]&lt;&gt;0,Table1[[#This Row],[Number of HITs approved or rejected - Last 30 days]]&lt;&gt;0),Table1[[#This Row],[Worker ID]],0)</f>
        <v>A1IS0218RVG60K</v>
      </c>
    </row>
    <row r="198" spans="1:23" x14ac:dyDescent="0.25">
      <c r="A198" t="s">
        <v>194</v>
      </c>
      <c r="B198" t="s">
        <v>195</v>
      </c>
      <c r="C198">
        <v>1</v>
      </c>
      <c r="D198">
        <v>0</v>
      </c>
      <c r="E198" s="1">
        <v>0</v>
      </c>
      <c r="F198">
        <f>Table1[[#This Row],[Number of HITs approved or rejected - Lifetime]]-Table1[[#This Row],[Number of HITs approved or rejected - Last 30 days]]</f>
        <v>0</v>
      </c>
      <c r="G198">
        <f>Table1[[#This Row],[Number of HITs approved - Lifetime]]-Table1[[#This Row],[Number of HITs approved - Last 30 days]]</f>
        <v>0</v>
      </c>
      <c r="H198">
        <f>IF(Table1[[#This Row],[HITS submitted before]]&gt;Table1[[#This Row],[HITs Approved Before]],Table1[[#This Row],[HITS submitted before]]-Table1[[#This Row],[HITs Approved Before]],0)</f>
        <v>0</v>
      </c>
      <c r="I198">
        <v>1</v>
      </c>
      <c r="J198">
        <v>0</v>
      </c>
      <c r="K198">
        <f>Table1[[#This Row],[Number of HITs approved or rejected - Last 30 days]]-Table1[[#This Row],[Number of HITs approved - Last 30 days]]</f>
        <v>1</v>
      </c>
      <c r="L19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198" s="1">
        <v>0</v>
      </c>
      <c r="N198">
        <v>1</v>
      </c>
      <c r="O198">
        <v>0</v>
      </c>
      <c r="P198" s="1">
        <v>0</v>
      </c>
      <c r="Q198" t="s">
        <v>15</v>
      </c>
      <c r="S198">
        <f>IF(Table1[[#This Row],[HITS submitted before]]&lt;&gt;0,Table1[[#This Row],[Worker ID]],0)</f>
        <v>0</v>
      </c>
      <c r="T198" t="str">
        <f>IF(Table1[[#This Row],[Number of HITs approved or rejected - Last 30 days]]&lt;&gt;0,Table1[[#This Row],[Worker ID]],0)</f>
        <v>A1DIIW6XKFP6US</v>
      </c>
      <c r="U198">
        <f>IF(AND(Table1[[#This Row],[HITS submitted before]]&lt;&gt;0,Table1[[#This Row],[Number of HITs approved or rejected - Last 30 days]]=0),Table1[[#This Row],[Worker ID]],0)</f>
        <v>0</v>
      </c>
      <c r="V198" t="str">
        <f>IF(AND(Table1[[#This Row],[HITS submitted before]]=0,Table1[[#This Row],[Number of HITs approved or rejected - Last 30 days]]&lt;&gt;0),Table1[[#This Row],[Worker ID]],0)</f>
        <v>A1DIIW6XKFP6US</v>
      </c>
      <c r="W198">
        <f>IF(AND(Table1[[#This Row],[HITS submitted before]]&lt;&gt;0,Table1[[#This Row],[Number of HITs approved or rejected - Last 30 days]]&lt;&gt;0),Table1[[#This Row],[Worker ID]],0)</f>
        <v>0</v>
      </c>
    </row>
    <row r="199" spans="1:23" x14ac:dyDescent="0.25">
      <c r="A199" t="s">
        <v>226</v>
      </c>
      <c r="B199" t="s">
        <v>227</v>
      </c>
      <c r="C199">
        <v>1</v>
      </c>
      <c r="D199">
        <v>0</v>
      </c>
      <c r="E199" s="1">
        <v>0</v>
      </c>
      <c r="F199">
        <f>Table1[[#This Row],[Number of HITs approved or rejected - Lifetime]]-Table1[[#This Row],[Number of HITs approved or rejected - Last 30 days]]</f>
        <v>0</v>
      </c>
      <c r="G199">
        <f>Table1[[#This Row],[Number of HITs approved - Lifetime]]-Table1[[#This Row],[Number of HITs approved - Last 30 days]]</f>
        <v>0</v>
      </c>
      <c r="H199">
        <f>IF(Table1[[#This Row],[HITS submitted before]]&gt;Table1[[#This Row],[HITs Approved Before]],Table1[[#This Row],[HITS submitted before]]-Table1[[#This Row],[HITs Approved Before]],0)</f>
        <v>0</v>
      </c>
      <c r="I199">
        <v>1</v>
      </c>
      <c r="J199">
        <v>0</v>
      </c>
      <c r="K199">
        <f>Table1[[#This Row],[Number of HITs approved or rejected - Last 30 days]]-Table1[[#This Row],[Number of HITs approved - Last 30 days]]</f>
        <v>1</v>
      </c>
      <c r="L19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199" s="1">
        <v>0</v>
      </c>
      <c r="N199">
        <v>0</v>
      </c>
      <c r="O199">
        <v>0</v>
      </c>
      <c r="P199" s="1">
        <v>0</v>
      </c>
      <c r="Q199" t="s">
        <v>15</v>
      </c>
      <c r="S199">
        <f>IF(Table1[[#This Row],[HITS submitted before]]&lt;&gt;0,Table1[[#This Row],[Worker ID]],0)</f>
        <v>0</v>
      </c>
      <c r="T199" t="str">
        <f>IF(Table1[[#This Row],[Number of HITs approved or rejected - Last 30 days]]&lt;&gt;0,Table1[[#This Row],[Worker ID]],0)</f>
        <v>A1G1DQ3IZSECXM</v>
      </c>
      <c r="U199">
        <f>IF(AND(Table1[[#This Row],[HITS submitted before]]&lt;&gt;0,Table1[[#This Row],[Number of HITs approved or rejected - Last 30 days]]=0),Table1[[#This Row],[Worker ID]],0)</f>
        <v>0</v>
      </c>
      <c r="V199" t="str">
        <f>IF(AND(Table1[[#This Row],[HITS submitted before]]=0,Table1[[#This Row],[Number of HITs approved or rejected - Last 30 days]]&lt;&gt;0),Table1[[#This Row],[Worker ID]],0)</f>
        <v>A1G1DQ3IZSECXM</v>
      </c>
      <c r="W199">
        <f>IF(AND(Table1[[#This Row],[HITS submitted before]]&lt;&gt;0,Table1[[#This Row],[Number of HITs approved or rejected - Last 30 days]]&lt;&gt;0),Table1[[#This Row],[Worker ID]],0)</f>
        <v>0</v>
      </c>
    </row>
    <row r="200" spans="1:23" x14ac:dyDescent="0.25">
      <c r="A200" t="s">
        <v>236</v>
      </c>
      <c r="B200" t="s">
        <v>237</v>
      </c>
      <c r="C200">
        <v>1</v>
      </c>
      <c r="D200">
        <v>0</v>
      </c>
      <c r="E200" s="1">
        <v>0</v>
      </c>
      <c r="F200">
        <f>Table1[[#This Row],[Number of HITs approved or rejected - Lifetime]]-Table1[[#This Row],[Number of HITs approved or rejected - Last 30 days]]</f>
        <v>0</v>
      </c>
      <c r="G200">
        <f>Table1[[#This Row],[Number of HITs approved - Lifetime]]-Table1[[#This Row],[Number of HITs approved - Last 30 days]]</f>
        <v>0</v>
      </c>
      <c r="H200">
        <f>IF(Table1[[#This Row],[HITS submitted before]]&gt;Table1[[#This Row],[HITs Approved Before]],Table1[[#This Row],[HITS submitted before]]-Table1[[#This Row],[HITs Approved Before]],0)</f>
        <v>0</v>
      </c>
      <c r="I200">
        <v>1</v>
      </c>
      <c r="J200">
        <v>0</v>
      </c>
      <c r="K200">
        <f>Table1[[#This Row],[Number of HITs approved or rejected - Last 30 days]]-Table1[[#This Row],[Number of HITs approved - Last 30 days]]</f>
        <v>1</v>
      </c>
      <c r="L20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0" s="1">
        <v>0</v>
      </c>
      <c r="N200">
        <v>0</v>
      </c>
      <c r="O200">
        <v>0</v>
      </c>
      <c r="P200" s="1">
        <v>0</v>
      </c>
      <c r="Q200" t="s">
        <v>15</v>
      </c>
      <c r="S200">
        <f>IF(Table1[[#This Row],[HITS submitted before]]&lt;&gt;0,Table1[[#This Row],[Worker ID]],0)</f>
        <v>0</v>
      </c>
      <c r="T200" t="str">
        <f>IF(Table1[[#This Row],[Number of HITs approved or rejected - Last 30 days]]&lt;&gt;0,Table1[[#This Row],[Worker ID]],0)</f>
        <v>A1GDI98EWY4K29</v>
      </c>
      <c r="U200">
        <f>IF(AND(Table1[[#This Row],[HITS submitted before]]&lt;&gt;0,Table1[[#This Row],[Number of HITs approved or rejected - Last 30 days]]=0),Table1[[#This Row],[Worker ID]],0)</f>
        <v>0</v>
      </c>
      <c r="V200" t="str">
        <f>IF(AND(Table1[[#This Row],[HITS submitted before]]=0,Table1[[#This Row],[Number of HITs approved or rejected - Last 30 days]]&lt;&gt;0),Table1[[#This Row],[Worker ID]],0)</f>
        <v>A1GDI98EWY4K29</v>
      </c>
      <c r="W200">
        <f>IF(AND(Table1[[#This Row],[HITS submitted before]]&lt;&gt;0,Table1[[#This Row],[Number of HITs approved or rejected - Last 30 days]]&lt;&gt;0),Table1[[#This Row],[Worker ID]],0)</f>
        <v>0</v>
      </c>
    </row>
    <row r="201" spans="1:23" x14ac:dyDescent="0.25">
      <c r="A201" t="s">
        <v>248</v>
      </c>
      <c r="B201" t="s">
        <v>249</v>
      </c>
      <c r="C201">
        <v>1</v>
      </c>
      <c r="D201">
        <v>0</v>
      </c>
      <c r="E201" s="1">
        <v>0</v>
      </c>
      <c r="F201">
        <f>Table1[[#This Row],[Number of HITs approved or rejected - Lifetime]]-Table1[[#This Row],[Number of HITs approved or rejected - Last 30 days]]</f>
        <v>0</v>
      </c>
      <c r="G201">
        <f>Table1[[#This Row],[Number of HITs approved - Lifetime]]-Table1[[#This Row],[Number of HITs approved - Last 30 days]]</f>
        <v>0</v>
      </c>
      <c r="H201">
        <f>IF(Table1[[#This Row],[HITS submitted before]]&gt;Table1[[#This Row],[HITs Approved Before]],Table1[[#This Row],[HITS submitted before]]-Table1[[#This Row],[HITs Approved Before]],0)</f>
        <v>0</v>
      </c>
      <c r="I201">
        <v>1</v>
      </c>
      <c r="J201">
        <v>0</v>
      </c>
      <c r="K201">
        <f>Table1[[#This Row],[Number of HITs approved or rejected - Last 30 days]]-Table1[[#This Row],[Number of HITs approved - Last 30 days]]</f>
        <v>1</v>
      </c>
      <c r="L20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1" s="1">
        <v>0</v>
      </c>
      <c r="N201">
        <v>1</v>
      </c>
      <c r="O201">
        <v>0</v>
      </c>
      <c r="P201" s="1">
        <v>0</v>
      </c>
      <c r="Q201" t="s">
        <v>15</v>
      </c>
      <c r="S201">
        <f>IF(Table1[[#This Row],[HITS submitted before]]&lt;&gt;0,Table1[[#This Row],[Worker ID]],0)</f>
        <v>0</v>
      </c>
      <c r="T201" t="str">
        <f>IF(Table1[[#This Row],[Number of HITs approved or rejected - Last 30 days]]&lt;&gt;0,Table1[[#This Row],[Worker ID]],0)</f>
        <v>A1HI5Y8917D7QV</v>
      </c>
      <c r="U201">
        <f>IF(AND(Table1[[#This Row],[HITS submitted before]]&lt;&gt;0,Table1[[#This Row],[Number of HITs approved or rejected - Last 30 days]]=0),Table1[[#This Row],[Worker ID]],0)</f>
        <v>0</v>
      </c>
      <c r="V201" t="str">
        <f>IF(AND(Table1[[#This Row],[HITS submitted before]]=0,Table1[[#This Row],[Number of HITs approved or rejected - Last 30 days]]&lt;&gt;0),Table1[[#This Row],[Worker ID]],0)</f>
        <v>A1HI5Y8917D7QV</v>
      </c>
      <c r="W201">
        <f>IF(AND(Table1[[#This Row],[HITS submitted before]]&lt;&gt;0,Table1[[#This Row],[Number of HITs approved or rejected - Last 30 days]]&lt;&gt;0),Table1[[#This Row],[Worker ID]],0)</f>
        <v>0</v>
      </c>
    </row>
    <row r="202" spans="1:23" x14ac:dyDescent="0.25">
      <c r="A202" t="s">
        <v>296</v>
      </c>
      <c r="B202" t="s">
        <v>297</v>
      </c>
      <c r="C202">
        <v>1</v>
      </c>
      <c r="D202">
        <v>0</v>
      </c>
      <c r="E202" s="1">
        <v>0</v>
      </c>
      <c r="F202">
        <f>Table1[[#This Row],[Number of HITs approved or rejected - Lifetime]]-Table1[[#This Row],[Number of HITs approved or rejected - Last 30 days]]</f>
        <v>0</v>
      </c>
      <c r="G202">
        <f>Table1[[#This Row],[Number of HITs approved - Lifetime]]-Table1[[#This Row],[Number of HITs approved - Last 30 days]]</f>
        <v>0</v>
      </c>
      <c r="H202">
        <f>IF(Table1[[#This Row],[HITS submitted before]]&gt;Table1[[#This Row],[HITs Approved Before]],Table1[[#This Row],[HITS submitted before]]-Table1[[#This Row],[HITs Approved Before]],0)</f>
        <v>0</v>
      </c>
      <c r="I202">
        <v>1</v>
      </c>
      <c r="J202">
        <v>0</v>
      </c>
      <c r="K202">
        <f>Table1[[#This Row],[Number of HITs approved or rejected - Last 30 days]]-Table1[[#This Row],[Number of HITs approved - Last 30 days]]</f>
        <v>1</v>
      </c>
      <c r="L20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2" s="1">
        <v>0</v>
      </c>
      <c r="N202">
        <v>0</v>
      </c>
      <c r="O202">
        <v>0</v>
      </c>
      <c r="P202" s="1">
        <v>0</v>
      </c>
      <c r="Q202" t="s">
        <v>15</v>
      </c>
      <c r="S202">
        <f>IF(Table1[[#This Row],[HITS submitted before]]&lt;&gt;0,Table1[[#This Row],[Worker ID]],0)</f>
        <v>0</v>
      </c>
      <c r="T202" t="str">
        <f>IF(Table1[[#This Row],[Number of HITs approved or rejected - Last 30 days]]&lt;&gt;0,Table1[[#This Row],[Worker ID]],0)</f>
        <v>A1KJP24E13L1LX</v>
      </c>
      <c r="U202">
        <f>IF(AND(Table1[[#This Row],[HITS submitted before]]&lt;&gt;0,Table1[[#This Row],[Number of HITs approved or rejected - Last 30 days]]=0),Table1[[#This Row],[Worker ID]],0)</f>
        <v>0</v>
      </c>
      <c r="V202" t="str">
        <f>IF(AND(Table1[[#This Row],[HITS submitted before]]=0,Table1[[#This Row],[Number of HITs approved or rejected - Last 30 days]]&lt;&gt;0),Table1[[#This Row],[Worker ID]],0)</f>
        <v>A1KJP24E13L1LX</v>
      </c>
      <c r="W202">
        <f>IF(AND(Table1[[#This Row],[HITS submitted before]]&lt;&gt;0,Table1[[#This Row],[Number of HITs approved or rejected - Last 30 days]]&lt;&gt;0),Table1[[#This Row],[Worker ID]],0)</f>
        <v>0</v>
      </c>
    </row>
    <row r="203" spans="1:23" x14ac:dyDescent="0.25">
      <c r="A203" t="s">
        <v>332</v>
      </c>
      <c r="B203" t="s">
        <v>333</v>
      </c>
      <c r="C203">
        <v>1</v>
      </c>
      <c r="D203">
        <v>0</v>
      </c>
      <c r="E203" s="1">
        <v>0</v>
      </c>
      <c r="F203">
        <f>Table1[[#This Row],[Number of HITs approved or rejected - Lifetime]]-Table1[[#This Row],[Number of HITs approved or rejected - Last 30 days]]</f>
        <v>0</v>
      </c>
      <c r="G203">
        <f>Table1[[#This Row],[Number of HITs approved - Lifetime]]-Table1[[#This Row],[Number of HITs approved - Last 30 days]]</f>
        <v>0</v>
      </c>
      <c r="H203">
        <f>IF(Table1[[#This Row],[HITS submitted before]]&gt;Table1[[#This Row],[HITs Approved Before]],Table1[[#This Row],[HITS submitted before]]-Table1[[#This Row],[HITs Approved Before]],0)</f>
        <v>0</v>
      </c>
      <c r="I203">
        <v>1</v>
      </c>
      <c r="J203">
        <v>0</v>
      </c>
      <c r="K203">
        <f>Table1[[#This Row],[Number of HITs approved or rejected - Last 30 days]]-Table1[[#This Row],[Number of HITs approved - Last 30 days]]</f>
        <v>1</v>
      </c>
      <c r="L20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3" s="1">
        <v>0</v>
      </c>
      <c r="N203">
        <v>1</v>
      </c>
      <c r="O203">
        <v>0</v>
      </c>
      <c r="P203" s="1">
        <v>0</v>
      </c>
      <c r="Q203" t="s">
        <v>15</v>
      </c>
      <c r="S203">
        <f>IF(Table1[[#This Row],[HITS submitted before]]&lt;&gt;0,Table1[[#This Row],[Worker ID]],0)</f>
        <v>0</v>
      </c>
      <c r="T203" t="str">
        <f>IF(Table1[[#This Row],[Number of HITs approved or rejected - Last 30 days]]&lt;&gt;0,Table1[[#This Row],[Worker ID]],0)</f>
        <v>A1N1T17XTPEEK5</v>
      </c>
      <c r="U203">
        <f>IF(AND(Table1[[#This Row],[HITS submitted before]]&lt;&gt;0,Table1[[#This Row],[Number of HITs approved or rejected - Last 30 days]]=0),Table1[[#This Row],[Worker ID]],0)</f>
        <v>0</v>
      </c>
      <c r="V203" t="str">
        <f>IF(AND(Table1[[#This Row],[HITS submitted before]]=0,Table1[[#This Row],[Number of HITs approved or rejected - Last 30 days]]&lt;&gt;0),Table1[[#This Row],[Worker ID]],0)</f>
        <v>A1N1T17XTPEEK5</v>
      </c>
      <c r="W203">
        <f>IF(AND(Table1[[#This Row],[HITS submitted before]]&lt;&gt;0,Table1[[#This Row],[Number of HITs approved or rejected - Last 30 days]]&lt;&gt;0),Table1[[#This Row],[Worker ID]],0)</f>
        <v>0</v>
      </c>
    </row>
    <row r="204" spans="1:23" x14ac:dyDescent="0.25">
      <c r="A204" t="s">
        <v>611</v>
      </c>
      <c r="B204" t="s">
        <v>612</v>
      </c>
      <c r="C204">
        <v>1</v>
      </c>
      <c r="D204">
        <v>0</v>
      </c>
      <c r="E204" s="1">
        <v>0</v>
      </c>
      <c r="F204">
        <f>Table1[[#This Row],[Number of HITs approved or rejected - Lifetime]]-Table1[[#This Row],[Number of HITs approved or rejected - Last 30 days]]</f>
        <v>0</v>
      </c>
      <c r="G204">
        <f>Table1[[#This Row],[Number of HITs approved - Lifetime]]-Table1[[#This Row],[Number of HITs approved - Last 30 days]]</f>
        <v>0</v>
      </c>
      <c r="H204">
        <f>IF(Table1[[#This Row],[HITS submitted before]]&gt;Table1[[#This Row],[HITs Approved Before]],Table1[[#This Row],[HITS submitted before]]-Table1[[#This Row],[HITs Approved Before]],0)</f>
        <v>0</v>
      </c>
      <c r="I204">
        <v>1</v>
      </c>
      <c r="J204">
        <v>0</v>
      </c>
      <c r="K204">
        <f>Table1[[#This Row],[Number of HITs approved or rejected - Last 30 days]]-Table1[[#This Row],[Number of HITs approved - Last 30 days]]</f>
        <v>1</v>
      </c>
      <c r="L20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4" s="1">
        <v>0</v>
      </c>
      <c r="N204">
        <v>1</v>
      </c>
      <c r="O204">
        <v>0</v>
      </c>
      <c r="P204" s="1">
        <v>0</v>
      </c>
      <c r="Q204" t="s">
        <v>15</v>
      </c>
      <c r="S204">
        <f>IF(Table1[[#This Row],[HITS submitted before]]&lt;&gt;0,Table1[[#This Row],[Worker ID]],0)</f>
        <v>0</v>
      </c>
      <c r="T204" t="str">
        <f>IF(Table1[[#This Row],[Number of HITs approved or rejected - Last 30 days]]&lt;&gt;0,Table1[[#This Row],[Worker ID]],0)</f>
        <v>A255AYMENUKHQX</v>
      </c>
      <c r="U204">
        <f>IF(AND(Table1[[#This Row],[HITS submitted before]]&lt;&gt;0,Table1[[#This Row],[Number of HITs approved or rejected - Last 30 days]]=0),Table1[[#This Row],[Worker ID]],0)</f>
        <v>0</v>
      </c>
      <c r="V204" t="str">
        <f>IF(AND(Table1[[#This Row],[HITS submitted before]]=0,Table1[[#This Row],[Number of HITs approved or rejected - Last 30 days]]&lt;&gt;0),Table1[[#This Row],[Worker ID]],0)</f>
        <v>A255AYMENUKHQX</v>
      </c>
      <c r="W204">
        <f>IF(AND(Table1[[#This Row],[HITS submitted before]]&lt;&gt;0,Table1[[#This Row],[Number of HITs approved or rejected - Last 30 days]]&lt;&gt;0),Table1[[#This Row],[Worker ID]],0)</f>
        <v>0</v>
      </c>
    </row>
    <row r="205" spans="1:23" x14ac:dyDescent="0.25">
      <c r="A205" t="s">
        <v>633</v>
      </c>
      <c r="B205" t="s">
        <v>634</v>
      </c>
      <c r="C205">
        <v>1</v>
      </c>
      <c r="D205">
        <v>0</v>
      </c>
      <c r="E205" s="1">
        <v>0</v>
      </c>
      <c r="F205">
        <f>Table1[[#This Row],[Number of HITs approved or rejected - Lifetime]]-Table1[[#This Row],[Number of HITs approved or rejected - Last 30 days]]</f>
        <v>0</v>
      </c>
      <c r="G205">
        <f>Table1[[#This Row],[Number of HITs approved - Lifetime]]-Table1[[#This Row],[Number of HITs approved - Last 30 days]]</f>
        <v>0</v>
      </c>
      <c r="H205">
        <f>IF(Table1[[#This Row],[HITS submitted before]]&gt;Table1[[#This Row],[HITs Approved Before]],Table1[[#This Row],[HITS submitted before]]-Table1[[#This Row],[HITs Approved Before]],0)</f>
        <v>0</v>
      </c>
      <c r="I205">
        <v>1</v>
      </c>
      <c r="J205">
        <v>0</v>
      </c>
      <c r="K205">
        <f>Table1[[#This Row],[Number of HITs approved or rejected - Last 30 days]]-Table1[[#This Row],[Number of HITs approved - Last 30 days]]</f>
        <v>1</v>
      </c>
      <c r="L20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5" s="1">
        <v>0</v>
      </c>
      <c r="N205">
        <v>1</v>
      </c>
      <c r="O205">
        <v>0</v>
      </c>
      <c r="P205" s="1">
        <v>0</v>
      </c>
      <c r="Q205" t="s">
        <v>15</v>
      </c>
      <c r="S205">
        <f>IF(Table1[[#This Row],[HITS submitted before]]&lt;&gt;0,Table1[[#This Row],[Worker ID]],0)</f>
        <v>0</v>
      </c>
      <c r="T205" t="str">
        <f>IF(Table1[[#This Row],[Number of HITs approved or rejected - Last 30 days]]&lt;&gt;0,Table1[[#This Row],[Worker ID]],0)</f>
        <v>A26FIF3W69DXTI</v>
      </c>
      <c r="U205">
        <f>IF(AND(Table1[[#This Row],[HITS submitted before]]&lt;&gt;0,Table1[[#This Row],[Number of HITs approved or rejected - Last 30 days]]=0),Table1[[#This Row],[Worker ID]],0)</f>
        <v>0</v>
      </c>
      <c r="V205" t="str">
        <f>IF(AND(Table1[[#This Row],[HITS submitted before]]=0,Table1[[#This Row],[Number of HITs approved or rejected - Last 30 days]]&lt;&gt;0),Table1[[#This Row],[Worker ID]],0)</f>
        <v>A26FIF3W69DXTI</v>
      </c>
      <c r="W205">
        <f>IF(AND(Table1[[#This Row],[HITS submitted before]]&lt;&gt;0,Table1[[#This Row],[Number of HITs approved or rejected - Last 30 days]]&lt;&gt;0),Table1[[#This Row],[Worker ID]],0)</f>
        <v>0</v>
      </c>
    </row>
    <row r="206" spans="1:23" x14ac:dyDescent="0.25">
      <c r="A206" t="s">
        <v>645</v>
      </c>
      <c r="B206" t="s">
        <v>646</v>
      </c>
      <c r="C206">
        <v>1</v>
      </c>
      <c r="D206">
        <v>0</v>
      </c>
      <c r="E206" s="1">
        <v>0</v>
      </c>
      <c r="F206">
        <f>Table1[[#This Row],[Number of HITs approved or rejected - Lifetime]]-Table1[[#This Row],[Number of HITs approved or rejected - Last 30 days]]</f>
        <v>0</v>
      </c>
      <c r="G206">
        <f>Table1[[#This Row],[Number of HITs approved - Lifetime]]-Table1[[#This Row],[Number of HITs approved - Last 30 days]]</f>
        <v>0</v>
      </c>
      <c r="H206">
        <f>IF(Table1[[#This Row],[HITS submitted before]]&gt;Table1[[#This Row],[HITs Approved Before]],Table1[[#This Row],[HITS submitted before]]-Table1[[#This Row],[HITs Approved Before]],0)</f>
        <v>0</v>
      </c>
      <c r="I206">
        <v>1</v>
      </c>
      <c r="J206">
        <v>0</v>
      </c>
      <c r="K206">
        <f>Table1[[#This Row],[Number of HITs approved or rejected - Last 30 days]]-Table1[[#This Row],[Number of HITs approved - Last 30 days]]</f>
        <v>1</v>
      </c>
      <c r="L20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6" s="1">
        <v>0</v>
      </c>
      <c r="N206">
        <v>0</v>
      </c>
      <c r="O206">
        <v>0</v>
      </c>
      <c r="P206" s="1">
        <v>0</v>
      </c>
      <c r="Q206" t="s">
        <v>15</v>
      </c>
      <c r="S206">
        <f>IF(Table1[[#This Row],[HITS submitted before]]&lt;&gt;0,Table1[[#This Row],[Worker ID]],0)</f>
        <v>0</v>
      </c>
      <c r="T206" t="str">
        <f>IF(Table1[[#This Row],[Number of HITs approved or rejected - Last 30 days]]&lt;&gt;0,Table1[[#This Row],[Worker ID]],0)</f>
        <v>A27Y35EMQ10T8H</v>
      </c>
      <c r="U206">
        <f>IF(AND(Table1[[#This Row],[HITS submitted before]]&lt;&gt;0,Table1[[#This Row],[Number of HITs approved or rejected - Last 30 days]]=0),Table1[[#This Row],[Worker ID]],0)</f>
        <v>0</v>
      </c>
      <c r="V206" t="str">
        <f>IF(AND(Table1[[#This Row],[HITS submitted before]]=0,Table1[[#This Row],[Number of HITs approved or rejected - Last 30 days]]&lt;&gt;0),Table1[[#This Row],[Worker ID]],0)</f>
        <v>A27Y35EMQ10T8H</v>
      </c>
      <c r="W206">
        <f>IF(AND(Table1[[#This Row],[HITS submitted before]]&lt;&gt;0,Table1[[#This Row],[Number of HITs approved or rejected - Last 30 days]]&lt;&gt;0),Table1[[#This Row],[Worker ID]],0)</f>
        <v>0</v>
      </c>
    </row>
    <row r="207" spans="1:23" x14ac:dyDescent="0.25">
      <c r="A207" t="s">
        <v>745</v>
      </c>
      <c r="B207" t="s">
        <v>746</v>
      </c>
      <c r="C207">
        <v>1</v>
      </c>
      <c r="D207">
        <v>0</v>
      </c>
      <c r="E207" s="1">
        <v>0</v>
      </c>
      <c r="F207">
        <f>Table1[[#This Row],[Number of HITs approved or rejected - Lifetime]]-Table1[[#This Row],[Number of HITs approved or rejected - Last 30 days]]</f>
        <v>0</v>
      </c>
      <c r="G207">
        <f>Table1[[#This Row],[Number of HITs approved - Lifetime]]-Table1[[#This Row],[Number of HITs approved - Last 30 days]]</f>
        <v>0</v>
      </c>
      <c r="H207">
        <f>IF(Table1[[#This Row],[HITS submitted before]]&gt;Table1[[#This Row],[HITs Approved Before]],Table1[[#This Row],[HITS submitted before]]-Table1[[#This Row],[HITs Approved Before]],0)</f>
        <v>0</v>
      </c>
      <c r="I207">
        <v>1</v>
      </c>
      <c r="J207">
        <v>0</v>
      </c>
      <c r="K207">
        <f>Table1[[#This Row],[Number of HITs approved or rejected - Last 30 days]]-Table1[[#This Row],[Number of HITs approved - Last 30 days]]</f>
        <v>1</v>
      </c>
      <c r="L20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7" s="1">
        <v>0</v>
      </c>
      <c r="N207">
        <v>1</v>
      </c>
      <c r="O207">
        <v>0</v>
      </c>
      <c r="P207" s="1">
        <v>0</v>
      </c>
      <c r="Q207" t="s">
        <v>15</v>
      </c>
      <c r="S207">
        <f>IF(Table1[[#This Row],[HITS submitted before]]&lt;&gt;0,Table1[[#This Row],[Worker ID]],0)</f>
        <v>0</v>
      </c>
      <c r="T207" t="str">
        <f>IF(Table1[[#This Row],[Number of HITs approved or rejected - Last 30 days]]&lt;&gt;0,Table1[[#This Row],[Worker ID]],0)</f>
        <v>A2G6AQVSDEQ0XI</v>
      </c>
      <c r="U207">
        <f>IF(AND(Table1[[#This Row],[HITS submitted before]]&lt;&gt;0,Table1[[#This Row],[Number of HITs approved or rejected - Last 30 days]]=0),Table1[[#This Row],[Worker ID]],0)</f>
        <v>0</v>
      </c>
      <c r="V207" t="str">
        <f>IF(AND(Table1[[#This Row],[HITS submitted before]]=0,Table1[[#This Row],[Number of HITs approved or rejected - Last 30 days]]&lt;&gt;0),Table1[[#This Row],[Worker ID]],0)</f>
        <v>A2G6AQVSDEQ0XI</v>
      </c>
      <c r="W207">
        <f>IF(AND(Table1[[#This Row],[HITS submitted before]]&lt;&gt;0,Table1[[#This Row],[Number of HITs approved or rejected - Last 30 days]]&lt;&gt;0),Table1[[#This Row],[Worker ID]],0)</f>
        <v>0</v>
      </c>
    </row>
    <row r="208" spans="1:23" x14ac:dyDescent="0.25">
      <c r="A208" t="s">
        <v>755</v>
      </c>
      <c r="B208" t="s">
        <v>756</v>
      </c>
      <c r="C208">
        <v>1</v>
      </c>
      <c r="D208">
        <v>0</v>
      </c>
      <c r="E208" s="1">
        <v>0</v>
      </c>
      <c r="F208">
        <f>Table1[[#This Row],[Number of HITs approved or rejected - Lifetime]]-Table1[[#This Row],[Number of HITs approved or rejected - Last 30 days]]</f>
        <v>0</v>
      </c>
      <c r="G208">
        <f>Table1[[#This Row],[Number of HITs approved - Lifetime]]-Table1[[#This Row],[Number of HITs approved - Last 30 days]]</f>
        <v>0</v>
      </c>
      <c r="H208">
        <f>IF(Table1[[#This Row],[HITS submitted before]]&gt;Table1[[#This Row],[HITs Approved Before]],Table1[[#This Row],[HITS submitted before]]-Table1[[#This Row],[HITs Approved Before]],0)</f>
        <v>0</v>
      </c>
      <c r="I208">
        <v>1</v>
      </c>
      <c r="J208">
        <v>0</v>
      </c>
      <c r="K208">
        <f>Table1[[#This Row],[Number of HITs approved or rejected - Last 30 days]]-Table1[[#This Row],[Number of HITs approved - Last 30 days]]</f>
        <v>1</v>
      </c>
      <c r="L20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8" s="1">
        <v>0</v>
      </c>
      <c r="N208">
        <v>1</v>
      </c>
      <c r="O208">
        <v>0</v>
      </c>
      <c r="P208" s="1">
        <v>0</v>
      </c>
      <c r="Q208" t="s">
        <v>15</v>
      </c>
      <c r="S208">
        <f>IF(Table1[[#This Row],[HITS submitted before]]&lt;&gt;0,Table1[[#This Row],[Worker ID]],0)</f>
        <v>0</v>
      </c>
      <c r="T208" t="str">
        <f>IF(Table1[[#This Row],[Number of HITs approved or rejected - Last 30 days]]&lt;&gt;0,Table1[[#This Row],[Worker ID]],0)</f>
        <v>A2H628XI5441O1</v>
      </c>
      <c r="U208">
        <f>IF(AND(Table1[[#This Row],[HITS submitted before]]&lt;&gt;0,Table1[[#This Row],[Number of HITs approved or rejected - Last 30 days]]=0),Table1[[#This Row],[Worker ID]],0)</f>
        <v>0</v>
      </c>
      <c r="V208" t="str">
        <f>IF(AND(Table1[[#This Row],[HITS submitted before]]=0,Table1[[#This Row],[Number of HITs approved or rejected - Last 30 days]]&lt;&gt;0),Table1[[#This Row],[Worker ID]],0)</f>
        <v>A2H628XI5441O1</v>
      </c>
      <c r="W208">
        <f>IF(AND(Table1[[#This Row],[HITS submitted before]]&lt;&gt;0,Table1[[#This Row],[Number of HITs approved or rejected - Last 30 days]]&lt;&gt;0),Table1[[#This Row],[Worker ID]],0)</f>
        <v>0</v>
      </c>
    </row>
    <row r="209" spans="1:23" x14ac:dyDescent="0.25">
      <c r="A209" t="s">
        <v>787</v>
      </c>
      <c r="B209" t="s">
        <v>788</v>
      </c>
      <c r="C209">
        <v>1</v>
      </c>
      <c r="D209">
        <v>0</v>
      </c>
      <c r="E209" s="1">
        <v>0</v>
      </c>
      <c r="F209">
        <f>Table1[[#This Row],[Number of HITs approved or rejected - Lifetime]]-Table1[[#This Row],[Number of HITs approved or rejected - Last 30 days]]</f>
        <v>0</v>
      </c>
      <c r="G209">
        <f>Table1[[#This Row],[Number of HITs approved - Lifetime]]-Table1[[#This Row],[Number of HITs approved - Last 30 days]]</f>
        <v>0</v>
      </c>
      <c r="H209">
        <f>IF(Table1[[#This Row],[HITS submitted before]]&gt;Table1[[#This Row],[HITs Approved Before]],Table1[[#This Row],[HITS submitted before]]-Table1[[#This Row],[HITs Approved Before]],0)</f>
        <v>0</v>
      </c>
      <c r="I209">
        <v>1</v>
      </c>
      <c r="J209">
        <v>0</v>
      </c>
      <c r="K209">
        <f>Table1[[#This Row],[Number of HITs approved or rejected - Last 30 days]]-Table1[[#This Row],[Number of HITs approved - Last 30 days]]</f>
        <v>1</v>
      </c>
      <c r="L20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09" s="1">
        <v>0</v>
      </c>
      <c r="N209">
        <v>1</v>
      </c>
      <c r="O209">
        <v>0</v>
      </c>
      <c r="P209" s="1">
        <v>0</v>
      </c>
      <c r="Q209" t="s">
        <v>15</v>
      </c>
      <c r="S209">
        <f>IF(Table1[[#This Row],[HITS submitted before]]&lt;&gt;0,Table1[[#This Row],[Worker ID]],0)</f>
        <v>0</v>
      </c>
      <c r="T209" t="str">
        <f>IF(Table1[[#This Row],[Number of HITs approved or rejected - Last 30 days]]&lt;&gt;0,Table1[[#This Row],[Worker ID]],0)</f>
        <v>A2JFC66LTQO4WA</v>
      </c>
      <c r="U209">
        <f>IF(AND(Table1[[#This Row],[HITS submitted before]]&lt;&gt;0,Table1[[#This Row],[Number of HITs approved or rejected - Last 30 days]]=0),Table1[[#This Row],[Worker ID]],0)</f>
        <v>0</v>
      </c>
      <c r="V209" t="str">
        <f>IF(AND(Table1[[#This Row],[HITS submitted before]]=0,Table1[[#This Row],[Number of HITs approved or rejected - Last 30 days]]&lt;&gt;0),Table1[[#This Row],[Worker ID]],0)</f>
        <v>A2JFC66LTQO4WA</v>
      </c>
      <c r="W209">
        <f>IF(AND(Table1[[#This Row],[HITS submitted before]]&lt;&gt;0,Table1[[#This Row],[Number of HITs approved or rejected - Last 30 days]]&lt;&gt;0),Table1[[#This Row],[Worker ID]],0)</f>
        <v>0</v>
      </c>
    </row>
    <row r="210" spans="1:23" x14ac:dyDescent="0.25">
      <c r="A210" t="s">
        <v>807</v>
      </c>
      <c r="B210" t="s">
        <v>808</v>
      </c>
      <c r="C210">
        <v>1</v>
      </c>
      <c r="D210">
        <v>0</v>
      </c>
      <c r="E210" s="1">
        <v>0</v>
      </c>
      <c r="F210">
        <f>Table1[[#This Row],[Number of HITs approved or rejected - Lifetime]]-Table1[[#This Row],[Number of HITs approved or rejected - Last 30 days]]</f>
        <v>0</v>
      </c>
      <c r="G210">
        <f>Table1[[#This Row],[Number of HITs approved - Lifetime]]-Table1[[#This Row],[Number of HITs approved - Last 30 days]]</f>
        <v>0</v>
      </c>
      <c r="H210">
        <f>IF(Table1[[#This Row],[HITS submitted before]]&gt;Table1[[#This Row],[HITs Approved Before]],Table1[[#This Row],[HITS submitted before]]-Table1[[#This Row],[HITs Approved Before]],0)</f>
        <v>0</v>
      </c>
      <c r="I210">
        <v>1</v>
      </c>
      <c r="J210">
        <v>0</v>
      </c>
      <c r="K210">
        <f>Table1[[#This Row],[Number of HITs approved or rejected - Last 30 days]]-Table1[[#This Row],[Number of HITs approved - Last 30 days]]</f>
        <v>1</v>
      </c>
      <c r="L2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0" s="1">
        <v>0</v>
      </c>
      <c r="N210">
        <v>1</v>
      </c>
      <c r="O210">
        <v>0</v>
      </c>
      <c r="P210" s="1">
        <v>0</v>
      </c>
      <c r="Q210" t="s">
        <v>15</v>
      </c>
      <c r="S210">
        <f>IF(Table1[[#This Row],[HITS submitted before]]&lt;&gt;0,Table1[[#This Row],[Worker ID]],0)</f>
        <v>0</v>
      </c>
      <c r="T210" t="str">
        <f>IF(Table1[[#This Row],[Number of HITs approved or rejected - Last 30 days]]&lt;&gt;0,Table1[[#This Row],[Worker ID]],0)</f>
        <v>A2LDM4J9H97LL0</v>
      </c>
      <c r="U210">
        <f>IF(AND(Table1[[#This Row],[HITS submitted before]]&lt;&gt;0,Table1[[#This Row],[Number of HITs approved or rejected - Last 30 days]]=0),Table1[[#This Row],[Worker ID]],0)</f>
        <v>0</v>
      </c>
      <c r="V210" t="str">
        <f>IF(AND(Table1[[#This Row],[HITS submitted before]]=0,Table1[[#This Row],[Number of HITs approved or rejected - Last 30 days]]&lt;&gt;0),Table1[[#This Row],[Worker ID]],0)</f>
        <v>A2LDM4J9H97LL0</v>
      </c>
      <c r="W210">
        <f>IF(AND(Table1[[#This Row],[HITS submitted before]]&lt;&gt;0,Table1[[#This Row],[Number of HITs approved or rejected - Last 30 days]]&lt;&gt;0),Table1[[#This Row],[Worker ID]],0)</f>
        <v>0</v>
      </c>
    </row>
    <row r="211" spans="1:23" x14ac:dyDescent="0.25">
      <c r="A211" t="s">
        <v>823</v>
      </c>
      <c r="B211" t="s">
        <v>824</v>
      </c>
      <c r="C211">
        <v>1</v>
      </c>
      <c r="D211">
        <v>0</v>
      </c>
      <c r="E211" s="1">
        <v>0</v>
      </c>
      <c r="F211">
        <f>Table1[[#This Row],[Number of HITs approved or rejected - Lifetime]]-Table1[[#This Row],[Number of HITs approved or rejected - Last 30 days]]</f>
        <v>0</v>
      </c>
      <c r="G211">
        <f>Table1[[#This Row],[Number of HITs approved - Lifetime]]-Table1[[#This Row],[Number of HITs approved - Last 30 days]]</f>
        <v>0</v>
      </c>
      <c r="H211">
        <f>IF(Table1[[#This Row],[HITS submitted before]]&gt;Table1[[#This Row],[HITs Approved Before]],Table1[[#This Row],[HITS submitted before]]-Table1[[#This Row],[HITs Approved Before]],0)</f>
        <v>0</v>
      </c>
      <c r="I211">
        <v>1</v>
      </c>
      <c r="J211">
        <v>0</v>
      </c>
      <c r="K211">
        <f>Table1[[#This Row],[Number of HITs approved or rejected - Last 30 days]]-Table1[[#This Row],[Number of HITs approved - Last 30 days]]</f>
        <v>1</v>
      </c>
      <c r="L2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1" s="1">
        <v>0</v>
      </c>
      <c r="N211">
        <v>1</v>
      </c>
      <c r="O211">
        <v>0</v>
      </c>
      <c r="P211" s="1">
        <v>0</v>
      </c>
      <c r="Q211" t="s">
        <v>15</v>
      </c>
      <c r="S211">
        <f>IF(Table1[[#This Row],[HITS submitted before]]&lt;&gt;0,Table1[[#This Row],[Worker ID]],0)</f>
        <v>0</v>
      </c>
      <c r="T211" t="str">
        <f>IF(Table1[[#This Row],[Number of HITs approved or rejected - Last 30 days]]&lt;&gt;0,Table1[[#This Row],[Worker ID]],0)</f>
        <v>A2MSDQC2EKD8C1</v>
      </c>
      <c r="U211">
        <f>IF(AND(Table1[[#This Row],[HITS submitted before]]&lt;&gt;0,Table1[[#This Row],[Number of HITs approved or rejected - Last 30 days]]=0),Table1[[#This Row],[Worker ID]],0)</f>
        <v>0</v>
      </c>
      <c r="V211" t="str">
        <f>IF(AND(Table1[[#This Row],[HITS submitted before]]=0,Table1[[#This Row],[Number of HITs approved or rejected - Last 30 days]]&lt;&gt;0),Table1[[#This Row],[Worker ID]],0)</f>
        <v>A2MSDQC2EKD8C1</v>
      </c>
      <c r="W211">
        <f>IF(AND(Table1[[#This Row],[HITS submitted before]]&lt;&gt;0,Table1[[#This Row],[Number of HITs approved or rejected - Last 30 days]]&lt;&gt;0),Table1[[#This Row],[Worker ID]],0)</f>
        <v>0</v>
      </c>
    </row>
    <row r="212" spans="1:23" x14ac:dyDescent="0.25">
      <c r="A212" t="s">
        <v>873</v>
      </c>
      <c r="B212" t="s">
        <v>874</v>
      </c>
      <c r="C212">
        <v>1</v>
      </c>
      <c r="D212">
        <v>0</v>
      </c>
      <c r="E212" s="1">
        <v>0</v>
      </c>
      <c r="F212">
        <f>Table1[[#This Row],[Number of HITs approved or rejected - Lifetime]]-Table1[[#This Row],[Number of HITs approved or rejected - Last 30 days]]</f>
        <v>0</v>
      </c>
      <c r="G212">
        <f>Table1[[#This Row],[Number of HITs approved - Lifetime]]-Table1[[#This Row],[Number of HITs approved - Last 30 days]]</f>
        <v>0</v>
      </c>
      <c r="H212">
        <f>IF(Table1[[#This Row],[HITS submitted before]]&gt;Table1[[#This Row],[HITs Approved Before]],Table1[[#This Row],[HITS submitted before]]-Table1[[#This Row],[HITs Approved Before]],0)</f>
        <v>0</v>
      </c>
      <c r="I212">
        <v>1</v>
      </c>
      <c r="J212">
        <v>0</v>
      </c>
      <c r="K212">
        <f>Table1[[#This Row],[Number of HITs approved or rejected - Last 30 days]]-Table1[[#This Row],[Number of HITs approved - Last 30 days]]</f>
        <v>1</v>
      </c>
      <c r="L2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2" s="1">
        <v>0</v>
      </c>
      <c r="N212">
        <v>0</v>
      </c>
      <c r="O212">
        <v>0</v>
      </c>
      <c r="P212" s="1">
        <v>0</v>
      </c>
      <c r="Q212" t="s">
        <v>15</v>
      </c>
      <c r="S212">
        <f>IF(Table1[[#This Row],[HITS submitted before]]&lt;&gt;0,Table1[[#This Row],[Worker ID]],0)</f>
        <v>0</v>
      </c>
      <c r="T212" t="str">
        <f>IF(Table1[[#This Row],[Number of HITs approved or rejected - Last 30 days]]&lt;&gt;0,Table1[[#This Row],[Worker ID]],0)</f>
        <v>A2RPYAXPLM8RMF</v>
      </c>
      <c r="U212">
        <f>IF(AND(Table1[[#This Row],[HITS submitted before]]&lt;&gt;0,Table1[[#This Row],[Number of HITs approved or rejected - Last 30 days]]=0),Table1[[#This Row],[Worker ID]],0)</f>
        <v>0</v>
      </c>
      <c r="V212" t="str">
        <f>IF(AND(Table1[[#This Row],[HITS submitted before]]=0,Table1[[#This Row],[Number of HITs approved or rejected - Last 30 days]]&lt;&gt;0),Table1[[#This Row],[Worker ID]],0)</f>
        <v>A2RPYAXPLM8RMF</v>
      </c>
      <c r="W212">
        <f>IF(AND(Table1[[#This Row],[HITS submitted before]]&lt;&gt;0,Table1[[#This Row],[Number of HITs approved or rejected - Last 30 days]]&lt;&gt;0),Table1[[#This Row],[Worker ID]],0)</f>
        <v>0</v>
      </c>
    </row>
    <row r="213" spans="1:23" x14ac:dyDescent="0.25">
      <c r="A213" t="s">
        <v>937</v>
      </c>
      <c r="B213" t="s">
        <v>938</v>
      </c>
      <c r="C213">
        <v>1</v>
      </c>
      <c r="D213">
        <v>0</v>
      </c>
      <c r="E213" s="1">
        <v>0</v>
      </c>
      <c r="F213">
        <f>Table1[[#This Row],[Number of HITs approved or rejected - Lifetime]]-Table1[[#This Row],[Number of HITs approved or rejected - Last 30 days]]</f>
        <v>0</v>
      </c>
      <c r="G213">
        <f>Table1[[#This Row],[Number of HITs approved - Lifetime]]-Table1[[#This Row],[Number of HITs approved - Last 30 days]]</f>
        <v>0</v>
      </c>
      <c r="H213">
        <f>IF(Table1[[#This Row],[HITS submitted before]]&gt;Table1[[#This Row],[HITs Approved Before]],Table1[[#This Row],[HITS submitted before]]-Table1[[#This Row],[HITs Approved Before]],0)</f>
        <v>0</v>
      </c>
      <c r="I213">
        <v>1</v>
      </c>
      <c r="J213">
        <v>0</v>
      </c>
      <c r="K213">
        <f>Table1[[#This Row],[Number of HITs approved or rejected - Last 30 days]]-Table1[[#This Row],[Number of HITs approved - Last 30 days]]</f>
        <v>1</v>
      </c>
      <c r="L2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3" s="1">
        <v>0</v>
      </c>
      <c r="N213">
        <v>0</v>
      </c>
      <c r="O213">
        <v>0</v>
      </c>
      <c r="P213" s="1">
        <v>0</v>
      </c>
      <c r="Q213" t="s">
        <v>398</v>
      </c>
      <c r="S213">
        <f>IF(Table1[[#This Row],[HITS submitted before]]&lt;&gt;0,Table1[[#This Row],[Worker ID]],0)</f>
        <v>0</v>
      </c>
      <c r="T213" t="str">
        <f>IF(Table1[[#This Row],[Number of HITs approved or rejected - Last 30 days]]&lt;&gt;0,Table1[[#This Row],[Worker ID]],0)</f>
        <v>A2X8G29SR08UBD</v>
      </c>
      <c r="U213">
        <f>IF(AND(Table1[[#This Row],[HITS submitted before]]&lt;&gt;0,Table1[[#This Row],[Number of HITs approved or rejected - Last 30 days]]=0),Table1[[#This Row],[Worker ID]],0)</f>
        <v>0</v>
      </c>
      <c r="V213" t="str">
        <f>IF(AND(Table1[[#This Row],[HITS submitted before]]=0,Table1[[#This Row],[Number of HITs approved or rejected - Last 30 days]]&lt;&gt;0),Table1[[#This Row],[Worker ID]],0)</f>
        <v>A2X8G29SR08UBD</v>
      </c>
      <c r="W213">
        <f>IF(AND(Table1[[#This Row],[HITS submitted before]]&lt;&gt;0,Table1[[#This Row],[Number of HITs approved or rejected - Last 30 days]]&lt;&gt;0),Table1[[#This Row],[Worker ID]],0)</f>
        <v>0</v>
      </c>
    </row>
    <row r="214" spans="1:23" x14ac:dyDescent="0.25">
      <c r="A214" t="s">
        <v>949</v>
      </c>
      <c r="B214" t="s">
        <v>950</v>
      </c>
      <c r="C214">
        <v>1</v>
      </c>
      <c r="D214">
        <v>0</v>
      </c>
      <c r="E214" s="1">
        <v>0</v>
      </c>
      <c r="F214">
        <f>Table1[[#This Row],[Number of HITs approved or rejected - Lifetime]]-Table1[[#This Row],[Number of HITs approved or rejected - Last 30 days]]</f>
        <v>0</v>
      </c>
      <c r="G214">
        <f>Table1[[#This Row],[Number of HITs approved - Lifetime]]-Table1[[#This Row],[Number of HITs approved - Last 30 days]]</f>
        <v>0</v>
      </c>
      <c r="H214">
        <f>IF(Table1[[#This Row],[HITS submitted before]]&gt;Table1[[#This Row],[HITs Approved Before]],Table1[[#This Row],[HITS submitted before]]-Table1[[#This Row],[HITs Approved Before]],0)</f>
        <v>0</v>
      </c>
      <c r="I214">
        <v>1</v>
      </c>
      <c r="J214">
        <v>0</v>
      </c>
      <c r="K214">
        <f>Table1[[#This Row],[Number of HITs approved or rejected - Last 30 days]]-Table1[[#This Row],[Number of HITs approved - Last 30 days]]</f>
        <v>1</v>
      </c>
      <c r="L2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4" s="1">
        <v>0</v>
      </c>
      <c r="N214">
        <v>0</v>
      </c>
      <c r="O214">
        <v>0</v>
      </c>
      <c r="P214" s="1">
        <v>0</v>
      </c>
      <c r="Q214" t="s">
        <v>398</v>
      </c>
      <c r="S214">
        <f>IF(Table1[[#This Row],[HITS submitted before]]&lt;&gt;0,Table1[[#This Row],[Worker ID]],0)</f>
        <v>0</v>
      </c>
      <c r="T214" t="str">
        <f>IF(Table1[[#This Row],[Number of HITs approved or rejected - Last 30 days]]&lt;&gt;0,Table1[[#This Row],[Worker ID]],0)</f>
        <v>A2XYDJS33I2341</v>
      </c>
      <c r="U214">
        <f>IF(AND(Table1[[#This Row],[HITS submitted before]]&lt;&gt;0,Table1[[#This Row],[Number of HITs approved or rejected - Last 30 days]]=0),Table1[[#This Row],[Worker ID]],0)</f>
        <v>0</v>
      </c>
      <c r="V214" t="str">
        <f>IF(AND(Table1[[#This Row],[HITS submitted before]]=0,Table1[[#This Row],[Number of HITs approved or rejected - Last 30 days]]&lt;&gt;0),Table1[[#This Row],[Worker ID]],0)</f>
        <v>A2XYDJS33I2341</v>
      </c>
      <c r="W214">
        <f>IF(AND(Table1[[#This Row],[HITS submitted before]]&lt;&gt;0,Table1[[#This Row],[Number of HITs approved or rejected - Last 30 days]]&lt;&gt;0),Table1[[#This Row],[Worker ID]],0)</f>
        <v>0</v>
      </c>
    </row>
    <row r="215" spans="1:23" x14ac:dyDescent="0.25">
      <c r="A215" t="s">
        <v>1081</v>
      </c>
      <c r="B215" t="s">
        <v>1082</v>
      </c>
      <c r="C215">
        <v>1</v>
      </c>
      <c r="D215">
        <v>0</v>
      </c>
      <c r="E215" s="1">
        <v>0</v>
      </c>
      <c r="F215">
        <f>Table1[[#This Row],[Number of HITs approved or rejected - Lifetime]]-Table1[[#This Row],[Number of HITs approved or rejected - Last 30 days]]</f>
        <v>0</v>
      </c>
      <c r="G215">
        <f>Table1[[#This Row],[Number of HITs approved - Lifetime]]-Table1[[#This Row],[Number of HITs approved - Last 30 days]]</f>
        <v>0</v>
      </c>
      <c r="H215">
        <f>IF(Table1[[#This Row],[HITS submitted before]]&gt;Table1[[#This Row],[HITs Approved Before]],Table1[[#This Row],[HITS submitted before]]-Table1[[#This Row],[HITs Approved Before]],0)</f>
        <v>0</v>
      </c>
      <c r="I215">
        <v>1</v>
      </c>
      <c r="J215">
        <v>0</v>
      </c>
      <c r="K215">
        <f>Table1[[#This Row],[Number of HITs approved or rejected - Last 30 days]]-Table1[[#This Row],[Number of HITs approved - Last 30 days]]</f>
        <v>1</v>
      </c>
      <c r="L2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5" s="1">
        <v>0</v>
      </c>
      <c r="N215">
        <v>1</v>
      </c>
      <c r="O215">
        <v>0</v>
      </c>
      <c r="P215" s="1">
        <v>0</v>
      </c>
      <c r="Q215" t="s">
        <v>15</v>
      </c>
      <c r="S215">
        <f>IF(Table1[[#This Row],[HITS submitted before]]&lt;&gt;0,Table1[[#This Row],[Worker ID]],0)</f>
        <v>0</v>
      </c>
      <c r="T215" t="str">
        <f>IF(Table1[[#This Row],[Number of HITs approved or rejected - Last 30 days]]&lt;&gt;0,Table1[[#This Row],[Worker ID]],0)</f>
        <v>A37I8GALB7MOBG</v>
      </c>
      <c r="U215">
        <f>IF(AND(Table1[[#This Row],[HITS submitted before]]&lt;&gt;0,Table1[[#This Row],[Number of HITs approved or rejected - Last 30 days]]=0),Table1[[#This Row],[Worker ID]],0)</f>
        <v>0</v>
      </c>
      <c r="V215" t="str">
        <f>IF(AND(Table1[[#This Row],[HITS submitted before]]=0,Table1[[#This Row],[Number of HITs approved or rejected - Last 30 days]]&lt;&gt;0),Table1[[#This Row],[Worker ID]],0)</f>
        <v>A37I8GALB7MOBG</v>
      </c>
      <c r="W215">
        <f>IF(AND(Table1[[#This Row],[HITS submitted before]]&lt;&gt;0,Table1[[#This Row],[Number of HITs approved or rejected - Last 30 days]]&lt;&gt;0),Table1[[#This Row],[Worker ID]],0)</f>
        <v>0</v>
      </c>
    </row>
    <row r="216" spans="1:23" x14ac:dyDescent="0.25">
      <c r="A216" t="s">
        <v>1121</v>
      </c>
      <c r="B216" t="s">
        <v>1122</v>
      </c>
      <c r="C216">
        <v>1</v>
      </c>
      <c r="D216">
        <v>0</v>
      </c>
      <c r="E216" s="1">
        <v>0</v>
      </c>
      <c r="F216">
        <f>Table1[[#This Row],[Number of HITs approved or rejected - Lifetime]]-Table1[[#This Row],[Number of HITs approved or rejected - Last 30 days]]</f>
        <v>0</v>
      </c>
      <c r="G216">
        <f>Table1[[#This Row],[Number of HITs approved - Lifetime]]-Table1[[#This Row],[Number of HITs approved - Last 30 days]]</f>
        <v>0</v>
      </c>
      <c r="H216">
        <f>IF(Table1[[#This Row],[HITS submitted before]]&gt;Table1[[#This Row],[HITs Approved Before]],Table1[[#This Row],[HITS submitted before]]-Table1[[#This Row],[HITs Approved Before]],0)</f>
        <v>0</v>
      </c>
      <c r="I216">
        <v>1</v>
      </c>
      <c r="J216">
        <v>0</v>
      </c>
      <c r="K216">
        <f>Table1[[#This Row],[Number of HITs approved or rejected - Last 30 days]]-Table1[[#This Row],[Number of HITs approved - Last 30 days]]</f>
        <v>1</v>
      </c>
      <c r="L2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6" s="1">
        <v>0</v>
      </c>
      <c r="N216">
        <v>0</v>
      </c>
      <c r="O216">
        <v>0</v>
      </c>
      <c r="P216" s="1">
        <v>0</v>
      </c>
      <c r="Q216" t="s">
        <v>15</v>
      </c>
      <c r="S216">
        <f>IF(Table1[[#This Row],[HITS submitted before]]&lt;&gt;0,Table1[[#This Row],[Worker ID]],0)</f>
        <v>0</v>
      </c>
      <c r="T216" t="str">
        <f>IF(Table1[[#This Row],[Number of HITs approved or rejected - Last 30 days]]&lt;&gt;0,Table1[[#This Row],[Worker ID]],0)</f>
        <v>A3A9ZJ7BFDVH5M</v>
      </c>
      <c r="U216">
        <f>IF(AND(Table1[[#This Row],[HITS submitted before]]&lt;&gt;0,Table1[[#This Row],[Number of HITs approved or rejected - Last 30 days]]=0),Table1[[#This Row],[Worker ID]],0)</f>
        <v>0</v>
      </c>
      <c r="V216" t="str">
        <f>IF(AND(Table1[[#This Row],[HITS submitted before]]=0,Table1[[#This Row],[Number of HITs approved or rejected - Last 30 days]]&lt;&gt;0),Table1[[#This Row],[Worker ID]],0)</f>
        <v>A3A9ZJ7BFDVH5M</v>
      </c>
      <c r="W216">
        <f>IF(AND(Table1[[#This Row],[HITS submitted before]]&lt;&gt;0,Table1[[#This Row],[Number of HITs approved or rejected - Last 30 days]]&lt;&gt;0),Table1[[#This Row],[Worker ID]],0)</f>
        <v>0</v>
      </c>
    </row>
    <row r="217" spans="1:23" x14ac:dyDescent="0.25">
      <c r="A217" t="s">
        <v>1125</v>
      </c>
      <c r="B217" t="s">
        <v>1126</v>
      </c>
      <c r="C217">
        <v>1</v>
      </c>
      <c r="D217">
        <v>0</v>
      </c>
      <c r="E217" s="1">
        <v>0</v>
      </c>
      <c r="F217">
        <f>Table1[[#This Row],[Number of HITs approved or rejected - Lifetime]]-Table1[[#This Row],[Number of HITs approved or rejected - Last 30 days]]</f>
        <v>0</v>
      </c>
      <c r="G217">
        <f>Table1[[#This Row],[Number of HITs approved - Lifetime]]-Table1[[#This Row],[Number of HITs approved - Last 30 days]]</f>
        <v>0</v>
      </c>
      <c r="H217">
        <f>IF(Table1[[#This Row],[HITS submitted before]]&gt;Table1[[#This Row],[HITs Approved Before]],Table1[[#This Row],[HITS submitted before]]-Table1[[#This Row],[HITs Approved Before]],0)</f>
        <v>0</v>
      </c>
      <c r="I217">
        <v>1</v>
      </c>
      <c r="J217">
        <v>0</v>
      </c>
      <c r="K217">
        <f>Table1[[#This Row],[Number of HITs approved or rejected - Last 30 days]]-Table1[[#This Row],[Number of HITs approved - Last 30 days]]</f>
        <v>1</v>
      </c>
      <c r="L2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7" s="1">
        <v>0</v>
      </c>
      <c r="N217">
        <v>1</v>
      </c>
      <c r="O217">
        <v>0</v>
      </c>
      <c r="P217" s="1">
        <v>0</v>
      </c>
      <c r="Q217" t="s">
        <v>15</v>
      </c>
      <c r="S217">
        <f>IF(Table1[[#This Row],[HITS submitted before]]&lt;&gt;0,Table1[[#This Row],[Worker ID]],0)</f>
        <v>0</v>
      </c>
      <c r="T217" t="str">
        <f>IF(Table1[[#This Row],[Number of HITs approved or rejected - Last 30 days]]&lt;&gt;0,Table1[[#This Row],[Worker ID]],0)</f>
        <v>A3B0M28EYT4K6</v>
      </c>
      <c r="U217">
        <f>IF(AND(Table1[[#This Row],[HITS submitted before]]&lt;&gt;0,Table1[[#This Row],[Number of HITs approved or rejected - Last 30 days]]=0),Table1[[#This Row],[Worker ID]],0)</f>
        <v>0</v>
      </c>
      <c r="V217" t="str">
        <f>IF(AND(Table1[[#This Row],[HITS submitted before]]=0,Table1[[#This Row],[Number of HITs approved or rejected - Last 30 days]]&lt;&gt;0),Table1[[#This Row],[Worker ID]],0)</f>
        <v>A3B0M28EYT4K6</v>
      </c>
      <c r="W217">
        <f>IF(AND(Table1[[#This Row],[HITS submitted before]]&lt;&gt;0,Table1[[#This Row],[Number of HITs approved or rejected - Last 30 days]]&lt;&gt;0),Table1[[#This Row],[Worker ID]],0)</f>
        <v>0</v>
      </c>
    </row>
    <row r="218" spans="1:23" x14ac:dyDescent="0.25">
      <c r="A218" t="s">
        <v>1247</v>
      </c>
      <c r="B218" t="s">
        <v>1248</v>
      </c>
      <c r="C218">
        <v>1</v>
      </c>
      <c r="D218">
        <v>0</v>
      </c>
      <c r="E218" s="1">
        <v>0</v>
      </c>
      <c r="F218">
        <f>Table1[[#This Row],[Number of HITs approved or rejected - Lifetime]]-Table1[[#This Row],[Number of HITs approved or rejected - Last 30 days]]</f>
        <v>0</v>
      </c>
      <c r="G218">
        <f>Table1[[#This Row],[Number of HITs approved - Lifetime]]-Table1[[#This Row],[Number of HITs approved - Last 30 days]]</f>
        <v>0</v>
      </c>
      <c r="H218">
        <f>IF(Table1[[#This Row],[HITS submitted before]]&gt;Table1[[#This Row],[HITs Approved Before]],Table1[[#This Row],[HITS submitted before]]-Table1[[#This Row],[HITs Approved Before]],0)</f>
        <v>0</v>
      </c>
      <c r="I218">
        <v>1</v>
      </c>
      <c r="J218">
        <v>0</v>
      </c>
      <c r="K218">
        <f>Table1[[#This Row],[Number of HITs approved or rejected - Last 30 days]]-Table1[[#This Row],[Number of HITs approved - Last 30 days]]</f>
        <v>1</v>
      </c>
      <c r="L2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8" s="1">
        <v>0</v>
      </c>
      <c r="N218">
        <v>1</v>
      </c>
      <c r="O218">
        <v>0</v>
      </c>
      <c r="P218" s="1">
        <v>0</v>
      </c>
      <c r="Q218" t="s">
        <v>15</v>
      </c>
      <c r="S218">
        <f>IF(Table1[[#This Row],[HITS submitted before]]&lt;&gt;0,Table1[[#This Row],[Worker ID]],0)</f>
        <v>0</v>
      </c>
      <c r="T218" t="str">
        <f>IF(Table1[[#This Row],[Number of HITs approved or rejected - Last 30 days]]&lt;&gt;0,Table1[[#This Row],[Worker ID]],0)</f>
        <v>A3JY49ETJ2DO17</v>
      </c>
      <c r="U218">
        <f>IF(AND(Table1[[#This Row],[HITS submitted before]]&lt;&gt;0,Table1[[#This Row],[Number of HITs approved or rejected - Last 30 days]]=0),Table1[[#This Row],[Worker ID]],0)</f>
        <v>0</v>
      </c>
      <c r="V218" t="str">
        <f>IF(AND(Table1[[#This Row],[HITS submitted before]]=0,Table1[[#This Row],[Number of HITs approved or rejected - Last 30 days]]&lt;&gt;0),Table1[[#This Row],[Worker ID]],0)</f>
        <v>A3JY49ETJ2DO17</v>
      </c>
      <c r="W218">
        <f>IF(AND(Table1[[#This Row],[HITS submitted before]]&lt;&gt;0,Table1[[#This Row],[Number of HITs approved or rejected - Last 30 days]]&lt;&gt;0),Table1[[#This Row],[Worker ID]],0)</f>
        <v>0</v>
      </c>
    </row>
    <row r="219" spans="1:23" x14ac:dyDescent="0.25">
      <c r="A219" t="s">
        <v>1271</v>
      </c>
      <c r="B219" t="s">
        <v>1272</v>
      </c>
      <c r="C219">
        <v>1</v>
      </c>
      <c r="D219">
        <v>0</v>
      </c>
      <c r="E219" s="1">
        <v>0</v>
      </c>
      <c r="F219">
        <f>Table1[[#This Row],[Number of HITs approved or rejected - Lifetime]]-Table1[[#This Row],[Number of HITs approved or rejected - Last 30 days]]</f>
        <v>0</v>
      </c>
      <c r="G219">
        <f>Table1[[#This Row],[Number of HITs approved - Lifetime]]-Table1[[#This Row],[Number of HITs approved - Last 30 days]]</f>
        <v>0</v>
      </c>
      <c r="H219">
        <f>IF(Table1[[#This Row],[HITS submitted before]]&gt;Table1[[#This Row],[HITs Approved Before]],Table1[[#This Row],[HITS submitted before]]-Table1[[#This Row],[HITs Approved Before]],0)</f>
        <v>0</v>
      </c>
      <c r="I219">
        <v>1</v>
      </c>
      <c r="J219">
        <v>0</v>
      </c>
      <c r="K219">
        <f>Table1[[#This Row],[Number of HITs approved or rejected - Last 30 days]]-Table1[[#This Row],[Number of HITs approved - Last 30 days]]</f>
        <v>1</v>
      </c>
      <c r="L2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19" s="1">
        <v>0</v>
      </c>
      <c r="N219">
        <v>1</v>
      </c>
      <c r="O219">
        <v>0</v>
      </c>
      <c r="P219" s="1">
        <v>0</v>
      </c>
      <c r="Q219" t="s">
        <v>15</v>
      </c>
      <c r="S219">
        <f>IF(Table1[[#This Row],[HITS submitted before]]&lt;&gt;0,Table1[[#This Row],[Worker ID]],0)</f>
        <v>0</v>
      </c>
      <c r="T219" t="str">
        <f>IF(Table1[[#This Row],[Number of HITs approved or rejected - Last 30 days]]&lt;&gt;0,Table1[[#This Row],[Worker ID]],0)</f>
        <v>A3LCX49CTRIZIQ</v>
      </c>
      <c r="U219">
        <f>IF(AND(Table1[[#This Row],[HITS submitted before]]&lt;&gt;0,Table1[[#This Row],[Number of HITs approved or rejected - Last 30 days]]=0),Table1[[#This Row],[Worker ID]],0)</f>
        <v>0</v>
      </c>
      <c r="V219" t="str">
        <f>IF(AND(Table1[[#This Row],[HITS submitted before]]=0,Table1[[#This Row],[Number of HITs approved or rejected - Last 30 days]]&lt;&gt;0),Table1[[#This Row],[Worker ID]],0)</f>
        <v>A3LCX49CTRIZIQ</v>
      </c>
      <c r="W219">
        <f>IF(AND(Table1[[#This Row],[HITS submitted before]]&lt;&gt;0,Table1[[#This Row],[Number of HITs approved or rejected - Last 30 days]]&lt;&gt;0),Table1[[#This Row],[Worker ID]],0)</f>
        <v>0</v>
      </c>
    </row>
    <row r="220" spans="1:23" x14ac:dyDescent="0.25">
      <c r="A220" t="s">
        <v>1281</v>
      </c>
      <c r="B220" t="s">
        <v>1282</v>
      </c>
      <c r="C220">
        <v>1</v>
      </c>
      <c r="D220">
        <v>0</v>
      </c>
      <c r="E220" s="1">
        <v>0</v>
      </c>
      <c r="F220">
        <f>Table1[[#This Row],[Number of HITs approved or rejected - Lifetime]]-Table1[[#This Row],[Number of HITs approved or rejected - Last 30 days]]</f>
        <v>0</v>
      </c>
      <c r="G220">
        <f>Table1[[#This Row],[Number of HITs approved - Lifetime]]-Table1[[#This Row],[Number of HITs approved - Last 30 days]]</f>
        <v>0</v>
      </c>
      <c r="H220">
        <f>IF(Table1[[#This Row],[HITS submitted before]]&gt;Table1[[#This Row],[HITs Approved Before]],Table1[[#This Row],[HITS submitted before]]-Table1[[#This Row],[HITs Approved Before]],0)</f>
        <v>0</v>
      </c>
      <c r="I220">
        <v>1</v>
      </c>
      <c r="J220">
        <v>0</v>
      </c>
      <c r="K220">
        <f>Table1[[#This Row],[Number of HITs approved or rejected - Last 30 days]]-Table1[[#This Row],[Number of HITs approved - Last 30 days]]</f>
        <v>1</v>
      </c>
      <c r="L2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0" s="1">
        <v>0</v>
      </c>
      <c r="N220">
        <v>0</v>
      </c>
      <c r="O220">
        <v>0</v>
      </c>
      <c r="P220" s="1">
        <v>0</v>
      </c>
      <c r="Q220" t="s">
        <v>15</v>
      </c>
      <c r="S220">
        <f>IF(Table1[[#This Row],[HITS submitted before]]&lt;&gt;0,Table1[[#This Row],[Worker ID]],0)</f>
        <v>0</v>
      </c>
      <c r="T220" t="str">
        <f>IF(Table1[[#This Row],[Number of HITs approved or rejected - Last 30 days]]&lt;&gt;0,Table1[[#This Row],[Worker ID]],0)</f>
        <v>A3MXTBI2227RDP</v>
      </c>
      <c r="U220">
        <f>IF(AND(Table1[[#This Row],[HITS submitted before]]&lt;&gt;0,Table1[[#This Row],[Number of HITs approved or rejected - Last 30 days]]=0),Table1[[#This Row],[Worker ID]],0)</f>
        <v>0</v>
      </c>
      <c r="V220" t="str">
        <f>IF(AND(Table1[[#This Row],[HITS submitted before]]=0,Table1[[#This Row],[Number of HITs approved or rejected - Last 30 days]]&lt;&gt;0),Table1[[#This Row],[Worker ID]],0)</f>
        <v>A3MXTBI2227RDP</v>
      </c>
      <c r="W220">
        <f>IF(AND(Table1[[#This Row],[HITS submitted before]]&lt;&gt;0,Table1[[#This Row],[Number of HITs approved or rejected - Last 30 days]]&lt;&gt;0),Table1[[#This Row],[Worker ID]],0)</f>
        <v>0</v>
      </c>
    </row>
    <row r="221" spans="1:23" x14ac:dyDescent="0.25">
      <c r="A221" t="s">
        <v>1299</v>
      </c>
      <c r="B221" t="s">
        <v>1300</v>
      </c>
      <c r="C221">
        <v>1</v>
      </c>
      <c r="D221">
        <v>0</v>
      </c>
      <c r="E221" s="1">
        <v>0</v>
      </c>
      <c r="F221">
        <f>Table1[[#This Row],[Number of HITs approved or rejected - Lifetime]]-Table1[[#This Row],[Number of HITs approved or rejected - Last 30 days]]</f>
        <v>0</v>
      </c>
      <c r="G221">
        <f>Table1[[#This Row],[Number of HITs approved - Lifetime]]-Table1[[#This Row],[Number of HITs approved - Last 30 days]]</f>
        <v>0</v>
      </c>
      <c r="H221">
        <f>IF(Table1[[#This Row],[HITS submitted before]]&gt;Table1[[#This Row],[HITs Approved Before]],Table1[[#This Row],[HITS submitted before]]-Table1[[#This Row],[HITs Approved Before]],0)</f>
        <v>0</v>
      </c>
      <c r="I221">
        <v>1</v>
      </c>
      <c r="J221">
        <v>0</v>
      </c>
      <c r="K221">
        <f>Table1[[#This Row],[Number of HITs approved or rejected - Last 30 days]]-Table1[[#This Row],[Number of HITs approved - Last 30 days]]</f>
        <v>1</v>
      </c>
      <c r="L2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1" s="1">
        <v>0</v>
      </c>
      <c r="N221">
        <v>1</v>
      </c>
      <c r="O221">
        <v>0</v>
      </c>
      <c r="P221" s="1">
        <v>0</v>
      </c>
      <c r="Q221" t="s">
        <v>15</v>
      </c>
      <c r="S221">
        <f>IF(Table1[[#This Row],[HITS submitted before]]&lt;&gt;0,Table1[[#This Row],[Worker ID]],0)</f>
        <v>0</v>
      </c>
      <c r="T221" t="str">
        <f>IF(Table1[[#This Row],[Number of HITs approved or rejected - Last 30 days]]&lt;&gt;0,Table1[[#This Row],[Worker ID]],0)</f>
        <v>A3NUYAG56BPYBB</v>
      </c>
      <c r="U221">
        <f>IF(AND(Table1[[#This Row],[HITS submitted before]]&lt;&gt;0,Table1[[#This Row],[Number of HITs approved or rejected - Last 30 days]]=0),Table1[[#This Row],[Worker ID]],0)</f>
        <v>0</v>
      </c>
      <c r="V221" t="str">
        <f>IF(AND(Table1[[#This Row],[HITS submitted before]]=0,Table1[[#This Row],[Number of HITs approved or rejected - Last 30 days]]&lt;&gt;0),Table1[[#This Row],[Worker ID]],0)</f>
        <v>A3NUYAG56BPYBB</v>
      </c>
      <c r="W221">
        <f>IF(AND(Table1[[#This Row],[HITS submitted before]]&lt;&gt;0,Table1[[#This Row],[Number of HITs approved or rejected - Last 30 days]]&lt;&gt;0),Table1[[#This Row],[Worker ID]],0)</f>
        <v>0</v>
      </c>
    </row>
    <row r="222" spans="1:23" x14ac:dyDescent="0.25">
      <c r="A222" t="s">
        <v>1319</v>
      </c>
      <c r="B222" t="s">
        <v>1320</v>
      </c>
      <c r="C222">
        <v>1</v>
      </c>
      <c r="D222">
        <v>0</v>
      </c>
      <c r="E222" s="1">
        <v>0</v>
      </c>
      <c r="F222">
        <f>Table1[[#This Row],[Number of HITs approved or rejected - Lifetime]]-Table1[[#This Row],[Number of HITs approved or rejected - Last 30 days]]</f>
        <v>0</v>
      </c>
      <c r="G222">
        <f>Table1[[#This Row],[Number of HITs approved - Lifetime]]-Table1[[#This Row],[Number of HITs approved - Last 30 days]]</f>
        <v>0</v>
      </c>
      <c r="H222">
        <f>IF(Table1[[#This Row],[HITS submitted before]]&gt;Table1[[#This Row],[HITs Approved Before]],Table1[[#This Row],[HITS submitted before]]-Table1[[#This Row],[HITs Approved Before]],0)</f>
        <v>0</v>
      </c>
      <c r="I222">
        <v>1</v>
      </c>
      <c r="J222">
        <v>0</v>
      </c>
      <c r="K222">
        <f>Table1[[#This Row],[Number of HITs approved or rejected - Last 30 days]]-Table1[[#This Row],[Number of HITs approved - Last 30 days]]</f>
        <v>1</v>
      </c>
      <c r="L2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2" s="1">
        <v>0</v>
      </c>
      <c r="N222">
        <v>1</v>
      </c>
      <c r="O222">
        <v>0</v>
      </c>
      <c r="P222" s="1">
        <v>0</v>
      </c>
      <c r="Q222" t="s">
        <v>15</v>
      </c>
      <c r="S222">
        <f>IF(Table1[[#This Row],[HITS submitted before]]&lt;&gt;0,Table1[[#This Row],[Worker ID]],0)</f>
        <v>0</v>
      </c>
      <c r="T222" t="str">
        <f>IF(Table1[[#This Row],[Number of HITs approved or rejected - Last 30 days]]&lt;&gt;0,Table1[[#This Row],[Worker ID]],0)</f>
        <v>A3PUBH4N4RSW1E</v>
      </c>
      <c r="U222">
        <f>IF(AND(Table1[[#This Row],[HITS submitted before]]&lt;&gt;0,Table1[[#This Row],[Number of HITs approved or rejected - Last 30 days]]=0),Table1[[#This Row],[Worker ID]],0)</f>
        <v>0</v>
      </c>
      <c r="V222" t="str">
        <f>IF(AND(Table1[[#This Row],[HITS submitted before]]=0,Table1[[#This Row],[Number of HITs approved or rejected - Last 30 days]]&lt;&gt;0),Table1[[#This Row],[Worker ID]],0)</f>
        <v>A3PUBH4N4RSW1E</v>
      </c>
      <c r="W222">
        <f>IF(AND(Table1[[#This Row],[HITS submitted before]]&lt;&gt;0,Table1[[#This Row],[Number of HITs approved or rejected - Last 30 days]]&lt;&gt;0),Table1[[#This Row],[Worker ID]],0)</f>
        <v>0</v>
      </c>
    </row>
    <row r="223" spans="1:23" x14ac:dyDescent="0.25">
      <c r="A223" t="s">
        <v>1343</v>
      </c>
      <c r="B223" t="s">
        <v>1344</v>
      </c>
      <c r="C223">
        <v>1</v>
      </c>
      <c r="D223">
        <v>0</v>
      </c>
      <c r="E223" s="1">
        <v>0</v>
      </c>
      <c r="F223">
        <f>Table1[[#This Row],[Number of HITs approved or rejected - Lifetime]]-Table1[[#This Row],[Number of HITs approved or rejected - Last 30 days]]</f>
        <v>0</v>
      </c>
      <c r="G223">
        <f>Table1[[#This Row],[Number of HITs approved - Lifetime]]-Table1[[#This Row],[Number of HITs approved - Last 30 days]]</f>
        <v>0</v>
      </c>
      <c r="H223">
        <f>IF(Table1[[#This Row],[HITS submitted before]]&gt;Table1[[#This Row],[HITs Approved Before]],Table1[[#This Row],[HITS submitted before]]-Table1[[#This Row],[HITs Approved Before]],0)</f>
        <v>0</v>
      </c>
      <c r="I223">
        <v>1</v>
      </c>
      <c r="J223">
        <v>0</v>
      </c>
      <c r="K223">
        <f>Table1[[#This Row],[Number of HITs approved or rejected - Last 30 days]]-Table1[[#This Row],[Number of HITs approved - Last 30 days]]</f>
        <v>1</v>
      </c>
      <c r="L2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3" s="1">
        <v>0</v>
      </c>
      <c r="N223">
        <v>1</v>
      </c>
      <c r="O223">
        <v>0</v>
      </c>
      <c r="P223" s="1">
        <v>0</v>
      </c>
      <c r="Q223" t="s">
        <v>15</v>
      </c>
      <c r="S223">
        <f>IF(Table1[[#This Row],[HITS submitted before]]&lt;&gt;0,Table1[[#This Row],[Worker ID]],0)</f>
        <v>0</v>
      </c>
      <c r="T223" t="str">
        <f>IF(Table1[[#This Row],[Number of HITs approved or rejected - Last 30 days]]&lt;&gt;0,Table1[[#This Row],[Worker ID]],0)</f>
        <v>A3S7JKTYDFADOJ</v>
      </c>
      <c r="U223">
        <f>IF(AND(Table1[[#This Row],[HITS submitted before]]&lt;&gt;0,Table1[[#This Row],[Number of HITs approved or rejected - Last 30 days]]=0),Table1[[#This Row],[Worker ID]],0)</f>
        <v>0</v>
      </c>
      <c r="V223" t="str">
        <f>IF(AND(Table1[[#This Row],[HITS submitted before]]=0,Table1[[#This Row],[Number of HITs approved or rejected - Last 30 days]]&lt;&gt;0),Table1[[#This Row],[Worker ID]],0)</f>
        <v>A3S7JKTYDFADOJ</v>
      </c>
      <c r="W223">
        <f>IF(AND(Table1[[#This Row],[HITS submitted before]]&lt;&gt;0,Table1[[#This Row],[Number of HITs approved or rejected - Last 30 days]]&lt;&gt;0),Table1[[#This Row],[Worker ID]],0)</f>
        <v>0</v>
      </c>
    </row>
    <row r="224" spans="1:23" x14ac:dyDescent="0.25">
      <c r="A224" t="s">
        <v>1357</v>
      </c>
      <c r="B224" t="s">
        <v>1358</v>
      </c>
      <c r="C224">
        <v>1</v>
      </c>
      <c r="D224">
        <v>0</v>
      </c>
      <c r="E224" s="1">
        <v>0</v>
      </c>
      <c r="F224">
        <f>Table1[[#This Row],[Number of HITs approved or rejected - Lifetime]]-Table1[[#This Row],[Number of HITs approved or rejected - Last 30 days]]</f>
        <v>0</v>
      </c>
      <c r="G224">
        <f>Table1[[#This Row],[Number of HITs approved - Lifetime]]-Table1[[#This Row],[Number of HITs approved - Last 30 days]]</f>
        <v>0</v>
      </c>
      <c r="H224">
        <f>IF(Table1[[#This Row],[HITS submitted before]]&gt;Table1[[#This Row],[HITs Approved Before]],Table1[[#This Row],[HITS submitted before]]-Table1[[#This Row],[HITs Approved Before]],0)</f>
        <v>0</v>
      </c>
      <c r="I224">
        <v>1</v>
      </c>
      <c r="J224">
        <v>0</v>
      </c>
      <c r="K224">
        <f>Table1[[#This Row],[Number of HITs approved or rejected - Last 30 days]]-Table1[[#This Row],[Number of HITs approved - Last 30 days]]</f>
        <v>1</v>
      </c>
      <c r="L2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4" s="1">
        <v>0</v>
      </c>
      <c r="N224">
        <v>1</v>
      </c>
      <c r="O224">
        <v>0</v>
      </c>
      <c r="P224" s="1">
        <v>0</v>
      </c>
      <c r="Q224" t="s">
        <v>15</v>
      </c>
      <c r="S224">
        <f>IF(Table1[[#This Row],[HITS submitted before]]&lt;&gt;0,Table1[[#This Row],[Worker ID]],0)</f>
        <v>0</v>
      </c>
      <c r="T224" t="str">
        <f>IF(Table1[[#This Row],[Number of HITs approved or rejected - Last 30 days]]&lt;&gt;0,Table1[[#This Row],[Worker ID]],0)</f>
        <v>A3TCLQEZL9CXR1</v>
      </c>
      <c r="U224">
        <f>IF(AND(Table1[[#This Row],[HITS submitted before]]&lt;&gt;0,Table1[[#This Row],[Number of HITs approved or rejected - Last 30 days]]=0),Table1[[#This Row],[Worker ID]],0)</f>
        <v>0</v>
      </c>
      <c r="V224" t="str">
        <f>IF(AND(Table1[[#This Row],[HITS submitted before]]=0,Table1[[#This Row],[Number of HITs approved or rejected - Last 30 days]]&lt;&gt;0),Table1[[#This Row],[Worker ID]],0)</f>
        <v>A3TCLQEZL9CXR1</v>
      </c>
      <c r="W224">
        <f>IF(AND(Table1[[#This Row],[HITS submitted before]]&lt;&gt;0,Table1[[#This Row],[Number of HITs approved or rejected - Last 30 days]]&lt;&gt;0),Table1[[#This Row],[Worker ID]],0)</f>
        <v>0</v>
      </c>
    </row>
    <row r="225" spans="1:23" x14ac:dyDescent="0.25">
      <c r="A225" t="s">
        <v>1365</v>
      </c>
      <c r="B225" t="s">
        <v>1366</v>
      </c>
      <c r="C225">
        <v>1</v>
      </c>
      <c r="D225">
        <v>0</v>
      </c>
      <c r="E225" s="1">
        <v>0</v>
      </c>
      <c r="F225">
        <f>Table1[[#This Row],[Number of HITs approved or rejected - Lifetime]]-Table1[[#This Row],[Number of HITs approved or rejected - Last 30 days]]</f>
        <v>0</v>
      </c>
      <c r="G225">
        <f>Table1[[#This Row],[Number of HITs approved - Lifetime]]-Table1[[#This Row],[Number of HITs approved - Last 30 days]]</f>
        <v>0</v>
      </c>
      <c r="H225">
        <f>IF(Table1[[#This Row],[HITS submitted before]]&gt;Table1[[#This Row],[HITs Approved Before]],Table1[[#This Row],[HITS submitted before]]-Table1[[#This Row],[HITs Approved Before]],0)</f>
        <v>0</v>
      </c>
      <c r="I225">
        <v>1</v>
      </c>
      <c r="J225">
        <v>0</v>
      </c>
      <c r="K225">
        <f>Table1[[#This Row],[Number of HITs approved or rejected - Last 30 days]]-Table1[[#This Row],[Number of HITs approved - Last 30 days]]</f>
        <v>1</v>
      </c>
      <c r="L22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5" s="1">
        <v>0</v>
      </c>
      <c r="N225">
        <v>0</v>
      </c>
      <c r="O225">
        <v>0</v>
      </c>
      <c r="P225" s="1">
        <v>0</v>
      </c>
      <c r="Q225" t="s">
        <v>15</v>
      </c>
      <c r="S225">
        <f>IF(Table1[[#This Row],[HITS submitted before]]&lt;&gt;0,Table1[[#This Row],[Worker ID]],0)</f>
        <v>0</v>
      </c>
      <c r="T225" t="str">
        <f>IF(Table1[[#This Row],[Number of HITs approved or rejected - Last 30 days]]&lt;&gt;0,Table1[[#This Row],[Worker ID]],0)</f>
        <v>A3TPMQRZ5JISG0</v>
      </c>
      <c r="U225">
        <f>IF(AND(Table1[[#This Row],[HITS submitted before]]&lt;&gt;0,Table1[[#This Row],[Number of HITs approved or rejected - Last 30 days]]=0),Table1[[#This Row],[Worker ID]],0)</f>
        <v>0</v>
      </c>
      <c r="V225" t="str">
        <f>IF(AND(Table1[[#This Row],[HITS submitted before]]=0,Table1[[#This Row],[Number of HITs approved or rejected - Last 30 days]]&lt;&gt;0),Table1[[#This Row],[Worker ID]],0)</f>
        <v>A3TPMQRZ5JISG0</v>
      </c>
      <c r="W225">
        <f>IF(AND(Table1[[#This Row],[HITS submitted before]]&lt;&gt;0,Table1[[#This Row],[Number of HITs approved or rejected - Last 30 days]]&lt;&gt;0),Table1[[#This Row],[Worker ID]],0)</f>
        <v>0</v>
      </c>
    </row>
    <row r="226" spans="1:23" x14ac:dyDescent="0.25">
      <c r="A226" t="s">
        <v>1505</v>
      </c>
      <c r="B226" t="s">
        <v>1506</v>
      </c>
      <c r="C226">
        <v>1</v>
      </c>
      <c r="D226">
        <v>0</v>
      </c>
      <c r="E226" s="1">
        <v>0</v>
      </c>
      <c r="F226">
        <f>Table1[[#This Row],[Number of HITs approved or rejected - Lifetime]]-Table1[[#This Row],[Number of HITs approved or rejected - Last 30 days]]</f>
        <v>0</v>
      </c>
      <c r="G226">
        <f>Table1[[#This Row],[Number of HITs approved - Lifetime]]-Table1[[#This Row],[Number of HITs approved - Last 30 days]]</f>
        <v>0</v>
      </c>
      <c r="H226">
        <f>IF(Table1[[#This Row],[HITS submitted before]]&gt;Table1[[#This Row],[HITs Approved Before]],Table1[[#This Row],[HITS submitted before]]-Table1[[#This Row],[HITs Approved Before]],0)</f>
        <v>0</v>
      </c>
      <c r="I226">
        <v>1</v>
      </c>
      <c r="J226">
        <v>0</v>
      </c>
      <c r="K226">
        <f>Table1[[#This Row],[Number of HITs approved or rejected - Last 30 days]]-Table1[[#This Row],[Number of HITs approved - Last 30 days]]</f>
        <v>1</v>
      </c>
      <c r="L22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6" s="1">
        <v>0</v>
      </c>
      <c r="N226">
        <v>1</v>
      </c>
      <c r="O226">
        <v>0</v>
      </c>
      <c r="P226" s="1">
        <v>0</v>
      </c>
      <c r="Q226" t="s">
        <v>15</v>
      </c>
      <c r="S226">
        <f>IF(Table1[[#This Row],[HITS submitted before]]&lt;&gt;0,Table1[[#This Row],[Worker ID]],0)</f>
        <v>0</v>
      </c>
      <c r="T226" t="str">
        <f>IF(Table1[[#This Row],[Number of HITs approved or rejected - Last 30 days]]&lt;&gt;0,Table1[[#This Row],[Worker ID]],0)</f>
        <v>AA5Q5O5K1D4I2</v>
      </c>
      <c r="U226">
        <f>IF(AND(Table1[[#This Row],[HITS submitted before]]&lt;&gt;0,Table1[[#This Row],[Number of HITs approved or rejected - Last 30 days]]=0),Table1[[#This Row],[Worker ID]],0)</f>
        <v>0</v>
      </c>
      <c r="V226" t="str">
        <f>IF(AND(Table1[[#This Row],[HITS submitted before]]=0,Table1[[#This Row],[Number of HITs approved or rejected - Last 30 days]]&lt;&gt;0),Table1[[#This Row],[Worker ID]],0)</f>
        <v>AA5Q5O5K1D4I2</v>
      </c>
      <c r="W226">
        <f>IF(AND(Table1[[#This Row],[HITS submitted before]]&lt;&gt;0,Table1[[#This Row],[Number of HITs approved or rejected - Last 30 days]]&lt;&gt;0),Table1[[#This Row],[Worker ID]],0)</f>
        <v>0</v>
      </c>
    </row>
    <row r="227" spans="1:23" x14ac:dyDescent="0.25">
      <c r="A227" t="s">
        <v>1575</v>
      </c>
      <c r="B227" t="s">
        <v>1576</v>
      </c>
      <c r="C227">
        <v>1</v>
      </c>
      <c r="D227">
        <v>0</v>
      </c>
      <c r="E227" s="1">
        <v>0</v>
      </c>
      <c r="F227">
        <f>Table1[[#This Row],[Number of HITs approved or rejected - Lifetime]]-Table1[[#This Row],[Number of HITs approved or rejected - Last 30 days]]</f>
        <v>0</v>
      </c>
      <c r="G227">
        <f>Table1[[#This Row],[Number of HITs approved - Lifetime]]-Table1[[#This Row],[Number of HITs approved - Last 30 days]]</f>
        <v>0</v>
      </c>
      <c r="H227">
        <f>IF(Table1[[#This Row],[HITS submitted before]]&gt;Table1[[#This Row],[HITs Approved Before]],Table1[[#This Row],[HITS submitted before]]-Table1[[#This Row],[HITs Approved Before]],0)</f>
        <v>0</v>
      </c>
      <c r="I227">
        <v>1</v>
      </c>
      <c r="J227">
        <v>0</v>
      </c>
      <c r="K227">
        <f>Table1[[#This Row],[Number of HITs approved or rejected - Last 30 days]]-Table1[[#This Row],[Number of HITs approved - Last 30 days]]</f>
        <v>1</v>
      </c>
      <c r="L22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7" s="1">
        <v>0</v>
      </c>
      <c r="N227">
        <v>1</v>
      </c>
      <c r="O227">
        <v>0</v>
      </c>
      <c r="P227" s="1">
        <v>0</v>
      </c>
      <c r="Q227" t="s">
        <v>15</v>
      </c>
      <c r="S227">
        <f>IF(Table1[[#This Row],[HITS submitted before]]&lt;&gt;0,Table1[[#This Row],[Worker ID]],0)</f>
        <v>0</v>
      </c>
      <c r="T227" t="str">
        <f>IF(Table1[[#This Row],[Number of HITs approved or rejected - Last 30 days]]&lt;&gt;0,Table1[[#This Row],[Worker ID]],0)</f>
        <v>AGY2PTZLZFT2L</v>
      </c>
      <c r="U227">
        <f>IF(AND(Table1[[#This Row],[HITS submitted before]]&lt;&gt;0,Table1[[#This Row],[Number of HITs approved or rejected - Last 30 days]]=0),Table1[[#This Row],[Worker ID]],0)</f>
        <v>0</v>
      </c>
      <c r="V227" t="str">
        <f>IF(AND(Table1[[#This Row],[HITS submitted before]]=0,Table1[[#This Row],[Number of HITs approved or rejected - Last 30 days]]&lt;&gt;0),Table1[[#This Row],[Worker ID]],0)</f>
        <v>AGY2PTZLZFT2L</v>
      </c>
      <c r="W227">
        <f>IF(AND(Table1[[#This Row],[HITS submitted before]]&lt;&gt;0,Table1[[#This Row],[Number of HITs approved or rejected - Last 30 days]]&lt;&gt;0),Table1[[#This Row],[Worker ID]],0)</f>
        <v>0</v>
      </c>
    </row>
    <row r="228" spans="1:23" x14ac:dyDescent="0.25">
      <c r="A228" t="s">
        <v>1589</v>
      </c>
      <c r="B228" t="s">
        <v>1590</v>
      </c>
      <c r="C228">
        <v>1</v>
      </c>
      <c r="D228">
        <v>0</v>
      </c>
      <c r="E228" s="1">
        <v>0</v>
      </c>
      <c r="F228">
        <f>Table1[[#This Row],[Number of HITs approved or rejected - Lifetime]]-Table1[[#This Row],[Number of HITs approved or rejected - Last 30 days]]</f>
        <v>0</v>
      </c>
      <c r="G228">
        <f>Table1[[#This Row],[Number of HITs approved - Lifetime]]-Table1[[#This Row],[Number of HITs approved - Last 30 days]]</f>
        <v>0</v>
      </c>
      <c r="H228">
        <f>IF(Table1[[#This Row],[HITS submitted before]]&gt;Table1[[#This Row],[HITs Approved Before]],Table1[[#This Row],[HITS submitted before]]-Table1[[#This Row],[HITs Approved Before]],0)</f>
        <v>0</v>
      </c>
      <c r="I228">
        <v>1</v>
      </c>
      <c r="J228">
        <v>0</v>
      </c>
      <c r="K228">
        <f>Table1[[#This Row],[Number of HITs approved or rejected - Last 30 days]]-Table1[[#This Row],[Number of HITs approved - Last 30 days]]</f>
        <v>1</v>
      </c>
      <c r="L22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8" s="1">
        <v>0</v>
      </c>
      <c r="N228">
        <v>1</v>
      </c>
      <c r="O228">
        <v>0</v>
      </c>
      <c r="P228" s="1">
        <v>0</v>
      </c>
      <c r="Q228" t="s">
        <v>15</v>
      </c>
      <c r="S228">
        <f>IF(Table1[[#This Row],[HITS submitted before]]&lt;&gt;0,Table1[[#This Row],[Worker ID]],0)</f>
        <v>0</v>
      </c>
      <c r="T228" t="str">
        <f>IF(Table1[[#This Row],[Number of HITs approved or rejected - Last 30 days]]&lt;&gt;0,Table1[[#This Row],[Worker ID]],0)</f>
        <v>AI7FHEGINMC0L</v>
      </c>
      <c r="U228">
        <f>IF(AND(Table1[[#This Row],[HITS submitted before]]&lt;&gt;0,Table1[[#This Row],[Number of HITs approved or rejected - Last 30 days]]=0),Table1[[#This Row],[Worker ID]],0)</f>
        <v>0</v>
      </c>
      <c r="V228" t="str">
        <f>IF(AND(Table1[[#This Row],[HITS submitted before]]=0,Table1[[#This Row],[Number of HITs approved or rejected - Last 30 days]]&lt;&gt;0),Table1[[#This Row],[Worker ID]],0)</f>
        <v>AI7FHEGINMC0L</v>
      </c>
      <c r="W228">
        <f>IF(AND(Table1[[#This Row],[HITS submitted before]]&lt;&gt;0,Table1[[#This Row],[Number of HITs approved or rejected - Last 30 days]]&lt;&gt;0),Table1[[#This Row],[Worker ID]],0)</f>
        <v>0</v>
      </c>
    </row>
    <row r="229" spans="1:23" x14ac:dyDescent="0.25">
      <c r="A229" t="s">
        <v>1631</v>
      </c>
      <c r="B229" t="s">
        <v>1632</v>
      </c>
      <c r="C229">
        <v>1</v>
      </c>
      <c r="D229">
        <v>0</v>
      </c>
      <c r="E229" s="1">
        <v>0</v>
      </c>
      <c r="F229">
        <f>Table1[[#This Row],[Number of HITs approved or rejected - Lifetime]]-Table1[[#This Row],[Number of HITs approved or rejected - Last 30 days]]</f>
        <v>0</v>
      </c>
      <c r="G229">
        <f>Table1[[#This Row],[Number of HITs approved - Lifetime]]-Table1[[#This Row],[Number of HITs approved - Last 30 days]]</f>
        <v>0</v>
      </c>
      <c r="H229">
        <f>IF(Table1[[#This Row],[HITS submitted before]]&gt;Table1[[#This Row],[HITs Approved Before]],Table1[[#This Row],[HITS submitted before]]-Table1[[#This Row],[HITs Approved Before]],0)</f>
        <v>0</v>
      </c>
      <c r="I229">
        <v>1</v>
      </c>
      <c r="J229">
        <v>0</v>
      </c>
      <c r="K229">
        <f>Table1[[#This Row],[Number of HITs approved or rejected - Last 30 days]]-Table1[[#This Row],[Number of HITs approved - Last 30 days]]</f>
        <v>1</v>
      </c>
      <c r="L22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29" s="1">
        <v>0</v>
      </c>
      <c r="N229">
        <v>1</v>
      </c>
      <c r="O229">
        <v>0</v>
      </c>
      <c r="P229" s="1">
        <v>0</v>
      </c>
      <c r="Q229" t="s">
        <v>15</v>
      </c>
      <c r="S229">
        <f>IF(Table1[[#This Row],[HITS submitted before]]&lt;&gt;0,Table1[[#This Row],[Worker ID]],0)</f>
        <v>0</v>
      </c>
      <c r="T229" t="str">
        <f>IF(Table1[[#This Row],[Number of HITs approved or rejected - Last 30 days]]&lt;&gt;0,Table1[[#This Row],[Worker ID]],0)</f>
        <v>ALEJV7D94ZLHF</v>
      </c>
      <c r="U229">
        <f>IF(AND(Table1[[#This Row],[HITS submitted before]]&lt;&gt;0,Table1[[#This Row],[Number of HITs approved or rejected - Last 30 days]]=0),Table1[[#This Row],[Worker ID]],0)</f>
        <v>0</v>
      </c>
      <c r="V229" t="str">
        <f>IF(AND(Table1[[#This Row],[HITS submitted before]]=0,Table1[[#This Row],[Number of HITs approved or rejected - Last 30 days]]&lt;&gt;0),Table1[[#This Row],[Worker ID]],0)</f>
        <v>ALEJV7D94ZLHF</v>
      </c>
      <c r="W229">
        <f>IF(AND(Table1[[#This Row],[HITS submitted before]]&lt;&gt;0,Table1[[#This Row],[Number of HITs approved or rejected - Last 30 days]]&lt;&gt;0),Table1[[#This Row],[Worker ID]],0)</f>
        <v>0</v>
      </c>
    </row>
    <row r="230" spans="1:23" x14ac:dyDescent="0.25">
      <c r="A230" t="s">
        <v>1677</v>
      </c>
      <c r="B230" t="s">
        <v>1678</v>
      </c>
      <c r="C230">
        <v>1</v>
      </c>
      <c r="D230">
        <v>0</v>
      </c>
      <c r="E230" s="1">
        <v>0</v>
      </c>
      <c r="F230">
        <f>Table1[[#This Row],[Number of HITs approved or rejected - Lifetime]]-Table1[[#This Row],[Number of HITs approved or rejected - Last 30 days]]</f>
        <v>0</v>
      </c>
      <c r="G230">
        <f>Table1[[#This Row],[Number of HITs approved - Lifetime]]-Table1[[#This Row],[Number of HITs approved - Last 30 days]]</f>
        <v>0</v>
      </c>
      <c r="H230">
        <f>IF(Table1[[#This Row],[HITS submitted before]]&gt;Table1[[#This Row],[HITs Approved Before]],Table1[[#This Row],[HITS submitted before]]-Table1[[#This Row],[HITs Approved Before]],0)</f>
        <v>0</v>
      </c>
      <c r="I230">
        <v>1</v>
      </c>
      <c r="J230">
        <v>0</v>
      </c>
      <c r="K230">
        <f>Table1[[#This Row],[Number of HITs approved or rejected - Last 30 days]]-Table1[[#This Row],[Number of HITs approved - Last 30 days]]</f>
        <v>1</v>
      </c>
      <c r="L23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30" s="1">
        <v>0</v>
      </c>
      <c r="N230">
        <v>0</v>
      </c>
      <c r="O230">
        <v>0</v>
      </c>
      <c r="P230" s="1">
        <v>0</v>
      </c>
      <c r="Q230" t="s">
        <v>15</v>
      </c>
      <c r="S230">
        <f>IF(Table1[[#This Row],[HITS submitted before]]&lt;&gt;0,Table1[[#This Row],[Worker ID]],0)</f>
        <v>0</v>
      </c>
      <c r="T230" t="str">
        <f>IF(Table1[[#This Row],[Number of HITs approved or rejected - Last 30 days]]&lt;&gt;0,Table1[[#This Row],[Worker ID]],0)</f>
        <v>AOM9Y1QA0RBT6</v>
      </c>
      <c r="U230">
        <f>IF(AND(Table1[[#This Row],[HITS submitted before]]&lt;&gt;0,Table1[[#This Row],[Number of HITs approved or rejected - Last 30 days]]=0),Table1[[#This Row],[Worker ID]],0)</f>
        <v>0</v>
      </c>
      <c r="V230" t="str">
        <f>IF(AND(Table1[[#This Row],[HITS submitted before]]=0,Table1[[#This Row],[Number of HITs approved or rejected - Last 30 days]]&lt;&gt;0),Table1[[#This Row],[Worker ID]],0)</f>
        <v>AOM9Y1QA0RBT6</v>
      </c>
      <c r="W230">
        <f>IF(AND(Table1[[#This Row],[HITS submitted before]]&lt;&gt;0,Table1[[#This Row],[Number of HITs approved or rejected - Last 30 days]]&lt;&gt;0),Table1[[#This Row],[Worker ID]],0)</f>
        <v>0</v>
      </c>
    </row>
    <row r="231" spans="1:23" x14ac:dyDescent="0.25">
      <c r="A231" t="s">
        <v>1731</v>
      </c>
      <c r="B231" t="s">
        <v>1732</v>
      </c>
      <c r="C231">
        <v>1</v>
      </c>
      <c r="D231">
        <v>0</v>
      </c>
      <c r="E231" s="1">
        <v>0</v>
      </c>
      <c r="F231">
        <f>Table1[[#This Row],[Number of HITs approved or rejected - Lifetime]]-Table1[[#This Row],[Number of HITs approved or rejected - Last 30 days]]</f>
        <v>0</v>
      </c>
      <c r="G231">
        <f>Table1[[#This Row],[Number of HITs approved - Lifetime]]-Table1[[#This Row],[Number of HITs approved - Last 30 days]]</f>
        <v>0</v>
      </c>
      <c r="H231">
        <f>IF(Table1[[#This Row],[HITS submitted before]]&gt;Table1[[#This Row],[HITs Approved Before]],Table1[[#This Row],[HITS submitted before]]-Table1[[#This Row],[HITs Approved Before]],0)</f>
        <v>0</v>
      </c>
      <c r="I231">
        <v>1</v>
      </c>
      <c r="J231">
        <v>0</v>
      </c>
      <c r="K231">
        <f>Table1[[#This Row],[Number of HITs approved or rejected - Last 30 days]]-Table1[[#This Row],[Number of HITs approved - Last 30 days]]</f>
        <v>1</v>
      </c>
      <c r="L23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31" s="1">
        <v>0</v>
      </c>
      <c r="N231">
        <v>1</v>
      </c>
      <c r="O231">
        <v>0</v>
      </c>
      <c r="P231" s="1">
        <v>0</v>
      </c>
      <c r="Q231" t="s">
        <v>15</v>
      </c>
      <c r="S231">
        <f>IF(Table1[[#This Row],[HITS submitted before]]&lt;&gt;0,Table1[[#This Row],[Worker ID]],0)</f>
        <v>0</v>
      </c>
      <c r="T231" t="str">
        <f>IF(Table1[[#This Row],[Number of HITs approved or rejected - Last 30 days]]&lt;&gt;0,Table1[[#This Row],[Worker ID]],0)</f>
        <v>ARSXYXRDPTTL6</v>
      </c>
      <c r="U231">
        <f>IF(AND(Table1[[#This Row],[HITS submitted before]]&lt;&gt;0,Table1[[#This Row],[Number of HITs approved or rejected - Last 30 days]]=0),Table1[[#This Row],[Worker ID]],0)</f>
        <v>0</v>
      </c>
      <c r="V231" t="str">
        <f>IF(AND(Table1[[#This Row],[HITS submitted before]]=0,Table1[[#This Row],[Number of HITs approved or rejected - Last 30 days]]&lt;&gt;0),Table1[[#This Row],[Worker ID]],0)</f>
        <v>ARSXYXRDPTTL6</v>
      </c>
      <c r="W231">
        <f>IF(AND(Table1[[#This Row],[HITS submitted before]]&lt;&gt;0,Table1[[#This Row],[Number of HITs approved or rejected - Last 30 days]]&lt;&gt;0),Table1[[#This Row],[Worker ID]],0)</f>
        <v>0</v>
      </c>
    </row>
    <row r="232" spans="1:23" x14ac:dyDescent="0.25">
      <c r="A232" t="s">
        <v>1737</v>
      </c>
      <c r="B232" t="s">
        <v>1738</v>
      </c>
      <c r="C232">
        <v>1</v>
      </c>
      <c r="D232">
        <v>0</v>
      </c>
      <c r="E232" s="1">
        <v>0</v>
      </c>
      <c r="F232">
        <f>Table1[[#This Row],[Number of HITs approved or rejected - Lifetime]]-Table1[[#This Row],[Number of HITs approved or rejected - Last 30 days]]</f>
        <v>0</v>
      </c>
      <c r="G232">
        <f>Table1[[#This Row],[Number of HITs approved - Lifetime]]-Table1[[#This Row],[Number of HITs approved - Last 30 days]]</f>
        <v>0</v>
      </c>
      <c r="H232">
        <f>IF(Table1[[#This Row],[HITS submitted before]]&gt;Table1[[#This Row],[HITs Approved Before]],Table1[[#This Row],[HITS submitted before]]-Table1[[#This Row],[HITs Approved Before]],0)</f>
        <v>0</v>
      </c>
      <c r="I232">
        <v>1</v>
      </c>
      <c r="J232">
        <v>0</v>
      </c>
      <c r="K232">
        <f>Table1[[#This Row],[Number of HITs approved or rejected - Last 30 days]]-Table1[[#This Row],[Number of HITs approved - Last 30 days]]</f>
        <v>1</v>
      </c>
      <c r="L23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32" s="1">
        <v>0</v>
      </c>
      <c r="N232">
        <v>1</v>
      </c>
      <c r="O232">
        <v>0</v>
      </c>
      <c r="P232" s="1">
        <v>0</v>
      </c>
      <c r="Q232" t="s">
        <v>15</v>
      </c>
      <c r="S232">
        <f>IF(Table1[[#This Row],[HITS submitted before]]&lt;&gt;0,Table1[[#This Row],[Worker ID]],0)</f>
        <v>0</v>
      </c>
      <c r="T232" t="str">
        <f>IF(Table1[[#This Row],[Number of HITs approved or rejected - Last 30 days]]&lt;&gt;0,Table1[[#This Row],[Worker ID]],0)</f>
        <v>AS8BGRD5QFUTQ</v>
      </c>
      <c r="U232">
        <f>IF(AND(Table1[[#This Row],[HITS submitted before]]&lt;&gt;0,Table1[[#This Row],[Number of HITs approved or rejected - Last 30 days]]=0),Table1[[#This Row],[Worker ID]],0)</f>
        <v>0</v>
      </c>
      <c r="V232" t="str">
        <f>IF(AND(Table1[[#This Row],[HITS submitted before]]=0,Table1[[#This Row],[Number of HITs approved or rejected - Last 30 days]]&lt;&gt;0),Table1[[#This Row],[Worker ID]],0)</f>
        <v>AS8BGRD5QFUTQ</v>
      </c>
      <c r="W232">
        <f>IF(AND(Table1[[#This Row],[HITS submitted before]]&lt;&gt;0,Table1[[#This Row],[Number of HITs approved or rejected - Last 30 days]]&lt;&gt;0),Table1[[#This Row],[Worker ID]],0)</f>
        <v>0</v>
      </c>
    </row>
    <row r="233" spans="1:23" x14ac:dyDescent="0.25">
      <c r="A233" t="s">
        <v>1751</v>
      </c>
      <c r="B233" t="s">
        <v>1752</v>
      </c>
      <c r="C233">
        <v>1</v>
      </c>
      <c r="D233">
        <v>0</v>
      </c>
      <c r="E233" s="1">
        <v>0</v>
      </c>
      <c r="F233">
        <f>Table1[[#This Row],[Number of HITs approved or rejected - Lifetime]]-Table1[[#This Row],[Number of HITs approved or rejected - Last 30 days]]</f>
        <v>0</v>
      </c>
      <c r="G233">
        <f>Table1[[#This Row],[Number of HITs approved - Lifetime]]-Table1[[#This Row],[Number of HITs approved - Last 30 days]]</f>
        <v>0</v>
      </c>
      <c r="H233">
        <f>IF(Table1[[#This Row],[HITS submitted before]]&gt;Table1[[#This Row],[HITs Approved Before]],Table1[[#This Row],[HITS submitted before]]-Table1[[#This Row],[HITs Approved Before]],0)</f>
        <v>0</v>
      </c>
      <c r="I233">
        <v>1</v>
      </c>
      <c r="J233">
        <v>0</v>
      </c>
      <c r="K233">
        <f>Table1[[#This Row],[Number of HITs approved or rejected - Last 30 days]]-Table1[[#This Row],[Number of HITs approved - Last 30 days]]</f>
        <v>1</v>
      </c>
      <c r="L23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1</v>
      </c>
      <c r="M233" s="1">
        <v>0</v>
      </c>
      <c r="N233">
        <v>1</v>
      </c>
      <c r="O233">
        <v>0</v>
      </c>
      <c r="P233" s="1">
        <v>0</v>
      </c>
      <c r="Q233" t="s">
        <v>15</v>
      </c>
      <c r="S233">
        <f>IF(Table1[[#This Row],[HITS submitted before]]&lt;&gt;0,Table1[[#This Row],[Worker ID]],0)</f>
        <v>0</v>
      </c>
      <c r="T233" t="str">
        <f>IF(Table1[[#This Row],[Number of HITs approved or rejected - Last 30 days]]&lt;&gt;0,Table1[[#This Row],[Worker ID]],0)</f>
        <v>ATFMXWJJX7AHX</v>
      </c>
      <c r="U233">
        <f>IF(AND(Table1[[#This Row],[HITS submitted before]]&lt;&gt;0,Table1[[#This Row],[Number of HITs approved or rejected - Last 30 days]]=0),Table1[[#This Row],[Worker ID]],0)</f>
        <v>0</v>
      </c>
      <c r="V233" t="str">
        <f>IF(AND(Table1[[#This Row],[HITS submitted before]]=0,Table1[[#This Row],[Number of HITs approved or rejected - Last 30 days]]&lt;&gt;0),Table1[[#This Row],[Worker ID]],0)</f>
        <v>ATFMXWJJX7AHX</v>
      </c>
      <c r="W233">
        <f>IF(AND(Table1[[#This Row],[HITS submitted before]]&lt;&gt;0,Table1[[#This Row],[Number of HITs approved or rejected - Last 30 days]]&lt;&gt;0),Table1[[#This Row],[Worker ID]],0)</f>
        <v>0</v>
      </c>
    </row>
    <row r="234" spans="1:23" x14ac:dyDescent="0.25">
      <c r="A234" t="s">
        <v>16</v>
      </c>
      <c r="B234" t="s">
        <v>17</v>
      </c>
      <c r="C234">
        <v>1</v>
      </c>
      <c r="D234">
        <v>1</v>
      </c>
      <c r="E234" s="1">
        <v>1</v>
      </c>
      <c r="F234">
        <f>Table1[[#This Row],[Number of HITs approved or rejected - Lifetime]]-Table1[[#This Row],[Number of HITs approved or rejected - Last 30 days]]</f>
        <v>0</v>
      </c>
      <c r="G234">
        <f>Table1[[#This Row],[Number of HITs approved - Lifetime]]-Table1[[#This Row],[Number of HITs approved - Last 30 days]]</f>
        <v>0</v>
      </c>
      <c r="H234">
        <f>IF(Table1[[#This Row],[HITS submitted before]]&gt;Table1[[#This Row],[HITs Approved Before]],Table1[[#This Row],[HITS submitted before]]-Table1[[#This Row],[HITs Approved Before]],0)</f>
        <v>0</v>
      </c>
      <c r="I234">
        <v>1</v>
      </c>
      <c r="J234">
        <v>1</v>
      </c>
      <c r="K234">
        <f>Table1[[#This Row],[Number of HITs approved or rejected - Last 30 days]]-Table1[[#This Row],[Number of HITs approved - Last 30 days]]</f>
        <v>0</v>
      </c>
      <c r="L23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34" s="1">
        <v>1</v>
      </c>
      <c r="N234">
        <v>1</v>
      </c>
      <c r="O234">
        <v>1</v>
      </c>
      <c r="P234" s="1">
        <v>1</v>
      </c>
      <c r="Q234" t="s">
        <v>15</v>
      </c>
      <c r="S234">
        <f>IF(Table1[[#This Row],[HITS submitted before]]&lt;&gt;0,Table1[[#This Row],[Worker ID]],0)</f>
        <v>0</v>
      </c>
      <c r="T234" t="str">
        <f>IF(Table1[[#This Row],[Number of HITs approved or rejected - Last 30 days]]&lt;&gt;0,Table1[[#This Row],[Worker ID]],0)</f>
        <v>A100X9O4MZV8R3</v>
      </c>
      <c r="U234">
        <f>IF(AND(Table1[[#This Row],[HITS submitted before]]&lt;&gt;0,Table1[[#This Row],[Number of HITs approved or rejected - Last 30 days]]=0),Table1[[#This Row],[Worker ID]],0)</f>
        <v>0</v>
      </c>
      <c r="V234" t="str">
        <f>IF(AND(Table1[[#This Row],[HITS submitted before]]=0,Table1[[#This Row],[Number of HITs approved or rejected - Last 30 days]]&lt;&gt;0),Table1[[#This Row],[Worker ID]],0)</f>
        <v>A100X9O4MZV8R3</v>
      </c>
      <c r="W234">
        <f>IF(AND(Table1[[#This Row],[HITS submitted before]]&lt;&gt;0,Table1[[#This Row],[Number of HITs approved or rejected - Last 30 days]]&lt;&gt;0),Table1[[#This Row],[Worker ID]],0)</f>
        <v>0</v>
      </c>
    </row>
    <row r="235" spans="1:23" x14ac:dyDescent="0.25">
      <c r="A235" t="s">
        <v>44</v>
      </c>
      <c r="B235" t="s">
        <v>45</v>
      </c>
      <c r="C235">
        <v>1</v>
      </c>
      <c r="D235">
        <v>1</v>
      </c>
      <c r="E235" s="1">
        <v>1</v>
      </c>
      <c r="F235">
        <f>Table1[[#This Row],[Number of HITs approved or rejected - Lifetime]]-Table1[[#This Row],[Number of HITs approved or rejected - Last 30 days]]</f>
        <v>0</v>
      </c>
      <c r="G235">
        <f>Table1[[#This Row],[Number of HITs approved - Lifetime]]-Table1[[#This Row],[Number of HITs approved - Last 30 days]]</f>
        <v>0</v>
      </c>
      <c r="H235">
        <f>IF(Table1[[#This Row],[HITS submitted before]]&gt;Table1[[#This Row],[HITs Approved Before]],Table1[[#This Row],[HITS submitted before]]-Table1[[#This Row],[HITs Approved Before]],0)</f>
        <v>0</v>
      </c>
      <c r="I235">
        <v>1</v>
      </c>
      <c r="J235">
        <v>1</v>
      </c>
      <c r="K235">
        <f>Table1[[#This Row],[Number of HITs approved or rejected - Last 30 days]]-Table1[[#This Row],[Number of HITs approved - Last 30 days]]</f>
        <v>0</v>
      </c>
      <c r="L23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35" s="1">
        <v>1</v>
      </c>
      <c r="N235">
        <v>1</v>
      </c>
      <c r="O235">
        <v>1</v>
      </c>
      <c r="P235" s="1">
        <v>1</v>
      </c>
      <c r="Q235" t="s">
        <v>15</v>
      </c>
      <c r="S235">
        <f>IF(Table1[[#This Row],[HITS submitted before]]&lt;&gt;0,Table1[[#This Row],[Worker ID]],0)</f>
        <v>0</v>
      </c>
      <c r="T235" t="str">
        <f>IF(Table1[[#This Row],[Number of HITs approved or rejected - Last 30 days]]&lt;&gt;0,Table1[[#This Row],[Worker ID]],0)</f>
        <v>A13GGM47LP6HB7</v>
      </c>
      <c r="U235">
        <f>IF(AND(Table1[[#This Row],[HITS submitted before]]&lt;&gt;0,Table1[[#This Row],[Number of HITs approved or rejected - Last 30 days]]=0),Table1[[#This Row],[Worker ID]],0)</f>
        <v>0</v>
      </c>
      <c r="V235" t="str">
        <f>IF(AND(Table1[[#This Row],[HITS submitted before]]=0,Table1[[#This Row],[Number of HITs approved or rejected - Last 30 days]]&lt;&gt;0),Table1[[#This Row],[Worker ID]],0)</f>
        <v>A13GGM47LP6HB7</v>
      </c>
      <c r="W235">
        <f>IF(AND(Table1[[#This Row],[HITS submitted before]]&lt;&gt;0,Table1[[#This Row],[Number of HITs approved or rejected - Last 30 days]]&lt;&gt;0),Table1[[#This Row],[Worker ID]],0)</f>
        <v>0</v>
      </c>
    </row>
    <row r="236" spans="1:23" x14ac:dyDescent="0.25">
      <c r="A236" t="s">
        <v>52</v>
      </c>
      <c r="B236" t="s">
        <v>53</v>
      </c>
      <c r="C236">
        <v>1</v>
      </c>
      <c r="D236">
        <v>1</v>
      </c>
      <c r="E236" s="1">
        <v>1</v>
      </c>
      <c r="F236">
        <f>Table1[[#This Row],[Number of HITs approved or rejected - Lifetime]]-Table1[[#This Row],[Number of HITs approved or rejected - Last 30 days]]</f>
        <v>0</v>
      </c>
      <c r="G236">
        <f>Table1[[#This Row],[Number of HITs approved - Lifetime]]-Table1[[#This Row],[Number of HITs approved - Last 30 days]]</f>
        <v>0</v>
      </c>
      <c r="H236">
        <f>IF(Table1[[#This Row],[HITS submitted before]]&gt;Table1[[#This Row],[HITs Approved Before]],Table1[[#This Row],[HITS submitted before]]-Table1[[#This Row],[HITs Approved Before]],0)</f>
        <v>0</v>
      </c>
      <c r="I236">
        <v>1</v>
      </c>
      <c r="J236">
        <v>1</v>
      </c>
      <c r="K236">
        <f>Table1[[#This Row],[Number of HITs approved or rejected - Last 30 days]]-Table1[[#This Row],[Number of HITs approved - Last 30 days]]</f>
        <v>0</v>
      </c>
      <c r="L23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36" s="1">
        <v>1</v>
      </c>
      <c r="N236">
        <v>1</v>
      </c>
      <c r="O236">
        <v>1</v>
      </c>
      <c r="P236" s="1">
        <v>1</v>
      </c>
      <c r="Q236" t="s">
        <v>15</v>
      </c>
      <c r="S236">
        <f>IF(Table1[[#This Row],[HITS submitted before]]&lt;&gt;0,Table1[[#This Row],[Worker ID]],0)</f>
        <v>0</v>
      </c>
      <c r="T236" t="str">
        <f>IF(Table1[[#This Row],[Number of HITs approved or rejected - Last 30 days]]&lt;&gt;0,Table1[[#This Row],[Worker ID]],0)</f>
        <v>A13UX3ONE34JJK</v>
      </c>
      <c r="U236">
        <f>IF(AND(Table1[[#This Row],[HITS submitted before]]&lt;&gt;0,Table1[[#This Row],[Number of HITs approved or rejected - Last 30 days]]=0),Table1[[#This Row],[Worker ID]],0)</f>
        <v>0</v>
      </c>
      <c r="V236" t="str">
        <f>IF(AND(Table1[[#This Row],[HITS submitted before]]=0,Table1[[#This Row],[Number of HITs approved or rejected - Last 30 days]]&lt;&gt;0),Table1[[#This Row],[Worker ID]],0)</f>
        <v>A13UX3ONE34JJK</v>
      </c>
      <c r="W236">
        <f>IF(AND(Table1[[#This Row],[HITS submitted before]]&lt;&gt;0,Table1[[#This Row],[Number of HITs approved or rejected - Last 30 days]]&lt;&gt;0),Table1[[#This Row],[Worker ID]],0)</f>
        <v>0</v>
      </c>
    </row>
    <row r="237" spans="1:23" x14ac:dyDescent="0.25">
      <c r="A237" t="s">
        <v>74</v>
      </c>
      <c r="B237" t="s">
        <v>75</v>
      </c>
      <c r="C237">
        <v>1</v>
      </c>
      <c r="D237">
        <v>1</v>
      </c>
      <c r="E237" s="1">
        <v>1</v>
      </c>
      <c r="F237">
        <f>Table1[[#This Row],[Number of HITs approved or rejected - Lifetime]]-Table1[[#This Row],[Number of HITs approved or rejected - Last 30 days]]</f>
        <v>0</v>
      </c>
      <c r="G237">
        <f>Table1[[#This Row],[Number of HITs approved - Lifetime]]-Table1[[#This Row],[Number of HITs approved - Last 30 days]]</f>
        <v>0</v>
      </c>
      <c r="H237">
        <f>IF(Table1[[#This Row],[HITS submitted before]]&gt;Table1[[#This Row],[HITs Approved Before]],Table1[[#This Row],[HITS submitted before]]-Table1[[#This Row],[HITs Approved Before]],0)</f>
        <v>0</v>
      </c>
      <c r="I237">
        <v>1</v>
      </c>
      <c r="J237">
        <v>1</v>
      </c>
      <c r="K237">
        <f>Table1[[#This Row],[Number of HITs approved or rejected - Last 30 days]]-Table1[[#This Row],[Number of HITs approved - Last 30 days]]</f>
        <v>0</v>
      </c>
      <c r="L23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37" s="1">
        <v>1</v>
      </c>
      <c r="N237">
        <v>1</v>
      </c>
      <c r="O237">
        <v>1</v>
      </c>
      <c r="P237" s="1">
        <v>1</v>
      </c>
      <c r="Q237" t="s">
        <v>15</v>
      </c>
      <c r="S237">
        <f>IF(Table1[[#This Row],[HITS submitted before]]&lt;&gt;0,Table1[[#This Row],[Worker ID]],0)</f>
        <v>0</v>
      </c>
      <c r="T237" t="str">
        <f>IF(Table1[[#This Row],[Number of HITs approved or rejected - Last 30 days]]&lt;&gt;0,Table1[[#This Row],[Worker ID]],0)</f>
        <v>A15JKL0S8C3QG1</v>
      </c>
      <c r="U237">
        <f>IF(AND(Table1[[#This Row],[HITS submitted before]]&lt;&gt;0,Table1[[#This Row],[Number of HITs approved or rejected - Last 30 days]]=0),Table1[[#This Row],[Worker ID]],0)</f>
        <v>0</v>
      </c>
      <c r="V237" t="str">
        <f>IF(AND(Table1[[#This Row],[HITS submitted before]]=0,Table1[[#This Row],[Number of HITs approved or rejected - Last 30 days]]&lt;&gt;0),Table1[[#This Row],[Worker ID]],0)</f>
        <v>A15JKL0S8C3QG1</v>
      </c>
      <c r="W237">
        <f>IF(AND(Table1[[#This Row],[HITS submitted before]]&lt;&gt;0,Table1[[#This Row],[Number of HITs approved or rejected - Last 30 days]]&lt;&gt;0),Table1[[#This Row],[Worker ID]],0)</f>
        <v>0</v>
      </c>
    </row>
    <row r="238" spans="1:23" x14ac:dyDescent="0.25">
      <c r="A238" t="s">
        <v>78</v>
      </c>
      <c r="B238" t="s">
        <v>79</v>
      </c>
      <c r="C238">
        <v>1</v>
      </c>
      <c r="D238">
        <v>1</v>
      </c>
      <c r="E238" s="1">
        <v>1</v>
      </c>
      <c r="F238">
        <f>Table1[[#This Row],[Number of HITs approved or rejected - Lifetime]]-Table1[[#This Row],[Number of HITs approved or rejected - Last 30 days]]</f>
        <v>0</v>
      </c>
      <c r="G238">
        <f>Table1[[#This Row],[Number of HITs approved - Lifetime]]-Table1[[#This Row],[Number of HITs approved - Last 30 days]]</f>
        <v>0</v>
      </c>
      <c r="H238">
        <f>IF(Table1[[#This Row],[HITS submitted before]]&gt;Table1[[#This Row],[HITs Approved Before]],Table1[[#This Row],[HITS submitted before]]-Table1[[#This Row],[HITs Approved Before]],0)</f>
        <v>0</v>
      </c>
      <c r="I238">
        <v>1</v>
      </c>
      <c r="J238">
        <v>1</v>
      </c>
      <c r="K238">
        <f>Table1[[#This Row],[Number of HITs approved or rejected - Last 30 days]]-Table1[[#This Row],[Number of HITs approved - Last 30 days]]</f>
        <v>0</v>
      </c>
      <c r="L23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38" s="1">
        <v>1</v>
      </c>
      <c r="N238">
        <v>1</v>
      </c>
      <c r="O238">
        <v>1</v>
      </c>
      <c r="P238" s="1">
        <v>1</v>
      </c>
      <c r="Q238" t="s">
        <v>15</v>
      </c>
      <c r="S238">
        <f>IF(Table1[[#This Row],[HITS submitted before]]&lt;&gt;0,Table1[[#This Row],[Worker ID]],0)</f>
        <v>0</v>
      </c>
      <c r="T238" t="str">
        <f>IF(Table1[[#This Row],[Number of HITs approved or rejected - Last 30 days]]&lt;&gt;0,Table1[[#This Row],[Worker ID]],0)</f>
        <v>A15N5IP4KCIL38</v>
      </c>
      <c r="U238">
        <f>IF(AND(Table1[[#This Row],[HITS submitted before]]&lt;&gt;0,Table1[[#This Row],[Number of HITs approved or rejected - Last 30 days]]=0),Table1[[#This Row],[Worker ID]],0)</f>
        <v>0</v>
      </c>
      <c r="V238" t="str">
        <f>IF(AND(Table1[[#This Row],[HITS submitted before]]=0,Table1[[#This Row],[Number of HITs approved or rejected - Last 30 days]]&lt;&gt;0),Table1[[#This Row],[Worker ID]],0)</f>
        <v>A15N5IP4KCIL38</v>
      </c>
      <c r="W238">
        <f>IF(AND(Table1[[#This Row],[HITS submitted before]]&lt;&gt;0,Table1[[#This Row],[Number of HITs approved or rejected - Last 30 days]]&lt;&gt;0),Table1[[#This Row],[Worker ID]],0)</f>
        <v>0</v>
      </c>
    </row>
    <row r="239" spans="1:23" x14ac:dyDescent="0.25">
      <c r="A239" t="s">
        <v>80</v>
      </c>
      <c r="B239" t="s">
        <v>81</v>
      </c>
      <c r="C239">
        <v>1</v>
      </c>
      <c r="D239">
        <v>1</v>
      </c>
      <c r="E239" s="1">
        <v>1</v>
      </c>
      <c r="F239">
        <f>Table1[[#This Row],[Number of HITs approved or rejected - Lifetime]]-Table1[[#This Row],[Number of HITs approved or rejected - Last 30 days]]</f>
        <v>0</v>
      </c>
      <c r="G239">
        <f>Table1[[#This Row],[Number of HITs approved - Lifetime]]-Table1[[#This Row],[Number of HITs approved - Last 30 days]]</f>
        <v>0</v>
      </c>
      <c r="H239">
        <f>IF(Table1[[#This Row],[HITS submitted before]]&gt;Table1[[#This Row],[HITs Approved Before]],Table1[[#This Row],[HITS submitted before]]-Table1[[#This Row],[HITs Approved Before]],0)</f>
        <v>0</v>
      </c>
      <c r="I239">
        <v>1</v>
      </c>
      <c r="J239">
        <v>1</v>
      </c>
      <c r="K239">
        <f>Table1[[#This Row],[Number of HITs approved or rejected - Last 30 days]]-Table1[[#This Row],[Number of HITs approved - Last 30 days]]</f>
        <v>0</v>
      </c>
      <c r="L23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39" s="1">
        <v>1</v>
      </c>
      <c r="N239">
        <v>1</v>
      </c>
      <c r="O239">
        <v>1</v>
      </c>
      <c r="P239" s="1">
        <v>1</v>
      </c>
      <c r="Q239" t="s">
        <v>15</v>
      </c>
      <c r="S239">
        <f>IF(Table1[[#This Row],[HITS submitted before]]&lt;&gt;0,Table1[[#This Row],[Worker ID]],0)</f>
        <v>0</v>
      </c>
      <c r="T239" t="str">
        <f>IF(Table1[[#This Row],[Number of HITs approved or rejected - Last 30 days]]&lt;&gt;0,Table1[[#This Row],[Worker ID]],0)</f>
        <v>A15SDWY3P1WQX6</v>
      </c>
      <c r="U239">
        <f>IF(AND(Table1[[#This Row],[HITS submitted before]]&lt;&gt;0,Table1[[#This Row],[Number of HITs approved or rejected - Last 30 days]]=0),Table1[[#This Row],[Worker ID]],0)</f>
        <v>0</v>
      </c>
      <c r="V239" t="str">
        <f>IF(AND(Table1[[#This Row],[HITS submitted before]]=0,Table1[[#This Row],[Number of HITs approved or rejected - Last 30 days]]&lt;&gt;0),Table1[[#This Row],[Worker ID]],0)</f>
        <v>A15SDWY3P1WQX6</v>
      </c>
      <c r="W239">
        <f>IF(AND(Table1[[#This Row],[HITS submitted before]]&lt;&gt;0,Table1[[#This Row],[Number of HITs approved or rejected - Last 30 days]]&lt;&gt;0),Table1[[#This Row],[Worker ID]],0)</f>
        <v>0</v>
      </c>
    </row>
    <row r="240" spans="1:23" x14ac:dyDescent="0.25">
      <c r="A240" t="s">
        <v>92</v>
      </c>
      <c r="B240" t="s">
        <v>93</v>
      </c>
      <c r="C240">
        <v>1</v>
      </c>
      <c r="D240">
        <v>1</v>
      </c>
      <c r="E240" s="1">
        <v>1</v>
      </c>
      <c r="F240">
        <f>Table1[[#This Row],[Number of HITs approved or rejected - Lifetime]]-Table1[[#This Row],[Number of HITs approved or rejected - Last 30 days]]</f>
        <v>0</v>
      </c>
      <c r="G240">
        <f>Table1[[#This Row],[Number of HITs approved - Lifetime]]-Table1[[#This Row],[Number of HITs approved - Last 30 days]]</f>
        <v>0</v>
      </c>
      <c r="H240">
        <f>IF(Table1[[#This Row],[HITS submitted before]]&gt;Table1[[#This Row],[HITs Approved Before]],Table1[[#This Row],[HITS submitted before]]-Table1[[#This Row],[HITs Approved Before]],0)</f>
        <v>0</v>
      </c>
      <c r="I240">
        <v>1</v>
      </c>
      <c r="J240">
        <v>1</v>
      </c>
      <c r="K240">
        <f>Table1[[#This Row],[Number of HITs approved or rejected - Last 30 days]]-Table1[[#This Row],[Number of HITs approved - Last 30 days]]</f>
        <v>0</v>
      </c>
      <c r="L24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0" s="1">
        <v>1</v>
      </c>
      <c r="N240">
        <v>1</v>
      </c>
      <c r="O240">
        <v>1</v>
      </c>
      <c r="P240" s="1">
        <v>1</v>
      </c>
      <c r="Q240" t="s">
        <v>15</v>
      </c>
      <c r="S240">
        <f>IF(Table1[[#This Row],[HITS submitted before]]&lt;&gt;0,Table1[[#This Row],[Worker ID]],0)</f>
        <v>0</v>
      </c>
      <c r="T240" t="str">
        <f>IF(Table1[[#This Row],[Number of HITs approved or rejected - Last 30 days]]&lt;&gt;0,Table1[[#This Row],[Worker ID]],0)</f>
        <v>A16J93KAMDBDF4</v>
      </c>
      <c r="U240">
        <f>IF(AND(Table1[[#This Row],[HITS submitted before]]&lt;&gt;0,Table1[[#This Row],[Number of HITs approved or rejected - Last 30 days]]=0),Table1[[#This Row],[Worker ID]],0)</f>
        <v>0</v>
      </c>
      <c r="V240" t="str">
        <f>IF(AND(Table1[[#This Row],[HITS submitted before]]=0,Table1[[#This Row],[Number of HITs approved or rejected - Last 30 days]]&lt;&gt;0),Table1[[#This Row],[Worker ID]],0)</f>
        <v>A16J93KAMDBDF4</v>
      </c>
      <c r="W240">
        <f>IF(AND(Table1[[#This Row],[HITS submitted before]]&lt;&gt;0,Table1[[#This Row],[Number of HITs approved or rejected - Last 30 days]]&lt;&gt;0),Table1[[#This Row],[Worker ID]],0)</f>
        <v>0</v>
      </c>
    </row>
    <row r="241" spans="1:23" x14ac:dyDescent="0.25">
      <c r="A241" t="s">
        <v>94</v>
      </c>
      <c r="B241" t="s">
        <v>95</v>
      </c>
      <c r="C241">
        <v>1</v>
      </c>
      <c r="D241">
        <v>1</v>
      </c>
      <c r="E241" s="1">
        <v>1</v>
      </c>
      <c r="F241">
        <f>Table1[[#This Row],[Number of HITs approved or rejected - Lifetime]]-Table1[[#This Row],[Number of HITs approved or rejected - Last 30 days]]</f>
        <v>0</v>
      </c>
      <c r="G241">
        <f>Table1[[#This Row],[Number of HITs approved - Lifetime]]-Table1[[#This Row],[Number of HITs approved - Last 30 days]]</f>
        <v>0</v>
      </c>
      <c r="H241">
        <f>IF(Table1[[#This Row],[HITS submitted before]]&gt;Table1[[#This Row],[HITs Approved Before]],Table1[[#This Row],[HITS submitted before]]-Table1[[#This Row],[HITs Approved Before]],0)</f>
        <v>0</v>
      </c>
      <c r="I241">
        <v>1</v>
      </c>
      <c r="J241">
        <v>1</v>
      </c>
      <c r="K241">
        <f>Table1[[#This Row],[Number of HITs approved or rejected - Last 30 days]]-Table1[[#This Row],[Number of HITs approved - Last 30 days]]</f>
        <v>0</v>
      </c>
      <c r="L24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1" s="1">
        <v>1</v>
      </c>
      <c r="N241">
        <v>1</v>
      </c>
      <c r="O241">
        <v>1</v>
      </c>
      <c r="P241" s="1">
        <v>1</v>
      </c>
      <c r="Q241" t="s">
        <v>15</v>
      </c>
      <c r="S241">
        <f>IF(Table1[[#This Row],[HITS submitted before]]&lt;&gt;0,Table1[[#This Row],[Worker ID]],0)</f>
        <v>0</v>
      </c>
      <c r="T241" t="str">
        <f>IF(Table1[[#This Row],[Number of HITs approved or rejected - Last 30 days]]&lt;&gt;0,Table1[[#This Row],[Worker ID]],0)</f>
        <v>A16S04WKNCZHJI</v>
      </c>
      <c r="U241">
        <f>IF(AND(Table1[[#This Row],[HITS submitted before]]&lt;&gt;0,Table1[[#This Row],[Number of HITs approved or rejected - Last 30 days]]=0),Table1[[#This Row],[Worker ID]],0)</f>
        <v>0</v>
      </c>
      <c r="V241" t="str">
        <f>IF(AND(Table1[[#This Row],[HITS submitted before]]=0,Table1[[#This Row],[Number of HITs approved or rejected - Last 30 days]]&lt;&gt;0),Table1[[#This Row],[Worker ID]],0)</f>
        <v>A16S04WKNCZHJI</v>
      </c>
      <c r="W241">
        <f>IF(AND(Table1[[#This Row],[HITS submitted before]]&lt;&gt;0,Table1[[#This Row],[Number of HITs approved or rejected - Last 30 days]]&lt;&gt;0),Table1[[#This Row],[Worker ID]],0)</f>
        <v>0</v>
      </c>
    </row>
    <row r="242" spans="1:23" x14ac:dyDescent="0.25">
      <c r="A242" t="s">
        <v>102</v>
      </c>
      <c r="B242" t="s">
        <v>103</v>
      </c>
      <c r="C242">
        <v>1</v>
      </c>
      <c r="D242">
        <v>1</v>
      </c>
      <c r="E242" s="1">
        <v>1</v>
      </c>
      <c r="F242">
        <f>Table1[[#This Row],[Number of HITs approved or rejected - Lifetime]]-Table1[[#This Row],[Number of HITs approved or rejected - Last 30 days]]</f>
        <v>0</v>
      </c>
      <c r="G242">
        <f>Table1[[#This Row],[Number of HITs approved - Lifetime]]-Table1[[#This Row],[Number of HITs approved - Last 30 days]]</f>
        <v>0</v>
      </c>
      <c r="H242">
        <f>IF(Table1[[#This Row],[HITS submitted before]]&gt;Table1[[#This Row],[HITs Approved Before]],Table1[[#This Row],[HITS submitted before]]-Table1[[#This Row],[HITs Approved Before]],0)</f>
        <v>0</v>
      </c>
      <c r="I242">
        <v>1</v>
      </c>
      <c r="J242">
        <v>1</v>
      </c>
      <c r="K242">
        <f>Table1[[#This Row],[Number of HITs approved or rejected - Last 30 days]]-Table1[[#This Row],[Number of HITs approved - Last 30 days]]</f>
        <v>0</v>
      </c>
      <c r="L24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2" s="1">
        <v>1</v>
      </c>
      <c r="N242">
        <v>1</v>
      </c>
      <c r="O242">
        <v>1</v>
      </c>
      <c r="P242" s="1">
        <v>1</v>
      </c>
      <c r="Q242" t="s">
        <v>15</v>
      </c>
      <c r="S242">
        <f>IF(Table1[[#This Row],[HITS submitted before]]&lt;&gt;0,Table1[[#This Row],[Worker ID]],0)</f>
        <v>0</v>
      </c>
      <c r="T242" t="str">
        <f>IF(Table1[[#This Row],[Number of HITs approved or rejected - Last 30 days]]&lt;&gt;0,Table1[[#This Row],[Worker ID]],0)</f>
        <v>A17RKPX6ORGYL4</v>
      </c>
      <c r="U242">
        <f>IF(AND(Table1[[#This Row],[HITS submitted before]]&lt;&gt;0,Table1[[#This Row],[Number of HITs approved or rejected - Last 30 days]]=0),Table1[[#This Row],[Worker ID]],0)</f>
        <v>0</v>
      </c>
      <c r="V242" t="str">
        <f>IF(AND(Table1[[#This Row],[HITS submitted before]]=0,Table1[[#This Row],[Number of HITs approved or rejected - Last 30 days]]&lt;&gt;0),Table1[[#This Row],[Worker ID]],0)</f>
        <v>A17RKPX6ORGYL4</v>
      </c>
      <c r="W242">
        <f>IF(AND(Table1[[#This Row],[HITS submitted before]]&lt;&gt;0,Table1[[#This Row],[Number of HITs approved or rejected - Last 30 days]]&lt;&gt;0),Table1[[#This Row],[Worker ID]],0)</f>
        <v>0</v>
      </c>
    </row>
    <row r="243" spans="1:23" x14ac:dyDescent="0.25">
      <c r="A243" t="s">
        <v>116</v>
      </c>
      <c r="B243" t="s">
        <v>117</v>
      </c>
      <c r="C243">
        <v>1</v>
      </c>
      <c r="D243">
        <v>1</v>
      </c>
      <c r="E243" s="1">
        <v>1</v>
      </c>
      <c r="F243">
        <f>Table1[[#This Row],[Number of HITs approved or rejected - Lifetime]]-Table1[[#This Row],[Number of HITs approved or rejected - Last 30 days]]</f>
        <v>0</v>
      </c>
      <c r="G243">
        <f>Table1[[#This Row],[Number of HITs approved - Lifetime]]-Table1[[#This Row],[Number of HITs approved - Last 30 days]]</f>
        <v>0</v>
      </c>
      <c r="H243">
        <f>IF(Table1[[#This Row],[HITS submitted before]]&gt;Table1[[#This Row],[HITs Approved Before]],Table1[[#This Row],[HITS submitted before]]-Table1[[#This Row],[HITs Approved Before]],0)</f>
        <v>0</v>
      </c>
      <c r="I243">
        <v>1</v>
      </c>
      <c r="J243">
        <v>1</v>
      </c>
      <c r="K243">
        <f>Table1[[#This Row],[Number of HITs approved or rejected - Last 30 days]]-Table1[[#This Row],[Number of HITs approved - Last 30 days]]</f>
        <v>0</v>
      </c>
      <c r="L24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3" s="1">
        <v>1</v>
      </c>
      <c r="N243">
        <v>1</v>
      </c>
      <c r="O243">
        <v>1</v>
      </c>
      <c r="P243" s="1">
        <v>1</v>
      </c>
      <c r="Q243" t="s">
        <v>15</v>
      </c>
      <c r="S243">
        <f>IF(Table1[[#This Row],[HITS submitted before]]&lt;&gt;0,Table1[[#This Row],[Worker ID]],0)</f>
        <v>0</v>
      </c>
      <c r="T243" t="str">
        <f>IF(Table1[[#This Row],[Number of HITs approved or rejected - Last 30 days]]&lt;&gt;0,Table1[[#This Row],[Worker ID]],0)</f>
        <v>A189B554YKALCP</v>
      </c>
      <c r="U243">
        <f>IF(AND(Table1[[#This Row],[HITS submitted before]]&lt;&gt;0,Table1[[#This Row],[Number of HITs approved or rejected - Last 30 days]]=0),Table1[[#This Row],[Worker ID]],0)</f>
        <v>0</v>
      </c>
      <c r="V243" t="str">
        <f>IF(AND(Table1[[#This Row],[HITS submitted before]]=0,Table1[[#This Row],[Number of HITs approved or rejected - Last 30 days]]&lt;&gt;0),Table1[[#This Row],[Worker ID]],0)</f>
        <v>A189B554YKALCP</v>
      </c>
      <c r="W243">
        <f>IF(AND(Table1[[#This Row],[HITS submitted before]]&lt;&gt;0,Table1[[#This Row],[Number of HITs approved or rejected - Last 30 days]]&lt;&gt;0),Table1[[#This Row],[Worker ID]],0)</f>
        <v>0</v>
      </c>
    </row>
    <row r="244" spans="1:23" x14ac:dyDescent="0.25">
      <c r="A244" t="s">
        <v>118</v>
      </c>
      <c r="B244" t="s">
        <v>119</v>
      </c>
      <c r="C244">
        <v>1</v>
      </c>
      <c r="D244">
        <v>1</v>
      </c>
      <c r="E244" s="1">
        <v>1</v>
      </c>
      <c r="F244">
        <f>Table1[[#This Row],[Number of HITs approved or rejected - Lifetime]]-Table1[[#This Row],[Number of HITs approved or rejected - Last 30 days]]</f>
        <v>0</v>
      </c>
      <c r="G244">
        <f>Table1[[#This Row],[Number of HITs approved - Lifetime]]-Table1[[#This Row],[Number of HITs approved - Last 30 days]]</f>
        <v>0</v>
      </c>
      <c r="H244">
        <f>IF(Table1[[#This Row],[HITS submitted before]]&gt;Table1[[#This Row],[HITs Approved Before]],Table1[[#This Row],[HITS submitted before]]-Table1[[#This Row],[HITs Approved Before]],0)</f>
        <v>0</v>
      </c>
      <c r="I244">
        <v>1</v>
      </c>
      <c r="J244">
        <v>1</v>
      </c>
      <c r="K244">
        <f>Table1[[#This Row],[Number of HITs approved or rejected - Last 30 days]]-Table1[[#This Row],[Number of HITs approved - Last 30 days]]</f>
        <v>0</v>
      </c>
      <c r="L24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4" s="1">
        <v>1</v>
      </c>
      <c r="N244">
        <v>1</v>
      </c>
      <c r="O244">
        <v>1</v>
      </c>
      <c r="P244" s="1">
        <v>1</v>
      </c>
      <c r="Q244" t="s">
        <v>15</v>
      </c>
      <c r="S244">
        <f>IF(Table1[[#This Row],[HITS submitted before]]&lt;&gt;0,Table1[[#This Row],[Worker ID]],0)</f>
        <v>0</v>
      </c>
      <c r="T244" t="str">
        <f>IF(Table1[[#This Row],[Number of HITs approved or rejected - Last 30 days]]&lt;&gt;0,Table1[[#This Row],[Worker ID]],0)</f>
        <v>A18BKNYFPK0W45</v>
      </c>
      <c r="U244">
        <f>IF(AND(Table1[[#This Row],[HITS submitted before]]&lt;&gt;0,Table1[[#This Row],[Number of HITs approved or rejected - Last 30 days]]=0),Table1[[#This Row],[Worker ID]],0)</f>
        <v>0</v>
      </c>
      <c r="V244" t="str">
        <f>IF(AND(Table1[[#This Row],[HITS submitted before]]=0,Table1[[#This Row],[Number of HITs approved or rejected - Last 30 days]]&lt;&gt;0),Table1[[#This Row],[Worker ID]],0)</f>
        <v>A18BKNYFPK0W45</v>
      </c>
      <c r="W244">
        <f>IF(AND(Table1[[#This Row],[HITS submitted before]]&lt;&gt;0,Table1[[#This Row],[Number of HITs approved or rejected - Last 30 days]]&lt;&gt;0),Table1[[#This Row],[Worker ID]],0)</f>
        <v>0</v>
      </c>
    </row>
    <row r="245" spans="1:23" x14ac:dyDescent="0.25">
      <c r="A245" t="s">
        <v>132</v>
      </c>
      <c r="B245" t="s">
        <v>133</v>
      </c>
      <c r="C245">
        <v>1</v>
      </c>
      <c r="D245">
        <v>1</v>
      </c>
      <c r="E245" s="1">
        <v>1</v>
      </c>
      <c r="F245">
        <f>Table1[[#This Row],[Number of HITs approved or rejected - Lifetime]]-Table1[[#This Row],[Number of HITs approved or rejected - Last 30 days]]</f>
        <v>0</v>
      </c>
      <c r="G245">
        <f>Table1[[#This Row],[Number of HITs approved - Lifetime]]-Table1[[#This Row],[Number of HITs approved - Last 30 days]]</f>
        <v>0</v>
      </c>
      <c r="H245">
        <f>IF(Table1[[#This Row],[HITS submitted before]]&gt;Table1[[#This Row],[HITs Approved Before]],Table1[[#This Row],[HITS submitted before]]-Table1[[#This Row],[HITs Approved Before]],0)</f>
        <v>0</v>
      </c>
      <c r="I245">
        <v>1</v>
      </c>
      <c r="J245">
        <v>1</v>
      </c>
      <c r="K245">
        <f>Table1[[#This Row],[Number of HITs approved or rejected - Last 30 days]]-Table1[[#This Row],[Number of HITs approved - Last 30 days]]</f>
        <v>0</v>
      </c>
      <c r="L24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5" s="1">
        <v>1</v>
      </c>
      <c r="N245">
        <v>1</v>
      </c>
      <c r="O245">
        <v>1</v>
      </c>
      <c r="P245" s="1">
        <v>1</v>
      </c>
      <c r="Q245" t="s">
        <v>15</v>
      </c>
      <c r="S245">
        <f>IF(Table1[[#This Row],[HITS submitted before]]&lt;&gt;0,Table1[[#This Row],[Worker ID]],0)</f>
        <v>0</v>
      </c>
      <c r="T245" t="str">
        <f>IF(Table1[[#This Row],[Number of HITs approved or rejected - Last 30 days]]&lt;&gt;0,Table1[[#This Row],[Worker ID]],0)</f>
        <v>A18X0FGU6MSCJ1</v>
      </c>
      <c r="U245">
        <f>IF(AND(Table1[[#This Row],[HITS submitted before]]&lt;&gt;0,Table1[[#This Row],[Number of HITs approved or rejected - Last 30 days]]=0),Table1[[#This Row],[Worker ID]],0)</f>
        <v>0</v>
      </c>
      <c r="V245" t="str">
        <f>IF(AND(Table1[[#This Row],[HITS submitted before]]=0,Table1[[#This Row],[Number of HITs approved or rejected - Last 30 days]]&lt;&gt;0),Table1[[#This Row],[Worker ID]],0)</f>
        <v>A18X0FGU6MSCJ1</v>
      </c>
      <c r="W245">
        <f>IF(AND(Table1[[#This Row],[HITS submitted before]]&lt;&gt;0,Table1[[#This Row],[Number of HITs approved or rejected - Last 30 days]]&lt;&gt;0),Table1[[#This Row],[Worker ID]],0)</f>
        <v>0</v>
      </c>
    </row>
    <row r="246" spans="1:23" x14ac:dyDescent="0.25">
      <c r="A246" t="s">
        <v>136</v>
      </c>
      <c r="B246" t="s">
        <v>137</v>
      </c>
      <c r="C246">
        <v>1</v>
      </c>
      <c r="D246">
        <v>1</v>
      </c>
      <c r="E246" s="1">
        <v>1</v>
      </c>
      <c r="F246">
        <f>Table1[[#This Row],[Number of HITs approved or rejected - Lifetime]]-Table1[[#This Row],[Number of HITs approved or rejected - Last 30 days]]</f>
        <v>0</v>
      </c>
      <c r="G246">
        <f>Table1[[#This Row],[Number of HITs approved - Lifetime]]-Table1[[#This Row],[Number of HITs approved - Last 30 days]]</f>
        <v>0</v>
      </c>
      <c r="H246">
        <f>IF(Table1[[#This Row],[HITS submitted before]]&gt;Table1[[#This Row],[HITs Approved Before]],Table1[[#This Row],[HITS submitted before]]-Table1[[#This Row],[HITs Approved Before]],0)</f>
        <v>0</v>
      </c>
      <c r="I246">
        <v>1</v>
      </c>
      <c r="J246">
        <v>1</v>
      </c>
      <c r="K246">
        <f>Table1[[#This Row],[Number of HITs approved or rejected - Last 30 days]]-Table1[[#This Row],[Number of HITs approved - Last 30 days]]</f>
        <v>0</v>
      </c>
      <c r="L24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6" s="1">
        <v>1</v>
      </c>
      <c r="N246">
        <v>1</v>
      </c>
      <c r="O246">
        <v>1</v>
      </c>
      <c r="P246" s="1">
        <v>1</v>
      </c>
      <c r="Q246" t="s">
        <v>15</v>
      </c>
      <c r="S246">
        <f>IF(Table1[[#This Row],[HITS submitted before]]&lt;&gt;0,Table1[[#This Row],[Worker ID]],0)</f>
        <v>0</v>
      </c>
      <c r="T246" t="str">
        <f>IF(Table1[[#This Row],[Number of HITs approved or rejected - Last 30 days]]&lt;&gt;0,Table1[[#This Row],[Worker ID]],0)</f>
        <v>A1945USNZHTROX</v>
      </c>
      <c r="U246">
        <f>IF(AND(Table1[[#This Row],[HITS submitted before]]&lt;&gt;0,Table1[[#This Row],[Number of HITs approved or rejected - Last 30 days]]=0),Table1[[#This Row],[Worker ID]],0)</f>
        <v>0</v>
      </c>
      <c r="V246" t="str">
        <f>IF(AND(Table1[[#This Row],[HITS submitted before]]=0,Table1[[#This Row],[Number of HITs approved or rejected - Last 30 days]]&lt;&gt;0),Table1[[#This Row],[Worker ID]],0)</f>
        <v>A1945USNZHTROX</v>
      </c>
      <c r="W246">
        <f>IF(AND(Table1[[#This Row],[HITS submitted before]]&lt;&gt;0,Table1[[#This Row],[Number of HITs approved or rejected - Last 30 days]]&lt;&gt;0),Table1[[#This Row],[Worker ID]],0)</f>
        <v>0</v>
      </c>
    </row>
    <row r="247" spans="1:23" x14ac:dyDescent="0.25">
      <c r="A247" t="s">
        <v>144</v>
      </c>
      <c r="B247" t="s">
        <v>145</v>
      </c>
      <c r="C247">
        <v>1</v>
      </c>
      <c r="D247">
        <v>1</v>
      </c>
      <c r="E247" s="1">
        <v>1</v>
      </c>
      <c r="F247">
        <f>Table1[[#This Row],[Number of HITs approved or rejected - Lifetime]]-Table1[[#This Row],[Number of HITs approved or rejected - Last 30 days]]</f>
        <v>0</v>
      </c>
      <c r="G247">
        <f>Table1[[#This Row],[Number of HITs approved - Lifetime]]-Table1[[#This Row],[Number of HITs approved - Last 30 days]]</f>
        <v>0</v>
      </c>
      <c r="H247">
        <f>IF(Table1[[#This Row],[HITS submitted before]]&gt;Table1[[#This Row],[HITs Approved Before]],Table1[[#This Row],[HITS submitted before]]-Table1[[#This Row],[HITs Approved Before]],0)</f>
        <v>0</v>
      </c>
      <c r="I247">
        <v>1</v>
      </c>
      <c r="J247">
        <v>1</v>
      </c>
      <c r="K247">
        <f>Table1[[#This Row],[Number of HITs approved or rejected - Last 30 days]]-Table1[[#This Row],[Number of HITs approved - Last 30 days]]</f>
        <v>0</v>
      </c>
      <c r="L24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7" s="1">
        <v>1</v>
      </c>
      <c r="N247">
        <v>1</v>
      </c>
      <c r="O247">
        <v>1</v>
      </c>
      <c r="P247" s="1">
        <v>1</v>
      </c>
      <c r="Q247" t="s">
        <v>15</v>
      </c>
      <c r="S247">
        <f>IF(Table1[[#This Row],[HITS submitted before]]&lt;&gt;0,Table1[[#This Row],[Worker ID]],0)</f>
        <v>0</v>
      </c>
      <c r="T247" t="str">
        <f>IF(Table1[[#This Row],[Number of HITs approved or rejected - Last 30 days]]&lt;&gt;0,Table1[[#This Row],[Worker ID]],0)</f>
        <v>A19KTM6ZXJBHBE</v>
      </c>
      <c r="U247">
        <f>IF(AND(Table1[[#This Row],[HITS submitted before]]&lt;&gt;0,Table1[[#This Row],[Number of HITs approved or rejected - Last 30 days]]=0),Table1[[#This Row],[Worker ID]],0)</f>
        <v>0</v>
      </c>
      <c r="V247" t="str">
        <f>IF(AND(Table1[[#This Row],[HITS submitted before]]=0,Table1[[#This Row],[Number of HITs approved or rejected - Last 30 days]]&lt;&gt;0),Table1[[#This Row],[Worker ID]],0)</f>
        <v>A19KTM6ZXJBHBE</v>
      </c>
      <c r="W247">
        <f>IF(AND(Table1[[#This Row],[HITS submitted before]]&lt;&gt;0,Table1[[#This Row],[Number of HITs approved or rejected - Last 30 days]]&lt;&gt;0),Table1[[#This Row],[Worker ID]],0)</f>
        <v>0</v>
      </c>
    </row>
    <row r="248" spans="1:23" x14ac:dyDescent="0.25">
      <c r="A248" t="s">
        <v>150</v>
      </c>
      <c r="B248" t="s">
        <v>151</v>
      </c>
      <c r="C248">
        <v>1</v>
      </c>
      <c r="D248">
        <v>1</v>
      </c>
      <c r="E248" s="1">
        <v>1</v>
      </c>
      <c r="F248">
        <f>Table1[[#This Row],[Number of HITs approved or rejected - Lifetime]]-Table1[[#This Row],[Number of HITs approved or rejected - Last 30 days]]</f>
        <v>0</v>
      </c>
      <c r="G248">
        <f>Table1[[#This Row],[Number of HITs approved - Lifetime]]-Table1[[#This Row],[Number of HITs approved - Last 30 days]]</f>
        <v>0</v>
      </c>
      <c r="H248">
        <f>IF(Table1[[#This Row],[HITS submitted before]]&gt;Table1[[#This Row],[HITs Approved Before]],Table1[[#This Row],[HITS submitted before]]-Table1[[#This Row],[HITs Approved Before]],0)</f>
        <v>0</v>
      </c>
      <c r="I248">
        <v>1</v>
      </c>
      <c r="J248">
        <v>1</v>
      </c>
      <c r="K248">
        <f>Table1[[#This Row],[Number of HITs approved or rejected - Last 30 days]]-Table1[[#This Row],[Number of HITs approved - Last 30 days]]</f>
        <v>0</v>
      </c>
      <c r="L24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8" s="1">
        <v>1</v>
      </c>
      <c r="N248">
        <v>1</v>
      </c>
      <c r="O248">
        <v>1</v>
      </c>
      <c r="P248" s="1">
        <v>1</v>
      </c>
      <c r="Q248" t="s">
        <v>15</v>
      </c>
      <c r="S248">
        <f>IF(Table1[[#This Row],[HITS submitted before]]&lt;&gt;0,Table1[[#This Row],[Worker ID]],0)</f>
        <v>0</v>
      </c>
      <c r="T248" t="str">
        <f>IF(Table1[[#This Row],[Number of HITs approved or rejected - Last 30 days]]&lt;&gt;0,Table1[[#This Row],[Worker ID]],0)</f>
        <v>A1A3TGZ7DKJWRW</v>
      </c>
      <c r="U248">
        <f>IF(AND(Table1[[#This Row],[HITS submitted before]]&lt;&gt;0,Table1[[#This Row],[Number of HITs approved or rejected - Last 30 days]]=0),Table1[[#This Row],[Worker ID]],0)</f>
        <v>0</v>
      </c>
      <c r="V248" t="str">
        <f>IF(AND(Table1[[#This Row],[HITS submitted before]]=0,Table1[[#This Row],[Number of HITs approved or rejected - Last 30 days]]&lt;&gt;0),Table1[[#This Row],[Worker ID]],0)</f>
        <v>A1A3TGZ7DKJWRW</v>
      </c>
      <c r="W248">
        <f>IF(AND(Table1[[#This Row],[HITS submitted before]]&lt;&gt;0,Table1[[#This Row],[Number of HITs approved or rejected - Last 30 days]]&lt;&gt;0),Table1[[#This Row],[Worker ID]],0)</f>
        <v>0</v>
      </c>
    </row>
    <row r="249" spans="1:23" x14ac:dyDescent="0.25">
      <c r="A249" t="s">
        <v>160</v>
      </c>
      <c r="B249" t="s">
        <v>161</v>
      </c>
      <c r="C249">
        <v>1</v>
      </c>
      <c r="D249">
        <v>1</v>
      </c>
      <c r="E249" s="1">
        <v>1</v>
      </c>
      <c r="F249">
        <f>Table1[[#This Row],[Number of HITs approved or rejected - Lifetime]]-Table1[[#This Row],[Number of HITs approved or rejected - Last 30 days]]</f>
        <v>0</v>
      </c>
      <c r="G249">
        <f>Table1[[#This Row],[Number of HITs approved - Lifetime]]-Table1[[#This Row],[Number of HITs approved - Last 30 days]]</f>
        <v>0</v>
      </c>
      <c r="H249">
        <f>IF(Table1[[#This Row],[HITS submitted before]]&gt;Table1[[#This Row],[HITs Approved Before]],Table1[[#This Row],[HITS submitted before]]-Table1[[#This Row],[HITs Approved Before]],0)</f>
        <v>0</v>
      </c>
      <c r="I249">
        <v>1</v>
      </c>
      <c r="J249">
        <v>1</v>
      </c>
      <c r="K249">
        <f>Table1[[#This Row],[Number of HITs approved or rejected - Last 30 days]]-Table1[[#This Row],[Number of HITs approved - Last 30 days]]</f>
        <v>0</v>
      </c>
      <c r="L24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49" s="1">
        <v>1</v>
      </c>
      <c r="N249">
        <v>0</v>
      </c>
      <c r="O249">
        <v>0</v>
      </c>
      <c r="P249" s="1">
        <v>0</v>
      </c>
      <c r="Q249" t="s">
        <v>15</v>
      </c>
      <c r="S249">
        <f>IF(Table1[[#This Row],[HITS submitted before]]&lt;&gt;0,Table1[[#This Row],[Worker ID]],0)</f>
        <v>0</v>
      </c>
      <c r="T249" t="str">
        <f>IF(Table1[[#This Row],[Number of HITs approved or rejected - Last 30 days]]&lt;&gt;0,Table1[[#This Row],[Worker ID]],0)</f>
        <v>A1BBVMYVRS47T4</v>
      </c>
      <c r="U249">
        <f>IF(AND(Table1[[#This Row],[HITS submitted before]]&lt;&gt;0,Table1[[#This Row],[Number of HITs approved or rejected - Last 30 days]]=0),Table1[[#This Row],[Worker ID]],0)</f>
        <v>0</v>
      </c>
      <c r="V249" t="str">
        <f>IF(AND(Table1[[#This Row],[HITS submitted before]]=0,Table1[[#This Row],[Number of HITs approved or rejected - Last 30 days]]&lt;&gt;0),Table1[[#This Row],[Worker ID]],0)</f>
        <v>A1BBVMYVRS47T4</v>
      </c>
      <c r="W249">
        <f>IF(AND(Table1[[#This Row],[HITS submitted before]]&lt;&gt;0,Table1[[#This Row],[Number of HITs approved or rejected - Last 30 days]]&lt;&gt;0),Table1[[#This Row],[Worker ID]],0)</f>
        <v>0</v>
      </c>
    </row>
    <row r="250" spans="1:23" x14ac:dyDescent="0.25">
      <c r="A250" t="s">
        <v>170</v>
      </c>
      <c r="B250" t="s">
        <v>171</v>
      </c>
      <c r="C250">
        <v>1</v>
      </c>
      <c r="D250">
        <v>1</v>
      </c>
      <c r="E250" s="1">
        <v>1</v>
      </c>
      <c r="F250">
        <f>Table1[[#This Row],[Number of HITs approved or rejected - Lifetime]]-Table1[[#This Row],[Number of HITs approved or rejected - Last 30 days]]</f>
        <v>0</v>
      </c>
      <c r="G250">
        <f>Table1[[#This Row],[Number of HITs approved - Lifetime]]-Table1[[#This Row],[Number of HITs approved - Last 30 days]]</f>
        <v>0</v>
      </c>
      <c r="H250">
        <f>IF(Table1[[#This Row],[HITS submitted before]]&gt;Table1[[#This Row],[HITs Approved Before]],Table1[[#This Row],[HITS submitted before]]-Table1[[#This Row],[HITs Approved Before]],0)</f>
        <v>0</v>
      </c>
      <c r="I250">
        <v>1</v>
      </c>
      <c r="J250">
        <v>1</v>
      </c>
      <c r="K250">
        <f>Table1[[#This Row],[Number of HITs approved or rejected - Last 30 days]]-Table1[[#This Row],[Number of HITs approved - Last 30 days]]</f>
        <v>0</v>
      </c>
      <c r="L25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0" s="1">
        <v>1</v>
      </c>
      <c r="N250">
        <v>1</v>
      </c>
      <c r="O250">
        <v>1</v>
      </c>
      <c r="P250" s="1">
        <v>1</v>
      </c>
      <c r="Q250" t="s">
        <v>15</v>
      </c>
      <c r="S250">
        <f>IF(Table1[[#This Row],[HITS submitted before]]&lt;&gt;0,Table1[[#This Row],[Worker ID]],0)</f>
        <v>0</v>
      </c>
      <c r="T250" t="str">
        <f>IF(Table1[[#This Row],[Number of HITs approved or rejected - Last 30 days]]&lt;&gt;0,Table1[[#This Row],[Worker ID]],0)</f>
        <v>A1BY2EFDTH8UDE</v>
      </c>
      <c r="U250">
        <f>IF(AND(Table1[[#This Row],[HITS submitted before]]&lt;&gt;0,Table1[[#This Row],[Number of HITs approved or rejected - Last 30 days]]=0),Table1[[#This Row],[Worker ID]],0)</f>
        <v>0</v>
      </c>
      <c r="V250" t="str">
        <f>IF(AND(Table1[[#This Row],[HITS submitted before]]=0,Table1[[#This Row],[Number of HITs approved or rejected - Last 30 days]]&lt;&gt;0),Table1[[#This Row],[Worker ID]],0)</f>
        <v>A1BY2EFDTH8UDE</v>
      </c>
      <c r="W250">
        <f>IF(AND(Table1[[#This Row],[HITS submitted before]]&lt;&gt;0,Table1[[#This Row],[Number of HITs approved or rejected - Last 30 days]]&lt;&gt;0),Table1[[#This Row],[Worker ID]],0)</f>
        <v>0</v>
      </c>
    </row>
    <row r="251" spans="1:23" x14ac:dyDescent="0.25">
      <c r="A251" t="s">
        <v>178</v>
      </c>
      <c r="B251" t="s">
        <v>179</v>
      </c>
      <c r="C251">
        <v>1</v>
      </c>
      <c r="D251">
        <v>1</v>
      </c>
      <c r="E251" s="1">
        <v>1</v>
      </c>
      <c r="F251">
        <f>Table1[[#This Row],[Number of HITs approved or rejected - Lifetime]]-Table1[[#This Row],[Number of HITs approved or rejected - Last 30 days]]</f>
        <v>0</v>
      </c>
      <c r="G251">
        <f>Table1[[#This Row],[Number of HITs approved - Lifetime]]-Table1[[#This Row],[Number of HITs approved - Last 30 days]]</f>
        <v>0</v>
      </c>
      <c r="H251">
        <f>IF(Table1[[#This Row],[HITS submitted before]]&gt;Table1[[#This Row],[HITs Approved Before]],Table1[[#This Row],[HITS submitted before]]-Table1[[#This Row],[HITs Approved Before]],0)</f>
        <v>0</v>
      </c>
      <c r="I251">
        <v>1</v>
      </c>
      <c r="J251">
        <v>1</v>
      </c>
      <c r="K251">
        <f>Table1[[#This Row],[Number of HITs approved or rejected - Last 30 days]]-Table1[[#This Row],[Number of HITs approved - Last 30 days]]</f>
        <v>0</v>
      </c>
      <c r="L25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1" s="1">
        <v>1</v>
      </c>
      <c r="N251">
        <v>1</v>
      </c>
      <c r="O251">
        <v>1</v>
      </c>
      <c r="P251" s="1">
        <v>1</v>
      </c>
      <c r="Q251" t="s">
        <v>15</v>
      </c>
      <c r="S251">
        <f>IF(Table1[[#This Row],[HITS submitted before]]&lt;&gt;0,Table1[[#This Row],[Worker ID]],0)</f>
        <v>0</v>
      </c>
      <c r="T251" t="str">
        <f>IF(Table1[[#This Row],[Number of HITs approved or rejected - Last 30 days]]&lt;&gt;0,Table1[[#This Row],[Worker ID]],0)</f>
        <v>A1CABECWHQ4BDL</v>
      </c>
      <c r="U251">
        <f>IF(AND(Table1[[#This Row],[HITS submitted before]]&lt;&gt;0,Table1[[#This Row],[Number of HITs approved or rejected - Last 30 days]]=0),Table1[[#This Row],[Worker ID]],0)</f>
        <v>0</v>
      </c>
      <c r="V251" t="str">
        <f>IF(AND(Table1[[#This Row],[HITS submitted before]]=0,Table1[[#This Row],[Number of HITs approved or rejected - Last 30 days]]&lt;&gt;0),Table1[[#This Row],[Worker ID]],0)</f>
        <v>A1CABECWHQ4BDL</v>
      </c>
      <c r="W251">
        <f>IF(AND(Table1[[#This Row],[HITS submitted before]]&lt;&gt;0,Table1[[#This Row],[Number of HITs approved or rejected - Last 30 days]]&lt;&gt;0),Table1[[#This Row],[Worker ID]],0)</f>
        <v>0</v>
      </c>
    </row>
    <row r="252" spans="1:23" x14ac:dyDescent="0.25">
      <c r="A252" t="s">
        <v>180</v>
      </c>
      <c r="B252" t="s">
        <v>181</v>
      </c>
      <c r="C252">
        <v>1</v>
      </c>
      <c r="D252">
        <v>1</v>
      </c>
      <c r="E252" s="1">
        <v>1</v>
      </c>
      <c r="F252">
        <f>Table1[[#This Row],[Number of HITs approved or rejected - Lifetime]]-Table1[[#This Row],[Number of HITs approved or rejected - Last 30 days]]</f>
        <v>0</v>
      </c>
      <c r="G252">
        <f>Table1[[#This Row],[Number of HITs approved - Lifetime]]-Table1[[#This Row],[Number of HITs approved - Last 30 days]]</f>
        <v>0</v>
      </c>
      <c r="H252">
        <f>IF(Table1[[#This Row],[HITS submitted before]]&gt;Table1[[#This Row],[HITs Approved Before]],Table1[[#This Row],[HITS submitted before]]-Table1[[#This Row],[HITs Approved Before]],0)</f>
        <v>0</v>
      </c>
      <c r="I252">
        <v>1</v>
      </c>
      <c r="J252">
        <v>1</v>
      </c>
      <c r="K252">
        <f>Table1[[#This Row],[Number of HITs approved or rejected - Last 30 days]]-Table1[[#This Row],[Number of HITs approved - Last 30 days]]</f>
        <v>0</v>
      </c>
      <c r="L25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2" s="1">
        <v>1</v>
      </c>
      <c r="N252">
        <v>1</v>
      </c>
      <c r="O252">
        <v>1</v>
      </c>
      <c r="P252" s="1">
        <v>1</v>
      </c>
      <c r="Q252" t="s">
        <v>15</v>
      </c>
      <c r="S252">
        <f>IF(Table1[[#This Row],[HITS submitted before]]&lt;&gt;0,Table1[[#This Row],[Worker ID]],0)</f>
        <v>0</v>
      </c>
      <c r="T252" t="str">
        <f>IF(Table1[[#This Row],[Number of HITs approved or rejected - Last 30 days]]&lt;&gt;0,Table1[[#This Row],[Worker ID]],0)</f>
        <v>A1CB33BUZQHRM9</v>
      </c>
      <c r="U252">
        <f>IF(AND(Table1[[#This Row],[HITS submitted before]]&lt;&gt;0,Table1[[#This Row],[Number of HITs approved or rejected - Last 30 days]]=0),Table1[[#This Row],[Worker ID]],0)</f>
        <v>0</v>
      </c>
      <c r="V252" t="str">
        <f>IF(AND(Table1[[#This Row],[HITS submitted before]]=0,Table1[[#This Row],[Number of HITs approved or rejected - Last 30 days]]&lt;&gt;0),Table1[[#This Row],[Worker ID]],0)</f>
        <v>A1CB33BUZQHRM9</v>
      </c>
      <c r="W252">
        <f>IF(AND(Table1[[#This Row],[HITS submitted before]]&lt;&gt;0,Table1[[#This Row],[Number of HITs approved or rejected - Last 30 days]]&lt;&gt;0),Table1[[#This Row],[Worker ID]],0)</f>
        <v>0</v>
      </c>
    </row>
    <row r="253" spans="1:23" x14ac:dyDescent="0.25">
      <c r="A253" t="s">
        <v>184</v>
      </c>
      <c r="B253" t="s">
        <v>185</v>
      </c>
      <c r="C253">
        <v>1</v>
      </c>
      <c r="D253">
        <v>1</v>
      </c>
      <c r="E253" s="1">
        <v>1</v>
      </c>
      <c r="F253">
        <f>Table1[[#This Row],[Number of HITs approved or rejected - Lifetime]]-Table1[[#This Row],[Number of HITs approved or rejected - Last 30 days]]</f>
        <v>0</v>
      </c>
      <c r="G253">
        <f>Table1[[#This Row],[Number of HITs approved - Lifetime]]-Table1[[#This Row],[Number of HITs approved - Last 30 days]]</f>
        <v>0</v>
      </c>
      <c r="H253">
        <f>IF(Table1[[#This Row],[HITS submitted before]]&gt;Table1[[#This Row],[HITs Approved Before]],Table1[[#This Row],[HITS submitted before]]-Table1[[#This Row],[HITs Approved Before]],0)</f>
        <v>0</v>
      </c>
      <c r="I253">
        <v>1</v>
      </c>
      <c r="J253">
        <v>1</v>
      </c>
      <c r="K253">
        <f>Table1[[#This Row],[Number of HITs approved or rejected - Last 30 days]]-Table1[[#This Row],[Number of HITs approved - Last 30 days]]</f>
        <v>0</v>
      </c>
      <c r="L25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3" s="1">
        <v>1</v>
      </c>
      <c r="N253">
        <v>1</v>
      </c>
      <c r="O253">
        <v>1</v>
      </c>
      <c r="P253" s="1">
        <v>1</v>
      </c>
      <c r="Q253" t="s">
        <v>15</v>
      </c>
      <c r="S253">
        <f>IF(Table1[[#This Row],[HITS submitted before]]&lt;&gt;0,Table1[[#This Row],[Worker ID]],0)</f>
        <v>0</v>
      </c>
      <c r="T253" t="str">
        <f>IF(Table1[[#This Row],[Number of HITs approved or rejected - Last 30 days]]&lt;&gt;0,Table1[[#This Row],[Worker ID]],0)</f>
        <v>A1CP8EZ9KIF61N</v>
      </c>
      <c r="U253">
        <f>IF(AND(Table1[[#This Row],[HITS submitted before]]&lt;&gt;0,Table1[[#This Row],[Number of HITs approved or rejected - Last 30 days]]=0),Table1[[#This Row],[Worker ID]],0)</f>
        <v>0</v>
      </c>
      <c r="V253" t="str">
        <f>IF(AND(Table1[[#This Row],[HITS submitted before]]=0,Table1[[#This Row],[Number of HITs approved or rejected - Last 30 days]]&lt;&gt;0),Table1[[#This Row],[Worker ID]],0)</f>
        <v>A1CP8EZ9KIF61N</v>
      </c>
      <c r="W253">
        <f>IF(AND(Table1[[#This Row],[HITS submitted before]]&lt;&gt;0,Table1[[#This Row],[Number of HITs approved or rejected - Last 30 days]]&lt;&gt;0),Table1[[#This Row],[Worker ID]],0)</f>
        <v>0</v>
      </c>
    </row>
    <row r="254" spans="1:23" x14ac:dyDescent="0.25">
      <c r="A254" t="s">
        <v>196</v>
      </c>
      <c r="B254" t="s">
        <v>197</v>
      </c>
      <c r="C254">
        <v>1</v>
      </c>
      <c r="D254">
        <v>1</v>
      </c>
      <c r="E254" s="1">
        <v>1</v>
      </c>
      <c r="F254">
        <f>Table1[[#This Row],[Number of HITs approved or rejected - Lifetime]]-Table1[[#This Row],[Number of HITs approved or rejected - Last 30 days]]</f>
        <v>0</v>
      </c>
      <c r="G254">
        <f>Table1[[#This Row],[Number of HITs approved - Lifetime]]-Table1[[#This Row],[Number of HITs approved - Last 30 days]]</f>
        <v>0</v>
      </c>
      <c r="H254">
        <f>IF(Table1[[#This Row],[HITS submitted before]]&gt;Table1[[#This Row],[HITs Approved Before]],Table1[[#This Row],[HITS submitted before]]-Table1[[#This Row],[HITs Approved Before]],0)</f>
        <v>0</v>
      </c>
      <c r="I254">
        <v>1</v>
      </c>
      <c r="J254">
        <v>1</v>
      </c>
      <c r="K254">
        <f>Table1[[#This Row],[Number of HITs approved or rejected - Last 30 days]]-Table1[[#This Row],[Number of HITs approved - Last 30 days]]</f>
        <v>0</v>
      </c>
      <c r="L25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4" s="1">
        <v>1</v>
      </c>
      <c r="N254">
        <v>1</v>
      </c>
      <c r="O254">
        <v>1</v>
      </c>
      <c r="P254" s="1">
        <v>1</v>
      </c>
      <c r="Q254" t="s">
        <v>15</v>
      </c>
      <c r="S254">
        <f>IF(Table1[[#This Row],[HITS submitted before]]&lt;&gt;0,Table1[[#This Row],[Worker ID]],0)</f>
        <v>0</v>
      </c>
      <c r="T254" t="str">
        <f>IF(Table1[[#This Row],[Number of HITs approved or rejected - Last 30 days]]&lt;&gt;0,Table1[[#This Row],[Worker ID]],0)</f>
        <v>A1DLGAFXW9L95C</v>
      </c>
      <c r="U254">
        <f>IF(AND(Table1[[#This Row],[HITS submitted before]]&lt;&gt;0,Table1[[#This Row],[Number of HITs approved or rejected - Last 30 days]]=0),Table1[[#This Row],[Worker ID]],0)</f>
        <v>0</v>
      </c>
      <c r="V254" t="str">
        <f>IF(AND(Table1[[#This Row],[HITS submitted before]]=0,Table1[[#This Row],[Number of HITs approved or rejected - Last 30 days]]&lt;&gt;0),Table1[[#This Row],[Worker ID]],0)</f>
        <v>A1DLGAFXW9L95C</v>
      </c>
      <c r="W254">
        <f>IF(AND(Table1[[#This Row],[HITS submitted before]]&lt;&gt;0,Table1[[#This Row],[Number of HITs approved or rejected - Last 30 days]]&lt;&gt;0),Table1[[#This Row],[Worker ID]],0)</f>
        <v>0</v>
      </c>
    </row>
    <row r="255" spans="1:23" x14ac:dyDescent="0.25">
      <c r="A255" t="s">
        <v>200</v>
      </c>
      <c r="B255" t="s">
        <v>201</v>
      </c>
      <c r="C255">
        <v>1</v>
      </c>
      <c r="D255">
        <v>1</v>
      </c>
      <c r="E255" s="1">
        <v>1</v>
      </c>
      <c r="F255">
        <f>Table1[[#This Row],[Number of HITs approved or rejected - Lifetime]]-Table1[[#This Row],[Number of HITs approved or rejected - Last 30 days]]</f>
        <v>0</v>
      </c>
      <c r="G255">
        <f>Table1[[#This Row],[Number of HITs approved - Lifetime]]-Table1[[#This Row],[Number of HITs approved - Last 30 days]]</f>
        <v>0</v>
      </c>
      <c r="H255">
        <f>IF(Table1[[#This Row],[HITS submitted before]]&gt;Table1[[#This Row],[HITs Approved Before]],Table1[[#This Row],[HITS submitted before]]-Table1[[#This Row],[HITs Approved Before]],0)</f>
        <v>0</v>
      </c>
      <c r="I255">
        <v>1</v>
      </c>
      <c r="J255">
        <v>1</v>
      </c>
      <c r="K255">
        <f>Table1[[#This Row],[Number of HITs approved or rejected - Last 30 days]]-Table1[[#This Row],[Number of HITs approved - Last 30 days]]</f>
        <v>0</v>
      </c>
      <c r="L25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5" s="1">
        <v>1</v>
      </c>
      <c r="N255">
        <v>1</v>
      </c>
      <c r="O255">
        <v>1</v>
      </c>
      <c r="P255" s="1">
        <v>1</v>
      </c>
      <c r="Q255" t="s">
        <v>15</v>
      </c>
      <c r="S255">
        <f>IF(Table1[[#This Row],[HITS submitted before]]&lt;&gt;0,Table1[[#This Row],[Worker ID]],0)</f>
        <v>0</v>
      </c>
      <c r="T255" t="str">
        <f>IF(Table1[[#This Row],[Number of HITs approved or rejected - Last 30 days]]&lt;&gt;0,Table1[[#This Row],[Worker ID]],0)</f>
        <v>A1DOJMISCB63H4</v>
      </c>
      <c r="U255">
        <f>IF(AND(Table1[[#This Row],[HITS submitted before]]&lt;&gt;0,Table1[[#This Row],[Number of HITs approved or rejected - Last 30 days]]=0),Table1[[#This Row],[Worker ID]],0)</f>
        <v>0</v>
      </c>
      <c r="V255" t="str">
        <f>IF(AND(Table1[[#This Row],[HITS submitted before]]=0,Table1[[#This Row],[Number of HITs approved or rejected - Last 30 days]]&lt;&gt;0),Table1[[#This Row],[Worker ID]],0)</f>
        <v>A1DOJMISCB63H4</v>
      </c>
      <c r="W255">
        <f>IF(AND(Table1[[#This Row],[HITS submitted before]]&lt;&gt;0,Table1[[#This Row],[Number of HITs approved or rejected - Last 30 days]]&lt;&gt;0),Table1[[#This Row],[Worker ID]],0)</f>
        <v>0</v>
      </c>
    </row>
    <row r="256" spans="1:23" x14ac:dyDescent="0.25">
      <c r="A256" t="s">
        <v>210</v>
      </c>
      <c r="B256" t="s">
        <v>211</v>
      </c>
      <c r="C256">
        <v>1</v>
      </c>
      <c r="D256">
        <v>1</v>
      </c>
      <c r="E256" s="1">
        <v>1</v>
      </c>
      <c r="F256">
        <f>Table1[[#This Row],[Number of HITs approved or rejected - Lifetime]]-Table1[[#This Row],[Number of HITs approved or rejected - Last 30 days]]</f>
        <v>0</v>
      </c>
      <c r="G256">
        <f>Table1[[#This Row],[Number of HITs approved - Lifetime]]-Table1[[#This Row],[Number of HITs approved - Last 30 days]]</f>
        <v>0</v>
      </c>
      <c r="H256">
        <f>IF(Table1[[#This Row],[HITS submitted before]]&gt;Table1[[#This Row],[HITs Approved Before]],Table1[[#This Row],[HITS submitted before]]-Table1[[#This Row],[HITs Approved Before]],0)</f>
        <v>0</v>
      </c>
      <c r="I256">
        <v>1</v>
      </c>
      <c r="J256">
        <v>1</v>
      </c>
      <c r="K256">
        <f>Table1[[#This Row],[Number of HITs approved or rejected - Last 30 days]]-Table1[[#This Row],[Number of HITs approved - Last 30 days]]</f>
        <v>0</v>
      </c>
      <c r="L25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6" s="1">
        <v>1</v>
      </c>
      <c r="N256">
        <v>1</v>
      </c>
      <c r="O256">
        <v>1</v>
      </c>
      <c r="P256" s="1">
        <v>1</v>
      </c>
      <c r="Q256" t="s">
        <v>15</v>
      </c>
      <c r="S256">
        <f>IF(Table1[[#This Row],[HITS submitted before]]&lt;&gt;0,Table1[[#This Row],[Worker ID]],0)</f>
        <v>0</v>
      </c>
      <c r="T256" t="str">
        <f>IF(Table1[[#This Row],[Number of HITs approved or rejected - Last 30 days]]&lt;&gt;0,Table1[[#This Row],[Worker ID]],0)</f>
        <v>A1EY5YPJS97IE4</v>
      </c>
      <c r="U256">
        <f>IF(AND(Table1[[#This Row],[HITS submitted before]]&lt;&gt;0,Table1[[#This Row],[Number of HITs approved or rejected - Last 30 days]]=0),Table1[[#This Row],[Worker ID]],0)</f>
        <v>0</v>
      </c>
      <c r="V256" t="str">
        <f>IF(AND(Table1[[#This Row],[HITS submitted before]]=0,Table1[[#This Row],[Number of HITs approved or rejected - Last 30 days]]&lt;&gt;0),Table1[[#This Row],[Worker ID]],0)</f>
        <v>A1EY5YPJS97IE4</v>
      </c>
      <c r="W256">
        <f>IF(AND(Table1[[#This Row],[HITS submitted before]]&lt;&gt;0,Table1[[#This Row],[Number of HITs approved or rejected - Last 30 days]]&lt;&gt;0),Table1[[#This Row],[Worker ID]],0)</f>
        <v>0</v>
      </c>
    </row>
    <row r="257" spans="1:23" x14ac:dyDescent="0.25">
      <c r="A257" t="s">
        <v>212</v>
      </c>
      <c r="B257" t="s">
        <v>213</v>
      </c>
      <c r="C257">
        <v>1</v>
      </c>
      <c r="D257">
        <v>1</v>
      </c>
      <c r="E257" s="1">
        <v>1</v>
      </c>
      <c r="F257">
        <f>Table1[[#This Row],[Number of HITs approved or rejected - Lifetime]]-Table1[[#This Row],[Number of HITs approved or rejected - Last 30 days]]</f>
        <v>0</v>
      </c>
      <c r="G257">
        <f>Table1[[#This Row],[Number of HITs approved - Lifetime]]-Table1[[#This Row],[Number of HITs approved - Last 30 days]]</f>
        <v>0</v>
      </c>
      <c r="H257">
        <f>IF(Table1[[#This Row],[HITS submitted before]]&gt;Table1[[#This Row],[HITs Approved Before]],Table1[[#This Row],[HITS submitted before]]-Table1[[#This Row],[HITs Approved Before]],0)</f>
        <v>0</v>
      </c>
      <c r="I257">
        <v>1</v>
      </c>
      <c r="J257">
        <v>1</v>
      </c>
      <c r="K257">
        <f>Table1[[#This Row],[Number of HITs approved or rejected - Last 30 days]]-Table1[[#This Row],[Number of HITs approved - Last 30 days]]</f>
        <v>0</v>
      </c>
      <c r="L25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7" s="1">
        <v>1</v>
      </c>
      <c r="N257">
        <v>1</v>
      </c>
      <c r="O257">
        <v>1</v>
      </c>
      <c r="P257" s="1">
        <v>1</v>
      </c>
      <c r="Q257" t="s">
        <v>15</v>
      </c>
      <c r="S257">
        <f>IF(Table1[[#This Row],[HITS submitted before]]&lt;&gt;0,Table1[[#This Row],[Worker ID]],0)</f>
        <v>0</v>
      </c>
      <c r="T257" t="str">
        <f>IF(Table1[[#This Row],[Number of HITs approved or rejected - Last 30 days]]&lt;&gt;0,Table1[[#This Row],[Worker ID]],0)</f>
        <v>A1F74YA59ZLNWM</v>
      </c>
      <c r="U257">
        <f>IF(AND(Table1[[#This Row],[HITS submitted before]]&lt;&gt;0,Table1[[#This Row],[Number of HITs approved or rejected - Last 30 days]]=0),Table1[[#This Row],[Worker ID]],0)</f>
        <v>0</v>
      </c>
      <c r="V257" t="str">
        <f>IF(AND(Table1[[#This Row],[HITS submitted before]]=0,Table1[[#This Row],[Number of HITs approved or rejected - Last 30 days]]&lt;&gt;0),Table1[[#This Row],[Worker ID]],0)</f>
        <v>A1F74YA59ZLNWM</v>
      </c>
      <c r="W257">
        <f>IF(AND(Table1[[#This Row],[HITS submitted before]]&lt;&gt;0,Table1[[#This Row],[Number of HITs approved or rejected - Last 30 days]]&lt;&gt;0),Table1[[#This Row],[Worker ID]],0)</f>
        <v>0</v>
      </c>
    </row>
    <row r="258" spans="1:23" x14ac:dyDescent="0.25">
      <c r="A258" t="s">
        <v>216</v>
      </c>
      <c r="B258" t="s">
        <v>217</v>
      </c>
      <c r="C258">
        <v>1</v>
      </c>
      <c r="D258">
        <v>1</v>
      </c>
      <c r="E258" s="1">
        <v>1</v>
      </c>
      <c r="F258">
        <f>Table1[[#This Row],[Number of HITs approved or rejected - Lifetime]]-Table1[[#This Row],[Number of HITs approved or rejected - Last 30 days]]</f>
        <v>0</v>
      </c>
      <c r="G258">
        <f>Table1[[#This Row],[Number of HITs approved - Lifetime]]-Table1[[#This Row],[Number of HITs approved - Last 30 days]]</f>
        <v>0</v>
      </c>
      <c r="H258">
        <f>IF(Table1[[#This Row],[HITS submitted before]]&gt;Table1[[#This Row],[HITs Approved Before]],Table1[[#This Row],[HITS submitted before]]-Table1[[#This Row],[HITs Approved Before]],0)</f>
        <v>0</v>
      </c>
      <c r="I258">
        <v>1</v>
      </c>
      <c r="J258">
        <v>1</v>
      </c>
      <c r="K258">
        <f>Table1[[#This Row],[Number of HITs approved or rejected - Last 30 days]]-Table1[[#This Row],[Number of HITs approved - Last 30 days]]</f>
        <v>0</v>
      </c>
      <c r="L25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8" s="1">
        <v>1</v>
      </c>
      <c r="N258">
        <v>1</v>
      </c>
      <c r="O258">
        <v>1</v>
      </c>
      <c r="P258" s="1">
        <v>1</v>
      </c>
      <c r="Q258" t="s">
        <v>15</v>
      </c>
      <c r="S258">
        <f>IF(Table1[[#This Row],[HITS submitted before]]&lt;&gt;0,Table1[[#This Row],[Worker ID]],0)</f>
        <v>0</v>
      </c>
      <c r="T258" t="str">
        <f>IF(Table1[[#This Row],[Number of HITs approved or rejected - Last 30 days]]&lt;&gt;0,Table1[[#This Row],[Worker ID]],0)</f>
        <v>A1F8MOWCCVDIH2</v>
      </c>
      <c r="U258">
        <f>IF(AND(Table1[[#This Row],[HITS submitted before]]&lt;&gt;0,Table1[[#This Row],[Number of HITs approved or rejected - Last 30 days]]=0),Table1[[#This Row],[Worker ID]],0)</f>
        <v>0</v>
      </c>
      <c r="V258" t="str">
        <f>IF(AND(Table1[[#This Row],[HITS submitted before]]=0,Table1[[#This Row],[Number of HITs approved or rejected - Last 30 days]]&lt;&gt;0),Table1[[#This Row],[Worker ID]],0)</f>
        <v>A1F8MOWCCVDIH2</v>
      </c>
      <c r="W258">
        <f>IF(AND(Table1[[#This Row],[HITS submitted before]]&lt;&gt;0,Table1[[#This Row],[Number of HITs approved or rejected - Last 30 days]]&lt;&gt;0),Table1[[#This Row],[Worker ID]],0)</f>
        <v>0</v>
      </c>
    </row>
    <row r="259" spans="1:23" x14ac:dyDescent="0.25">
      <c r="A259" t="s">
        <v>222</v>
      </c>
      <c r="B259" t="s">
        <v>223</v>
      </c>
      <c r="C259">
        <v>1</v>
      </c>
      <c r="D259">
        <v>1</v>
      </c>
      <c r="E259" s="1">
        <v>1</v>
      </c>
      <c r="F259">
        <f>Table1[[#This Row],[Number of HITs approved or rejected - Lifetime]]-Table1[[#This Row],[Number of HITs approved or rejected - Last 30 days]]</f>
        <v>0</v>
      </c>
      <c r="G259">
        <f>Table1[[#This Row],[Number of HITs approved - Lifetime]]-Table1[[#This Row],[Number of HITs approved - Last 30 days]]</f>
        <v>0</v>
      </c>
      <c r="H259">
        <f>IF(Table1[[#This Row],[HITS submitted before]]&gt;Table1[[#This Row],[HITs Approved Before]],Table1[[#This Row],[HITS submitted before]]-Table1[[#This Row],[HITs Approved Before]],0)</f>
        <v>0</v>
      </c>
      <c r="I259">
        <v>1</v>
      </c>
      <c r="J259">
        <v>1</v>
      </c>
      <c r="K259">
        <f>Table1[[#This Row],[Number of HITs approved or rejected - Last 30 days]]-Table1[[#This Row],[Number of HITs approved - Last 30 days]]</f>
        <v>0</v>
      </c>
      <c r="L25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59" s="1">
        <v>1</v>
      </c>
      <c r="N259">
        <v>1</v>
      </c>
      <c r="O259">
        <v>1</v>
      </c>
      <c r="P259" s="1">
        <v>1</v>
      </c>
      <c r="Q259" t="s">
        <v>15</v>
      </c>
      <c r="S259">
        <f>IF(Table1[[#This Row],[HITS submitted before]]&lt;&gt;0,Table1[[#This Row],[Worker ID]],0)</f>
        <v>0</v>
      </c>
      <c r="T259" t="str">
        <f>IF(Table1[[#This Row],[Number of HITs approved or rejected - Last 30 days]]&lt;&gt;0,Table1[[#This Row],[Worker ID]],0)</f>
        <v>A1FPUIL4ABFJTT</v>
      </c>
      <c r="U259">
        <f>IF(AND(Table1[[#This Row],[HITS submitted before]]&lt;&gt;0,Table1[[#This Row],[Number of HITs approved or rejected - Last 30 days]]=0),Table1[[#This Row],[Worker ID]],0)</f>
        <v>0</v>
      </c>
      <c r="V259" t="str">
        <f>IF(AND(Table1[[#This Row],[HITS submitted before]]=0,Table1[[#This Row],[Number of HITs approved or rejected - Last 30 days]]&lt;&gt;0),Table1[[#This Row],[Worker ID]],0)</f>
        <v>A1FPUIL4ABFJTT</v>
      </c>
      <c r="W259">
        <f>IF(AND(Table1[[#This Row],[HITS submitted before]]&lt;&gt;0,Table1[[#This Row],[Number of HITs approved or rejected - Last 30 days]]&lt;&gt;0),Table1[[#This Row],[Worker ID]],0)</f>
        <v>0</v>
      </c>
    </row>
    <row r="260" spans="1:23" x14ac:dyDescent="0.25">
      <c r="A260" t="s">
        <v>234</v>
      </c>
      <c r="B260" t="s">
        <v>235</v>
      </c>
      <c r="C260">
        <v>1</v>
      </c>
      <c r="D260">
        <v>1</v>
      </c>
      <c r="E260" s="1">
        <v>1</v>
      </c>
      <c r="F260">
        <f>Table1[[#This Row],[Number of HITs approved or rejected - Lifetime]]-Table1[[#This Row],[Number of HITs approved or rejected - Last 30 days]]</f>
        <v>0</v>
      </c>
      <c r="G260">
        <f>Table1[[#This Row],[Number of HITs approved - Lifetime]]-Table1[[#This Row],[Number of HITs approved - Last 30 days]]</f>
        <v>0</v>
      </c>
      <c r="H260">
        <f>IF(Table1[[#This Row],[HITS submitted before]]&gt;Table1[[#This Row],[HITs Approved Before]],Table1[[#This Row],[HITS submitted before]]-Table1[[#This Row],[HITs Approved Before]],0)</f>
        <v>0</v>
      </c>
      <c r="I260">
        <v>1</v>
      </c>
      <c r="J260">
        <v>1</v>
      </c>
      <c r="K260">
        <f>Table1[[#This Row],[Number of HITs approved or rejected - Last 30 days]]-Table1[[#This Row],[Number of HITs approved - Last 30 days]]</f>
        <v>0</v>
      </c>
      <c r="L26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0" s="1">
        <v>1</v>
      </c>
      <c r="N260">
        <v>1</v>
      </c>
      <c r="O260">
        <v>1</v>
      </c>
      <c r="P260" s="1">
        <v>1</v>
      </c>
      <c r="Q260" t="s">
        <v>15</v>
      </c>
      <c r="S260">
        <f>IF(Table1[[#This Row],[HITS submitted before]]&lt;&gt;0,Table1[[#This Row],[Worker ID]],0)</f>
        <v>0</v>
      </c>
      <c r="T260" t="str">
        <f>IF(Table1[[#This Row],[Number of HITs approved or rejected - Last 30 days]]&lt;&gt;0,Table1[[#This Row],[Worker ID]],0)</f>
        <v>A1GAKTZ7E5Y3K2</v>
      </c>
      <c r="U260">
        <f>IF(AND(Table1[[#This Row],[HITS submitted before]]&lt;&gt;0,Table1[[#This Row],[Number of HITs approved or rejected - Last 30 days]]=0),Table1[[#This Row],[Worker ID]],0)</f>
        <v>0</v>
      </c>
      <c r="V260" t="str">
        <f>IF(AND(Table1[[#This Row],[HITS submitted before]]=0,Table1[[#This Row],[Number of HITs approved or rejected - Last 30 days]]&lt;&gt;0),Table1[[#This Row],[Worker ID]],0)</f>
        <v>A1GAKTZ7E5Y3K2</v>
      </c>
      <c r="W260">
        <f>IF(AND(Table1[[#This Row],[HITS submitted before]]&lt;&gt;0,Table1[[#This Row],[Number of HITs approved or rejected - Last 30 days]]&lt;&gt;0),Table1[[#This Row],[Worker ID]],0)</f>
        <v>0</v>
      </c>
    </row>
    <row r="261" spans="1:23" x14ac:dyDescent="0.25">
      <c r="A261" t="s">
        <v>238</v>
      </c>
      <c r="B261" t="s">
        <v>239</v>
      </c>
      <c r="C261">
        <v>1</v>
      </c>
      <c r="D261">
        <v>1</v>
      </c>
      <c r="E261" s="1">
        <v>1</v>
      </c>
      <c r="F261">
        <f>Table1[[#This Row],[Number of HITs approved or rejected - Lifetime]]-Table1[[#This Row],[Number of HITs approved or rejected - Last 30 days]]</f>
        <v>0</v>
      </c>
      <c r="G261">
        <f>Table1[[#This Row],[Number of HITs approved - Lifetime]]-Table1[[#This Row],[Number of HITs approved - Last 30 days]]</f>
        <v>0</v>
      </c>
      <c r="H261">
        <f>IF(Table1[[#This Row],[HITS submitted before]]&gt;Table1[[#This Row],[HITs Approved Before]],Table1[[#This Row],[HITS submitted before]]-Table1[[#This Row],[HITs Approved Before]],0)</f>
        <v>0</v>
      </c>
      <c r="I261">
        <v>1</v>
      </c>
      <c r="J261">
        <v>1</v>
      </c>
      <c r="K261">
        <f>Table1[[#This Row],[Number of HITs approved or rejected - Last 30 days]]-Table1[[#This Row],[Number of HITs approved - Last 30 days]]</f>
        <v>0</v>
      </c>
      <c r="L26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1" s="1">
        <v>1</v>
      </c>
      <c r="N261">
        <v>1</v>
      </c>
      <c r="O261">
        <v>1</v>
      </c>
      <c r="P261" s="1">
        <v>1</v>
      </c>
      <c r="Q261" t="s">
        <v>15</v>
      </c>
      <c r="S261">
        <f>IF(Table1[[#This Row],[HITS submitted before]]&lt;&gt;0,Table1[[#This Row],[Worker ID]],0)</f>
        <v>0</v>
      </c>
      <c r="T261" t="str">
        <f>IF(Table1[[#This Row],[Number of HITs approved or rejected - Last 30 days]]&lt;&gt;0,Table1[[#This Row],[Worker ID]],0)</f>
        <v>A1GN1MHAXLJN0Y</v>
      </c>
      <c r="U261">
        <f>IF(AND(Table1[[#This Row],[HITS submitted before]]&lt;&gt;0,Table1[[#This Row],[Number of HITs approved or rejected - Last 30 days]]=0),Table1[[#This Row],[Worker ID]],0)</f>
        <v>0</v>
      </c>
      <c r="V261" t="str">
        <f>IF(AND(Table1[[#This Row],[HITS submitted before]]=0,Table1[[#This Row],[Number of HITs approved or rejected - Last 30 days]]&lt;&gt;0),Table1[[#This Row],[Worker ID]],0)</f>
        <v>A1GN1MHAXLJN0Y</v>
      </c>
      <c r="W261">
        <f>IF(AND(Table1[[#This Row],[HITS submitted before]]&lt;&gt;0,Table1[[#This Row],[Number of HITs approved or rejected - Last 30 days]]&lt;&gt;0),Table1[[#This Row],[Worker ID]],0)</f>
        <v>0</v>
      </c>
    </row>
    <row r="262" spans="1:23" x14ac:dyDescent="0.25">
      <c r="A262" t="s">
        <v>242</v>
      </c>
      <c r="B262" t="s">
        <v>243</v>
      </c>
      <c r="C262">
        <v>1</v>
      </c>
      <c r="D262">
        <v>1</v>
      </c>
      <c r="E262" s="1">
        <v>1</v>
      </c>
      <c r="F262">
        <f>Table1[[#This Row],[Number of HITs approved or rejected - Lifetime]]-Table1[[#This Row],[Number of HITs approved or rejected - Last 30 days]]</f>
        <v>0</v>
      </c>
      <c r="G262">
        <f>Table1[[#This Row],[Number of HITs approved - Lifetime]]-Table1[[#This Row],[Number of HITs approved - Last 30 days]]</f>
        <v>0</v>
      </c>
      <c r="H262">
        <f>IF(Table1[[#This Row],[HITS submitted before]]&gt;Table1[[#This Row],[HITs Approved Before]],Table1[[#This Row],[HITS submitted before]]-Table1[[#This Row],[HITs Approved Before]],0)</f>
        <v>0</v>
      </c>
      <c r="I262">
        <v>1</v>
      </c>
      <c r="J262">
        <v>1</v>
      </c>
      <c r="K262">
        <f>Table1[[#This Row],[Number of HITs approved or rejected - Last 30 days]]-Table1[[#This Row],[Number of HITs approved - Last 30 days]]</f>
        <v>0</v>
      </c>
      <c r="L26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2" s="1">
        <v>1</v>
      </c>
      <c r="N262">
        <v>1</v>
      </c>
      <c r="O262">
        <v>1</v>
      </c>
      <c r="P262" s="1">
        <v>1</v>
      </c>
      <c r="Q262" t="s">
        <v>15</v>
      </c>
      <c r="S262">
        <f>IF(Table1[[#This Row],[HITS submitted before]]&lt;&gt;0,Table1[[#This Row],[Worker ID]],0)</f>
        <v>0</v>
      </c>
      <c r="T262" t="str">
        <f>IF(Table1[[#This Row],[Number of HITs approved or rejected - Last 30 days]]&lt;&gt;0,Table1[[#This Row],[Worker ID]],0)</f>
        <v>A1H2JCEFD6EMVS</v>
      </c>
      <c r="U262">
        <f>IF(AND(Table1[[#This Row],[HITS submitted before]]&lt;&gt;0,Table1[[#This Row],[Number of HITs approved or rejected - Last 30 days]]=0),Table1[[#This Row],[Worker ID]],0)</f>
        <v>0</v>
      </c>
      <c r="V262" t="str">
        <f>IF(AND(Table1[[#This Row],[HITS submitted before]]=0,Table1[[#This Row],[Number of HITs approved or rejected - Last 30 days]]&lt;&gt;0),Table1[[#This Row],[Worker ID]],0)</f>
        <v>A1H2JCEFD6EMVS</v>
      </c>
      <c r="W262">
        <f>IF(AND(Table1[[#This Row],[HITS submitted before]]&lt;&gt;0,Table1[[#This Row],[Number of HITs approved or rejected - Last 30 days]]&lt;&gt;0),Table1[[#This Row],[Worker ID]],0)</f>
        <v>0</v>
      </c>
    </row>
    <row r="263" spans="1:23" x14ac:dyDescent="0.25">
      <c r="A263" t="s">
        <v>250</v>
      </c>
      <c r="B263" t="s">
        <v>251</v>
      </c>
      <c r="C263">
        <v>1</v>
      </c>
      <c r="D263">
        <v>1</v>
      </c>
      <c r="E263" s="1">
        <v>1</v>
      </c>
      <c r="F263">
        <f>Table1[[#This Row],[Number of HITs approved or rejected - Lifetime]]-Table1[[#This Row],[Number of HITs approved or rejected - Last 30 days]]</f>
        <v>0</v>
      </c>
      <c r="G263">
        <f>Table1[[#This Row],[Number of HITs approved - Lifetime]]-Table1[[#This Row],[Number of HITs approved - Last 30 days]]</f>
        <v>0</v>
      </c>
      <c r="H263">
        <f>IF(Table1[[#This Row],[HITS submitted before]]&gt;Table1[[#This Row],[HITs Approved Before]],Table1[[#This Row],[HITS submitted before]]-Table1[[#This Row],[HITs Approved Before]],0)</f>
        <v>0</v>
      </c>
      <c r="I263">
        <v>1</v>
      </c>
      <c r="J263">
        <v>1</v>
      </c>
      <c r="K263">
        <f>Table1[[#This Row],[Number of HITs approved or rejected - Last 30 days]]-Table1[[#This Row],[Number of HITs approved - Last 30 days]]</f>
        <v>0</v>
      </c>
      <c r="L26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3" s="1">
        <v>1</v>
      </c>
      <c r="N263">
        <v>1</v>
      </c>
      <c r="O263">
        <v>1</v>
      </c>
      <c r="P263" s="1">
        <v>1</v>
      </c>
      <c r="Q263" t="s">
        <v>15</v>
      </c>
      <c r="S263">
        <f>IF(Table1[[#This Row],[HITS submitted before]]&lt;&gt;0,Table1[[#This Row],[Worker ID]],0)</f>
        <v>0</v>
      </c>
      <c r="T263" t="str">
        <f>IF(Table1[[#This Row],[Number of HITs approved or rejected - Last 30 days]]&lt;&gt;0,Table1[[#This Row],[Worker ID]],0)</f>
        <v>A1HKJHISPGEX7Y</v>
      </c>
      <c r="U263">
        <f>IF(AND(Table1[[#This Row],[HITS submitted before]]&lt;&gt;0,Table1[[#This Row],[Number of HITs approved or rejected - Last 30 days]]=0),Table1[[#This Row],[Worker ID]],0)</f>
        <v>0</v>
      </c>
      <c r="V263" t="str">
        <f>IF(AND(Table1[[#This Row],[HITS submitted before]]=0,Table1[[#This Row],[Number of HITs approved or rejected - Last 30 days]]&lt;&gt;0),Table1[[#This Row],[Worker ID]],0)</f>
        <v>A1HKJHISPGEX7Y</v>
      </c>
      <c r="W263">
        <f>IF(AND(Table1[[#This Row],[HITS submitted before]]&lt;&gt;0,Table1[[#This Row],[Number of HITs approved or rejected - Last 30 days]]&lt;&gt;0),Table1[[#This Row],[Worker ID]],0)</f>
        <v>0</v>
      </c>
    </row>
    <row r="264" spans="1:23" x14ac:dyDescent="0.25">
      <c r="A264" t="s">
        <v>252</v>
      </c>
      <c r="B264" t="s">
        <v>253</v>
      </c>
      <c r="C264">
        <v>1</v>
      </c>
      <c r="D264">
        <v>1</v>
      </c>
      <c r="E264" s="1">
        <v>1</v>
      </c>
      <c r="F264">
        <f>Table1[[#This Row],[Number of HITs approved or rejected - Lifetime]]-Table1[[#This Row],[Number of HITs approved or rejected - Last 30 days]]</f>
        <v>0</v>
      </c>
      <c r="G264">
        <f>Table1[[#This Row],[Number of HITs approved - Lifetime]]-Table1[[#This Row],[Number of HITs approved - Last 30 days]]</f>
        <v>0</v>
      </c>
      <c r="H264">
        <f>IF(Table1[[#This Row],[HITS submitted before]]&gt;Table1[[#This Row],[HITs Approved Before]],Table1[[#This Row],[HITS submitted before]]-Table1[[#This Row],[HITs Approved Before]],0)</f>
        <v>0</v>
      </c>
      <c r="I264">
        <v>1</v>
      </c>
      <c r="J264">
        <v>1</v>
      </c>
      <c r="K264">
        <f>Table1[[#This Row],[Number of HITs approved or rejected - Last 30 days]]-Table1[[#This Row],[Number of HITs approved - Last 30 days]]</f>
        <v>0</v>
      </c>
      <c r="L26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4" s="1">
        <v>1</v>
      </c>
      <c r="N264">
        <v>1</v>
      </c>
      <c r="O264">
        <v>1</v>
      </c>
      <c r="P264" s="1">
        <v>1</v>
      </c>
      <c r="Q264" t="s">
        <v>15</v>
      </c>
      <c r="S264">
        <f>IF(Table1[[#This Row],[HITS submitted before]]&lt;&gt;0,Table1[[#This Row],[Worker ID]],0)</f>
        <v>0</v>
      </c>
      <c r="T264" t="str">
        <f>IF(Table1[[#This Row],[Number of HITs approved or rejected - Last 30 days]]&lt;&gt;0,Table1[[#This Row],[Worker ID]],0)</f>
        <v>A1HKYY6XI2OHO1</v>
      </c>
      <c r="U264">
        <f>IF(AND(Table1[[#This Row],[HITS submitted before]]&lt;&gt;0,Table1[[#This Row],[Number of HITs approved or rejected - Last 30 days]]=0),Table1[[#This Row],[Worker ID]],0)</f>
        <v>0</v>
      </c>
      <c r="V264" t="str">
        <f>IF(AND(Table1[[#This Row],[HITS submitted before]]=0,Table1[[#This Row],[Number of HITs approved or rejected - Last 30 days]]&lt;&gt;0),Table1[[#This Row],[Worker ID]],0)</f>
        <v>A1HKYY6XI2OHO1</v>
      </c>
      <c r="W264">
        <f>IF(AND(Table1[[#This Row],[HITS submitted before]]&lt;&gt;0,Table1[[#This Row],[Number of HITs approved or rejected - Last 30 days]]&lt;&gt;0),Table1[[#This Row],[Worker ID]],0)</f>
        <v>0</v>
      </c>
    </row>
    <row r="265" spans="1:23" x14ac:dyDescent="0.25">
      <c r="A265" t="s">
        <v>262</v>
      </c>
      <c r="B265" t="s">
        <v>263</v>
      </c>
      <c r="C265">
        <v>1</v>
      </c>
      <c r="D265">
        <v>1</v>
      </c>
      <c r="E265" s="1">
        <v>1</v>
      </c>
      <c r="F265">
        <f>Table1[[#This Row],[Number of HITs approved or rejected - Lifetime]]-Table1[[#This Row],[Number of HITs approved or rejected - Last 30 days]]</f>
        <v>0</v>
      </c>
      <c r="G265">
        <f>Table1[[#This Row],[Number of HITs approved - Lifetime]]-Table1[[#This Row],[Number of HITs approved - Last 30 days]]</f>
        <v>0</v>
      </c>
      <c r="H265">
        <f>IF(Table1[[#This Row],[HITS submitted before]]&gt;Table1[[#This Row],[HITs Approved Before]],Table1[[#This Row],[HITS submitted before]]-Table1[[#This Row],[HITs Approved Before]],0)</f>
        <v>0</v>
      </c>
      <c r="I265">
        <v>1</v>
      </c>
      <c r="J265">
        <v>1</v>
      </c>
      <c r="K265">
        <f>Table1[[#This Row],[Number of HITs approved or rejected - Last 30 days]]-Table1[[#This Row],[Number of HITs approved - Last 30 days]]</f>
        <v>0</v>
      </c>
      <c r="L26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5" s="1">
        <v>1</v>
      </c>
      <c r="N265">
        <v>1</v>
      </c>
      <c r="O265">
        <v>1</v>
      </c>
      <c r="P265" s="1">
        <v>1</v>
      </c>
      <c r="Q265" t="s">
        <v>15</v>
      </c>
      <c r="S265">
        <f>IF(Table1[[#This Row],[HITS submitted before]]&lt;&gt;0,Table1[[#This Row],[Worker ID]],0)</f>
        <v>0</v>
      </c>
      <c r="T265" t="str">
        <f>IF(Table1[[#This Row],[Number of HITs approved or rejected - Last 30 days]]&lt;&gt;0,Table1[[#This Row],[Worker ID]],0)</f>
        <v>A1IYHQPPOACU83</v>
      </c>
      <c r="U265">
        <f>IF(AND(Table1[[#This Row],[HITS submitted before]]&lt;&gt;0,Table1[[#This Row],[Number of HITs approved or rejected - Last 30 days]]=0),Table1[[#This Row],[Worker ID]],0)</f>
        <v>0</v>
      </c>
      <c r="V265" t="str">
        <f>IF(AND(Table1[[#This Row],[HITS submitted before]]=0,Table1[[#This Row],[Number of HITs approved or rejected - Last 30 days]]&lt;&gt;0),Table1[[#This Row],[Worker ID]],0)</f>
        <v>A1IYHQPPOACU83</v>
      </c>
      <c r="W265">
        <f>IF(AND(Table1[[#This Row],[HITS submitted before]]&lt;&gt;0,Table1[[#This Row],[Number of HITs approved or rejected - Last 30 days]]&lt;&gt;0),Table1[[#This Row],[Worker ID]],0)</f>
        <v>0</v>
      </c>
    </row>
    <row r="266" spans="1:23" x14ac:dyDescent="0.25">
      <c r="A266" t="s">
        <v>274</v>
      </c>
      <c r="B266" t="s">
        <v>275</v>
      </c>
      <c r="C266">
        <v>1</v>
      </c>
      <c r="D266">
        <v>1</v>
      </c>
      <c r="E266" s="1">
        <v>1</v>
      </c>
      <c r="F266">
        <f>Table1[[#This Row],[Number of HITs approved or rejected - Lifetime]]-Table1[[#This Row],[Number of HITs approved or rejected - Last 30 days]]</f>
        <v>0</v>
      </c>
      <c r="G266">
        <f>Table1[[#This Row],[Number of HITs approved - Lifetime]]-Table1[[#This Row],[Number of HITs approved - Last 30 days]]</f>
        <v>0</v>
      </c>
      <c r="H266">
        <f>IF(Table1[[#This Row],[HITS submitted before]]&gt;Table1[[#This Row],[HITs Approved Before]],Table1[[#This Row],[HITS submitted before]]-Table1[[#This Row],[HITs Approved Before]],0)</f>
        <v>0</v>
      </c>
      <c r="I266">
        <v>1</v>
      </c>
      <c r="J266">
        <v>1</v>
      </c>
      <c r="K266">
        <f>Table1[[#This Row],[Number of HITs approved or rejected - Last 30 days]]-Table1[[#This Row],[Number of HITs approved - Last 30 days]]</f>
        <v>0</v>
      </c>
      <c r="L26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6" s="1">
        <v>1</v>
      </c>
      <c r="N266">
        <v>1</v>
      </c>
      <c r="O266">
        <v>1</v>
      </c>
      <c r="P266" s="1">
        <v>1</v>
      </c>
      <c r="Q266" t="s">
        <v>15</v>
      </c>
      <c r="S266">
        <f>IF(Table1[[#This Row],[HITS submitted before]]&lt;&gt;0,Table1[[#This Row],[Worker ID]],0)</f>
        <v>0</v>
      </c>
      <c r="T266" t="str">
        <f>IF(Table1[[#This Row],[Number of HITs approved or rejected - Last 30 days]]&lt;&gt;0,Table1[[#This Row],[Worker ID]],0)</f>
        <v>A1JKV0KXQYX0SU</v>
      </c>
      <c r="U266">
        <f>IF(AND(Table1[[#This Row],[HITS submitted before]]&lt;&gt;0,Table1[[#This Row],[Number of HITs approved or rejected - Last 30 days]]=0),Table1[[#This Row],[Worker ID]],0)</f>
        <v>0</v>
      </c>
      <c r="V266" t="str">
        <f>IF(AND(Table1[[#This Row],[HITS submitted before]]=0,Table1[[#This Row],[Number of HITs approved or rejected - Last 30 days]]&lt;&gt;0),Table1[[#This Row],[Worker ID]],0)</f>
        <v>A1JKV0KXQYX0SU</v>
      </c>
      <c r="W266">
        <f>IF(AND(Table1[[#This Row],[HITS submitted before]]&lt;&gt;0,Table1[[#This Row],[Number of HITs approved or rejected - Last 30 days]]&lt;&gt;0),Table1[[#This Row],[Worker ID]],0)</f>
        <v>0</v>
      </c>
    </row>
    <row r="267" spans="1:23" x14ac:dyDescent="0.25">
      <c r="A267" t="s">
        <v>298</v>
      </c>
      <c r="B267" t="s">
        <v>299</v>
      </c>
      <c r="C267">
        <v>1</v>
      </c>
      <c r="D267">
        <v>1</v>
      </c>
      <c r="E267" s="1">
        <v>1</v>
      </c>
      <c r="F267">
        <f>Table1[[#This Row],[Number of HITs approved or rejected - Lifetime]]-Table1[[#This Row],[Number of HITs approved or rejected - Last 30 days]]</f>
        <v>0</v>
      </c>
      <c r="G267">
        <f>Table1[[#This Row],[Number of HITs approved - Lifetime]]-Table1[[#This Row],[Number of HITs approved - Last 30 days]]</f>
        <v>0</v>
      </c>
      <c r="H267">
        <f>IF(Table1[[#This Row],[HITS submitted before]]&gt;Table1[[#This Row],[HITs Approved Before]],Table1[[#This Row],[HITS submitted before]]-Table1[[#This Row],[HITs Approved Before]],0)</f>
        <v>0</v>
      </c>
      <c r="I267">
        <v>1</v>
      </c>
      <c r="J267">
        <v>1</v>
      </c>
      <c r="K267">
        <f>Table1[[#This Row],[Number of HITs approved or rejected - Last 30 days]]-Table1[[#This Row],[Number of HITs approved - Last 30 days]]</f>
        <v>0</v>
      </c>
      <c r="L26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7" s="1">
        <v>1</v>
      </c>
      <c r="N267">
        <v>1</v>
      </c>
      <c r="O267">
        <v>1</v>
      </c>
      <c r="P267" s="1">
        <v>1</v>
      </c>
      <c r="Q267" t="s">
        <v>15</v>
      </c>
      <c r="S267">
        <f>IF(Table1[[#This Row],[HITS submitted before]]&lt;&gt;0,Table1[[#This Row],[Worker ID]],0)</f>
        <v>0</v>
      </c>
      <c r="T267" t="str">
        <f>IF(Table1[[#This Row],[Number of HITs approved or rejected - Last 30 days]]&lt;&gt;0,Table1[[#This Row],[Worker ID]],0)</f>
        <v>A1KQ2BLBHC0BHW</v>
      </c>
      <c r="U267">
        <f>IF(AND(Table1[[#This Row],[HITS submitted before]]&lt;&gt;0,Table1[[#This Row],[Number of HITs approved or rejected - Last 30 days]]=0),Table1[[#This Row],[Worker ID]],0)</f>
        <v>0</v>
      </c>
      <c r="V267" t="str">
        <f>IF(AND(Table1[[#This Row],[HITS submitted before]]=0,Table1[[#This Row],[Number of HITs approved or rejected - Last 30 days]]&lt;&gt;0),Table1[[#This Row],[Worker ID]],0)</f>
        <v>A1KQ2BLBHC0BHW</v>
      </c>
      <c r="W267">
        <f>IF(AND(Table1[[#This Row],[HITS submitted before]]&lt;&gt;0,Table1[[#This Row],[Number of HITs approved or rejected - Last 30 days]]&lt;&gt;0),Table1[[#This Row],[Worker ID]],0)</f>
        <v>0</v>
      </c>
    </row>
    <row r="268" spans="1:23" x14ac:dyDescent="0.25">
      <c r="A268" t="s">
        <v>318</v>
      </c>
      <c r="B268" t="s">
        <v>319</v>
      </c>
      <c r="C268">
        <v>1</v>
      </c>
      <c r="D268">
        <v>1</v>
      </c>
      <c r="E268" s="1">
        <v>1</v>
      </c>
      <c r="F268">
        <f>Table1[[#This Row],[Number of HITs approved or rejected - Lifetime]]-Table1[[#This Row],[Number of HITs approved or rejected - Last 30 days]]</f>
        <v>0</v>
      </c>
      <c r="G268">
        <f>Table1[[#This Row],[Number of HITs approved - Lifetime]]-Table1[[#This Row],[Number of HITs approved - Last 30 days]]</f>
        <v>0</v>
      </c>
      <c r="H268">
        <f>IF(Table1[[#This Row],[HITS submitted before]]&gt;Table1[[#This Row],[HITs Approved Before]],Table1[[#This Row],[HITS submitted before]]-Table1[[#This Row],[HITs Approved Before]],0)</f>
        <v>0</v>
      </c>
      <c r="I268">
        <v>1</v>
      </c>
      <c r="J268">
        <v>1</v>
      </c>
      <c r="K268">
        <f>Table1[[#This Row],[Number of HITs approved or rejected - Last 30 days]]-Table1[[#This Row],[Number of HITs approved - Last 30 days]]</f>
        <v>0</v>
      </c>
      <c r="L26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8" s="1">
        <v>1</v>
      </c>
      <c r="N268">
        <v>1</v>
      </c>
      <c r="O268">
        <v>1</v>
      </c>
      <c r="P268" s="1">
        <v>1</v>
      </c>
      <c r="Q268" t="s">
        <v>15</v>
      </c>
      <c r="S268">
        <f>IF(Table1[[#This Row],[HITS submitted before]]&lt;&gt;0,Table1[[#This Row],[Worker ID]],0)</f>
        <v>0</v>
      </c>
      <c r="T268" t="str">
        <f>IF(Table1[[#This Row],[Number of HITs approved or rejected - Last 30 days]]&lt;&gt;0,Table1[[#This Row],[Worker ID]],0)</f>
        <v>A1M4I8O2JDDY6E</v>
      </c>
      <c r="U268">
        <f>IF(AND(Table1[[#This Row],[HITS submitted before]]&lt;&gt;0,Table1[[#This Row],[Number of HITs approved or rejected - Last 30 days]]=0),Table1[[#This Row],[Worker ID]],0)</f>
        <v>0</v>
      </c>
      <c r="V268" t="str">
        <f>IF(AND(Table1[[#This Row],[HITS submitted before]]=0,Table1[[#This Row],[Number of HITs approved or rejected - Last 30 days]]&lt;&gt;0),Table1[[#This Row],[Worker ID]],0)</f>
        <v>A1M4I8O2JDDY6E</v>
      </c>
      <c r="W268">
        <f>IF(AND(Table1[[#This Row],[HITS submitted before]]&lt;&gt;0,Table1[[#This Row],[Number of HITs approved or rejected - Last 30 days]]&lt;&gt;0),Table1[[#This Row],[Worker ID]],0)</f>
        <v>0</v>
      </c>
    </row>
    <row r="269" spans="1:23" x14ac:dyDescent="0.25">
      <c r="A269" t="s">
        <v>324</v>
      </c>
      <c r="B269" t="s">
        <v>325</v>
      </c>
      <c r="C269">
        <v>1</v>
      </c>
      <c r="D269">
        <v>1</v>
      </c>
      <c r="E269" s="1">
        <v>1</v>
      </c>
      <c r="F269">
        <f>Table1[[#This Row],[Number of HITs approved or rejected - Lifetime]]-Table1[[#This Row],[Number of HITs approved or rejected - Last 30 days]]</f>
        <v>0</v>
      </c>
      <c r="G269">
        <f>Table1[[#This Row],[Number of HITs approved - Lifetime]]-Table1[[#This Row],[Number of HITs approved - Last 30 days]]</f>
        <v>0</v>
      </c>
      <c r="H269">
        <f>IF(Table1[[#This Row],[HITS submitted before]]&gt;Table1[[#This Row],[HITs Approved Before]],Table1[[#This Row],[HITS submitted before]]-Table1[[#This Row],[HITs Approved Before]],0)</f>
        <v>0</v>
      </c>
      <c r="I269">
        <v>1</v>
      </c>
      <c r="J269">
        <v>1</v>
      </c>
      <c r="K269">
        <f>Table1[[#This Row],[Number of HITs approved or rejected - Last 30 days]]-Table1[[#This Row],[Number of HITs approved - Last 30 days]]</f>
        <v>0</v>
      </c>
      <c r="L26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69" s="1">
        <v>1</v>
      </c>
      <c r="N269">
        <v>1</v>
      </c>
      <c r="O269">
        <v>1</v>
      </c>
      <c r="P269" s="1">
        <v>1</v>
      </c>
      <c r="Q269" t="s">
        <v>15</v>
      </c>
      <c r="S269">
        <f>IF(Table1[[#This Row],[HITS submitted before]]&lt;&gt;0,Table1[[#This Row],[Worker ID]],0)</f>
        <v>0</v>
      </c>
      <c r="T269" t="str">
        <f>IF(Table1[[#This Row],[Number of HITs approved or rejected - Last 30 days]]&lt;&gt;0,Table1[[#This Row],[Worker ID]],0)</f>
        <v>A1M8HQZFMUGMGQ</v>
      </c>
      <c r="U269">
        <f>IF(AND(Table1[[#This Row],[HITS submitted before]]&lt;&gt;0,Table1[[#This Row],[Number of HITs approved or rejected - Last 30 days]]=0),Table1[[#This Row],[Worker ID]],0)</f>
        <v>0</v>
      </c>
      <c r="V269" t="str">
        <f>IF(AND(Table1[[#This Row],[HITS submitted before]]=0,Table1[[#This Row],[Number of HITs approved or rejected - Last 30 days]]&lt;&gt;0),Table1[[#This Row],[Worker ID]],0)</f>
        <v>A1M8HQZFMUGMGQ</v>
      </c>
      <c r="W269">
        <f>IF(AND(Table1[[#This Row],[HITS submitted before]]&lt;&gt;0,Table1[[#This Row],[Number of HITs approved or rejected - Last 30 days]]&lt;&gt;0),Table1[[#This Row],[Worker ID]],0)</f>
        <v>0</v>
      </c>
    </row>
    <row r="270" spans="1:23" x14ac:dyDescent="0.25">
      <c r="A270" t="s">
        <v>326</v>
      </c>
      <c r="B270" t="s">
        <v>327</v>
      </c>
      <c r="C270">
        <v>1</v>
      </c>
      <c r="D270">
        <v>1</v>
      </c>
      <c r="E270" s="1">
        <v>1</v>
      </c>
      <c r="F270">
        <f>Table1[[#This Row],[Number of HITs approved or rejected - Lifetime]]-Table1[[#This Row],[Number of HITs approved or rejected - Last 30 days]]</f>
        <v>0</v>
      </c>
      <c r="G270">
        <f>Table1[[#This Row],[Number of HITs approved - Lifetime]]-Table1[[#This Row],[Number of HITs approved - Last 30 days]]</f>
        <v>0</v>
      </c>
      <c r="H270">
        <f>IF(Table1[[#This Row],[HITS submitted before]]&gt;Table1[[#This Row],[HITs Approved Before]],Table1[[#This Row],[HITS submitted before]]-Table1[[#This Row],[HITs Approved Before]],0)</f>
        <v>0</v>
      </c>
      <c r="I270">
        <v>1</v>
      </c>
      <c r="J270">
        <v>1</v>
      </c>
      <c r="K270">
        <f>Table1[[#This Row],[Number of HITs approved or rejected - Last 30 days]]-Table1[[#This Row],[Number of HITs approved - Last 30 days]]</f>
        <v>0</v>
      </c>
      <c r="L27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0" s="1">
        <v>1</v>
      </c>
      <c r="N270">
        <v>1</v>
      </c>
      <c r="O270">
        <v>1</v>
      </c>
      <c r="P270" s="1">
        <v>1</v>
      </c>
      <c r="Q270" t="s">
        <v>15</v>
      </c>
      <c r="S270">
        <f>IF(Table1[[#This Row],[HITS submitted before]]&lt;&gt;0,Table1[[#This Row],[Worker ID]],0)</f>
        <v>0</v>
      </c>
      <c r="T270" t="str">
        <f>IF(Table1[[#This Row],[Number of HITs approved or rejected - Last 30 days]]&lt;&gt;0,Table1[[#This Row],[Worker ID]],0)</f>
        <v>A1M8JDV3X0IXIW</v>
      </c>
      <c r="U270">
        <f>IF(AND(Table1[[#This Row],[HITS submitted before]]&lt;&gt;0,Table1[[#This Row],[Number of HITs approved or rejected - Last 30 days]]=0),Table1[[#This Row],[Worker ID]],0)</f>
        <v>0</v>
      </c>
      <c r="V270" t="str">
        <f>IF(AND(Table1[[#This Row],[HITS submitted before]]=0,Table1[[#This Row],[Number of HITs approved or rejected - Last 30 days]]&lt;&gt;0),Table1[[#This Row],[Worker ID]],0)</f>
        <v>A1M8JDV3X0IXIW</v>
      </c>
      <c r="W270">
        <f>IF(AND(Table1[[#This Row],[HITS submitted before]]&lt;&gt;0,Table1[[#This Row],[Number of HITs approved or rejected - Last 30 days]]&lt;&gt;0),Table1[[#This Row],[Worker ID]],0)</f>
        <v>0</v>
      </c>
    </row>
    <row r="271" spans="1:23" x14ac:dyDescent="0.25">
      <c r="A271" t="s">
        <v>328</v>
      </c>
      <c r="B271" t="s">
        <v>329</v>
      </c>
      <c r="C271">
        <v>1</v>
      </c>
      <c r="D271">
        <v>1</v>
      </c>
      <c r="E271" s="1">
        <v>1</v>
      </c>
      <c r="F271">
        <f>Table1[[#This Row],[Number of HITs approved or rejected - Lifetime]]-Table1[[#This Row],[Number of HITs approved or rejected - Last 30 days]]</f>
        <v>0</v>
      </c>
      <c r="G271">
        <f>Table1[[#This Row],[Number of HITs approved - Lifetime]]-Table1[[#This Row],[Number of HITs approved - Last 30 days]]</f>
        <v>0</v>
      </c>
      <c r="H271">
        <f>IF(Table1[[#This Row],[HITS submitted before]]&gt;Table1[[#This Row],[HITs Approved Before]],Table1[[#This Row],[HITS submitted before]]-Table1[[#This Row],[HITs Approved Before]],0)</f>
        <v>0</v>
      </c>
      <c r="I271">
        <v>1</v>
      </c>
      <c r="J271">
        <v>1</v>
      </c>
      <c r="K271">
        <f>Table1[[#This Row],[Number of HITs approved or rejected - Last 30 days]]-Table1[[#This Row],[Number of HITs approved - Last 30 days]]</f>
        <v>0</v>
      </c>
      <c r="L27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1" s="1">
        <v>1</v>
      </c>
      <c r="N271">
        <v>1</v>
      </c>
      <c r="O271">
        <v>1</v>
      </c>
      <c r="P271" s="1">
        <v>1</v>
      </c>
      <c r="Q271" t="s">
        <v>15</v>
      </c>
      <c r="S271">
        <f>IF(Table1[[#This Row],[HITS submitted before]]&lt;&gt;0,Table1[[#This Row],[Worker ID]],0)</f>
        <v>0</v>
      </c>
      <c r="T271" t="str">
        <f>IF(Table1[[#This Row],[Number of HITs approved or rejected - Last 30 days]]&lt;&gt;0,Table1[[#This Row],[Worker ID]],0)</f>
        <v>A1MGK5XSR2J7DY</v>
      </c>
      <c r="U271">
        <f>IF(AND(Table1[[#This Row],[HITS submitted before]]&lt;&gt;0,Table1[[#This Row],[Number of HITs approved or rejected - Last 30 days]]=0),Table1[[#This Row],[Worker ID]],0)</f>
        <v>0</v>
      </c>
      <c r="V271" t="str">
        <f>IF(AND(Table1[[#This Row],[HITS submitted before]]=0,Table1[[#This Row],[Number of HITs approved or rejected - Last 30 days]]&lt;&gt;0),Table1[[#This Row],[Worker ID]],0)</f>
        <v>A1MGK5XSR2J7DY</v>
      </c>
      <c r="W271">
        <f>IF(AND(Table1[[#This Row],[HITS submitted before]]&lt;&gt;0,Table1[[#This Row],[Number of HITs approved or rejected - Last 30 days]]&lt;&gt;0),Table1[[#This Row],[Worker ID]],0)</f>
        <v>0</v>
      </c>
    </row>
    <row r="272" spans="1:23" x14ac:dyDescent="0.25">
      <c r="A272" t="s">
        <v>334</v>
      </c>
      <c r="B272" t="s">
        <v>335</v>
      </c>
      <c r="C272">
        <v>1</v>
      </c>
      <c r="D272">
        <v>1</v>
      </c>
      <c r="E272" s="1">
        <v>1</v>
      </c>
      <c r="F272">
        <f>Table1[[#This Row],[Number of HITs approved or rejected - Lifetime]]-Table1[[#This Row],[Number of HITs approved or rejected - Last 30 days]]</f>
        <v>0</v>
      </c>
      <c r="G272">
        <f>Table1[[#This Row],[Number of HITs approved - Lifetime]]-Table1[[#This Row],[Number of HITs approved - Last 30 days]]</f>
        <v>0</v>
      </c>
      <c r="H272">
        <f>IF(Table1[[#This Row],[HITS submitted before]]&gt;Table1[[#This Row],[HITs Approved Before]],Table1[[#This Row],[HITS submitted before]]-Table1[[#This Row],[HITs Approved Before]],0)</f>
        <v>0</v>
      </c>
      <c r="I272">
        <v>1</v>
      </c>
      <c r="J272">
        <v>1</v>
      </c>
      <c r="K272">
        <f>Table1[[#This Row],[Number of HITs approved or rejected - Last 30 days]]-Table1[[#This Row],[Number of HITs approved - Last 30 days]]</f>
        <v>0</v>
      </c>
      <c r="L27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2" s="1">
        <v>1</v>
      </c>
      <c r="N272">
        <v>1</v>
      </c>
      <c r="O272">
        <v>1</v>
      </c>
      <c r="P272" s="1">
        <v>1</v>
      </c>
      <c r="Q272" t="s">
        <v>15</v>
      </c>
      <c r="S272">
        <f>IF(Table1[[#This Row],[HITS submitted before]]&lt;&gt;0,Table1[[#This Row],[Worker ID]],0)</f>
        <v>0</v>
      </c>
      <c r="T272" t="str">
        <f>IF(Table1[[#This Row],[Number of HITs approved or rejected - Last 30 days]]&lt;&gt;0,Table1[[#This Row],[Worker ID]],0)</f>
        <v>A1NEBZ0SL3SU1M</v>
      </c>
      <c r="U272">
        <f>IF(AND(Table1[[#This Row],[HITS submitted before]]&lt;&gt;0,Table1[[#This Row],[Number of HITs approved or rejected - Last 30 days]]=0),Table1[[#This Row],[Worker ID]],0)</f>
        <v>0</v>
      </c>
      <c r="V272" t="str">
        <f>IF(AND(Table1[[#This Row],[HITS submitted before]]=0,Table1[[#This Row],[Number of HITs approved or rejected - Last 30 days]]&lt;&gt;0),Table1[[#This Row],[Worker ID]],0)</f>
        <v>A1NEBZ0SL3SU1M</v>
      </c>
      <c r="W272">
        <f>IF(AND(Table1[[#This Row],[HITS submitted before]]&lt;&gt;0,Table1[[#This Row],[Number of HITs approved or rejected - Last 30 days]]&lt;&gt;0),Table1[[#This Row],[Worker ID]],0)</f>
        <v>0</v>
      </c>
    </row>
    <row r="273" spans="1:23" x14ac:dyDescent="0.25">
      <c r="A273" t="s">
        <v>340</v>
      </c>
      <c r="B273" t="s">
        <v>341</v>
      </c>
      <c r="C273">
        <v>1</v>
      </c>
      <c r="D273">
        <v>1</v>
      </c>
      <c r="E273" s="1">
        <v>1</v>
      </c>
      <c r="F273">
        <f>Table1[[#This Row],[Number of HITs approved or rejected - Lifetime]]-Table1[[#This Row],[Number of HITs approved or rejected - Last 30 days]]</f>
        <v>0</v>
      </c>
      <c r="G273">
        <f>Table1[[#This Row],[Number of HITs approved - Lifetime]]-Table1[[#This Row],[Number of HITs approved - Last 30 days]]</f>
        <v>0</v>
      </c>
      <c r="H273">
        <f>IF(Table1[[#This Row],[HITS submitted before]]&gt;Table1[[#This Row],[HITs Approved Before]],Table1[[#This Row],[HITS submitted before]]-Table1[[#This Row],[HITs Approved Before]],0)</f>
        <v>0</v>
      </c>
      <c r="I273">
        <v>1</v>
      </c>
      <c r="J273">
        <v>1</v>
      </c>
      <c r="K273">
        <f>Table1[[#This Row],[Number of HITs approved or rejected - Last 30 days]]-Table1[[#This Row],[Number of HITs approved - Last 30 days]]</f>
        <v>0</v>
      </c>
      <c r="L27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3" s="1">
        <v>1</v>
      </c>
      <c r="N273">
        <v>1</v>
      </c>
      <c r="O273">
        <v>1</v>
      </c>
      <c r="P273" s="1">
        <v>1</v>
      </c>
      <c r="Q273" t="s">
        <v>15</v>
      </c>
      <c r="S273">
        <f>IF(Table1[[#This Row],[HITS submitted before]]&lt;&gt;0,Table1[[#This Row],[Worker ID]],0)</f>
        <v>0</v>
      </c>
      <c r="T273" t="str">
        <f>IF(Table1[[#This Row],[Number of HITs approved or rejected - Last 30 days]]&lt;&gt;0,Table1[[#This Row],[Worker ID]],0)</f>
        <v>A1NNL8C8CQ3W3M</v>
      </c>
      <c r="U273">
        <f>IF(AND(Table1[[#This Row],[HITS submitted before]]&lt;&gt;0,Table1[[#This Row],[Number of HITs approved or rejected - Last 30 days]]=0),Table1[[#This Row],[Worker ID]],0)</f>
        <v>0</v>
      </c>
      <c r="V273" t="str">
        <f>IF(AND(Table1[[#This Row],[HITS submitted before]]=0,Table1[[#This Row],[Number of HITs approved or rejected - Last 30 days]]&lt;&gt;0),Table1[[#This Row],[Worker ID]],0)</f>
        <v>A1NNL8C8CQ3W3M</v>
      </c>
      <c r="W273">
        <f>IF(AND(Table1[[#This Row],[HITS submitted before]]&lt;&gt;0,Table1[[#This Row],[Number of HITs approved or rejected - Last 30 days]]&lt;&gt;0),Table1[[#This Row],[Worker ID]],0)</f>
        <v>0</v>
      </c>
    </row>
    <row r="274" spans="1:23" x14ac:dyDescent="0.25">
      <c r="A274" t="s">
        <v>342</v>
      </c>
      <c r="B274" t="s">
        <v>343</v>
      </c>
      <c r="C274">
        <v>1</v>
      </c>
      <c r="D274">
        <v>1</v>
      </c>
      <c r="E274" s="1">
        <v>1</v>
      </c>
      <c r="F274">
        <f>Table1[[#This Row],[Number of HITs approved or rejected - Lifetime]]-Table1[[#This Row],[Number of HITs approved or rejected - Last 30 days]]</f>
        <v>0</v>
      </c>
      <c r="G274">
        <f>Table1[[#This Row],[Number of HITs approved - Lifetime]]-Table1[[#This Row],[Number of HITs approved - Last 30 days]]</f>
        <v>0</v>
      </c>
      <c r="H274">
        <f>IF(Table1[[#This Row],[HITS submitted before]]&gt;Table1[[#This Row],[HITs Approved Before]],Table1[[#This Row],[HITS submitted before]]-Table1[[#This Row],[HITs Approved Before]],0)</f>
        <v>0</v>
      </c>
      <c r="I274">
        <v>1</v>
      </c>
      <c r="J274">
        <v>1</v>
      </c>
      <c r="K274">
        <f>Table1[[#This Row],[Number of HITs approved or rejected - Last 30 days]]-Table1[[#This Row],[Number of HITs approved - Last 30 days]]</f>
        <v>0</v>
      </c>
      <c r="L27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4" s="1">
        <v>1</v>
      </c>
      <c r="N274">
        <v>1</v>
      </c>
      <c r="O274">
        <v>1</v>
      </c>
      <c r="P274" s="1">
        <v>1</v>
      </c>
      <c r="Q274" t="s">
        <v>15</v>
      </c>
      <c r="S274">
        <f>IF(Table1[[#This Row],[HITS submitted before]]&lt;&gt;0,Table1[[#This Row],[Worker ID]],0)</f>
        <v>0</v>
      </c>
      <c r="T274" t="str">
        <f>IF(Table1[[#This Row],[Number of HITs approved or rejected - Last 30 days]]&lt;&gt;0,Table1[[#This Row],[Worker ID]],0)</f>
        <v>A1NPWQKNN2KGXN</v>
      </c>
      <c r="U274">
        <f>IF(AND(Table1[[#This Row],[HITS submitted before]]&lt;&gt;0,Table1[[#This Row],[Number of HITs approved or rejected - Last 30 days]]=0),Table1[[#This Row],[Worker ID]],0)</f>
        <v>0</v>
      </c>
      <c r="V274" t="str">
        <f>IF(AND(Table1[[#This Row],[HITS submitted before]]=0,Table1[[#This Row],[Number of HITs approved or rejected - Last 30 days]]&lt;&gt;0),Table1[[#This Row],[Worker ID]],0)</f>
        <v>A1NPWQKNN2KGXN</v>
      </c>
      <c r="W274">
        <f>IF(AND(Table1[[#This Row],[HITS submitted before]]&lt;&gt;0,Table1[[#This Row],[Number of HITs approved or rejected - Last 30 days]]&lt;&gt;0),Table1[[#This Row],[Worker ID]],0)</f>
        <v>0</v>
      </c>
    </row>
    <row r="275" spans="1:23" x14ac:dyDescent="0.25">
      <c r="A275" t="s">
        <v>356</v>
      </c>
      <c r="B275" t="s">
        <v>357</v>
      </c>
      <c r="C275">
        <v>1</v>
      </c>
      <c r="D275">
        <v>1</v>
      </c>
      <c r="E275" s="1">
        <v>1</v>
      </c>
      <c r="F275">
        <f>Table1[[#This Row],[Number of HITs approved or rejected - Lifetime]]-Table1[[#This Row],[Number of HITs approved or rejected - Last 30 days]]</f>
        <v>0</v>
      </c>
      <c r="G275">
        <f>Table1[[#This Row],[Number of HITs approved - Lifetime]]-Table1[[#This Row],[Number of HITs approved - Last 30 days]]</f>
        <v>0</v>
      </c>
      <c r="H275">
        <f>IF(Table1[[#This Row],[HITS submitted before]]&gt;Table1[[#This Row],[HITs Approved Before]],Table1[[#This Row],[HITS submitted before]]-Table1[[#This Row],[HITs Approved Before]],0)</f>
        <v>0</v>
      </c>
      <c r="I275">
        <v>1</v>
      </c>
      <c r="J275">
        <v>1</v>
      </c>
      <c r="K275">
        <f>Table1[[#This Row],[Number of HITs approved or rejected - Last 30 days]]-Table1[[#This Row],[Number of HITs approved - Last 30 days]]</f>
        <v>0</v>
      </c>
      <c r="L27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5" s="1">
        <v>1</v>
      </c>
      <c r="N275">
        <v>0</v>
      </c>
      <c r="O275">
        <v>0</v>
      </c>
      <c r="P275" s="1">
        <v>0</v>
      </c>
      <c r="Q275" t="s">
        <v>15</v>
      </c>
      <c r="S275">
        <f>IF(Table1[[#This Row],[HITS submitted before]]&lt;&gt;0,Table1[[#This Row],[Worker ID]],0)</f>
        <v>0</v>
      </c>
      <c r="T275" t="str">
        <f>IF(Table1[[#This Row],[Number of HITs approved or rejected - Last 30 days]]&lt;&gt;0,Table1[[#This Row],[Worker ID]],0)</f>
        <v>A1OGPWSUUTC5DH</v>
      </c>
      <c r="U275">
        <f>IF(AND(Table1[[#This Row],[HITS submitted before]]&lt;&gt;0,Table1[[#This Row],[Number of HITs approved or rejected - Last 30 days]]=0),Table1[[#This Row],[Worker ID]],0)</f>
        <v>0</v>
      </c>
      <c r="V275" t="str">
        <f>IF(AND(Table1[[#This Row],[HITS submitted before]]=0,Table1[[#This Row],[Number of HITs approved or rejected - Last 30 days]]&lt;&gt;0),Table1[[#This Row],[Worker ID]],0)</f>
        <v>A1OGPWSUUTC5DH</v>
      </c>
      <c r="W275">
        <f>IF(AND(Table1[[#This Row],[HITS submitted before]]&lt;&gt;0,Table1[[#This Row],[Number of HITs approved or rejected - Last 30 days]]&lt;&gt;0),Table1[[#This Row],[Worker ID]],0)</f>
        <v>0</v>
      </c>
    </row>
    <row r="276" spans="1:23" x14ac:dyDescent="0.25">
      <c r="A276" t="s">
        <v>366</v>
      </c>
      <c r="B276" t="s">
        <v>367</v>
      </c>
      <c r="C276">
        <v>1</v>
      </c>
      <c r="D276">
        <v>1</v>
      </c>
      <c r="E276" s="1">
        <v>1</v>
      </c>
      <c r="F276">
        <f>Table1[[#This Row],[Number of HITs approved or rejected - Lifetime]]-Table1[[#This Row],[Number of HITs approved or rejected - Last 30 days]]</f>
        <v>0</v>
      </c>
      <c r="G276">
        <f>Table1[[#This Row],[Number of HITs approved - Lifetime]]-Table1[[#This Row],[Number of HITs approved - Last 30 days]]</f>
        <v>0</v>
      </c>
      <c r="H276">
        <f>IF(Table1[[#This Row],[HITS submitted before]]&gt;Table1[[#This Row],[HITs Approved Before]],Table1[[#This Row],[HITS submitted before]]-Table1[[#This Row],[HITs Approved Before]],0)</f>
        <v>0</v>
      </c>
      <c r="I276">
        <v>1</v>
      </c>
      <c r="J276">
        <v>1</v>
      </c>
      <c r="K276">
        <f>Table1[[#This Row],[Number of HITs approved or rejected - Last 30 days]]-Table1[[#This Row],[Number of HITs approved - Last 30 days]]</f>
        <v>0</v>
      </c>
      <c r="L27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6" s="1">
        <v>1</v>
      </c>
      <c r="N276">
        <v>1</v>
      </c>
      <c r="O276">
        <v>1</v>
      </c>
      <c r="P276" s="1">
        <v>1</v>
      </c>
      <c r="Q276" t="s">
        <v>15</v>
      </c>
      <c r="S276">
        <f>IF(Table1[[#This Row],[HITS submitted before]]&lt;&gt;0,Table1[[#This Row],[Worker ID]],0)</f>
        <v>0</v>
      </c>
      <c r="T276" t="str">
        <f>IF(Table1[[#This Row],[Number of HITs approved or rejected - Last 30 days]]&lt;&gt;0,Table1[[#This Row],[Worker ID]],0)</f>
        <v>A1OW8OJ9OIY182</v>
      </c>
      <c r="U276">
        <f>IF(AND(Table1[[#This Row],[HITS submitted before]]&lt;&gt;0,Table1[[#This Row],[Number of HITs approved or rejected - Last 30 days]]=0),Table1[[#This Row],[Worker ID]],0)</f>
        <v>0</v>
      </c>
      <c r="V276" t="str">
        <f>IF(AND(Table1[[#This Row],[HITS submitted before]]=0,Table1[[#This Row],[Number of HITs approved or rejected - Last 30 days]]&lt;&gt;0),Table1[[#This Row],[Worker ID]],0)</f>
        <v>A1OW8OJ9OIY182</v>
      </c>
      <c r="W276">
        <f>IF(AND(Table1[[#This Row],[HITS submitted before]]&lt;&gt;0,Table1[[#This Row],[Number of HITs approved or rejected - Last 30 days]]&lt;&gt;0),Table1[[#This Row],[Worker ID]],0)</f>
        <v>0</v>
      </c>
    </row>
    <row r="277" spans="1:23" x14ac:dyDescent="0.25">
      <c r="A277" t="s">
        <v>394</v>
      </c>
      <c r="B277" t="s">
        <v>395</v>
      </c>
      <c r="C277">
        <v>1</v>
      </c>
      <c r="D277">
        <v>1</v>
      </c>
      <c r="E277" s="1">
        <v>1</v>
      </c>
      <c r="F277">
        <f>Table1[[#This Row],[Number of HITs approved or rejected - Lifetime]]-Table1[[#This Row],[Number of HITs approved or rejected - Last 30 days]]</f>
        <v>0</v>
      </c>
      <c r="G277">
        <f>Table1[[#This Row],[Number of HITs approved - Lifetime]]-Table1[[#This Row],[Number of HITs approved - Last 30 days]]</f>
        <v>0</v>
      </c>
      <c r="H277">
        <f>IF(Table1[[#This Row],[HITS submitted before]]&gt;Table1[[#This Row],[HITs Approved Before]],Table1[[#This Row],[HITS submitted before]]-Table1[[#This Row],[HITs Approved Before]],0)</f>
        <v>0</v>
      </c>
      <c r="I277">
        <v>1</v>
      </c>
      <c r="J277">
        <v>1</v>
      </c>
      <c r="K277">
        <f>Table1[[#This Row],[Number of HITs approved or rejected - Last 30 days]]-Table1[[#This Row],[Number of HITs approved - Last 30 days]]</f>
        <v>0</v>
      </c>
      <c r="L27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7" s="1">
        <v>1</v>
      </c>
      <c r="N277">
        <v>1</v>
      </c>
      <c r="O277">
        <v>1</v>
      </c>
      <c r="P277" s="1">
        <v>1</v>
      </c>
      <c r="Q277" t="s">
        <v>15</v>
      </c>
      <c r="S277">
        <f>IF(Table1[[#This Row],[HITS submitted before]]&lt;&gt;0,Table1[[#This Row],[Worker ID]],0)</f>
        <v>0</v>
      </c>
      <c r="T277" t="str">
        <f>IF(Table1[[#This Row],[Number of HITs approved or rejected - Last 30 days]]&lt;&gt;0,Table1[[#This Row],[Worker ID]],0)</f>
        <v>A1RBXVI2UOK421</v>
      </c>
      <c r="U277">
        <f>IF(AND(Table1[[#This Row],[HITS submitted before]]&lt;&gt;0,Table1[[#This Row],[Number of HITs approved or rejected - Last 30 days]]=0),Table1[[#This Row],[Worker ID]],0)</f>
        <v>0</v>
      </c>
      <c r="V277" t="str">
        <f>IF(AND(Table1[[#This Row],[HITS submitted before]]=0,Table1[[#This Row],[Number of HITs approved or rejected - Last 30 days]]&lt;&gt;0),Table1[[#This Row],[Worker ID]],0)</f>
        <v>A1RBXVI2UOK421</v>
      </c>
      <c r="W277">
        <f>IF(AND(Table1[[#This Row],[HITS submitted before]]&lt;&gt;0,Table1[[#This Row],[Number of HITs approved or rejected - Last 30 days]]&lt;&gt;0),Table1[[#This Row],[Worker ID]],0)</f>
        <v>0</v>
      </c>
    </row>
    <row r="278" spans="1:23" x14ac:dyDescent="0.25">
      <c r="A278" t="s">
        <v>419</v>
      </c>
      <c r="B278" t="s">
        <v>420</v>
      </c>
      <c r="C278">
        <v>1</v>
      </c>
      <c r="D278">
        <v>1</v>
      </c>
      <c r="E278" s="1">
        <v>1</v>
      </c>
      <c r="F278">
        <f>Table1[[#This Row],[Number of HITs approved or rejected - Lifetime]]-Table1[[#This Row],[Number of HITs approved or rejected - Last 30 days]]</f>
        <v>0</v>
      </c>
      <c r="G278">
        <f>Table1[[#This Row],[Number of HITs approved - Lifetime]]-Table1[[#This Row],[Number of HITs approved - Last 30 days]]</f>
        <v>0</v>
      </c>
      <c r="H278">
        <f>IF(Table1[[#This Row],[HITS submitted before]]&gt;Table1[[#This Row],[HITs Approved Before]],Table1[[#This Row],[HITS submitted before]]-Table1[[#This Row],[HITs Approved Before]],0)</f>
        <v>0</v>
      </c>
      <c r="I278">
        <v>1</v>
      </c>
      <c r="J278">
        <v>1</v>
      </c>
      <c r="K278">
        <f>Table1[[#This Row],[Number of HITs approved or rejected - Last 30 days]]-Table1[[#This Row],[Number of HITs approved - Last 30 days]]</f>
        <v>0</v>
      </c>
      <c r="L27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8" s="1">
        <v>1</v>
      </c>
      <c r="N278">
        <v>1</v>
      </c>
      <c r="O278">
        <v>1</v>
      </c>
      <c r="P278" s="1">
        <v>1</v>
      </c>
      <c r="Q278" t="s">
        <v>15</v>
      </c>
      <c r="S278">
        <f>IF(Table1[[#This Row],[HITS submitted before]]&lt;&gt;0,Table1[[#This Row],[Worker ID]],0)</f>
        <v>0</v>
      </c>
      <c r="T278" t="str">
        <f>IF(Table1[[#This Row],[Number of HITs approved or rejected - Last 30 days]]&lt;&gt;0,Table1[[#This Row],[Worker ID]],0)</f>
        <v>A1SUYQBNYQ9L87</v>
      </c>
      <c r="U278">
        <f>IF(AND(Table1[[#This Row],[HITS submitted before]]&lt;&gt;0,Table1[[#This Row],[Number of HITs approved or rejected - Last 30 days]]=0),Table1[[#This Row],[Worker ID]],0)</f>
        <v>0</v>
      </c>
      <c r="V278" t="str">
        <f>IF(AND(Table1[[#This Row],[HITS submitted before]]=0,Table1[[#This Row],[Number of HITs approved or rejected - Last 30 days]]&lt;&gt;0),Table1[[#This Row],[Worker ID]],0)</f>
        <v>A1SUYQBNYQ9L87</v>
      </c>
      <c r="W278">
        <f>IF(AND(Table1[[#This Row],[HITS submitted before]]&lt;&gt;0,Table1[[#This Row],[Number of HITs approved or rejected - Last 30 days]]&lt;&gt;0),Table1[[#This Row],[Worker ID]],0)</f>
        <v>0</v>
      </c>
    </row>
    <row r="279" spans="1:23" x14ac:dyDescent="0.25">
      <c r="A279" t="s">
        <v>425</v>
      </c>
      <c r="B279" t="s">
        <v>426</v>
      </c>
      <c r="C279">
        <v>1</v>
      </c>
      <c r="D279">
        <v>1</v>
      </c>
      <c r="E279" s="1">
        <v>1</v>
      </c>
      <c r="F279">
        <f>Table1[[#This Row],[Number of HITs approved or rejected - Lifetime]]-Table1[[#This Row],[Number of HITs approved or rejected - Last 30 days]]</f>
        <v>0</v>
      </c>
      <c r="G279">
        <f>Table1[[#This Row],[Number of HITs approved - Lifetime]]-Table1[[#This Row],[Number of HITs approved - Last 30 days]]</f>
        <v>0</v>
      </c>
      <c r="H279">
        <f>IF(Table1[[#This Row],[HITS submitted before]]&gt;Table1[[#This Row],[HITs Approved Before]],Table1[[#This Row],[HITS submitted before]]-Table1[[#This Row],[HITs Approved Before]],0)</f>
        <v>0</v>
      </c>
      <c r="I279">
        <v>1</v>
      </c>
      <c r="J279">
        <v>1</v>
      </c>
      <c r="K279">
        <f>Table1[[#This Row],[Number of HITs approved or rejected - Last 30 days]]-Table1[[#This Row],[Number of HITs approved - Last 30 days]]</f>
        <v>0</v>
      </c>
      <c r="L27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79" s="1">
        <v>1</v>
      </c>
      <c r="N279">
        <v>1</v>
      </c>
      <c r="O279">
        <v>1</v>
      </c>
      <c r="P279" s="1">
        <v>1</v>
      </c>
      <c r="Q279" t="s">
        <v>15</v>
      </c>
      <c r="S279">
        <f>IF(Table1[[#This Row],[HITS submitted before]]&lt;&gt;0,Table1[[#This Row],[Worker ID]],0)</f>
        <v>0</v>
      </c>
      <c r="T279" t="str">
        <f>IF(Table1[[#This Row],[Number of HITs approved or rejected - Last 30 days]]&lt;&gt;0,Table1[[#This Row],[Worker ID]],0)</f>
        <v>A1TA30P0NOOGE2</v>
      </c>
      <c r="U279">
        <f>IF(AND(Table1[[#This Row],[HITS submitted before]]&lt;&gt;0,Table1[[#This Row],[Number of HITs approved or rejected - Last 30 days]]=0),Table1[[#This Row],[Worker ID]],0)</f>
        <v>0</v>
      </c>
      <c r="V279" t="str">
        <f>IF(AND(Table1[[#This Row],[HITS submitted before]]=0,Table1[[#This Row],[Number of HITs approved or rejected - Last 30 days]]&lt;&gt;0),Table1[[#This Row],[Worker ID]],0)</f>
        <v>A1TA30P0NOOGE2</v>
      </c>
      <c r="W279">
        <f>IF(AND(Table1[[#This Row],[HITS submitted before]]&lt;&gt;0,Table1[[#This Row],[Number of HITs approved or rejected - Last 30 days]]&lt;&gt;0),Table1[[#This Row],[Worker ID]],0)</f>
        <v>0</v>
      </c>
    </row>
    <row r="280" spans="1:23" x14ac:dyDescent="0.25">
      <c r="A280" t="s">
        <v>427</v>
      </c>
      <c r="B280" t="s">
        <v>428</v>
      </c>
      <c r="C280">
        <v>1</v>
      </c>
      <c r="D280">
        <v>1</v>
      </c>
      <c r="E280" s="1">
        <v>1</v>
      </c>
      <c r="F280">
        <f>Table1[[#This Row],[Number of HITs approved or rejected - Lifetime]]-Table1[[#This Row],[Number of HITs approved or rejected - Last 30 days]]</f>
        <v>0</v>
      </c>
      <c r="G280">
        <f>Table1[[#This Row],[Number of HITs approved - Lifetime]]-Table1[[#This Row],[Number of HITs approved - Last 30 days]]</f>
        <v>0</v>
      </c>
      <c r="H280">
        <f>IF(Table1[[#This Row],[HITS submitted before]]&gt;Table1[[#This Row],[HITs Approved Before]],Table1[[#This Row],[HITS submitted before]]-Table1[[#This Row],[HITs Approved Before]],0)</f>
        <v>0</v>
      </c>
      <c r="I280">
        <v>1</v>
      </c>
      <c r="J280">
        <v>1</v>
      </c>
      <c r="K280">
        <f>Table1[[#This Row],[Number of HITs approved or rejected - Last 30 days]]-Table1[[#This Row],[Number of HITs approved - Last 30 days]]</f>
        <v>0</v>
      </c>
      <c r="L28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0" s="1">
        <v>1</v>
      </c>
      <c r="N280">
        <v>1</v>
      </c>
      <c r="O280">
        <v>1</v>
      </c>
      <c r="P280" s="1">
        <v>1</v>
      </c>
      <c r="Q280" t="s">
        <v>15</v>
      </c>
      <c r="S280">
        <f>IF(Table1[[#This Row],[HITS submitted before]]&lt;&gt;0,Table1[[#This Row],[Worker ID]],0)</f>
        <v>0</v>
      </c>
      <c r="T280" t="str">
        <f>IF(Table1[[#This Row],[Number of HITs approved or rejected - Last 30 days]]&lt;&gt;0,Table1[[#This Row],[Worker ID]],0)</f>
        <v>A1TAWAYROIFDAL</v>
      </c>
      <c r="U280">
        <f>IF(AND(Table1[[#This Row],[HITS submitted before]]&lt;&gt;0,Table1[[#This Row],[Number of HITs approved or rejected - Last 30 days]]=0),Table1[[#This Row],[Worker ID]],0)</f>
        <v>0</v>
      </c>
      <c r="V280" t="str">
        <f>IF(AND(Table1[[#This Row],[HITS submitted before]]=0,Table1[[#This Row],[Number of HITs approved or rejected - Last 30 days]]&lt;&gt;0),Table1[[#This Row],[Worker ID]],0)</f>
        <v>A1TAWAYROIFDAL</v>
      </c>
      <c r="W280">
        <f>IF(AND(Table1[[#This Row],[HITS submitted before]]&lt;&gt;0,Table1[[#This Row],[Number of HITs approved or rejected - Last 30 days]]&lt;&gt;0),Table1[[#This Row],[Worker ID]],0)</f>
        <v>0</v>
      </c>
    </row>
    <row r="281" spans="1:23" x14ac:dyDescent="0.25">
      <c r="A281" t="s">
        <v>429</v>
      </c>
      <c r="B281" t="s">
        <v>430</v>
      </c>
      <c r="C281">
        <v>1</v>
      </c>
      <c r="D281">
        <v>1</v>
      </c>
      <c r="E281" s="1">
        <v>1</v>
      </c>
      <c r="F281">
        <f>Table1[[#This Row],[Number of HITs approved or rejected - Lifetime]]-Table1[[#This Row],[Number of HITs approved or rejected - Last 30 days]]</f>
        <v>0</v>
      </c>
      <c r="G281">
        <f>Table1[[#This Row],[Number of HITs approved - Lifetime]]-Table1[[#This Row],[Number of HITs approved - Last 30 days]]</f>
        <v>0</v>
      </c>
      <c r="H281">
        <f>IF(Table1[[#This Row],[HITS submitted before]]&gt;Table1[[#This Row],[HITs Approved Before]],Table1[[#This Row],[HITS submitted before]]-Table1[[#This Row],[HITs Approved Before]],0)</f>
        <v>0</v>
      </c>
      <c r="I281">
        <v>1</v>
      </c>
      <c r="J281">
        <v>1</v>
      </c>
      <c r="K281">
        <f>Table1[[#This Row],[Number of HITs approved or rejected - Last 30 days]]-Table1[[#This Row],[Number of HITs approved - Last 30 days]]</f>
        <v>0</v>
      </c>
      <c r="L28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1" s="1">
        <v>1</v>
      </c>
      <c r="N281">
        <v>1</v>
      </c>
      <c r="O281">
        <v>1</v>
      </c>
      <c r="P281" s="1">
        <v>1</v>
      </c>
      <c r="Q281" t="s">
        <v>15</v>
      </c>
      <c r="S281">
        <f>IF(Table1[[#This Row],[HITS submitted before]]&lt;&gt;0,Table1[[#This Row],[Worker ID]],0)</f>
        <v>0</v>
      </c>
      <c r="T281" t="str">
        <f>IF(Table1[[#This Row],[Number of HITs approved or rejected - Last 30 days]]&lt;&gt;0,Table1[[#This Row],[Worker ID]],0)</f>
        <v>A1THXHPVWVEWNZ</v>
      </c>
      <c r="U281">
        <f>IF(AND(Table1[[#This Row],[HITS submitted before]]&lt;&gt;0,Table1[[#This Row],[Number of HITs approved or rejected - Last 30 days]]=0),Table1[[#This Row],[Worker ID]],0)</f>
        <v>0</v>
      </c>
      <c r="V281" t="str">
        <f>IF(AND(Table1[[#This Row],[HITS submitted before]]=0,Table1[[#This Row],[Number of HITs approved or rejected - Last 30 days]]&lt;&gt;0),Table1[[#This Row],[Worker ID]],0)</f>
        <v>A1THXHPVWVEWNZ</v>
      </c>
      <c r="W281">
        <f>IF(AND(Table1[[#This Row],[HITS submitted before]]&lt;&gt;0,Table1[[#This Row],[Number of HITs approved or rejected - Last 30 days]]&lt;&gt;0),Table1[[#This Row],[Worker ID]],0)</f>
        <v>0</v>
      </c>
    </row>
    <row r="282" spans="1:23" x14ac:dyDescent="0.25">
      <c r="A282" t="s">
        <v>441</v>
      </c>
      <c r="B282" t="s">
        <v>442</v>
      </c>
      <c r="C282">
        <v>1</v>
      </c>
      <c r="D282">
        <v>1</v>
      </c>
      <c r="E282" s="1">
        <v>1</v>
      </c>
      <c r="F282">
        <f>Table1[[#This Row],[Number of HITs approved or rejected - Lifetime]]-Table1[[#This Row],[Number of HITs approved or rejected - Last 30 days]]</f>
        <v>0</v>
      </c>
      <c r="G282">
        <f>Table1[[#This Row],[Number of HITs approved - Lifetime]]-Table1[[#This Row],[Number of HITs approved - Last 30 days]]</f>
        <v>0</v>
      </c>
      <c r="H282">
        <f>IF(Table1[[#This Row],[HITS submitted before]]&gt;Table1[[#This Row],[HITs Approved Before]],Table1[[#This Row],[HITS submitted before]]-Table1[[#This Row],[HITs Approved Before]],0)</f>
        <v>0</v>
      </c>
      <c r="I282">
        <v>1</v>
      </c>
      <c r="J282">
        <v>1</v>
      </c>
      <c r="K282">
        <f>Table1[[#This Row],[Number of HITs approved or rejected - Last 30 days]]-Table1[[#This Row],[Number of HITs approved - Last 30 days]]</f>
        <v>0</v>
      </c>
      <c r="L28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2" s="1">
        <v>1</v>
      </c>
      <c r="N282">
        <v>1</v>
      </c>
      <c r="O282">
        <v>1</v>
      </c>
      <c r="P282" s="1">
        <v>1</v>
      </c>
      <c r="Q282" t="s">
        <v>15</v>
      </c>
      <c r="S282">
        <f>IF(Table1[[#This Row],[HITS submitted before]]&lt;&gt;0,Table1[[#This Row],[Worker ID]],0)</f>
        <v>0</v>
      </c>
      <c r="T282" t="str">
        <f>IF(Table1[[#This Row],[Number of HITs approved or rejected - Last 30 days]]&lt;&gt;0,Table1[[#This Row],[Worker ID]],0)</f>
        <v>A1U3KTAUMV7QKT</v>
      </c>
      <c r="U282">
        <f>IF(AND(Table1[[#This Row],[HITS submitted before]]&lt;&gt;0,Table1[[#This Row],[Number of HITs approved or rejected - Last 30 days]]=0),Table1[[#This Row],[Worker ID]],0)</f>
        <v>0</v>
      </c>
      <c r="V282" t="str">
        <f>IF(AND(Table1[[#This Row],[HITS submitted before]]=0,Table1[[#This Row],[Number of HITs approved or rejected - Last 30 days]]&lt;&gt;0),Table1[[#This Row],[Worker ID]],0)</f>
        <v>A1U3KTAUMV7QKT</v>
      </c>
      <c r="W282">
        <f>IF(AND(Table1[[#This Row],[HITS submitted before]]&lt;&gt;0,Table1[[#This Row],[Number of HITs approved or rejected - Last 30 days]]&lt;&gt;0),Table1[[#This Row],[Worker ID]],0)</f>
        <v>0</v>
      </c>
    </row>
    <row r="283" spans="1:23" x14ac:dyDescent="0.25">
      <c r="A283" t="s">
        <v>457</v>
      </c>
      <c r="B283" t="s">
        <v>458</v>
      </c>
      <c r="C283">
        <v>1</v>
      </c>
      <c r="D283">
        <v>1</v>
      </c>
      <c r="E283" s="1">
        <v>1</v>
      </c>
      <c r="F283">
        <f>Table1[[#This Row],[Number of HITs approved or rejected - Lifetime]]-Table1[[#This Row],[Number of HITs approved or rejected - Last 30 days]]</f>
        <v>0</v>
      </c>
      <c r="G283">
        <f>Table1[[#This Row],[Number of HITs approved - Lifetime]]-Table1[[#This Row],[Number of HITs approved - Last 30 days]]</f>
        <v>0</v>
      </c>
      <c r="H283">
        <f>IF(Table1[[#This Row],[HITS submitted before]]&gt;Table1[[#This Row],[HITs Approved Before]],Table1[[#This Row],[HITS submitted before]]-Table1[[#This Row],[HITs Approved Before]],0)</f>
        <v>0</v>
      </c>
      <c r="I283">
        <v>1</v>
      </c>
      <c r="J283">
        <v>1</v>
      </c>
      <c r="K283">
        <f>Table1[[#This Row],[Number of HITs approved or rejected - Last 30 days]]-Table1[[#This Row],[Number of HITs approved - Last 30 days]]</f>
        <v>0</v>
      </c>
      <c r="L28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3" s="1">
        <v>1</v>
      </c>
      <c r="N283">
        <v>1</v>
      </c>
      <c r="O283">
        <v>1</v>
      </c>
      <c r="P283" s="1">
        <v>1</v>
      </c>
      <c r="Q283" t="s">
        <v>15</v>
      </c>
      <c r="S283">
        <f>IF(Table1[[#This Row],[HITS submitted before]]&lt;&gt;0,Table1[[#This Row],[Worker ID]],0)</f>
        <v>0</v>
      </c>
      <c r="T283" t="str">
        <f>IF(Table1[[#This Row],[Number of HITs approved or rejected - Last 30 days]]&lt;&gt;0,Table1[[#This Row],[Worker ID]],0)</f>
        <v>A1UYS657H2WSZW</v>
      </c>
      <c r="U283">
        <f>IF(AND(Table1[[#This Row],[HITS submitted before]]&lt;&gt;0,Table1[[#This Row],[Number of HITs approved or rejected - Last 30 days]]=0),Table1[[#This Row],[Worker ID]],0)</f>
        <v>0</v>
      </c>
      <c r="V283" t="str">
        <f>IF(AND(Table1[[#This Row],[HITS submitted before]]=0,Table1[[#This Row],[Number of HITs approved or rejected - Last 30 days]]&lt;&gt;0),Table1[[#This Row],[Worker ID]],0)</f>
        <v>A1UYS657H2WSZW</v>
      </c>
      <c r="W283">
        <f>IF(AND(Table1[[#This Row],[HITS submitted before]]&lt;&gt;0,Table1[[#This Row],[Number of HITs approved or rejected - Last 30 days]]&lt;&gt;0),Table1[[#This Row],[Worker ID]],0)</f>
        <v>0</v>
      </c>
    </row>
    <row r="284" spans="1:23" x14ac:dyDescent="0.25">
      <c r="A284" t="s">
        <v>459</v>
      </c>
      <c r="B284" t="s">
        <v>460</v>
      </c>
      <c r="C284">
        <v>1</v>
      </c>
      <c r="D284">
        <v>1</v>
      </c>
      <c r="E284" s="1">
        <v>1</v>
      </c>
      <c r="F284">
        <f>Table1[[#This Row],[Number of HITs approved or rejected - Lifetime]]-Table1[[#This Row],[Number of HITs approved or rejected - Last 30 days]]</f>
        <v>0</v>
      </c>
      <c r="G284">
        <f>Table1[[#This Row],[Number of HITs approved - Lifetime]]-Table1[[#This Row],[Number of HITs approved - Last 30 days]]</f>
        <v>0</v>
      </c>
      <c r="H284">
        <f>IF(Table1[[#This Row],[HITS submitted before]]&gt;Table1[[#This Row],[HITs Approved Before]],Table1[[#This Row],[HITS submitted before]]-Table1[[#This Row],[HITs Approved Before]],0)</f>
        <v>0</v>
      </c>
      <c r="I284">
        <v>1</v>
      </c>
      <c r="J284">
        <v>1</v>
      </c>
      <c r="K284">
        <f>Table1[[#This Row],[Number of HITs approved or rejected - Last 30 days]]-Table1[[#This Row],[Number of HITs approved - Last 30 days]]</f>
        <v>0</v>
      </c>
      <c r="L28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4" s="1">
        <v>1</v>
      </c>
      <c r="N284">
        <v>1</v>
      </c>
      <c r="O284">
        <v>1</v>
      </c>
      <c r="P284" s="1">
        <v>1</v>
      </c>
      <c r="Q284" t="s">
        <v>15</v>
      </c>
      <c r="S284">
        <f>IF(Table1[[#This Row],[HITS submitted before]]&lt;&gt;0,Table1[[#This Row],[Worker ID]],0)</f>
        <v>0</v>
      </c>
      <c r="T284" t="str">
        <f>IF(Table1[[#This Row],[Number of HITs approved or rejected - Last 30 days]]&lt;&gt;0,Table1[[#This Row],[Worker ID]],0)</f>
        <v>A1VE1XBWK1O57B</v>
      </c>
      <c r="U284">
        <f>IF(AND(Table1[[#This Row],[HITS submitted before]]&lt;&gt;0,Table1[[#This Row],[Number of HITs approved or rejected - Last 30 days]]=0),Table1[[#This Row],[Worker ID]],0)</f>
        <v>0</v>
      </c>
      <c r="V284" t="str">
        <f>IF(AND(Table1[[#This Row],[HITS submitted before]]=0,Table1[[#This Row],[Number of HITs approved or rejected - Last 30 days]]&lt;&gt;0),Table1[[#This Row],[Worker ID]],0)</f>
        <v>A1VE1XBWK1O57B</v>
      </c>
      <c r="W284">
        <f>IF(AND(Table1[[#This Row],[HITS submitted before]]&lt;&gt;0,Table1[[#This Row],[Number of HITs approved or rejected - Last 30 days]]&lt;&gt;0),Table1[[#This Row],[Worker ID]],0)</f>
        <v>0</v>
      </c>
    </row>
    <row r="285" spans="1:23" x14ac:dyDescent="0.25">
      <c r="A285" t="s">
        <v>463</v>
      </c>
      <c r="B285" t="s">
        <v>464</v>
      </c>
      <c r="C285">
        <v>1</v>
      </c>
      <c r="D285">
        <v>1</v>
      </c>
      <c r="E285" s="1">
        <v>1</v>
      </c>
      <c r="F285">
        <f>Table1[[#This Row],[Number of HITs approved or rejected - Lifetime]]-Table1[[#This Row],[Number of HITs approved or rejected - Last 30 days]]</f>
        <v>0</v>
      </c>
      <c r="G285">
        <f>Table1[[#This Row],[Number of HITs approved - Lifetime]]-Table1[[#This Row],[Number of HITs approved - Last 30 days]]</f>
        <v>0</v>
      </c>
      <c r="H285">
        <f>IF(Table1[[#This Row],[HITS submitted before]]&gt;Table1[[#This Row],[HITs Approved Before]],Table1[[#This Row],[HITS submitted before]]-Table1[[#This Row],[HITs Approved Before]],0)</f>
        <v>0</v>
      </c>
      <c r="I285">
        <v>1</v>
      </c>
      <c r="J285">
        <v>1</v>
      </c>
      <c r="K285">
        <f>Table1[[#This Row],[Number of HITs approved or rejected - Last 30 days]]-Table1[[#This Row],[Number of HITs approved - Last 30 days]]</f>
        <v>0</v>
      </c>
      <c r="L28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5" s="1">
        <v>1</v>
      </c>
      <c r="N285">
        <v>1</v>
      </c>
      <c r="O285">
        <v>1</v>
      </c>
      <c r="P285" s="1">
        <v>1</v>
      </c>
      <c r="Q285" t="s">
        <v>15</v>
      </c>
      <c r="S285">
        <f>IF(Table1[[#This Row],[HITS submitted before]]&lt;&gt;0,Table1[[#This Row],[Worker ID]],0)</f>
        <v>0</v>
      </c>
      <c r="T285" t="str">
        <f>IF(Table1[[#This Row],[Number of HITs approved or rejected - Last 30 days]]&lt;&gt;0,Table1[[#This Row],[Worker ID]],0)</f>
        <v>A1VQNLHZRP88BI</v>
      </c>
      <c r="U285">
        <f>IF(AND(Table1[[#This Row],[HITS submitted before]]&lt;&gt;0,Table1[[#This Row],[Number of HITs approved or rejected - Last 30 days]]=0),Table1[[#This Row],[Worker ID]],0)</f>
        <v>0</v>
      </c>
      <c r="V285" t="str">
        <f>IF(AND(Table1[[#This Row],[HITS submitted before]]=0,Table1[[#This Row],[Number of HITs approved or rejected - Last 30 days]]&lt;&gt;0),Table1[[#This Row],[Worker ID]],0)</f>
        <v>A1VQNLHZRP88BI</v>
      </c>
      <c r="W285">
        <f>IF(AND(Table1[[#This Row],[HITS submitted before]]&lt;&gt;0,Table1[[#This Row],[Number of HITs approved or rejected - Last 30 days]]&lt;&gt;0),Table1[[#This Row],[Worker ID]],0)</f>
        <v>0</v>
      </c>
    </row>
    <row r="286" spans="1:23" x14ac:dyDescent="0.25">
      <c r="A286" t="s">
        <v>479</v>
      </c>
      <c r="B286" t="s">
        <v>480</v>
      </c>
      <c r="C286">
        <v>1</v>
      </c>
      <c r="D286">
        <v>1</v>
      </c>
      <c r="E286" s="1">
        <v>1</v>
      </c>
      <c r="F286">
        <f>Table1[[#This Row],[Number of HITs approved or rejected - Lifetime]]-Table1[[#This Row],[Number of HITs approved or rejected - Last 30 days]]</f>
        <v>0</v>
      </c>
      <c r="G286">
        <f>Table1[[#This Row],[Number of HITs approved - Lifetime]]-Table1[[#This Row],[Number of HITs approved - Last 30 days]]</f>
        <v>0</v>
      </c>
      <c r="H286">
        <f>IF(Table1[[#This Row],[HITS submitted before]]&gt;Table1[[#This Row],[HITs Approved Before]],Table1[[#This Row],[HITS submitted before]]-Table1[[#This Row],[HITs Approved Before]],0)</f>
        <v>0</v>
      </c>
      <c r="I286">
        <v>1</v>
      </c>
      <c r="J286">
        <v>1</v>
      </c>
      <c r="K286">
        <f>Table1[[#This Row],[Number of HITs approved or rejected - Last 30 days]]-Table1[[#This Row],[Number of HITs approved - Last 30 days]]</f>
        <v>0</v>
      </c>
      <c r="L28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6" s="1">
        <v>1</v>
      </c>
      <c r="N286">
        <v>1</v>
      </c>
      <c r="O286">
        <v>1</v>
      </c>
      <c r="P286" s="1">
        <v>1</v>
      </c>
      <c r="Q286" t="s">
        <v>15</v>
      </c>
      <c r="S286">
        <f>IF(Table1[[#This Row],[HITS submitted before]]&lt;&gt;0,Table1[[#This Row],[Worker ID]],0)</f>
        <v>0</v>
      </c>
      <c r="T286" t="str">
        <f>IF(Table1[[#This Row],[Number of HITs approved or rejected - Last 30 days]]&lt;&gt;0,Table1[[#This Row],[Worker ID]],0)</f>
        <v>A1WNHGZ8S46T3C</v>
      </c>
      <c r="U286">
        <f>IF(AND(Table1[[#This Row],[HITS submitted before]]&lt;&gt;0,Table1[[#This Row],[Number of HITs approved or rejected - Last 30 days]]=0),Table1[[#This Row],[Worker ID]],0)</f>
        <v>0</v>
      </c>
      <c r="V286" t="str">
        <f>IF(AND(Table1[[#This Row],[HITS submitted before]]=0,Table1[[#This Row],[Number of HITs approved or rejected - Last 30 days]]&lt;&gt;0),Table1[[#This Row],[Worker ID]],0)</f>
        <v>A1WNHGZ8S46T3C</v>
      </c>
      <c r="W286">
        <f>IF(AND(Table1[[#This Row],[HITS submitted before]]&lt;&gt;0,Table1[[#This Row],[Number of HITs approved or rejected - Last 30 days]]&lt;&gt;0),Table1[[#This Row],[Worker ID]],0)</f>
        <v>0</v>
      </c>
    </row>
    <row r="287" spans="1:23" x14ac:dyDescent="0.25">
      <c r="A287" t="s">
        <v>487</v>
      </c>
      <c r="B287" t="s">
        <v>488</v>
      </c>
      <c r="C287">
        <v>1</v>
      </c>
      <c r="D287">
        <v>1</v>
      </c>
      <c r="E287" s="1">
        <v>1</v>
      </c>
      <c r="F287">
        <f>Table1[[#This Row],[Number of HITs approved or rejected - Lifetime]]-Table1[[#This Row],[Number of HITs approved or rejected - Last 30 days]]</f>
        <v>0</v>
      </c>
      <c r="G287">
        <f>Table1[[#This Row],[Number of HITs approved - Lifetime]]-Table1[[#This Row],[Number of HITs approved - Last 30 days]]</f>
        <v>0</v>
      </c>
      <c r="H287">
        <f>IF(Table1[[#This Row],[HITS submitted before]]&gt;Table1[[#This Row],[HITs Approved Before]],Table1[[#This Row],[HITS submitted before]]-Table1[[#This Row],[HITs Approved Before]],0)</f>
        <v>0</v>
      </c>
      <c r="I287">
        <v>1</v>
      </c>
      <c r="J287">
        <v>1</v>
      </c>
      <c r="K287">
        <f>Table1[[#This Row],[Number of HITs approved or rejected - Last 30 days]]-Table1[[#This Row],[Number of HITs approved - Last 30 days]]</f>
        <v>0</v>
      </c>
      <c r="L28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7" s="1">
        <v>1</v>
      </c>
      <c r="N287">
        <v>1</v>
      </c>
      <c r="O287">
        <v>1</v>
      </c>
      <c r="P287" s="1">
        <v>1</v>
      </c>
      <c r="Q287" t="s">
        <v>15</v>
      </c>
      <c r="S287">
        <f>IF(Table1[[#This Row],[HITS submitted before]]&lt;&gt;0,Table1[[#This Row],[Worker ID]],0)</f>
        <v>0</v>
      </c>
      <c r="T287" t="str">
        <f>IF(Table1[[#This Row],[Number of HITs approved or rejected - Last 30 days]]&lt;&gt;0,Table1[[#This Row],[Worker ID]],0)</f>
        <v>A1WR6M74EOTJNY</v>
      </c>
      <c r="U287">
        <f>IF(AND(Table1[[#This Row],[HITS submitted before]]&lt;&gt;0,Table1[[#This Row],[Number of HITs approved or rejected - Last 30 days]]=0),Table1[[#This Row],[Worker ID]],0)</f>
        <v>0</v>
      </c>
      <c r="V287" t="str">
        <f>IF(AND(Table1[[#This Row],[HITS submitted before]]=0,Table1[[#This Row],[Number of HITs approved or rejected - Last 30 days]]&lt;&gt;0),Table1[[#This Row],[Worker ID]],0)</f>
        <v>A1WR6M74EOTJNY</v>
      </c>
      <c r="W287">
        <f>IF(AND(Table1[[#This Row],[HITS submitted before]]&lt;&gt;0,Table1[[#This Row],[Number of HITs approved or rejected - Last 30 days]]&lt;&gt;0),Table1[[#This Row],[Worker ID]],0)</f>
        <v>0</v>
      </c>
    </row>
    <row r="288" spans="1:23" x14ac:dyDescent="0.25">
      <c r="A288" t="s">
        <v>489</v>
      </c>
      <c r="B288" t="s">
        <v>490</v>
      </c>
      <c r="C288">
        <v>1</v>
      </c>
      <c r="D288">
        <v>1</v>
      </c>
      <c r="E288" s="1">
        <v>1</v>
      </c>
      <c r="F288">
        <f>Table1[[#This Row],[Number of HITs approved or rejected - Lifetime]]-Table1[[#This Row],[Number of HITs approved or rejected - Last 30 days]]</f>
        <v>0</v>
      </c>
      <c r="G288">
        <f>Table1[[#This Row],[Number of HITs approved - Lifetime]]-Table1[[#This Row],[Number of HITs approved - Last 30 days]]</f>
        <v>0</v>
      </c>
      <c r="H288">
        <f>IF(Table1[[#This Row],[HITS submitted before]]&gt;Table1[[#This Row],[HITs Approved Before]],Table1[[#This Row],[HITS submitted before]]-Table1[[#This Row],[HITs Approved Before]],0)</f>
        <v>0</v>
      </c>
      <c r="I288">
        <v>1</v>
      </c>
      <c r="J288">
        <v>1</v>
      </c>
      <c r="K288">
        <f>Table1[[#This Row],[Number of HITs approved or rejected - Last 30 days]]-Table1[[#This Row],[Number of HITs approved - Last 30 days]]</f>
        <v>0</v>
      </c>
      <c r="L28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8" s="1">
        <v>1</v>
      </c>
      <c r="N288">
        <v>1</v>
      </c>
      <c r="O288">
        <v>1</v>
      </c>
      <c r="P288" s="1">
        <v>1</v>
      </c>
      <c r="Q288" t="s">
        <v>15</v>
      </c>
      <c r="S288">
        <f>IF(Table1[[#This Row],[HITS submitted before]]&lt;&gt;0,Table1[[#This Row],[Worker ID]],0)</f>
        <v>0</v>
      </c>
      <c r="T288" t="str">
        <f>IF(Table1[[#This Row],[Number of HITs approved or rejected - Last 30 days]]&lt;&gt;0,Table1[[#This Row],[Worker ID]],0)</f>
        <v>A1WYGUCK69PQJK</v>
      </c>
      <c r="U288">
        <f>IF(AND(Table1[[#This Row],[HITS submitted before]]&lt;&gt;0,Table1[[#This Row],[Number of HITs approved or rejected - Last 30 days]]=0),Table1[[#This Row],[Worker ID]],0)</f>
        <v>0</v>
      </c>
      <c r="V288" t="str">
        <f>IF(AND(Table1[[#This Row],[HITS submitted before]]=0,Table1[[#This Row],[Number of HITs approved or rejected - Last 30 days]]&lt;&gt;0),Table1[[#This Row],[Worker ID]],0)</f>
        <v>A1WYGUCK69PQJK</v>
      </c>
      <c r="W288">
        <f>IF(AND(Table1[[#This Row],[HITS submitted before]]&lt;&gt;0,Table1[[#This Row],[Number of HITs approved or rejected - Last 30 days]]&lt;&gt;0),Table1[[#This Row],[Worker ID]],0)</f>
        <v>0</v>
      </c>
    </row>
    <row r="289" spans="1:23" x14ac:dyDescent="0.25">
      <c r="A289" t="s">
        <v>515</v>
      </c>
      <c r="B289" t="s">
        <v>516</v>
      </c>
      <c r="C289">
        <v>1</v>
      </c>
      <c r="D289">
        <v>1</v>
      </c>
      <c r="E289" s="1">
        <v>1</v>
      </c>
      <c r="F289">
        <f>Table1[[#This Row],[Number of HITs approved or rejected - Lifetime]]-Table1[[#This Row],[Number of HITs approved or rejected - Last 30 days]]</f>
        <v>0</v>
      </c>
      <c r="G289">
        <f>Table1[[#This Row],[Number of HITs approved - Lifetime]]-Table1[[#This Row],[Number of HITs approved - Last 30 days]]</f>
        <v>0</v>
      </c>
      <c r="H289">
        <f>IF(Table1[[#This Row],[HITS submitted before]]&gt;Table1[[#This Row],[HITs Approved Before]],Table1[[#This Row],[HITS submitted before]]-Table1[[#This Row],[HITs Approved Before]],0)</f>
        <v>0</v>
      </c>
      <c r="I289">
        <v>1</v>
      </c>
      <c r="J289">
        <v>1</v>
      </c>
      <c r="K289">
        <f>Table1[[#This Row],[Number of HITs approved or rejected - Last 30 days]]-Table1[[#This Row],[Number of HITs approved - Last 30 days]]</f>
        <v>0</v>
      </c>
      <c r="L28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89" s="1">
        <v>1</v>
      </c>
      <c r="N289">
        <v>1</v>
      </c>
      <c r="O289">
        <v>1</v>
      </c>
      <c r="P289" s="1">
        <v>1</v>
      </c>
      <c r="Q289" t="s">
        <v>15</v>
      </c>
      <c r="S289">
        <f>IF(Table1[[#This Row],[HITS submitted before]]&lt;&gt;0,Table1[[#This Row],[Worker ID]],0)</f>
        <v>0</v>
      </c>
      <c r="T289" t="str">
        <f>IF(Table1[[#This Row],[Number of HITs approved or rejected - Last 30 days]]&lt;&gt;0,Table1[[#This Row],[Worker ID]],0)</f>
        <v>A1Y0ABOUJUMCWW</v>
      </c>
      <c r="U289">
        <f>IF(AND(Table1[[#This Row],[HITS submitted before]]&lt;&gt;0,Table1[[#This Row],[Number of HITs approved or rejected - Last 30 days]]=0),Table1[[#This Row],[Worker ID]],0)</f>
        <v>0</v>
      </c>
      <c r="V289" t="str">
        <f>IF(AND(Table1[[#This Row],[HITS submitted before]]=0,Table1[[#This Row],[Number of HITs approved or rejected - Last 30 days]]&lt;&gt;0),Table1[[#This Row],[Worker ID]],0)</f>
        <v>A1Y0ABOUJUMCWW</v>
      </c>
      <c r="W289">
        <f>IF(AND(Table1[[#This Row],[HITS submitted before]]&lt;&gt;0,Table1[[#This Row],[Number of HITs approved or rejected - Last 30 days]]&lt;&gt;0),Table1[[#This Row],[Worker ID]],0)</f>
        <v>0</v>
      </c>
    </row>
    <row r="290" spans="1:23" x14ac:dyDescent="0.25">
      <c r="A290" t="s">
        <v>517</v>
      </c>
      <c r="B290" t="s">
        <v>518</v>
      </c>
      <c r="C290">
        <v>1</v>
      </c>
      <c r="D290">
        <v>1</v>
      </c>
      <c r="E290" s="1">
        <v>1</v>
      </c>
      <c r="F290">
        <f>Table1[[#This Row],[Number of HITs approved or rejected - Lifetime]]-Table1[[#This Row],[Number of HITs approved or rejected - Last 30 days]]</f>
        <v>0</v>
      </c>
      <c r="G290">
        <f>Table1[[#This Row],[Number of HITs approved - Lifetime]]-Table1[[#This Row],[Number of HITs approved - Last 30 days]]</f>
        <v>0</v>
      </c>
      <c r="H290">
        <f>IF(Table1[[#This Row],[HITS submitted before]]&gt;Table1[[#This Row],[HITs Approved Before]],Table1[[#This Row],[HITS submitted before]]-Table1[[#This Row],[HITs Approved Before]],0)</f>
        <v>0</v>
      </c>
      <c r="I290">
        <v>1</v>
      </c>
      <c r="J290">
        <v>1</v>
      </c>
      <c r="K290">
        <f>Table1[[#This Row],[Number of HITs approved or rejected - Last 30 days]]-Table1[[#This Row],[Number of HITs approved - Last 30 days]]</f>
        <v>0</v>
      </c>
      <c r="L29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0" s="1">
        <v>1</v>
      </c>
      <c r="N290">
        <v>1</v>
      </c>
      <c r="O290">
        <v>1</v>
      </c>
      <c r="P290" s="1">
        <v>1</v>
      </c>
      <c r="Q290" t="s">
        <v>15</v>
      </c>
      <c r="S290">
        <f>IF(Table1[[#This Row],[HITS submitted before]]&lt;&gt;0,Table1[[#This Row],[Worker ID]],0)</f>
        <v>0</v>
      </c>
      <c r="T290" t="str">
        <f>IF(Table1[[#This Row],[Number of HITs approved or rejected - Last 30 days]]&lt;&gt;0,Table1[[#This Row],[Worker ID]],0)</f>
        <v>A1YKJ2FETFNGV9</v>
      </c>
      <c r="U290">
        <f>IF(AND(Table1[[#This Row],[HITS submitted before]]&lt;&gt;0,Table1[[#This Row],[Number of HITs approved or rejected - Last 30 days]]=0),Table1[[#This Row],[Worker ID]],0)</f>
        <v>0</v>
      </c>
      <c r="V290" t="str">
        <f>IF(AND(Table1[[#This Row],[HITS submitted before]]=0,Table1[[#This Row],[Number of HITs approved or rejected - Last 30 days]]&lt;&gt;0),Table1[[#This Row],[Worker ID]],0)</f>
        <v>A1YKJ2FETFNGV9</v>
      </c>
      <c r="W290">
        <f>IF(AND(Table1[[#This Row],[HITS submitted before]]&lt;&gt;0,Table1[[#This Row],[Number of HITs approved or rejected - Last 30 days]]&lt;&gt;0),Table1[[#This Row],[Worker ID]],0)</f>
        <v>0</v>
      </c>
    </row>
    <row r="291" spans="1:23" x14ac:dyDescent="0.25">
      <c r="A291" t="s">
        <v>523</v>
      </c>
      <c r="B291" t="s">
        <v>524</v>
      </c>
      <c r="C291">
        <v>1</v>
      </c>
      <c r="D291">
        <v>1</v>
      </c>
      <c r="E291" s="1">
        <v>1</v>
      </c>
      <c r="F291">
        <f>Table1[[#This Row],[Number of HITs approved or rejected - Lifetime]]-Table1[[#This Row],[Number of HITs approved or rejected - Last 30 days]]</f>
        <v>0</v>
      </c>
      <c r="G291">
        <f>Table1[[#This Row],[Number of HITs approved - Lifetime]]-Table1[[#This Row],[Number of HITs approved - Last 30 days]]</f>
        <v>0</v>
      </c>
      <c r="H291">
        <f>IF(Table1[[#This Row],[HITS submitted before]]&gt;Table1[[#This Row],[HITs Approved Before]],Table1[[#This Row],[HITS submitted before]]-Table1[[#This Row],[HITs Approved Before]],0)</f>
        <v>0</v>
      </c>
      <c r="I291">
        <v>1</v>
      </c>
      <c r="J291">
        <v>1</v>
      </c>
      <c r="K291">
        <f>Table1[[#This Row],[Number of HITs approved or rejected - Last 30 days]]-Table1[[#This Row],[Number of HITs approved - Last 30 days]]</f>
        <v>0</v>
      </c>
      <c r="L29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1" s="1">
        <v>1</v>
      </c>
      <c r="N291">
        <v>1</v>
      </c>
      <c r="O291">
        <v>1</v>
      </c>
      <c r="P291" s="1">
        <v>1</v>
      </c>
      <c r="Q291" t="s">
        <v>15</v>
      </c>
      <c r="S291">
        <f>IF(Table1[[#This Row],[HITS submitted before]]&lt;&gt;0,Table1[[#This Row],[Worker ID]],0)</f>
        <v>0</v>
      </c>
      <c r="T291" t="str">
        <f>IF(Table1[[#This Row],[Number of HITs approved or rejected - Last 30 days]]&lt;&gt;0,Table1[[#This Row],[Worker ID]],0)</f>
        <v>A1Z94ZS6SC02L5</v>
      </c>
      <c r="U291">
        <f>IF(AND(Table1[[#This Row],[HITS submitted before]]&lt;&gt;0,Table1[[#This Row],[Number of HITs approved or rejected - Last 30 days]]=0),Table1[[#This Row],[Worker ID]],0)</f>
        <v>0</v>
      </c>
      <c r="V291" t="str">
        <f>IF(AND(Table1[[#This Row],[HITS submitted before]]=0,Table1[[#This Row],[Number of HITs approved or rejected - Last 30 days]]&lt;&gt;0),Table1[[#This Row],[Worker ID]],0)</f>
        <v>A1Z94ZS6SC02L5</v>
      </c>
      <c r="W291">
        <f>IF(AND(Table1[[#This Row],[HITS submitted before]]&lt;&gt;0,Table1[[#This Row],[Number of HITs approved or rejected - Last 30 days]]&lt;&gt;0),Table1[[#This Row],[Worker ID]],0)</f>
        <v>0</v>
      </c>
    </row>
    <row r="292" spans="1:23" x14ac:dyDescent="0.25">
      <c r="A292" t="s">
        <v>527</v>
      </c>
      <c r="B292" t="s">
        <v>528</v>
      </c>
      <c r="C292">
        <v>1</v>
      </c>
      <c r="D292">
        <v>1</v>
      </c>
      <c r="E292" s="1">
        <v>1</v>
      </c>
      <c r="F292">
        <f>Table1[[#This Row],[Number of HITs approved or rejected - Lifetime]]-Table1[[#This Row],[Number of HITs approved or rejected - Last 30 days]]</f>
        <v>0</v>
      </c>
      <c r="G292">
        <f>Table1[[#This Row],[Number of HITs approved - Lifetime]]-Table1[[#This Row],[Number of HITs approved - Last 30 days]]</f>
        <v>0</v>
      </c>
      <c r="H292">
        <f>IF(Table1[[#This Row],[HITS submitted before]]&gt;Table1[[#This Row],[HITs Approved Before]],Table1[[#This Row],[HITS submitted before]]-Table1[[#This Row],[HITs Approved Before]],0)</f>
        <v>0</v>
      </c>
      <c r="I292">
        <v>1</v>
      </c>
      <c r="J292">
        <v>1</v>
      </c>
      <c r="K292">
        <f>Table1[[#This Row],[Number of HITs approved or rejected - Last 30 days]]-Table1[[#This Row],[Number of HITs approved - Last 30 days]]</f>
        <v>0</v>
      </c>
      <c r="L29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2" s="1">
        <v>1</v>
      </c>
      <c r="N292">
        <v>1</v>
      </c>
      <c r="O292">
        <v>1</v>
      </c>
      <c r="P292" s="1">
        <v>1</v>
      </c>
      <c r="Q292" t="s">
        <v>15</v>
      </c>
      <c r="S292">
        <f>IF(Table1[[#This Row],[HITS submitted before]]&lt;&gt;0,Table1[[#This Row],[Worker ID]],0)</f>
        <v>0</v>
      </c>
      <c r="T292" t="str">
        <f>IF(Table1[[#This Row],[Number of HITs approved or rejected - Last 30 days]]&lt;&gt;0,Table1[[#This Row],[Worker ID]],0)</f>
        <v>A1ZGOZQF2VZ0X9</v>
      </c>
      <c r="U292">
        <f>IF(AND(Table1[[#This Row],[HITS submitted before]]&lt;&gt;0,Table1[[#This Row],[Number of HITs approved or rejected - Last 30 days]]=0),Table1[[#This Row],[Worker ID]],0)</f>
        <v>0</v>
      </c>
      <c r="V292" t="str">
        <f>IF(AND(Table1[[#This Row],[HITS submitted before]]=0,Table1[[#This Row],[Number of HITs approved or rejected - Last 30 days]]&lt;&gt;0),Table1[[#This Row],[Worker ID]],0)</f>
        <v>A1ZGOZQF2VZ0X9</v>
      </c>
      <c r="W292">
        <f>IF(AND(Table1[[#This Row],[HITS submitted before]]&lt;&gt;0,Table1[[#This Row],[Number of HITs approved or rejected - Last 30 days]]&lt;&gt;0),Table1[[#This Row],[Worker ID]],0)</f>
        <v>0</v>
      </c>
    </row>
    <row r="293" spans="1:23" x14ac:dyDescent="0.25">
      <c r="A293" t="s">
        <v>535</v>
      </c>
      <c r="B293" t="s">
        <v>536</v>
      </c>
      <c r="C293">
        <v>1</v>
      </c>
      <c r="D293">
        <v>1</v>
      </c>
      <c r="E293" s="1">
        <v>1</v>
      </c>
      <c r="F293">
        <f>Table1[[#This Row],[Number of HITs approved or rejected - Lifetime]]-Table1[[#This Row],[Number of HITs approved or rejected - Last 30 days]]</f>
        <v>0</v>
      </c>
      <c r="G293">
        <f>Table1[[#This Row],[Number of HITs approved - Lifetime]]-Table1[[#This Row],[Number of HITs approved - Last 30 days]]</f>
        <v>0</v>
      </c>
      <c r="H293">
        <f>IF(Table1[[#This Row],[HITS submitted before]]&gt;Table1[[#This Row],[HITs Approved Before]],Table1[[#This Row],[HITS submitted before]]-Table1[[#This Row],[HITs Approved Before]],0)</f>
        <v>0</v>
      </c>
      <c r="I293">
        <v>1</v>
      </c>
      <c r="J293">
        <v>1</v>
      </c>
      <c r="K293">
        <f>Table1[[#This Row],[Number of HITs approved or rejected - Last 30 days]]-Table1[[#This Row],[Number of HITs approved - Last 30 days]]</f>
        <v>0</v>
      </c>
      <c r="L29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3" s="1">
        <v>1</v>
      </c>
      <c r="N293">
        <v>1</v>
      </c>
      <c r="O293">
        <v>1</v>
      </c>
      <c r="P293" s="1">
        <v>1</v>
      </c>
      <c r="Q293" t="s">
        <v>15</v>
      </c>
      <c r="S293">
        <f>IF(Table1[[#This Row],[HITS submitted before]]&lt;&gt;0,Table1[[#This Row],[Worker ID]],0)</f>
        <v>0</v>
      </c>
      <c r="T293" t="str">
        <f>IF(Table1[[#This Row],[Number of HITs approved or rejected - Last 30 days]]&lt;&gt;0,Table1[[#This Row],[Worker ID]],0)</f>
        <v>A1ZR0Q2OUOLW51</v>
      </c>
      <c r="U293">
        <f>IF(AND(Table1[[#This Row],[HITS submitted before]]&lt;&gt;0,Table1[[#This Row],[Number of HITs approved or rejected - Last 30 days]]=0),Table1[[#This Row],[Worker ID]],0)</f>
        <v>0</v>
      </c>
      <c r="V293" t="str">
        <f>IF(AND(Table1[[#This Row],[HITS submitted before]]=0,Table1[[#This Row],[Number of HITs approved or rejected - Last 30 days]]&lt;&gt;0),Table1[[#This Row],[Worker ID]],0)</f>
        <v>A1ZR0Q2OUOLW51</v>
      </c>
      <c r="W293">
        <f>IF(AND(Table1[[#This Row],[HITS submitted before]]&lt;&gt;0,Table1[[#This Row],[Number of HITs approved or rejected - Last 30 days]]&lt;&gt;0),Table1[[#This Row],[Worker ID]],0)</f>
        <v>0</v>
      </c>
    </row>
    <row r="294" spans="1:23" x14ac:dyDescent="0.25">
      <c r="A294" t="s">
        <v>537</v>
      </c>
      <c r="B294" t="s">
        <v>538</v>
      </c>
      <c r="C294">
        <v>1</v>
      </c>
      <c r="D294">
        <v>1</v>
      </c>
      <c r="E294" s="1">
        <v>1</v>
      </c>
      <c r="F294">
        <f>Table1[[#This Row],[Number of HITs approved or rejected - Lifetime]]-Table1[[#This Row],[Number of HITs approved or rejected - Last 30 days]]</f>
        <v>0</v>
      </c>
      <c r="G294">
        <f>Table1[[#This Row],[Number of HITs approved - Lifetime]]-Table1[[#This Row],[Number of HITs approved - Last 30 days]]</f>
        <v>0</v>
      </c>
      <c r="H294">
        <f>IF(Table1[[#This Row],[HITS submitted before]]&gt;Table1[[#This Row],[HITs Approved Before]],Table1[[#This Row],[HITS submitted before]]-Table1[[#This Row],[HITs Approved Before]],0)</f>
        <v>0</v>
      </c>
      <c r="I294">
        <v>1</v>
      </c>
      <c r="J294">
        <v>1</v>
      </c>
      <c r="K294">
        <f>Table1[[#This Row],[Number of HITs approved or rejected - Last 30 days]]-Table1[[#This Row],[Number of HITs approved - Last 30 days]]</f>
        <v>0</v>
      </c>
      <c r="L29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4" s="1">
        <v>1</v>
      </c>
      <c r="N294">
        <v>1</v>
      </c>
      <c r="O294">
        <v>1</v>
      </c>
      <c r="P294" s="1">
        <v>1</v>
      </c>
      <c r="Q294" t="s">
        <v>15</v>
      </c>
      <c r="S294">
        <f>IF(Table1[[#This Row],[HITS submitted before]]&lt;&gt;0,Table1[[#This Row],[Worker ID]],0)</f>
        <v>0</v>
      </c>
      <c r="T294" t="str">
        <f>IF(Table1[[#This Row],[Number of HITs approved or rejected - Last 30 days]]&lt;&gt;0,Table1[[#This Row],[Worker ID]],0)</f>
        <v>A1ZTPS2ZX2I0SO</v>
      </c>
      <c r="U294">
        <f>IF(AND(Table1[[#This Row],[HITS submitted before]]&lt;&gt;0,Table1[[#This Row],[Number of HITs approved or rejected - Last 30 days]]=0),Table1[[#This Row],[Worker ID]],0)</f>
        <v>0</v>
      </c>
      <c r="V294" t="str">
        <f>IF(AND(Table1[[#This Row],[HITS submitted before]]=0,Table1[[#This Row],[Number of HITs approved or rejected - Last 30 days]]&lt;&gt;0),Table1[[#This Row],[Worker ID]],0)</f>
        <v>A1ZTPS2ZX2I0SO</v>
      </c>
      <c r="W294">
        <f>IF(AND(Table1[[#This Row],[HITS submitted before]]&lt;&gt;0,Table1[[#This Row],[Number of HITs approved or rejected - Last 30 days]]&lt;&gt;0),Table1[[#This Row],[Worker ID]],0)</f>
        <v>0</v>
      </c>
    </row>
    <row r="295" spans="1:23" x14ac:dyDescent="0.25">
      <c r="A295" t="s">
        <v>549</v>
      </c>
      <c r="B295" t="s">
        <v>550</v>
      </c>
      <c r="C295">
        <v>1</v>
      </c>
      <c r="D295">
        <v>1</v>
      </c>
      <c r="E295" s="1">
        <v>1</v>
      </c>
      <c r="F295">
        <f>Table1[[#This Row],[Number of HITs approved or rejected - Lifetime]]-Table1[[#This Row],[Number of HITs approved or rejected - Last 30 days]]</f>
        <v>0</v>
      </c>
      <c r="G295">
        <f>Table1[[#This Row],[Number of HITs approved - Lifetime]]-Table1[[#This Row],[Number of HITs approved - Last 30 days]]</f>
        <v>0</v>
      </c>
      <c r="H295">
        <f>IF(Table1[[#This Row],[HITS submitted before]]&gt;Table1[[#This Row],[HITs Approved Before]],Table1[[#This Row],[HITS submitted before]]-Table1[[#This Row],[HITs Approved Before]],0)</f>
        <v>0</v>
      </c>
      <c r="I295">
        <v>1</v>
      </c>
      <c r="J295">
        <v>1</v>
      </c>
      <c r="K295">
        <f>Table1[[#This Row],[Number of HITs approved or rejected - Last 30 days]]-Table1[[#This Row],[Number of HITs approved - Last 30 days]]</f>
        <v>0</v>
      </c>
      <c r="L29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5" s="1">
        <v>1</v>
      </c>
      <c r="N295">
        <v>1</v>
      </c>
      <c r="O295">
        <v>1</v>
      </c>
      <c r="P295" s="1">
        <v>1</v>
      </c>
      <c r="Q295" t="s">
        <v>15</v>
      </c>
      <c r="S295">
        <f>IF(Table1[[#This Row],[HITS submitted before]]&lt;&gt;0,Table1[[#This Row],[Worker ID]],0)</f>
        <v>0</v>
      </c>
      <c r="T295" t="str">
        <f>IF(Table1[[#This Row],[Number of HITs approved or rejected - Last 30 days]]&lt;&gt;0,Table1[[#This Row],[Worker ID]],0)</f>
        <v>A20JRFTL0XZ9Y8</v>
      </c>
      <c r="U295">
        <f>IF(AND(Table1[[#This Row],[HITS submitted before]]&lt;&gt;0,Table1[[#This Row],[Number of HITs approved or rejected - Last 30 days]]=0),Table1[[#This Row],[Worker ID]],0)</f>
        <v>0</v>
      </c>
      <c r="V295" t="str">
        <f>IF(AND(Table1[[#This Row],[HITS submitted before]]=0,Table1[[#This Row],[Number of HITs approved or rejected - Last 30 days]]&lt;&gt;0),Table1[[#This Row],[Worker ID]],0)</f>
        <v>A20JRFTL0XZ9Y8</v>
      </c>
      <c r="W295">
        <f>IF(AND(Table1[[#This Row],[HITS submitted before]]&lt;&gt;0,Table1[[#This Row],[Number of HITs approved or rejected - Last 30 days]]&lt;&gt;0),Table1[[#This Row],[Worker ID]],0)</f>
        <v>0</v>
      </c>
    </row>
    <row r="296" spans="1:23" x14ac:dyDescent="0.25">
      <c r="A296" t="s">
        <v>551</v>
      </c>
      <c r="B296" t="s">
        <v>552</v>
      </c>
      <c r="C296">
        <v>1</v>
      </c>
      <c r="D296">
        <v>1</v>
      </c>
      <c r="E296" s="1">
        <v>1</v>
      </c>
      <c r="F296">
        <f>Table1[[#This Row],[Number of HITs approved or rejected - Lifetime]]-Table1[[#This Row],[Number of HITs approved or rejected - Last 30 days]]</f>
        <v>0</v>
      </c>
      <c r="G296">
        <f>Table1[[#This Row],[Number of HITs approved - Lifetime]]-Table1[[#This Row],[Number of HITs approved - Last 30 days]]</f>
        <v>0</v>
      </c>
      <c r="H296">
        <f>IF(Table1[[#This Row],[HITS submitted before]]&gt;Table1[[#This Row],[HITs Approved Before]],Table1[[#This Row],[HITS submitted before]]-Table1[[#This Row],[HITs Approved Before]],0)</f>
        <v>0</v>
      </c>
      <c r="I296">
        <v>1</v>
      </c>
      <c r="J296">
        <v>1</v>
      </c>
      <c r="K296">
        <f>Table1[[#This Row],[Number of HITs approved or rejected - Last 30 days]]-Table1[[#This Row],[Number of HITs approved - Last 30 days]]</f>
        <v>0</v>
      </c>
      <c r="L29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6" s="1">
        <v>1</v>
      </c>
      <c r="N296">
        <v>1</v>
      </c>
      <c r="O296">
        <v>1</v>
      </c>
      <c r="P296" s="1">
        <v>1</v>
      </c>
      <c r="Q296" t="s">
        <v>15</v>
      </c>
      <c r="S296">
        <f>IF(Table1[[#This Row],[HITS submitted before]]&lt;&gt;0,Table1[[#This Row],[Worker ID]],0)</f>
        <v>0</v>
      </c>
      <c r="T296" t="str">
        <f>IF(Table1[[#This Row],[Number of HITs approved or rejected - Last 30 days]]&lt;&gt;0,Table1[[#This Row],[Worker ID]],0)</f>
        <v>A20QBFTIO0MOL2</v>
      </c>
      <c r="U296">
        <f>IF(AND(Table1[[#This Row],[HITS submitted before]]&lt;&gt;0,Table1[[#This Row],[Number of HITs approved or rejected - Last 30 days]]=0),Table1[[#This Row],[Worker ID]],0)</f>
        <v>0</v>
      </c>
      <c r="V296" t="str">
        <f>IF(AND(Table1[[#This Row],[HITS submitted before]]=0,Table1[[#This Row],[Number of HITs approved or rejected - Last 30 days]]&lt;&gt;0),Table1[[#This Row],[Worker ID]],0)</f>
        <v>A20QBFTIO0MOL2</v>
      </c>
      <c r="W296">
        <f>IF(AND(Table1[[#This Row],[HITS submitted before]]&lt;&gt;0,Table1[[#This Row],[Number of HITs approved or rejected - Last 30 days]]&lt;&gt;0),Table1[[#This Row],[Worker ID]],0)</f>
        <v>0</v>
      </c>
    </row>
    <row r="297" spans="1:23" x14ac:dyDescent="0.25">
      <c r="A297" t="s">
        <v>561</v>
      </c>
      <c r="B297" t="s">
        <v>562</v>
      </c>
      <c r="C297">
        <v>1</v>
      </c>
      <c r="D297">
        <v>1</v>
      </c>
      <c r="E297" s="1">
        <v>1</v>
      </c>
      <c r="F297">
        <f>Table1[[#This Row],[Number of HITs approved or rejected - Lifetime]]-Table1[[#This Row],[Number of HITs approved or rejected - Last 30 days]]</f>
        <v>0</v>
      </c>
      <c r="G297">
        <f>Table1[[#This Row],[Number of HITs approved - Lifetime]]-Table1[[#This Row],[Number of HITs approved - Last 30 days]]</f>
        <v>0</v>
      </c>
      <c r="H297">
        <f>IF(Table1[[#This Row],[HITS submitted before]]&gt;Table1[[#This Row],[HITs Approved Before]],Table1[[#This Row],[HITS submitted before]]-Table1[[#This Row],[HITs Approved Before]],0)</f>
        <v>0</v>
      </c>
      <c r="I297">
        <v>1</v>
      </c>
      <c r="J297">
        <v>1</v>
      </c>
      <c r="K297">
        <f>Table1[[#This Row],[Number of HITs approved or rejected - Last 30 days]]-Table1[[#This Row],[Number of HITs approved - Last 30 days]]</f>
        <v>0</v>
      </c>
      <c r="L29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7" s="1">
        <v>1</v>
      </c>
      <c r="N297">
        <v>1</v>
      </c>
      <c r="O297">
        <v>1</v>
      </c>
      <c r="P297" s="1">
        <v>1</v>
      </c>
      <c r="Q297" t="s">
        <v>15</v>
      </c>
      <c r="S297">
        <f>IF(Table1[[#This Row],[HITS submitted before]]&lt;&gt;0,Table1[[#This Row],[Worker ID]],0)</f>
        <v>0</v>
      </c>
      <c r="T297" t="str">
        <f>IF(Table1[[#This Row],[Number of HITs approved or rejected - Last 30 days]]&lt;&gt;0,Table1[[#This Row],[Worker ID]],0)</f>
        <v>A21S7LOJJT47GU</v>
      </c>
      <c r="U297">
        <f>IF(AND(Table1[[#This Row],[HITS submitted before]]&lt;&gt;0,Table1[[#This Row],[Number of HITs approved or rejected - Last 30 days]]=0),Table1[[#This Row],[Worker ID]],0)</f>
        <v>0</v>
      </c>
      <c r="V297" t="str">
        <f>IF(AND(Table1[[#This Row],[HITS submitted before]]=0,Table1[[#This Row],[Number of HITs approved or rejected - Last 30 days]]&lt;&gt;0),Table1[[#This Row],[Worker ID]],0)</f>
        <v>A21S7LOJJT47GU</v>
      </c>
      <c r="W297">
        <f>IF(AND(Table1[[#This Row],[HITS submitted before]]&lt;&gt;0,Table1[[#This Row],[Number of HITs approved or rejected - Last 30 days]]&lt;&gt;0),Table1[[#This Row],[Worker ID]],0)</f>
        <v>0</v>
      </c>
    </row>
    <row r="298" spans="1:23" x14ac:dyDescent="0.25">
      <c r="A298" t="s">
        <v>567</v>
      </c>
      <c r="B298" t="s">
        <v>568</v>
      </c>
      <c r="C298">
        <v>1</v>
      </c>
      <c r="D298">
        <v>1</v>
      </c>
      <c r="E298" s="1">
        <v>1</v>
      </c>
      <c r="F298">
        <f>Table1[[#This Row],[Number of HITs approved or rejected - Lifetime]]-Table1[[#This Row],[Number of HITs approved or rejected - Last 30 days]]</f>
        <v>0</v>
      </c>
      <c r="G298">
        <f>Table1[[#This Row],[Number of HITs approved - Lifetime]]-Table1[[#This Row],[Number of HITs approved - Last 30 days]]</f>
        <v>0</v>
      </c>
      <c r="H298">
        <f>IF(Table1[[#This Row],[HITS submitted before]]&gt;Table1[[#This Row],[HITs Approved Before]],Table1[[#This Row],[HITS submitted before]]-Table1[[#This Row],[HITs Approved Before]],0)</f>
        <v>0</v>
      </c>
      <c r="I298">
        <v>1</v>
      </c>
      <c r="J298">
        <v>1</v>
      </c>
      <c r="K298">
        <f>Table1[[#This Row],[Number of HITs approved or rejected - Last 30 days]]-Table1[[#This Row],[Number of HITs approved - Last 30 days]]</f>
        <v>0</v>
      </c>
      <c r="L29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8" s="1">
        <v>1</v>
      </c>
      <c r="N298">
        <v>1</v>
      </c>
      <c r="O298">
        <v>1</v>
      </c>
      <c r="P298" s="1">
        <v>1</v>
      </c>
      <c r="Q298" t="s">
        <v>15</v>
      </c>
      <c r="S298">
        <f>IF(Table1[[#This Row],[HITS submitted before]]&lt;&gt;0,Table1[[#This Row],[Worker ID]],0)</f>
        <v>0</v>
      </c>
      <c r="T298" t="str">
        <f>IF(Table1[[#This Row],[Number of HITs approved or rejected - Last 30 days]]&lt;&gt;0,Table1[[#This Row],[Worker ID]],0)</f>
        <v>A21YQXPL0SNNR2</v>
      </c>
      <c r="U298">
        <f>IF(AND(Table1[[#This Row],[HITS submitted before]]&lt;&gt;0,Table1[[#This Row],[Number of HITs approved or rejected - Last 30 days]]=0),Table1[[#This Row],[Worker ID]],0)</f>
        <v>0</v>
      </c>
      <c r="V298" t="str">
        <f>IF(AND(Table1[[#This Row],[HITS submitted before]]=0,Table1[[#This Row],[Number of HITs approved or rejected - Last 30 days]]&lt;&gt;0),Table1[[#This Row],[Worker ID]],0)</f>
        <v>A21YQXPL0SNNR2</v>
      </c>
      <c r="W298">
        <f>IF(AND(Table1[[#This Row],[HITS submitted before]]&lt;&gt;0,Table1[[#This Row],[Number of HITs approved or rejected - Last 30 days]]&lt;&gt;0),Table1[[#This Row],[Worker ID]],0)</f>
        <v>0</v>
      </c>
    </row>
    <row r="299" spans="1:23" x14ac:dyDescent="0.25">
      <c r="A299" t="s">
        <v>571</v>
      </c>
      <c r="B299" t="s">
        <v>572</v>
      </c>
      <c r="C299">
        <v>1</v>
      </c>
      <c r="D299">
        <v>1</v>
      </c>
      <c r="E299" s="1">
        <v>1</v>
      </c>
      <c r="F299">
        <f>Table1[[#This Row],[Number of HITs approved or rejected - Lifetime]]-Table1[[#This Row],[Number of HITs approved or rejected - Last 30 days]]</f>
        <v>0</v>
      </c>
      <c r="G299">
        <f>Table1[[#This Row],[Number of HITs approved - Lifetime]]-Table1[[#This Row],[Number of HITs approved - Last 30 days]]</f>
        <v>0</v>
      </c>
      <c r="H299">
        <f>IF(Table1[[#This Row],[HITS submitted before]]&gt;Table1[[#This Row],[HITs Approved Before]],Table1[[#This Row],[HITS submitted before]]-Table1[[#This Row],[HITs Approved Before]],0)</f>
        <v>0</v>
      </c>
      <c r="I299">
        <v>1</v>
      </c>
      <c r="J299">
        <v>1</v>
      </c>
      <c r="K299">
        <f>Table1[[#This Row],[Number of HITs approved or rejected - Last 30 days]]-Table1[[#This Row],[Number of HITs approved - Last 30 days]]</f>
        <v>0</v>
      </c>
      <c r="L29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299" s="1">
        <v>1</v>
      </c>
      <c r="N299">
        <v>1</v>
      </c>
      <c r="O299">
        <v>1</v>
      </c>
      <c r="P299" s="1">
        <v>1</v>
      </c>
      <c r="Q299" t="s">
        <v>15</v>
      </c>
      <c r="S299">
        <f>IF(Table1[[#This Row],[HITS submitted before]]&lt;&gt;0,Table1[[#This Row],[Worker ID]],0)</f>
        <v>0</v>
      </c>
      <c r="T299" t="str">
        <f>IF(Table1[[#This Row],[Number of HITs approved or rejected - Last 30 days]]&lt;&gt;0,Table1[[#This Row],[Worker ID]],0)</f>
        <v>A2272EX3VIWK9R</v>
      </c>
      <c r="U299">
        <f>IF(AND(Table1[[#This Row],[HITS submitted before]]&lt;&gt;0,Table1[[#This Row],[Number of HITs approved or rejected - Last 30 days]]=0),Table1[[#This Row],[Worker ID]],0)</f>
        <v>0</v>
      </c>
      <c r="V299" t="str">
        <f>IF(AND(Table1[[#This Row],[HITS submitted before]]=0,Table1[[#This Row],[Number of HITs approved or rejected - Last 30 days]]&lt;&gt;0),Table1[[#This Row],[Worker ID]],0)</f>
        <v>A2272EX3VIWK9R</v>
      </c>
      <c r="W299">
        <f>IF(AND(Table1[[#This Row],[HITS submitted before]]&lt;&gt;0,Table1[[#This Row],[Number of HITs approved or rejected - Last 30 days]]&lt;&gt;0),Table1[[#This Row],[Worker ID]],0)</f>
        <v>0</v>
      </c>
    </row>
    <row r="300" spans="1:23" x14ac:dyDescent="0.25">
      <c r="A300" t="s">
        <v>581</v>
      </c>
      <c r="B300" t="s">
        <v>582</v>
      </c>
      <c r="C300">
        <v>1</v>
      </c>
      <c r="D300">
        <v>1</v>
      </c>
      <c r="E300" s="1">
        <v>1</v>
      </c>
      <c r="F300">
        <f>Table1[[#This Row],[Number of HITs approved or rejected - Lifetime]]-Table1[[#This Row],[Number of HITs approved or rejected - Last 30 days]]</f>
        <v>0</v>
      </c>
      <c r="G300">
        <f>Table1[[#This Row],[Number of HITs approved - Lifetime]]-Table1[[#This Row],[Number of HITs approved - Last 30 days]]</f>
        <v>0</v>
      </c>
      <c r="H300">
        <f>IF(Table1[[#This Row],[HITS submitted before]]&gt;Table1[[#This Row],[HITs Approved Before]],Table1[[#This Row],[HITS submitted before]]-Table1[[#This Row],[HITs Approved Before]],0)</f>
        <v>0</v>
      </c>
      <c r="I300">
        <v>1</v>
      </c>
      <c r="J300">
        <v>1</v>
      </c>
      <c r="K300">
        <f>Table1[[#This Row],[Number of HITs approved or rejected - Last 30 days]]-Table1[[#This Row],[Number of HITs approved - Last 30 days]]</f>
        <v>0</v>
      </c>
      <c r="L30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0" s="1">
        <v>1</v>
      </c>
      <c r="N300">
        <v>1</v>
      </c>
      <c r="O300">
        <v>1</v>
      </c>
      <c r="P300" s="1">
        <v>1</v>
      </c>
      <c r="Q300" t="s">
        <v>15</v>
      </c>
      <c r="S300">
        <f>IF(Table1[[#This Row],[HITS submitted before]]&lt;&gt;0,Table1[[#This Row],[Worker ID]],0)</f>
        <v>0</v>
      </c>
      <c r="T300" t="str">
        <f>IF(Table1[[#This Row],[Number of HITs approved or rejected - Last 30 days]]&lt;&gt;0,Table1[[#This Row],[Worker ID]],0)</f>
        <v>A22LZ62E0UC4VL</v>
      </c>
      <c r="U300">
        <f>IF(AND(Table1[[#This Row],[HITS submitted before]]&lt;&gt;0,Table1[[#This Row],[Number of HITs approved or rejected - Last 30 days]]=0),Table1[[#This Row],[Worker ID]],0)</f>
        <v>0</v>
      </c>
      <c r="V300" t="str">
        <f>IF(AND(Table1[[#This Row],[HITS submitted before]]=0,Table1[[#This Row],[Number of HITs approved or rejected - Last 30 days]]&lt;&gt;0),Table1[[#This Row],[Worker ID]],0)</f>
        <v>A22LZ62E0UC4VL</v>
      </c>
      <c r="W300">
        <f>IF(AND(Table1[[#This Row],[HITS submitted before]]&lt;&gt;0,Table1[[#This Row],[Number of HITs approved or rejected - Last 30 days]]&lt;&gt;0),Table1[[#This Row],[Worker ID]],0)</f>
        <v>0</v>
      </c>
    </row>
    <row r="301" spans="1:23" x14ac:dyDescent="0.25">
      <c r="A301" t="s">
        <v>589</v>
      </c>
      <c r="B301" t="s">
        <v>590</v>
      </c>
      <c r="C301">
        <v>1</v>
      </c>
      <c r="D301">
        <v>1</v>
      </c>
      <c r="E301" s="1">
        <v>1</v>
      </c>
      <c r="F301">
        <f>Table1[[#This Row],[Number of HITs approved or rejected - Lifetime]]-Table1[[#This Row],[Number of HITs approved or rejected - Last 30 days]]</f>
        <v>0</v>
      </c>
      <c r="G301">
        <f>Table1[[#This Row],[Number of HITs approved - Lifetime]]-Table1[[#This Row],[Number of HITs approved - Last 30 days]]</f>
        <v>0</v>
      </c>
      <c r="H301">
        <f>IF(Table1[[#This Row],[HITS submitted before]]&gt;Table1[[#This Row],[HITs Approved Before]],Table1[[#This Row],[HITS submitted before]]-Table1[[#This Row],[HITs Approved Before]],0)</f>
        <v>0</v>
      </c>
      <c r="I301">
        <v>1</v>
      </c>
      <c r="J301">
        <v>1</v>
      </c>
      <c r="K301">
        <f>Table1[[#This Row],[Number of HITs approved or rejected - Last 30 days]]-Table1[[#This Row],[Number of HITs approved - Last 30 days]]</f>
        <v>0</v>
      </c>
      <c r="L30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1" s="1">
        <v>1</v>
      </c>
      <c r="N301">
        <v>1</v>
      </c>
      <c r="O301">
        <v>1</v>
      </c>
      <c r="P301" s="1">
        <v>1</v>
      </c>
      <c r="Q301" t="s">
        <v>15</v>
      </c>
      <c r="S301">
        <f>IF(Table1[[#This Row],[HITS submitted before]]&lt;&gt;0,Table1[[#This Row],[Worker ID]],0)</f>
        <v>0</v>
      </c>
      <c r="T301" t="str">
        <f>IF(Table1[[#This Row],[Number of HITs approved or rejected - Last 30 days]]&lt;&gt;0,Table1[[#This Row],[Worker ID]],0)</f>
        <v>A232UCDEI33H4H</v>
      </c>
      <c r="U301">
        <f>IF(AND(Table1[[#This Row],[HITS submitted before]]&lt;&gt;0,Table1[[#This Row],[Number of HITs approved or rejected - Last 30 days]]=0),Table1[[#This Row],[Worker ID]],0)</f>
        <v>0</v>
      </c>
      <c r="V301" t="str">
        <f>IF(AND(Table1[[#This Row],[HITS submitted before]]=0,Table1[[#This Row],[Number of HITs approved or rejected - Last 30 days]]&lt;&gt;0),Table1[[#This Row],[Worker ID]],0)</f>
        <v>A232UCDEI33H4H</v>
      </c>
      <c r="W301">
        <f>IF(AND(Table1[[#This Row],[HITS submitted before]]&lt;&gt;0,Table1[[#This Row],[Number of HITs approved or rejected - Last 30 days]]&lt;&gt;0),Table1[[#This Row],[Worker ID]],0)</f>
        <v>0</v>
      </c>
    </row>
    <row r="302" spans="1:23" x14ac:dyDescent="0.25">
      <c r="A302" t="s">
        <v>595</v>
      </c>
      <c r="B302" t="s">
        <v>596</v>
      </c>
      <c r="C302">
        <v>1</v>
      </c>
      <c r="D302">
        <v>1</v>
      </c>
      <c r="E302" s="1">
        <v>1</v>
      </c>
      <c r="F302">
        <f>Table1[[#This Row],[Number of HITs approved or rejected - Lifetime]]-Table1[[#This Row],[Number of HITs approved or rejected - Last 30 days]]</f>
        <v>0</v>
      </c>
      <c r="G302">
        <f>Table1[[#This Row],[Number of HITs approved - Lifetime]]-Table1[[#This Row],[Number of HITs approved - Last 30 days]]</f>
        <v>0</v>
      </c>
      <c r="H302">
        <f>IF(Table1[[#This Row],[HITS submitted before]]&gt;Table1[[#This Row],[HITs Approved Before]],Table1[[#This Row],[HITS submitted before]]-Table1[[#This Row],[HITs Approved Before]],0)</f>
        <v>0</v>
      </c>
      <c r="I302">
        <v>1</v>
      </c>
      <c r="J302">
        <v>1</v>
      </c>
      <c r="K302">
        <f>Table1[[#This Row],[Number of HITs approved or rejected - Last 30 days]]-Table1[[#This Row],[Number of HITs approved - Last 30 days]]</f>
        <v>0</v>
      </c>
      <c r="L30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2" s="1">
        <v>1</v>
      </c>
      <c r="N302">
        <v>1</v>
      </c>
      <c r="O302">
        <v>1</v>
      </c>
      <c r="P302" s="1">
        <v>1</v>
      </c>
      <c r="Q302" t="s">
        <v>15</v>
      </c>
      <c r="S302">
        <f>IF(Table1[[#This Row],[HITS submitted before]]&lt;&gt;0,Table1[[#This Row],[Worker ID]],0)</f>
        <v>0</v>
      </c>
      <c r="T302" t="str">
        <f>IF(Table1[[#This Row],[Number of HITs approved or rejected - Last 30 days]]&lt;&gt;0,Table1[[#This Row],[Worker ID]],0)</f>
        <v>A23AV72MKVTNW2</v>
      </c>
      <c r="U302">
        <f>IF(AND(Table1[[#This Row],[HITS submitted before]]&lt;&gt;0,Table1[[#This Row],[Number of HITs approved or rejected - Last 30 days]]=0),Table1[[#This Row],[Worker ID]],0)</f>
        <v>0</v>
      </c>
      <c r="V302" t="str">
        <f>IF(AND(Table1[[#This Row],[HITS submitted before]]=0,Table1[[#This Row],[Number of HITs approved or rejected - Last 30 days]]&lt;&gt;0),Table1[[#This Row],[Worker ID]],0)</f>
        <v>A23AV72MKVTNW2</v>
      </c>
      <c r="W302">
        <f>IF(AND(Table1[[#This Row],[HITS submitted before]]&lt;&gt;0,Table1[[#This Row],[Number of HITs approved or rejected - Last 30 days]]&lt;&gt;0),Table1[[#This Row],[Worker ID]],0)</f>
        <v>0</v>
      </c>
    </row>
    <row r="303" spans="1:23" x14ac:dyDescent="0.25">
      <c r="A303" t="s">
        <v>609</v>
      </c>
      <c r="B303" t="s">
        <v>610</v>
      </c>
      <c r="C303">
        <v>1</v>
      </c>
      <c r="D303">
        <v>1</v>
      </c>
      <c r="E303" s="1">
        <v>1</v>
      </c>
      <c r="F303">
        <f>Table1[[#This Row],[Number of HITs approved or rejected - Lifetime]]-Table1[[#This Row],[Number of HITs approved or rejected - Last 30 days]]</f>
        <v>0</v>
      </c>
      <c r="G303">
        <f>Table1[[#This Row],[Number of HITs approved - Lifetime]]-Table1[[#This Row],[Number of HITs approved - Last 30 days]]</f>
        <v>0</v>
      </c>
      <c r="H303">
        <f>IF(Table1[[#This Row],[HITS submitted before]]&gt;Table1[[#This Row],[HITs Approved Before]],Table1[[#This Row],[HITS submitted before]]-Table1[[#This Row],[HITs Approved Before]],0)</f>
        <v>0</v>
      </c>
      <c r="I303">
        <v>1</v>
      </c>
      <c r="J303">
        <v>1</v>
      </c>
      <c r="K303">
        <f>Table1[[#This Row],[Number of HITs approved or rejected - Last 30 days]]-Table1[[#This Row],[Number of HITs approved - Last 30 days]]</f>
        <v>0</v>
      </c>
      <c r="L30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3" s="1">
        <v>1</v>
      </c>
      <c r="N303">
        <v>1</v>
      </c>
      <c r="O303">
        <v>1</v>
      </c>
      <c r="P303" s="1">
        <v>1</v>
      </c>
      <c r="Q303" t="s">
        <v>15</v>
      </c>
      <c r="S303">
        <f>IF(Table1[[#This Row],[HITS submitted before]]&lt;&gt;0,Table1[[#This Row],[Worker ID]],0)</f>
        <v>0</v>
      </c>
      <c r="T303" t="str">
        <f>IF(Table1[[#This Row],[Number of HITs approved or rejected - Last 30 days]]&lt;&gt;0,Table1[[#This Row],[Worker ID]],0)</f>
        <v>A24YZF7UFVXEIM</v>
      </c>
      <c r="U303">
        <f>IF(AND(Table1[[#This Row],[HITS submitted before]]&lt;&gt;0,Table1[[#This Row],[Number of HITs approved or rejected - Last 30 days]]=0),Table1[[#This Row],[Worker ID]],0)</f>
        <v>0</v>
      </c>
      <c r="V303" t="str">
        <f>IF(AND(Table1[[#This Row],[HITS submitted before]]=0,Table1[[#This Row],[Number of HITs approved or rejected - Last 30 days]]&lt;&gt;0),Table1[[#This Row],[Worker ID]],0)</f>
        <v>A24YZF7UFVXEIM</v>
      </c>
      <c r="W303">
        <f>IF(AND(Table1[[#This Row],[HITS submitted before]]&lt;&gt;0,Table1[[#This Row],[Number of HITs approved or rejected - Last 30 days]]&lt;&gt;0),Table1[[#This Row],[Worker ID]],0)</f>
        <v>0</v>
      </c>
    </row>
    <row r="304" spans="1:23" x14ac:dyDescent="0.25">
      <c r="A304" t="s">
        <v>613</v>
      </c>
      <c r="B304" t="s">
        <v>614</v>
      </c>
      <c r="C304">
        <v>1</v>
      </c>
      <c r="D304">
        <v>1</v>
      </c>
      <c r="E304" s="1">
        <v>1</v>
      </c>
      <c r="F304">
        <f>Table1[[#This Row],[Number of HITs approved or rejected - Lifetime]]-Table1[[#This Row],[Number of HITs approved or rejected - Last 30 days]]</f>
        <v>0</v>
      </c>
      <c r="G304">
        <f>Table1[[#This Row],[Number of HITs approved - Lifetime]]-Table1[[#This Row],[Number of HITs approved - Last 30 days]]</f>
        <v>0</v>
      </c>
      <c r="H304">
        <f>IF(Table1[[#This Row],[HITS submitted before]]&gt;Table1[[#This Row],[HITs Approved Before]],Table1[[#This Row],[HITS submitted before]]-Table1[[#This Row],[HITs Approved Before]],0)</f>
        <v>0</v>
      </c>
      <c r="I304">
        <v>1</v>
      </c>
      <c r="J304">
        <v>1</v>
      </c>
      <c r="K304">
        <f>Table1[[#This Row],[Number of HITs approved or rejected - Last 30 days]]-Table1[[#This Row],[Number of HITs approved - Last 30 days]]</f>
        <v>0</v>
      </c>
      <c r="L30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4" s="1">
        <v>1</v>
      </c>
      <c r="N304">
        <v>1</v>
      </c>
      <c r="O304">
        <v>1</v>
      </c>
      <c r="P304" s="1">
        <v>1</v>
      </c>
      <c r="Q304" t="s">
        <v>15</v>
      </c>
      <c r="S304">
        <f>IF(Table1[[#This Row],[HITS submitted before]]&lt;&gt;0,Table1[[#This Row],[Worker ID]],0)</f>
        <v>0</v>
      </c>
      <c r="T304" t="str">
        <f>IF(Table1[[#This Row],[Number of HITs approved or rejected - Last 30 days]]&lt;&gt;0,Table1[[#This Row],[Worker ID]],0)</f>
        <v>A255IWUJ8XJFRA</v>
      </c>
      <c r="U304">
        <f>IF(AND(Table1[[#This Row],[HITS submitted before]]&lt;&gt;0,Table1[[#This Row],[Number of HITs approved or rejected - Last 30 days]]=0),Table1[[#This Row],[Worker ID]],0)</f>
        <v>0</v>
      </c>
      <c r="V304" t="str">
        <f>IF(AND(Table1[[#This Row],[HITS submitted before]]=0,Table1[[#This Row],[Number of HITs approved or rejected - Last 30 days]]&lt;&gt;0),Table1[[#This Row],[Worker ID]],0)</f>
        <v>A255IWUJ8XJFRA</v>
      </c>
      <c r="W304">
        <f>IF(AND(Table1[[#This Row],[HITS submitted before]]&lt;&gt;0,Table1[[#This Row],[Number of HITs approved or rejected - Last 30 days]]&lt;&gt;0),Table1[[#This Row],[Worker ID]],0)</f>
        <v>0</v>
      </c>
    </row>
    <row r="305" spans="1:23" x14ac:dyDescent="0.25">
      <c r="A305" t="s">
        <v>617</v>
      </c>
      <c r="B305" t="s">
        <v>618</v>
      </c>
      <c r="C305">
        <v>1</v>
      </c>
      <c r="D305">
        <v>1</v>
      </c>
      <c r="E305" s="1">
        <v>1</v>
      </c>
      <c r="F305">
        <f>Table1[[#This Row],[Number of HITs approved or rejected - Lifetime]]-Table1[[#This Row],[Number of HITs approved or rejected - Last 30 days]]</f>
        <v>0</v>
      </c>
      <c r="G305">
        <f>Table1[[#This Row],[Number of HITs approved - Lifetime]]-Table1[[#This Row],[Number of HITs approved - Last 30 days]]</f>
        <v>0</v>
      </c>
      <c r="H305">
        <f>IF(Table1[[#This Row],[HITS submitted before]]&gt;Table1[[#This Row],[HITs Approved Before]],Table1[[#This Row],[HITS submitted before]]-Table1[[#This Row],[HITs Approved Before]],0)</f>
        <v>0</v>
      </c>
      <c r="I305">
        <v>1</v>
      </c>
      <c r="J305">
        <v>1</v>
      </c>
      <c r="K305">
        <f>Table1[[#This Row],[Number of HITs approved or rejected - Last 30 days]]-Table1[[#This Row],[Number of HITs approved - Last 30 days]]</f>
        <v>0</v>
      </c>
      <c r="L30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5" s="1">
        <v>1</v>
      </c>
      <c r="N305">
        <v>1</v>
      </c>
      <c r="O305">
        <v>1</v>
      </c>
      <c r="P305" s="1">
        <v>1</v>
      </c>
      <c r="Q305" t="s">
        <v>15</v>
      </c>
      <c r="S305">
        <f>IF(Table1[[#This Row],[HITS submitted before]]&lt;&gt;0,Table1[[#This Row],[Worker ID]],0)</f>
        <v>0</v>
      </c>
      <c r="T305" t="str">
        <f>IF(Table1[[#This Row],[Number of HITs approved or rejected - Last 30 days]]&lt;&gt;0,Table1[[#This Row],[Worker ID]],0)</f>
        <v>A25BDZJ7E8I0PG</v>
      </c>
      <c r="U305">
        <f>IF(AND(Table1[[#This Row],[HITS submitted before]]&lt;&gt;0,Table1[[#This Row],[Number of HITs approved or rejected - Last 30 days]]=0),Table1[[#This Row],[Worker ID]],0)</f>
        <v>0</v>
      </c>
      <c r="V305" t="str">
        <f>IF(AND(Table1[[#This Row],[HITS submitted before]]=0,Table1[[#This Row],[Number of HITs approved or rejected - Last 30 days]]&lt;&gt;0),Table1[[#This Row],[Worker ID]],0)</f>
        <v>A25BDZJ7E8I0PG</v>
      </c>
      <c r="W305">
        <f>IF(AND(Table1[[#This Row],[HITS submitted before]]&lt;&gt;0,Table1[[#This Row],[Number of HITs approved or rejected - Last 30 days]]&lt;&gt;0),Table1[[#This Row],[Worker ID]],0)</f>
        <v>0</v>
      </c>
    </row>
    <row r="306" spans="1:23" x14ac:dyDescent="0.25">
      <c r="A306" t="s">
        <v>639</v>
      </c>
      <c r="B306" t="s">
        <v>640</v>
      </c>
      <c r="C306">
        <v>1</v>
      </c>
      <c r="D306">
        <v>1</v>
      </c>
      <c r="E306" s="1">
        <v>1</v>
      </c>
      <c r="F306">
        <f>Table1[[#This Row],[Number of HITs approved or rejected - Lifetime]]-Table1[[#This Row],[Number of HITs approved or rejected - Last 30 days]]</f>
        <v>0</v>
      </c>
      <c r="G306">
        <f>Table1[[#This Row],[Number of HITs approved - Lifetime]]-Table1[[#This Row],[Number of HITs approved - Last 30 days]]</f>
        <v>0</v>
      </c>
      <c r="H306">
        <f>IF(Table1[[#This Row],[HITS submitted before]]&gt;Table1[[#This Row],[HITs Approved Before]],Table1[[#This Row],[HITS submitted before]]-Table1[[#This Row],[HITs Approved Before]],0)</f>
        <v>0</v>
      </c>
      <c r="I306">
        <v>1</v>
      </c>
      <c r="J306">
        <v>1</v>
      </c>
      <c r="K306">
        <f>Table1[[#This Row],[Number of HITs approved or rejected - Last 30 days]]-Table1[[#This Row],[Number of HITs approved - Last 30 days]]</f>
        <v>0</v>
      </c>
      <c r="L30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6" s="1">
        <v>1</v>
      </c>
      <c r="N306">
        <v>1</v>
      </c>
      <c r="O306">
        <v>1</v>
      </c>
      <c r="P306" s="1">
        <v>1</v>
      </c>
      <c r="Q306" t="s">
        <v>15</v>
      </c>
      <c r="S306">
        <f>IF(Table1[[#This Row],[HITS submitted before]]&lt;&gt;0,Table1[[#This Row],[Worker ID]],0)</f>
        <v>0</v>
      </c>
      <c r="T306" t="str">
        <f>IF(Table1[[#This Row],[Number of HITs approved or rejected - Last 30 days]]&lt;&gt;0,Table1[[#This Row],[Worker ID]],0)</f>
        <v>A275OMMQOSLNS5</v>
      </c>
      <c r="U306">
        <f>IF(AND(Table1[[#This Row],[HITS submitted before]]&lt;&gt;0,Table1[[#This Row],[Number of HITs approved or rejected - Last 30 days]]=0),Table1[[#This Row],[Worker ID]],0)</f>
        <v>0</v>
      </c>
      <c r="V306" t="str">
        <f>IF(AND(Table1[[#This Row],[HITS submitted before]]=0,Table1[[#This Row],[Number of HITs approved or rejected - Last 30 days]]&lt;&gt;0),Table1[[#This Row],[Worker ID]],0)</f>
        <v>A275OMMQOSLNS5</v>
      </c>
      <c r="W306">
        <f>IF(AND(Table1[[#This Row],[HITS submitted before]]&lt;&gt;0,Table1[[#This Row],[Number of HITs approved or rejected - Last 30 days]]&lt;&gt;0),Table1[[#This Row],[Worker ID]],0)</f>
        <v>0</v>
      </c>
    </row>
    <row r="307" spans="1:23" x14ac:dyDescent="0.25">
      <c r="A307" t="s">
        <v>647</v>
      </c>
      <c r="B307" t="s">
        <v>648</v>
      </c>
      <c r="C307">
        <v>1</v>
      </c>
      <c r="D307">
        <v>1</v>
      </c>
      <c r="E307" s="1">
        <v>1</v>
      </c>
      <c r="F307">
        <f>Table1[[#This Row],[Number of HITs approved or rejected - Lifetime]]-Table1[[#This Row],[Number of HITs approved or rejected - Last 30 days]]</f>
        <v>0</v>
      </c>
      <c r="G307">
        <f>Table1[[#This Row],[Number of HITs approved - Lifetime]]-Table1[[#This Row],[Number of HITs approved - Last 30 days]]</f>
        <v>0</v>
      </c>
      <c r="H307">
        <f>IF(Table1[[#This Row],[HITS submitted before]]&gt;Table1[[#This Row],[HITs Approved Before]],Table1[[#This Row],[HITS submitted before]]-Table1[[#This Row],[HITs Approved Before]],0)</f>
        <v>0</v>
      </c>
      <c r="I307">
        <v>1</v>
      </c>
      <c r="J307">
        <v>1</v>
      </c>
      <c r="K307">
        <f>Table1[[#This Row],[Number of HITs approved or rejected - Last 30 days]]-Table1[[#This Row],[Number of HITs approved - Last 30 days]]</f>
        <v>0</v>
      </c>
      <c r="L30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7" s="1">
        <v>1</v>
      </c>
      <c r="N307">
        <v>1</v>
      </c>
      <c r="O307">
        <v>1</v>
      </c>
      <c r="P307" s="1">
        <v>1</v>
      </c>
      <c r="Q307" t="s">
        <v>15</v>
      </c>
      <c r="S307">
        <f>IF(Table1[[#This Row],[HITS submitted before]]&lt;&gt;0,Table1[[#This Row],[Worker ID]],0)</f>
        <v>0</v>
      </c>
      <c r="T307" t="str">
        <f>IF(Table1[[#This Row],[Number of HITs approved or rejected - Last 30 days]]&lt;&gt;0,Table1[[#This Row],[Worker ID]],0)</f>
        <v>A27Y8K3JEAFZIB</v>
      </c>
      <c r="U307">
        <f>IF(AND(Table1[[#This Row],[HITS submitted before]]&lt;&gt;0,Table1[[#This Row],[Number of HITs approved or rejected - Last 30 days]]=0),Table1[[#This Row],[Worker ID]],0)</f>
        <v>0</v>
      </c>
      <c r="V307" t="str">
        <f>IF(AND(Table1[[#This Row],[HITS submitted before]]=0,Table1[[#This Row],[Number of HITs approved or rejected - Last 30 days]]&lt;&gt;0),Table1[[#This Row],[Worker ID]],0)</f>
        <v>A27Y8K3JEAFZIB</v>
      </c>
      <c r="W307">
        <f>IF(AND(Table1[[#This Row],[HITS submitted before]]&lt;&gt;0,Table1[[#This Row],[Number of HITs approved or rejected - Last 30 days]]&lt;&gt;0),Table1[[#This Row],[Worker ID]],0)</f>
        <v>0</v>
      </c>
    </row>
    <row r="308" spans="1:23" x14ac:dyDescent="0.25">
      <c r="A308" t="s">
        <v>649</v>
      </c>
      <c r="B308" t="s">
        <v>650</v>
      </c>
      <c r="C308">
        <v>1</v>
      </c>
      <c r="D308">
        <v>1</v>
      </c>
      <c r="E308" s="1">
        <v>1</v>
      </c>
      <c r="F308">
        <f>Table1[[#This Row],[Number of HITs approved or rejected - Lifetime]]-Table1[[#This Row],[Number of HITs approved or rejected - Last 30 days]]</f>
        <v>0</v>
      </c>
      <c r="G308">
        <f>Table1[[#This Row],[Number of HITs approved - Lifetime]]-Table1[[#This Row],[Number of HITs approved - Last 30 days]]</f>
        <v>0</v>
      </c>
      <c r="H308">
        <f>IF(Table1[[#This Row],[HITS submitted before]]&gt;Table1[[#This Row],[HITs Approved Before]],Table1[[#This Row],[HITS submitted before]]-Table1[[#This Row],[HITs Approved Before]],0)</f>
        <v>0</v>
      </c>
      <c r="I308">
        <v>1</v>
      </c>
      <c r="J308">
        <v>1</v>
      </c>
      <c r="K308">
        <f>Table1[[#This Row],[Number of HITs approved or rejected - Last 30 days]]-Table1[[#This Row],[Number of HITs approved - Last 30 days]]</f>
        <v>0</v>
      </c>
      <c r="L30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8" s="1">
        <v>1</v>
      </c>
      <c r="N308">
        <v>1</v>
      </c>
      <c r="O308">
        <v>1</v>
      </c>
      <c r="P308" s="1">
        <v>1</v>
      </c>
      <c r="Q308" t="s">
        <v>15</v>
      </c>
      <c r="S308">
        <f>IF(Table1[[#This Row],[HITS submitted before]]&lt;&gt;0,Table1[[#This Row],[Worker ID]],0)</f>
        <v>0</v>
      </c>
      <c r="T308" t="str">
        <f>IF(Table1[[#This Row],[Number of HITs approved or rejected - Last 30 days]]&lt;&gt;0,Table1[[#This Row],[Worker ID]],0)</f>
        <v>A288U4XUB7ZQNX</v>
      </c>
      <c r="U308">
        <f>IF(AND(Table1[[#This Row],[HITS submitted before]]&lt;&gt;0,Table1[[#This Row],[Number of HITs approved or rejected - Last 30 days]]=0),Table1[[#This Row],[Worker ID]],0)</f>
        <v>0</v>
      </c>
      <c r="V308" t="str">
        <f>IF(AND(Table1[[#This Row],[HITS submitted before]]=0,Table1[[#This Row],[Number of HITs approved or rejected - Last 30 days]]&lt;&gt;0),Table1[[#This Row],[Worker ID]],0)</f>
        <v>A288U4XUB7ZQNX</v>
      </c>
      <c r="W308">
        <f>IF(AND(Table1[[#This Row],[HITS submitted before]]&lt;&gt;0,Table1[[#This Row],[Number of HITs approved or rejected - Last 30 days]]&lt;&gt;0),Table1[[#This Row],[Worker ID]],0)</f>
        <v>0</v>
      </c>
    </row>
    <row r="309" spans="1:23" x14ac:dyDescent="0.25">
      <c r="A309" t="s">
        <v>651</v>
      </c>
      <c r="B309" t="s">
        <v>652</v>
      </c>
      <c r="C309">
        <v>1</v>
      </c>
      <c r="D309">
        <v>1</v>
      </c>
      <c r="E309" s="1">
        <v>1</v>
      </c>
      <c r="F309">
        <f>Table1[[#This Row],[Number of HITs approved or rejected - Lifetime]]-Table1[[#This Row],[Number of HITs approved or rejected - Last 30 days]]</f>
        <v>0</v>
      </c>
      <c r="G309">
        <f>Table1[[#This Row],[Number of HITs approved - Lifetime]]-Table1[[#This Row],[Number of HITs approved - Last 30 days]]</f>
        <v>0</v>
      </c>
      <c r="H309">
        <f>IF(Table1[[#This Row],[HITS submitted before]]&gt;Table1[[#This Row],[HITs Approved Before]],Table1[[#This Row],[HITS submitted before]]-Table1[[#This Row],[HITs Approved Before]],0)</f>
        <v>0</v>
      </c>
      <c r="I309">
        <v>1</v>
      </c>
      <c r="J309">
        <v>1</v>
      </c>
      <c r="K309">
        <f>Table1[[#This Row],[Number of HITs approved or rejected - Last 30 days]]-Table1[[#This Row],[Number of HITs approved - Last 30 days]]</f>
        <v>0</v>
      </c>
      <c r="L30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09" s="1">
        <v>1</v>
      </c>
      <c r="N309">
        <v>1</v>
      </c>
      <c r="O309">
        <v>1</v>
      </c>
      <c r="P309" s="1">
        <v>1</v>
      </c>
      <c r="Q309" t="s">
        <v>15</v>
      </c>
      <c r="S309">
        <f>IF(Table1[[#This Row],[HITS submitted before]]&lt;&gt;0,Table1[[#This Row],[Worker ID]],0)</f>
        <v>0</v>
      </c>
      <c r="T309" t="str">
        <f>IF(Table1[[#This Row],[Number of HITs approved or rejected - Last 30 days]]&lt;&gt;0,Table1[[#This Row],[Worker ID]],0)</f>
        <v>A28N4YR1LYTKOC</v>
      </c>
      <c r="U309">
        <f>IF(AND(Table1[[#This Row],[HITS submitted before]]&lt;&gt;0,Table1[[#This Row],[Number of HITs approved or rejected - Last 30 days]]=0),Table1[[#This Row],[Worker ID]],0)</f>
        <v>0</v>
      </c>
      <c r="V309" t="str">
        <f>IF(AND(Table1[[#This Row],[HITS submitted before]]=0,Table1[[#This Row],[Number of HITs approved or rejected - Last 30 days]]&lt;&gt;0),Table1[[#This Row],[Worker ID]],0)</f>
        <v>A28N4YR1LYTKOC</v>
      </c>
      <c r="W309">
        <f>IF(AND(Table1[[#This Row],[HITS submitted before]]&lt;&gt;0,Table1[[#This Row],[Number of HITs approved or rejected - Last 30 days]]&lt;&gt;0),Table1[[#This Row],[Worker ID]],0)</f>
        <v>0</v>
      </c>
    </row>
    <row r="310" spans="1:23" x14ac:dyDescent="0.25">
      <c r="A310" t="s">
        <v>669</v>
      </c>
      <c r="B310" t="s">
        <v>670</v>
      </c>
      <c r="C310">
        <v>1</v>
      </c>
      <c r="D310">
        <v>1</v>
      </c>
      <c r="E310" s="1">
        <v>1</v>
      </c>
      <c r="F310">
        <f>Table1[[#This Row],[Number of HITs approved or rejected - Lifetime]]-Table1[[#This Row],[Number of HITs approved or rejected - Last 30 days]]</f>
        <v>0</v>
      </c>
      <c r="G310">
        <f>Table1[[#This Row],[Number of HITs approved - Lifetime]]-Table1[[#This Row],[Number of HITs approved - Last 30 days]]</f>
        <v>0</v>
      </c>
      <c r="H310">
        <f>IF(Table1[[#This Row],[HITS submitted before]]&gt;Table1[[#This Row],[HITs Approved Before]],Table1[[#This Row],[HITS submitted before]]-Table1[[#This Row],[HITs Approved Before]],0)</f>
        <v>0</v>
      </c>
      <c r="I310">
        <v>1</v>
      </c>
      <c r="J310">
        <v>1</v>
      </c>
      <c r="K310">
        <f>Table1[[#This Row],[Number of HITs approved or rejected - Last 30 days]]-Table1[[#This Row],[Number of HITs approved - Last 30 days]]</f>
        <v>0</v>
      </c>
      <c r="L3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0" s="1">
        <v>1</v>
      </c>
      <c r="N310">
        <v>1</v>
      </c>
      <c r="O310">
        <v>1</v>
      </c>
      <c r="P310" s="1">
        <v>1</v>
      </c>
      <c r="Q310" t="s">
        <v>15</v>
      </c>
      <c r="S310">
        <f>IF(Table1[[#This Row],[HITS submitted before]]&lt;&gt;0,Table1[[#This Row],[Worker ID]],0)</f>
        <v>0</v>
      </c>
      <c r="T310" t="str">
        <f>IF(Table1[[#This Row],[Number of HITs approved or rejected - Last 30 days]]&lt;&gt;0,Table1[[#This Row],[Worker ID]],0)</f>
        <v>A29XKFNC6FO2LY</v>
      </c>
      <c r="U310">
        <f>IF(AND(Table1[[#This Row],[HITS submitted before]]&lt;&gt;0,Table1[[#This Row],[Number of HITs approved or rejected - Last 30 days]]=0),Table1[[#This Row],[Worker ID]],0)</f>
        <v>0</v>
      </c>
      <c r="V310" t="str">
        <f>IF(AND(Table1[[#This Row],[HITS submitted before]]=0,Table1[[#This Row],[Number of HITs approved or rejected - Last 30 days]]&lt;&gt;0),Table1[[#This Row],[Worker ID]],0)</f>
        <v>A29XKFNC6FO2LY</v>
      </c>
      <c r="W310">
        <f>IF(AND(Table1[[#This Row],[HITS submitted before]]&lt;&gt;0,Table1[[#This Row],[Number of HITs approved or rejected - Last 30 days]]&lt;&gt;0),Table1[[#This Row],[Worker ID]],0)</f>
        <v>0</v>
      </c>
    </row>
    <row r="311" spans="1:23" x14ac:dyDescent="0.25">
      <c r="A311" t="s">
        <v>671</v>
      </c>
      <c r="B311" t="s">
        <v>672</v>
      </c>
      <c r="C311">
        <v>1</v>
      </c>
      <c r="D311">
        <v>1</v>
      </c>
      <c r="E311" s="1">
        <v>1</v>
      </c>
      <c r="F311">
        <f>Table1[[#This Row],[Number of HITs approved or rejected - Lifetime]]-Table1[[#This Row],[Number of HITs approved or rejected - Last 30 days]]</f>
        <v>0</v>
      </c>
      <c r="G311">
        <f>Table1[[#This Row],[Number of HITs approved - Lifetime]]-Table1[[#This Row],[Number of HITs approved - Last 30 days]]</f>
        <v>0</v>
      </c>
      <c r="H311">
        <f>IF(Table1[[#This Row],[HITS submitted before]]&gt;Table1[[#This Row],[HITs Approved Before]],Table1[[#This Row],[HITS submitted before]]-Table1[[#This Row],[HITs Approved Before]],0)</f>
        <v>0</v>
      </c>
      <c r="I311">
        <v>1</v>
      </c>
      <c r="J311">
        <v>1</v>
      </c>
      <c r="K311">
        <f>Table1[[#This Row],[Number of HITs approved or rejected - Last 30 days]]-Table1[[#This Row],[Number of HITs approved - Last 30 days]]</f>
        <v>0</v>
      </c>
      <c r="L3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1" s="1">
        <v>1</v>
      </c>
      <c r="N311">
        <v>1</v>
      </c>
      <c r="O311">
        <v>1</v>
      </c>
      <c r="P311" s="1">
        <v>1</v>
      </c>
      <c r="Q311" t="s">
        <v>15</v>
      </c>
      <c r="S311">
        <f>IF(Table1[[#This Row],[HITS submitted before]]&lt;&gt;0,Table1[[#This Row],[Worker ID]],0)</f>
        <v>0</v>
      </c>
      <c r="T311" t="str">
        <f>IF(Table1[[#This Row],[Number of HITs approved or rejected - Last 30 days]]&lt;&gt;0,Table1[[#This Row],[Worker ID]],0)</f>
        <v>A2A1SS6Q3V0H2C</v>
      </c>
      <c r="U311">
        <f>IF(AND(Table1[[#This Row],[HITS submitted before]]&lt;&gt;0,Table1[[#This Row],[Number of HITs approved or rejected - Last 30 days]]=0),Table1[[#This Row],[Worker ID]],0)</f>
        <v>0</v>
      </c>
      <c r="V311" t="str">
        <f>IF(AND(Table1[[#This Row],[HITS submitted before]]=0,Table1[[#This Row],[Number of HITs approved or rejected - Last 30 days]]&lt;&gt;0),Table1[[#This Row],[Worker ID]],0)</f>
        <v>A2A1SS6Q3V0H2C</v>
      </c>
      <c r="W311">
        <f>IF(AND(Table1[[#This Row],[HITS submitted before]]&lt;&gt;0,Table1[[#This Row],[Number of HITs approved or rejected - Last 30 days]]&lt;&gt;0),Table1[[#This Row],[Worker ID]],0)</f>
        <v>0</v>
      </c>
    </row>
    <row r="312" spans="1:23" x14ac:dyDescent="0.25">
      <c r="A312" t="s">
        <v>689</v>
      </c>
      <c r="B312" t="s">
        <v>690</v>
      </c>
      <c r="C312">
        <v>1</v>
      </c>
      <c r="D312">
        <v>1</v>
      </c>
      <c r="E312" s="1">
        <v>1</v>
      </c>
      <c r="F312">
        <f>Table1[[#This Row],[Number of HITs approved or rejected - Lifetime]]-Table1[[#This Row],[Number of HITs approved or rejected - Last 30 days]]</f>
        <v>0</v>
      </c>
      <c r="G312">
        <f>Table1[[#This Row],[Number of HITs approved - Lifetime]]-Table1[[#This Row],[Number of HITs approved - Last 30 days]]</f>
        <v>0</v>
      </c>
      <c r="H312">
        <f>IF(Table1[[#This Row],[HITS submitted before]]&gt;Table1[[#This Row],[HITs Approved Before]],Table1[[#This Row],[HITS submitted before]]-Table1[[#This Row],[HITs Approved Before]],0)</f>
        <v>0</v>
      </c>
      <c r="I312">
        <v>1</v>
      </c>
      <c r="J312">
        <v>1</v>
      </c>
      <c r="K312">
        <f>Table1[[#This Row],[Number of HITs approved or rejected - Last 30 days]]-Table1[[#This Row],[Number of HITs approved - Last 30 days]]</f>
        <v>0</v>
      </c>
      <c r="L3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2" s="1">
        <v>1</v>
      </c>
      <c r="N312">
        <v>1</v>
      </c>
      <c r="O312">
        <v>1</v>
      </c>
      <c r="P312" s="1">
        <v>1</v>
      </c>
      <c r="Q312" t="s">
        <v>15</v>
      </c>
      <c r="S312">
        <f>IF(Table1[[#This Row],[HITS submitted before]]&lt;&gt;0,Table1[[#This Row],[Worker ID]],0)</f>
        <v>0</v>
      </c>
      <c r="T312" t="str">
        <f>IF(Table1[[#This Row],[Number of HITs approved or rejected - Last 30 days]]&lt;&gt;0,Table1[[#This Row],[Worker ID]],0)</f>
        <v>A2BWY2EWWXSG1W</v>
      </c>
      <c r="U312">
        <f>IF(AND(Table1[[#This Row],[HITS submitted before]]&lt;&gt;0,Table1[[#This Row],[Number of HITs approved or rejected - Last 30 days]]=0),Table1[[#This Row],[Worker ID]],0)</f>
        <v>0</v>
      </c>
      <c r="V312" t="str">
        <f>IF(AND(Table1[[#This Row],[HITS submitted before]]=0,Table1[[#This Row],[Number of HITs approved or rejected - Last 30 days]]&lt;&gt;0),Table1[[#This Row],[Worker ID]],0)</f>
        <v>A2BWY2EWWXSG1W</v>
      </c>
      <c r="W312">
        <f>IF(AND(Table1[[#This Row],[HITS submitted before]]&lt;&gt;0,Table1[[#This Row],[Number of HITs approved or rejected - Last 30 days]]&lt;&gt;0),Table1[[#This Row],[Worker ID]],0)</f>
        <v>0</v>
      </c>
    </row>
    <row r="313" spans="1:23" x14ac:dyDescent="0.25">
      <c r="A313" t="s">
        <v>691</v>
      </c>
      <c r="B313" t="s">
        <v>692</v>
      </c>
      <c r="C313">
        <v>1</v>
      </c>
      <c r="D313">
        <v>1</v>
      </c>
      <c r="E313" s="1">
        <v>1</v>
      </c>
      <c r="F313">
        <f>Table1[[#This Row],[Number of HITs approved or rejected - Lifetime]]-Table1[[#This Row],[Number of HITs approved or rejected - Last 30 days]]</f>
        <v>0</v>
      </c>
      <c r="G313">
        <f>Table1[[#This Row],[Number of HITs approved - Lifetime]]-Table1[[#This Row],[Number of HITs approved - Last 30 days]]</f>
        <v>0</v>
      </c>
      <c r="H313">
        <f>IF(Table1[[#This Row],[HITS submitted before]]&gt;Table1[[#This Row],[HITs Approved Before]],Table1[[#This Row],[HITS submitted before]]-Table1[[#This Row],[HITs Approved Before]],0)</f>
        <v>0</v>
      </c>
      <c r="I313">
        <v>1</v>
      </c>
      <c r="J313">
        <v>1</v>
      </c>
      <c r="K313">
        <f>Table1[[#This Row],[Number of HITs approved or rejected - Last 30 days]]-Table1[[#This Row],[Number of HITs approved - Last 30 days]]</f>
        <v>0</v>
      </c>
      <c r="L3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3" s="1">
        <v>1</v>
      </c>
      <c r="N313">
        <v>1</v>
      </c>
      <c r="O313">
        <v>1</v>
      </c>
      <c r="P313" s="1">
        <v>1</v>
      </c>
      <c r="Q313" t="s">
        <v>15</v>
      </c>
      <c r="S313">
        <f>IF(Table1[[#This Row],[HITS submitted before]]&lt;&gt;0,Table1[[#This Row],[Worker ID]],0)</f>
        <v>0</v>
      </c>
      <c r="T313" t="str">
        <f>IF(Table1[[#This Row],[Number of HITs approved or rejected - Last 30 days]]&lt;&gt;0,Table1[[#This Row],[Worker ID]],0)</f>
        <v>A2C9KJI3FIB42F</v>
      </c>
      <c r="U313">
        <f>IF(AND(Table1[[#This Row],[HITS submitted before]]&lt;&gt;0,Table1[[#This Row],[Number of HITs approved or rejected - Last 30 days]]=0),Table1[[#This Row],[Worker ID]],0)</f>
        <v>0</v>
      </c>
      <c r="V313" t="str">
        <f>IF(AND(Table1[[#This Row],[HITS submitted before]]=0,Table1[[#This Row],[Number of HITs approved or rejected - Last 30 days]]&lt;&gt;0),Table1[[#This Row],[Worker ID]],0)</f>
        <v>A2C9KJI3FIB42F</v>
      </c>
      <c r="W313">
        <f>IF(AND(Table1[[#This Row],[HITS submitted before]]&lt;&gt;0,Table1[[#This Row],[Number of HITs approved or rejected - Last 30 days]]&lt;&gt;0),Table1[[#This Row],[Worker ID]],0)</f>
        <v>0</v>
      </c>
    </row>
    <row r="314" spans="1:23" x14ac:dyDescent="0.25">
      <c r="A314" t="s">
        <v>749</v>
      </c>
      <c r="B314" t="s">
        <v>750</v>
      </c>
      <c r="C314">
        <v>1</v>
      </c>
      <c r="D314">
        <v>1</v>
      </c>
      <c r="E314" s="1">
        <v>1</v>
      </c>
      <c r="F314">
        <f>Table1[[#This Row],[Number of HITs approved or rejected - Lifetime]]-Table1[[#This Row],[Number of HITs approved or rejected - Last 30 days]]</f>
        <v>0</v>
      </c>
      <c r="G314">
        <f>Table1[[#This Row],[Number of HITs approved - Lifetime]]-Table1[[#This Row],[Number of HITs approved - Last 30 days]]</f>
        <v>0</v>
      </c>
      <c r="H314">
        <f>IF(Table1[[#This Row],[HITS submitted before]]&gt;Table1[[#This Row],[HITs Approved Before]],Table1[[#This Row],[HITS submitted before]]-Table1[[#This Row],[HITs Approved Before]],0)</f>
        <v>0</v>
      </c>
      <c r="I314">
        <v>1</v>
      </c>
      <c r="J314">
        <v>1</v>
      </c>
      <c r="K314">
        <f>Table1[[#This Row],[Number of HITs approved or rejected - Last 30 days]]-Table1[[#This Row],[Number of HITs approved - Last 30 days]]</f>
        <v>0</v>
      </c>
      <c r="L3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4" s="1">
        <v>1</v>
      </c>
      <c r="N314">
        <v>1</v>
      </c>
      <c r="O314">
        <v>1</v>
      </c>
      <c r="P314" s="1">
        <v>1</v>
      </c>
      <c r="Q314" t="s">
        <v>15</v>
      </c>
      <c r="S314">
        <f>IF(Table1[[#This Row],[HITS submitted before]]&lt;&gt;0,Table1[[#This Row],[Worker ID]],0)</f>
        <v>0</v>
      </c>
      <c r="T314" t="str">
        <f>IF(Table1[[#This Row],[Number of HITs approved or rejected - Last 30 days]]&lt;&gt;0,Table1[[#This Row],[Worker ID]],0)</f>
        <v>A2GBTADFZQLV9F</v>
      </c>
      <c r="U314">
        <f>IF(AND(Table1[[#This Row],[HITS submitted before]]&lt;&gt;0,Table1[[#This Row],[Number of HITs approved or rejected - Last 30 days]]=0),Table1[[#This Row],[Worker ID]],0)</f>
        <v>0</v>
      </c>
      <c r="V314" t="str">
        <f>IF(AND(Table1[[#This Row],[HITS submitted before]]=0,Table1[[#This Row],[Number of HITs approved or rejected - Last 30 days]]&lt;&gt;0),Table1[[#This Row],[Worker ID]],0)</f>
        <v>A2GBTADFZQLV9F</v>
      </c>
      <c r="W314">
        <f>IF(AND(Table1[[#This Row],[HITS submitted before]]&lt;&gt;0,Table1[[#This Row],[Number of HITs approved or rejected - Last 30 days]]&lt;&gt;0),Table1[[#This Row],[Worker ID]],0)</f>
        <v>0</v>
      </c>
    </row>
    <row r="315" spans="1:23" x14ac:dyDescent="0.25">
      <c r="A315" t="s">
        <v>751</v>
      </c>
      <c r="B315" t="s">
        <v>752</v>
      </c>
      <c r="C315">
        <v>1</v>
      </c>
      <c r="D315">
        <v>1</v>
      </c>
      <c r="E315" s="1">
        <v>1</v>
      </c>
      <c r="F315">
        <f>Table1[[#This Row],[Number of HITs approved or rejected - Lifetime]]-Table1[[#This Row],[Number of HITs approved or rejected - Last 30 days]]</f>
        <v>0</v>
      </c>
      <c r="G315">
        <f>Table1[[#This Row],[Number of HITs approved - Lifetime]]-Table1[[#This Row],[Number of HITs approved - Last 30 days]]</f>
        <v>0</v>
      </c>
      <c r="H315">
        <f>IF(Table1[[#This Row],[HITS submitted before]]&gt;Table1[[#This Row],[HITs Approved Before]],Table1[[#This Row],[HITS submitted before]]-Table1[[#This Row],[HITs Approved Before]],0)</f>
        <v>0</v>
      </c>
      <c r="I315">
        <v>1</v>
      </c>
      <c r="J315">
        <v>1</v>
      </c>
      <c r="K315">
        <f>Table1[[#This Row],[Number of HITs approved or rejected - Last 30 days]]-Table1[[#This Row],[Number of HITs approved - Last 30 days]]</f>
        <v>0</v>
      </c>
      <c r="L3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5" s="1">
        <v>1</v>
      </c>
      <c r="N315">
        <v>1</v>
      </c>
      <c r="O315">
        <v>1</v>
      </c>
      <c r="P315" s="1">
        <v>1</v>
      </c>
      <c r="Q315" t="s">
        <v>15</v>
      </c>
      <c r="S315">
        <f>IF(Table1[[#This Row],[HITS submitted before]]&lt;&gt;0,Table1[[#This Row],[Worker ID]],0)</f>
        <v>0</v>
      </c>
      <c r="T315" t="str">
        <f>IF(Table1[[#This Row],[Number of HITs approved or rejected - Last 30 days]]&lt;&gt;0,Table1[[#This Row],[Worker ID]],0)</f>
        <v>A2GXHECU31O81V</v>
      </c>
      <c r="U315">
        <f>IF(AND(Table1[[#This Row],[HITS submitted before]]&lt;&gt;0,Table1[[#This Row],[Number of HITs approved or rejected - Last 30 days]]=0),Table1[[#This Row],[Worker ID]],0)</f>
        <v>0</v>
      </c>
      <c r="V315" t="str">
        <f>IF(AND(Table1[[#This Row],[HITS submitted before]]=0,Table1[[#This Row],[Number of HITs approved or rejected - Last 30 days]]&lt;&gt;0),Table1[[#This Row],[Worker ID]],0)</f>
        <v>A2GXHECU31O81V</v>
      </c>
      <c r="W315">
        <f>IF(AND(Table1[[#This Row],[HITS submitted before]]&lt;&gt;0,Table1[[#This Row],[Number of HITs approved or rejected - Last 30 days]]&lt;&gt;0),Table1[[#This Row],[Worker ID]],0)</f>
        <v>0</v>
      </c>
    </row>
    <row r="316" spans="1:23" x14ac:dyDescent="0.25">
      <c r="A316" t="s">
        <v>753</v>
      </c>
      <c r="B316" t="s">
        <v>754</v>
      </c>
      <c r="C316">
        <v>1</v>
      </c>
      <c r="D316">
        <v>1</v>
      </c>
      <c r="E316" s="1">
        <v>1</v>
      </c>
      <c r="F316">
        <f>Table1[[#This Row],[Number of HITs approved or rejected - Lifetime]]-Table1[[#This Row],[Number of HITs approved or rejected - Last 30 days]]</f>
        <v>0</v>
      </c>
      <c r="G316">
        <f>Table1[[#This Row],[Number of HITs approved - Lifetime]]-Table1[[#This Row],[Number of HITs approved - Last 30 days]]</f>
        <v>0</v>
      </c>
      <c r="H316">
        <f>IF(Table1[[#This Row],[HITS submitted before]]&gt;Table1[[#This Row],[HITs Approved Before]],Table1[[#This Row],[HITS submitted before]]-Table1[[#This Row],[HITs Approved Before]],0)</f>
        <v>0</v>
      </c>
      <c r="I316">
        <v>1</v>
      </c>
      <c r="J316">
        <v>1</v>
      </c>
      <c r="K316">
        <f>Table1[[#This Row],[Number of HITs approved or rejected - Last 30 days]]-Table1[[#This Row],[Number of HITs approved - Last 30 days]]</f>
        <v>0</v>
      </c>
      <c r="L3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6" s="1">
        <v>1</v>
      </c>
      <c r="N316">
        <v>1</v>
      </c>
      <c r="O316">
        <v>1</v>
      </c>
      <c r="P316" s="1">
        <v>1</v>
      </c>
      <c r="Q316" t="s">
        <v>15</v>
      </c>
      <c r="S316">
        <f>IF(Table1[[#This Row],[HITS submitted before]]&lt;&gt;0,Table1[[#This Row],[Worker ID]],0)</f>
        <v>0</v>
      </c>
      <c r="T316" t="str">
        <f>IF(Table1[[#This Row],[Number of HITs approved or rejected - Last 30 days]]&lt;&gt;0,Table1[[#This Row],[Worker ID]],0)</f>
        <v>A2GXKPQB64DZC1</v>
      </c>
      <c r="U316">
        <f>IF(AND(Table1[[#This Row],[HITS submitted before]]&lt;&gt;0,Table1[[#This Row],[Number of HITs approved or rejected - Last 30 days]]=0),Table1[[#This Row],[Worker ID]],0)</f>
        <v>0</v>
      </c>
      <c r="V316" t="str">
        <f>IF(AND(Table1[[#This Row],[HITS submitted before]]=0,Table1[[#This Row],[Number of HITs approved or rejected - Last 30 days]]&lt;&gt;0),Table1[[#This Row],[Worker ID]],0)</f>
        <v>A2GXKPQB64DZC1</v>
      </c>
      <c r="W316">
        <f>IF(AND(Table1[[#This Row],[HITS submitted before]]&lt;&gt;0,Table1[[#This Row],[Number of HITs approved or rejected - Last 30 days]]&lt;&gt;0),Table1[[#This Row],[Worker ID]],0)</f>
        <v>0</v>
      </c>
    </row>
    <row r="317" spans="1:23" x14ac:dyDescent="0.25">
      <c r="A317" t="s">
        <v>763</v>
      </c>
      <c r="B317" t="s">
        <v>764</v>
      </c>
      <c r="C317">
        <v>1</v>
      </c>
      <c r="D317">
        <v>1</v>
      </c>
      <c r="E317" s="1">
        <v>1</v>
      </c>
      <c r="F317">
        <f>Table1[[#This Row],[Number of HITs approved or rejected - Lifetime]]-Table1[[#This Row],[Number of HITs approved or rejected - Last 30 days]]</f>
        <v>0</v>
      </c>
      <c r="G317">
        <f>Table1[[#This Row],[Number of HITs approved - Lifetime]]-Table1[[#This Row],[Number of HITs approved - Last 30 days]]</f>
        <v>0</v>
      </c>
      <c r="H317">
        <f>IF(Table1[[#This Row],[HITS submitted before]]&gt;Table1[[#This Row],[HITs Approved Before]],Table1[[#This Row],[HITS submitted before]]-Table1[[#This Row],[HITs Approved Before]],0)</f>
        <v>0</v>
      </c>
      <c r="I317">
        <v>1</v>
      </c>
      <c r="J317">
        <v>1</v>
      </c>
      <c r="K317">
        <f>Table1[[#This Row],[Number of HITs approved or rejected - Last 30 days]]-Table1[[#This Row],[Number of HITs approved - Last 30 days]]</f>
        <v>0</v>
      </c>
      <c r="L3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7" s="1">
        <v>1</v>
      </c>
      <c r="N317">
        <v>1</v>
      </c>
      <c r="O317">
        <v>1</v>
      </c>
      <c r="P317" s="1">
        <v>1</v>
      </c>
      <c r="Q317" t="s">
        <v>15</v>
      </c>
      <c r="S317">
        <f>IF(Table1[[#This Row],[HITS submitted before]]&lt;&gt;0,Table1[[#This Row],[Worker ID]],0)</f>
        <v>0</v>
      </c>
      <c r="T317" t="str">
        <f>IF(Table1[[#This Row],[Number of HITs approved or rejected - Last 30 days]]&lt;&gt;0,Table1[[#This Row],[Worker ID]],0)</f>
        <v>A2HOM6C1LQHGG7</v>
      </c>
      <c r="U317">
        <f>IF(AND(Table1[[#This Row],[HITS submitted before]]&lt;&gt;0,Table1[[#This Row],[Number of HITs approved or rejected - Last 30 days]]=0),Table1[[#This Row],[Worker ID]],0)</f>
        <v>0</v>
      </c>
      <c r="V317" t="str">
        <f>IF(AND(Table1[[#This Row],[HITS submitted before]]=0,Table1[[#This Row],[Number of HITs approved or rejected - Last 30 days]]&lt;&gt;0),Table1[[#This Row],[Worker ID]],0)</f>
        <v>A2HOM6C1LQHGG7</v>
      </c>
      <c r="W317">
        <f>IF(AND(Table1[[#This Row],[HITS submitted before]]&lt;&gt;0,Table1[[#This Row],[Number of HITs approved or rejected - Last 30 days]]&lt;&gt;0),Table1[[#This Row],[Worker ID]],0)</f>
        <v>0</v>
      </c>
    </row>
    <row r="318" spans="1:23" x14ac:dyDescent="0.25">
      <c r="A318" t="s">
        <v>783</v>
      </c>
      <c r="B318" t="s">
        <v>784</v>
      </c>
      <c r="C318">
        <v>1</v>
      </c>
      <c r="D318">
        <v>1</v>
      </c>
      <c r="E318" s="1">
        <v>1</v>
      </c>
      <c r="F318">
        <f>Table1[[#This Row],[Number of HITs approved or rejected - Lifetime]]-Table1[[#This Row],[Number of HITs approved or rejected - Last 30 days]]</f>
        <v>0</v>
      </c>
      <c r="G318">
        <f>Table1[[#This Row],[Number of HITs approved - Lifetime]]-Table1[[#This Row],[Number of HITs approved - Last 30 days]]</f>
        <v>0</v>
      </c>
      <c r="H318">
        <f>IF(Table1[[#This Row],[HITS submitted before]]&gt;Table1[[#This Row],[HITs Approved Before]],Table1[[#This Row],[HITS submitted before]]-Table1[[#This Row],[HITs Approved Before]],0)</f>
        <v>0</v>
      </c>
      <c r="I318">
        <v>1</v>
      </c>
      <c r="J318">
        <v>1</v>
      </c>
      <c r="K318">
        <f>Table1[[#This Row],[Number of HITs approved or rejected - Last 30 days]]-Table1[[#This Row],[Number of HITs approved - Last 30 days]]</f>
        <v>0</v>
      </c>
      <c r="L3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8" s="1">
        <v>1</v>
      </c>
      <c r="N318">
        <v>1</v>
      </c>
      <c r="O318">
        <v>1</v>
      </c>
      <c r="P318" s="1">
        <v>1</v>
      </c>
      <c r="Q318" t="s">
        <v>15</v>
      </c>
      <c r="S318">
        <f>IF(Table1[[#This Row],[HITS submitted before]]&lt;&gt;0,Table1[[#This Row],[Worker ID]],0)</f>
        <v>0</v>
      </c>
      <c r="T318" t="str">
        <f>IF(Table1[[#This Row],[Number of HITs approved or rejected - Last 30 days]]&lt;&gt;0,Table1[[#This Row],[Worker ID]],0)</f>
        <v>A2JBJETIJX4X58</v>
      </c>
      <c r="U318">
        <f>IF(AND(Table1[[#This Row],[HITS submitted before]]&lt;&gt;0,Table1[[#This Row],[Number of HITs approved or rejected - Last 30 days]]=0),Table1[[#This Row],[Worker ID]],0)</f>
        <v>0</v>
      </c>
      <c r="V318" t="str">
        <f>IF(AND(Table1[[#This Row],[HITS submitted before]]=0,Table1[[#This Row],[Number of HITs approved or rejected - Last 30 days]]&lt;&gt;0),Table1[[#This Row],[Worker ID]],0)</f>
        <v>A2JBJETIJX4X58</v>
      </c>
      <c r="W318">
        <f>IF(AND(Table1[[#This Row],[HITS submitted before]]&lt;&gt;0,Table1[[#This Row],[Number of HITs approved or rejected - Last 30 days]]&lt;&gt;0),Table1[[#This Row],[Worker ID]],0)</f>
        <v>0</v>
      </c>
    </row>
    <row r="319" spans="1:23" x14ac:dyDescent="0.25">
      <c r="A319" t="s">
        <v>789</v>
      </c>
      <c r="B319" t="s">
        <v>790</v>
      </c>
      <c r="C319">
        <v>1</v>
      </c>
      <c r="D319">
        <v>1</v>
      </c>
      <c r="E319" s="1">
        <v>1</v>
      </c>
      <c r="F319">
        <f>Table1[[#This Row],[Number of HITs approved or rejected - Lifetime]]-Table1[[#This Row],[Number of HITs approved or rejected - Last 30 days]]</f>
        <v>0</v>
      </c>
      <c r="G319">
        <f>Table1[[#This Row],[Number of HITs approved - Lifetime]]-Table1[[#This Row],[Number of HITs approved - Last 30 days]]</f>
        <v>0</v>
      </c>
      <c r="H319">
        <f>IF(Table1[[#This Row],[HITS submitted before]]&gt;Table1[[#This Row],[HITs Approved Before]],Table1[[#This Row],[HITS submitted before]]-Table1[[#This Row],[HITs Approved Before]],0)</f>
        <v>0</v>
      </c>
      <c r="I319">
        <v>1</v>
      </c>
      <c r="J319">
        <v>1</v>
      </c>
      <c r="K319">
        <f>Table1[[#This Row],[Number of HITs approved or rejected - Last 30 days]]-Table1[[#This Row],[Number of HITs approved - Last 30 days]]</f>
        <v>0</v>
      </c>
      <c r="L3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19" s="1">
        <v>1</v>
      </c>
      <c r="N319">
        <v>1</v>
      </c>
      <c r="O319">
        <v>1</v>
      </c>
      <c r="P319" s="1">
        <v>1</v>
      </c>
      <c r="Q319" t="s">
        <v>15</v>
      </c>
      <c r="S319">
        <f>IF(Table1[[#This Row],[HITS submitted before]]&lt;&gt;0,Table1[[#This Row],[Worker ID]],0)</f>
        <v>0</v>
      </c>
      <c r="T319" t="str">
        <f>IF(Table1[[#This Row],[Number of HITs approved or rejected - Last 30 days]]&lt;&gt;0,Table1[[#This Row],[Worker ID]],0)</f>
        <v>A2JJVHO6JU08KY</v>
      </c>
      <c r="U319">
        <f>IF(AND(Table1[[#This Row],[HITS submitted before]]&lt;&gt;0,Table1[[#This Row],[Number of HITs approved or rejected - Last 30 days]]=0),Table1[[#This Row],[Worker ID]],0)</f>
        <v>0</v>
      </c>
      <c r="V319" t="str">
        <f>IF(AND(Table1[[#This Row],[HITS submitted before]]=0,Table1[[#This Row],[Number of HITs approved or rejected - Last 30 days]]&lt;&gt;0),Table1[[#This Row],[Worker ID]],0)</f>
        <v>A2JJVHO6JU08KY</v>
      </c>
      <c r="W319">
        <f>IF(AND(Table1[[#This Row],[HITS submitted before]]&lt;&gt;0,Table1[[#This Row],[Number of HITs approved or rejected - Last 30 days]]&lt;&gt;0),Table1[[#This Row],[Worker ID]],0)</f>
        <v>0</v>
      </c>
    </row>
    <row r="320" spans="1:23" x14ac:dyDescent="0.25">
      <c r="A320" t="s">
        <v>811</v>
      </c>
      <c r="B320" t="s">
        <v>812</v>
      </c>
      <c r="C320">
        <v>1</v>
      </c>
      <c r="D320">
        <v>1</v>
      </c>
      <c r="E320" s="1">
        <v>1</v>
      </c>
      <c r="F320">
        <f>Table1[[#This Row],[Number of HITs approved or rejected - Lifetime]]-Table1[[#This Row],[Number of HITs approved or rejected - Last 30 days]]</f>
        <v>0</v>
      </c>
      <c r="G320">
        <f>Table1[[#This Row],[Number of HITs approved - Lifetime]]-Table1[[#This Row],[Number of HITs approved - Last 30 days]]</f>
        <v>0</v>
      </c>
      <c r="H320">
        <f>IF(Table1[[#This Row],[HITS submitted before]]&gt;Table1[[#This Row],[HITs Approved Before]],Table1[[#This Row],[HITS submitted before]]-Table1[[#This Row],[HITs Approved Before]],0)</f>
        <v>0</v>
      </c>
      <c r="I320">
        <v>1</v>
      </c>
      <c r="J320">
        <v>1</v>
      </c>
      <c r="K320">
        <f>Table1[[#This Row],[Number of HITs approved or rejected - Last 30 days]]-Table1[[#This Row],[Number of HITs approved - Last 30 days]]</f>
        <v>0</v>
      </c>
      <c r="L3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0" s="1">
        <v>1</v>
      </c>
      <c r="N320">
        <v>1</v>
      </c>
      <c r="O320">
        <v>1</v>
      </c>
      <c r="P320" s="1">
        <v>1</v>
      </c>
      <c r="Q320" t="s">
        <v>15</v>
      </c>
      <c r="S320">
        <f>IF(Table1[[#This Row],[HITS submitted before]]&lt;&gt;0,Table1[[#This Row],[Worker ID]],0)</f>
        <v>0</v>
      </c>
      <c r="T320" t="str">
        <f>IF(Table1[[#This Row],[Number of HITs approved or rejected - Last 30 days]]&lt;&gt;0,Table1[[#This Row],[Worker ID]],0)</f>
        <v>A2LL1VFLE7Q4SE</v>
      </c>
      <c r="U320">
        <f>IF(AND(Table1[[#This Row],[HITS submitted before]]&lt;&gt;0,Table1[[#This Row],[Number of HITs approved or rejected - Last 30 days]]=0),Table1[[#This Row],[Worker ID]],0)</f>
        <v>0</v>
      </c>
      <c r="V320" t="str">
        <f>IF(AND(Table1[[#This Row],[HITS submitted before]]=0,Table1[[#This Row],[Number of HITs approved or rejected - Last 30 days]]&lt;&gt;0),Table1[[#This Row],[Worker ID]],0)</f>
        <v>A2LL1VFLE7Q4SE</v>
      </c>
      <c r="W320">
        <f>IF(AND(Table1[[#This Row],[HITS submitted before]]&lt;&gt;0,Table1[[#This Row],[Number of HITs approved or rejected - Last 30 days]]&lt;&gt;0),Table1[[#This Row],[Worker ID]],0)</f>
        <v>0</v>
      </c>
    </row>
    <row r="321" spans="1:23" x14ac:dyDescent="0.25">
      <c r="A321" t="s">
        <v>817</v>
      </c>
      <c r="B321" t="s">
        <v>818</v>
      </c>
      <c r="C321">
        <v>1</v>
      </c>
      <c r="D321">
        <v>1</v>
      </c>
      <c r="E321" s="1">
        <v>1</v>
      </c>
      <c r="F321">
        <f>Table1[[#This Row],[Number of HITs approved or rejected - Lifetime]]-Table1[[#This Row],[Number of HITs approved or rejected - Last 30 days]]</f>
        <v>0</v>
      </c>
      <c r="G321">
        <f>Table1[[#This Row],[Number of HITs approved - Lifetime]]-Table1[[#This Row],[Number of HITs approved - Last 30 days]]</f>
        <v>0</v>
      </c>
      <c r="H321">
        <f>IF(Table1[[#This Row],[HITS submitted before]]&gt;Table1[[#This Row],[HITs Approved Before]],Table1[[#This Row],[HITS submitted before]]-Table1[[#This Row],[HITs Approved Before]],0)</f>
        <v>0</v>
      </c>
      <c r="I321">
        <v>1</v>
      </c>
      <c r="J321">
        <v>1</v>
      </c>
      <c r="K321">
        <f>Table1[[#This Row],[Number of HITs approved or rejected - Last 30 days]]-Table1[[#This Row],[Number of HITs approved - Last 30 days]]</f>
        <v>0</v>
      </c>
      <c r="L3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1" s="1">
        <v>1</v>
      </c>
      <c r="N321">
        <v>1</v>
      </c>
      <c r="O321">
        <v>1</v>
      </c>
      <c r="P321" s="1">
        <v>1</v>
      </c>
      <c r="Q321" t="s">
        <v>15</v>
      </c>
      <c r="S321">
        <f>IF(Table1[[#This Row],[HITS submitted before]]&lt;&gt;0,Table1[[#This Row],[Worker ID]],0)</f>
        <v>0</v>
      </c>
      <c r="T321" t="str">
        <f>IF(Table1[[#This Row],[Number of HITs approved or rejected - Last 30 days]]&lt;&gt;0,Table1[[#This Row],[Worker ID]],0)</f>
        <v>A2M8ZZN0WKV1Y9</v>
      </c>
      <c r="U321">
        <f>IF(AND(Table1[[#This Row],[HITS submitted before]]&lt;&gt;0,Table1[[#This Row],[Number of HITs approved or rejected - Last 30 days]]=0),Table1[[#This Row],[Worker ID]],0)</f>
        <v>0</v>
      </c>
      <c r="V321" t="str">
        <f>IF(AND(Table1[[#This Row],[HITS submitted before]]=0,Table1[[#This Row],[Number of HITs approved or rejected - Last 30 days]]&lt;&gt;0),Table1[[#This Row],[Worker ID]],0)</f>
        <v>A2M8ZZN0WKV1Y9</v>
      </c>
      <c r="W321">
        <f>IF(AND(Table1[[#This Row],[HITS submitted before]]&lt;&gt;0,Table1[[#This Row],[Number of HITs approved or rejected - Last 30 days]]&lt;&gt;0),Table1[[#This Row],[Worker ID]],0)</f>
        <v>0</v>
      </c>
    </row>
    <row r="322" spans="1:23" x14ac:dyDescent="0.25">
      <c r="A322" t="s">
        <v>825</v>
      </c>
      <c r="B322" t="s">
        <v>826</v>
      </c>
      <c r="C322">
        <v>1</v>
      </c>
      <c r="D322">
        <v>1</v>
      </c>
      <c r="E322" s="1">
        <v>1</v>
      </c>
      <c r="F322">
        <f>Table1[[#This Row],[Number of HITs approved or rejected - Lifetime]]-Table1[[#This Row],[Number of HITs approved or rejected - Last 30 days]]</f>
        <v>0</v>
      </c>
      <c r="G322">
        <f>Table1[[#This Row],[Number of HITs approved - Lifetime]]-Table1[[#This Row],[Number of HITs approved - Last 30 days]]</f>
        <v>0</v>
      </c>
      <c r="H322">
        <f>IF(Table1[[#This Row],[HITS submitted before]]&gt;Table1[[#This Row],[HITs Approved Before]],Table1[[#This Row],[HITS submitted before]]-Table1[[#This Row],[HITs Approved Before]],0)</f>
        <v>0</v>
      </c>
      <c r="I322">
        <v>1</v>
      </c>
      <c r="J322">
        <v>1</v>
      </c>
      <c r="K322">
        <f>Table1[[#This Row],[Number of HITs approved or rejected - Last 30 days]]-Table1[[#This Row],[Number of HITs approved - Last 30 days]]</f>
        <v>0</v>
      </c>
      <c r="L3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2" s="1">
        <v>1</v>
      </c>
      <c r="N322">
        <v>1</v>
      </c>
      <c r="O322">
        <v>1</v>
      </c>
      <c r="P322" s="1">
        <v>1</v>
      </c>
      <c r="Q322" t="s">
        <v>15</v>
      </c>
      <c r="S322">
        <f>IF(Table1[[#This Row],[HITS submitted before]]&lt;&gt;0,Table1[[#This Row],[Worker ID]],0)</f>
        <v>0</v>
      </c>
      <c r="T322" t="str">
        <f>IF(Table1[[#This Row],[Number of HITs approved or rejected - Last 30 days]]&lt;&gt;0,Table1[[#This Row],[Worker ID]],0)</f>
        <v>A2N40WFRCDMNWC</v>
      </c>
      <c r="U322">
        <f>IF(AND(Table1[[#This Row],[HITS submitted before]]&lt;&gt;0,Table1[[#This Row],[Number of HITs approved or rejected - Last 30 days]]=0),Table1[[#This Row],[Worker ID]],0)</f>
        <v>0</v>
      </c>
      <c r="V322" t="str">
        <f>IF(AND(Table1[[#This Row],[HITS submitted before]]=0,Table1[[#This Row],[Number of HITs approved or rejected - Last 30 days]]&lt;&gt;0),Table1[[#This Row],[Worker ID]],0)</f>
        <v>A2N40WFRCDMNWC</v>
      </c>
      <c r="W322">
        <f>IF(AND(Table1[[#This Row],[HITS submitted before]]&lt;&gt;0,Table1[[#This Row],[Number of HITs approved or rejected - Last 30 days]]&lt;&gt;0),Table1[[#This Row],[Worker ID]],0)</f>
        <v>0</v>
      </c>
    </row>
    <row r="323" spans="1:23" x14ac:dyDescent="0.25">
      <c r="A323" t="s">
        <v>829</v>
      </c>
      <c r="B323" t="s">
        <v>830</v>
      </c>
      <c r="C323">
        <v>1</v>
      </c>
      <c r="D323">
        <v>1</v>
      </c>
      <c r="E323" s="1">
        <v>1</v>
      </c>
      <c r="F323">
        <f>Table1[[#This Row],[Number of HITs approved or rejected - Lifetime]]-Table1[[#This Row],[Number of HITs approved or rejected - Last 30 days]]</f>
        <v>0</v>
      </c>
      <c r="G323">
        <f>Table1[[#This Row],[Number of HITs approved - Lifetime]]-Table1[[#This Row],[Number of HITs approved - Last 30 days]]</f>
        <v>0</v>
      </c>
      <c r="H323">
        <f>IF(Table1[[#This Row],[HITS submitted before]]&gt;Table1[[#This Row],[HITs Approved Before]],Table1[[#This Row],[HITS submitted before]]-Table1[[#This Row],[HITs Approved Before]],0)</f>
        <v>0</v>
      </c>
      <c r="I323">
        <v>1</v>
      </c>
      <c r="J323">
        <v>1</v>
      </c>
      <c r="K323">
        <f>Table1[[#This Row],[Number of HITs approved or rejected - Last 30 days]]-Table1[[#This Row],[Number of HITs approved - Last 30 days]]</f>
        <v>0</v>
      </c>
      <c r="L3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3" s="1">
        <v>1</v>
      </c>
      <c r="N323">
        <v>1</v>
      </c>
      <c r="O323">
        <v>1</v>
      </c>
      <c r="P323" s="1">
        <v>1</v>
      </c>
      <c r="Q323" t="s">
        <v>15</v>
      </c>
      <c r="S323">
        <f>IF(Table1[[#This Row],[HITS submitted before]]&lt;&gt;0,Table1[[#This Row],[Worker ID]],0)</f>
        <v>0</v>
      </c>
      <c r="T323" t="str">
        <f>IF(Table1[[#This Row],[Number of HITs approved or rejected - Last 30 days]]&lt;&gt;0,Table1[[#This Row],[Worker ID]],0)</f>
        <v>A2NBQXD2V7045H</v>
      </c>
      <c r="U323">
        <f>IF(AND(Table1[[#This Row],[HITS submitted before]]&lt;&gt;0,Table1[[#This Row],[Number of HITs approved or rejected - Last 30 days]]=0),Table1[[#This Row],[Worker ID]],0)</f>
        <v>0</v>
      </c>
      <c r="V323" t="str">
        <f>IF(AND(Table1[[#This Row],[HITS submitted before]]=0,Table1[[#This Row],[Number of HITs approved or rejected - Last 30 days]]&lt;&gt;0),Table1[[#This Row],[Worker ID]],0)</f>
        <v>A2NBQXD2V7045H</v>
      </c>
      <c r="W323">
        <f>IF(AND(Table1[[#This Row],[HITS submitted before]]&lt;&gt;0,Table1[[#This Row],[Number of HITs approved or rejected - Last 30 days]]&lt;&gt;0),Table1[[#This Row],[Worker ID]],0)</f>
        <v>0</v>
      </c>
    </row>
    <row r="324" spans="1:23" x14ac:dyDescent="0.25">
      <c r="A324" t="s">
        <v>837</v>
      </c>
      <c r="B324" t="s">
        <v>838</v>
      </c>
      <c r="C324">
        <v>1</v>
      </c>
      <c r="D324">
        <v>1</v>
      </c>
      <c r="E324" s="1">
        <v>1</v>
      </c>
      <c r="F324">
        <f>Table1[[#This Row],[Number of HITs approved or rejected - Lifetime]]-Table1[[#This Row],[Number of HITs approved or rejected - Last 30 days]]</f>
        <v>0</v>
      </c>
      <c r="G324">
        <f>Table1[[#This Row],[Number of HITs approved - Lifetime]]-Table1[[#This Row],[Number of HITs approved - Last 30 days]]</f>
        <v>0</v>
      </c>
      <c r="H324">
        <f>IF(Table1[[#This Row],[HITS submitted before]]&gt;Table1[[#This Row],[HITs Approved Before]],Table1[[#This Row],[HITS submitted before]]-Table1[[#This Row],[HITs Approved Before]],0)</f>
        <v>0</v>
      </c>
      <c r="I324">
        <v>1</v>
      </c>
      <c r="J324">
        <v>1</v>
      </c>
      <c r="K324">
        <f>Table1[[#This Row],[Number of HITs approved or rejected - Last 30 days]]-Table1[[#This Row],[Number of HITs approved - Last 30 days]]</f>
        <v>0</v>
      </c>
      <c r="L3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4" s="1">
        <v>1</v>
      </c>
      <c r="N324">
        <v>1</v>
      </c>
      <c r="O324">
        <v>1</v>
      </c>
      <c r="P324" s="1">
        <v>1</v>
      </c>
      <c r="Q324" t="s">
        <v>15</v>
      </c>
      <c r="S324">
        <f>IF(Table1[[#This Row],[HITS submitted before]]&lt;&gt;0,Table1[[#This Row],[Worker ID]],0)</f>
        <v>0</v>
      </c>
      <c r="T324" t="str">
        <f>IF(Table1[[#This Row],[Number of HITs approved or rejected - Last 30 days]]&lt;&gt;0,Table1[[#This Row],[Worker ID]],0)</f>
        <v>A2O3F9DAPTSG9L</v>
      </c>
      <c r="U324">
        <f>IF(AND(Table1[[#This Row],[HITS submitted before]]&lt;&gt;0,Table1[[#This Row],[Number of HITs approved or rejected - Last 30 days]]=0),Table1[[#This Row],[Worker ID]],0)</f>
        <v>0</v>
      </c>
      <c r="V324" t="str">
        <f>IF(AND(Table1[[#This Row],[HITS submitted before]]=0,Table1[[#This Row],[Number of HITs approved or rejected - Last 30 days]]&lt;&gt;0),Table1[[#This Row],[Worker ID]],0)</f>
        <v>A2O3F9DAPTSG9L</v>
      </c>
      <c r="W324">
        <f>IF(AND(Table1[[#This Row],[HITS submitted before]]&lt;&gt;0,Table1[[#This Row],[Number of HITs approved or rejected - Last 30 days]]&lt;&gt;0),Table1[[#This Row],[Worker ID]],0)</f>
        <v>0</v>
      </c>
    </row>
    <row r="325" spans="1:23" x14ac:dyDescent="0.25">
      <c r="A325" t="s">
        <v>851</v>
      </c>
      <c r="B325" t="s">
        <v>852</v>
      </c>
      <c r="C325">
        <v>1</v>
      </c>
      <c r="D325">
        <v>1</v>
      </c>
      <c r="E325" s="1">
        <v>1</v>
      </c>
      <c r="F325">
        <f>Table1[[#This Row],[Number of HITs approved or rejected - Lifetime]]-Table1[[#This Row],[Number of HITs approved or rejected - Last 30 days]]</f>
        <v>0</v>
      </c>
      <c r="G325">
        <f>Table1[[#This Row],[Number of HITs approved - Lifetime]]-Table1[[#This Row],[Number of HITs approved - Last 30 days]]</f>
        <v>0</v>
      </c>
      <c r="H325">
        <f>IF(Table1[[#This Row],[HITS submitted before]]&gt;Table1[[#This Row],[HITs Approved Before]],Table1[[#This Row],[HITS submitted before]]-Table1[[#This Row],[HITs Approved Before]],0)</f>
        <v>0</v>
      </c>
      <c r="I325">
        <v>1</v>
      </c>
      <c r="J325">
        <v>1</v>
      </c>
      <c r="K325">
        <f>Table1[[#This Row],[Number of HITs approved or rejected - Last 30 days]]-Table1[[#This Row],[Number of HITs approved - Last 30 days]]</f>
        <v>0</v>
      </c>
      <c r="L32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5" s="1">
        <v>1</v>
      </c>
      <c r="N325">
        <v>1</v>
      </c>
      <c r="O325">
        <v>1</v>
      </c>
      <c r="P325" s="1">
        <v>1</v>
      </c>
      <c r="Q325" t="s">
        <v>15</v>
      </c>
      <c r="S325">
        <f>IF(Table1[[#This Row],[HITS submitted before]]&lt;&gt;0,Table1[[#This Row],[Worker ID]],0)</f>
        <v>0</v>
      </c>
      <c r="T325" t="str">
        <f>IF(Table1[[#This Row],[Number of HITs approved or rejected - Last 30 days]]&lt;&gt;0,Table1[[#This Row],[Worker ID]],0)</f>
        <v>A2P499ZYDCGUQT</v>
      </c>
      <c r="U325">
        <f>IF(AND(Table1[[#This Row],[HITS submitted before]]&lt;&gt;0,Table1[[#This Row],[Number of HITs approved or rejected - Last 30 days]]=0),Table1[[#This Row],[Worker ID]],0)</f>
        <v>0</v>
      </c>
      <c r="V325" t="str">
        <f>IF(AND(Table1[[#This Row],[HITS submitted before]]=0,Table1[[#This Row],[Number of HITs approved or rejected - Last 30 days]]&lt;&gt;0),Table1[[#This Row],[Worker ID]],0)</f>
        <v>A2P499ZYDCGUQT</v>
      </c>
      <c r="W325">
        <f>IF(AND(Table1[[#This Row],[HITS submitted before]]&lt;&gt;0,Table1[[#This Row],[Number of HITs approved or rejected - Last 30 days]]&lt;&gt;0),Table1[[#This Row],[Worker ID]],0)</f>
        <v>0</v>
      </c>
    </row>
    <row r="326" spans="1:23" x14ac:dyDescent="0.25">
      <c r="A326" t="s">
        <v>853</v>
      </c>
      <c r="B326" t="s">
        <v>854</v>
      </c>
      <c r="C326">
        <v>1</v>
      </c>
      <c r="D326">
        <v>1</v>
      </c>
      <c r="E326" s="1">
        <v>1</v>
      </c>
      <c r="F326">
        <f>Table1[[#This Row],[Number of HITs approved or rejected - Lifetime]]-Table1[[#This Row],[Number of HITs approved or rejected - Last 30 days]]</f>
        <v>0</v>
      </c>
      <c r="G326">
        <f>Table1[[#This Row],[Number of HITs approved - Lifetime]]-Table1[[#This Row],[Number of HITs approved - Last 30 days]]</f>
        <v>0</v>
      </c>
      <c r="H326">
        <f>IF(Table1[[#This Row],[HITS submitted before]]&gt;Table1[[#This Row],[HITs Approved Before]],Table1[[#This Row],[HITS submitted before]]-Table1[[#This Row],[HITs Approved Before]],0)</f>
        <v>0</v>
      </c>
      <c r="I326">
        <v>1</v>
      </c>
      <c r="J326">
        <v>1</v>
      </c>
      <c r="K326">
        <f>Table1[[#This Row],[Number of HITs approved or rejected - Last 30 days]]-Table1[[#This Row],[Number of HITs approved - Last 30 days]]</f>
        <v>0</v>
      </c>
      <c r="L32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6" s="1">
        <v>1</v>
      </c>
      <c r="N326">
        <v>1</v>
      </c>
      <c r="O326">
        <v>1</v>
      </c>
      <c r="P326" s="1">
        <v>1</v>
      </c>
      <c r="Q326" t="s">
        <v>15</v>
      </c>
      <c r="S326">
        <f>IF(Table1[[#This Row],[HITS submitted before]]&lt;&gt;0,Table1[[#This Row],[Worker ID]],0)</f>
        <v>0</v>
      </c>
      <c r="T326" t="str">
        <f>IF(Table1[[#This Row],[Number of HITs approved or rejected - Last 30 days]]&lt;&gt;0,Table1[[#This Row],[Worker ID]],0)</f>
        <v>A2P8N9UXOA06Y6</v>
      </c>
      <c r="U326">
        <f>IF(AND(Table1[[#This Row],[HITS submitted before]]&lt;&gt;0,Table1[[#This Row],[Number of HITs approved or rejected - Last 30 days]]=0),Table1[[#This Row],[Worker ID]],0)</f>
        <v>0</v>
      </c>
      <c r="V326" t="str">
        <f>IF(AND(Table1[[#This Row],[HITS submitted before]]=0,Table1[[#This Row],[Number of HITs approved or rejected - Last 30 days]]&lt;&gt;0),Table1[[#This Row],[Worker ID]],0)</f>
        <v>A2P8N9UXOA06Y6</v>
      </c>
      <c r="W326">
        <f>IF(AND(Table1[[#This Row],[HITS submitted before]]&lt;&gt;0,Table1[[#This Row],[Number of HITs approved or rejected - Last 30 days]]&lt;&gt;0),Table1[[#This Row],[Worker ID]],0)</f>
        <v>0</v>
      </c>
    </row>
    <row r="327" spans="1:23" x14ac:dyDescent="0.25">
      <c r="A327" t="s">
        <v>859</v>
      </c>
      <c r="B327" t="s">
        <v>860</v>
      </c>
      <c r="C327">
        <v>1</v>
      </c>
      <c r="D327">
        <v>1</v>
      </c>
      <c r="E327" s="1">
        <v>1</v>
      </c>
      <c r="F327">
        <f>Table1[[#This Row],[Number of HITs approved or rejected - Lifetime]]-Table1[[#This Row],[Number of HITs approved or rejected - Last 30 days]]</f>
        <v>0</v>
      </c>
      <c r="G327">
        <f>Table1[[#This Row],[Number of HITs approved - Lifetime]]-Table1[[#This Row],[Number of HITs approved - Last 30 days]]</f>
        <v>0</v>
      </c>
      <c r="H327">
        <f>IF(Table1[[#This Row],[HITS submitted before]]&gt;Table1[[#This Row],[HITs Approved Before]],Table1[[#This Row],[HITS submitted before]]-Table1[[#This Row],[HITs Approved Before]],0)</f>
        <v>0</v>
      </c>
      <c r="I327">
        <v>1</v>
      </c>
      <c r="J327">
        <v>1</v>
      </c>
      <c r="K327">
        <f>Table1[[#This Row],[Number of HITs approved or rejected - Last 30 days]]-Table1[[#This Row],[Number of HITs approved - Last 30 days]]</f>
        <v>0</v>
      </c>
      <c r="L32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7" s="1">
        <v>1</v>
      </c>
      <c r="N327">
        <v>1</v>
      </c>
      <c r="O327">
        <v>1</v>
      </c>
      <c r="P327" s="1">
        <v>1</v>
      </c>
      <c r="Q327" t="s">
        <v>15</v>
      </c>
      <c r="S327">
        <f>IF(Table1[[#This Row],[HITS submitted before]]&lt;&gt;0,Table1[[#This Row],[Worker ID]],0)</f>
        <v>0</v>
      </c>
      <c r="T327" t="str">
        <f>IF(Table1[[#This Row],[Number of HITs approved or rejected - Last 30 days]]&lt;&gt;0,Table1[[#This Row],[Worker ID]],0)</f>
        <v>A2Q1JUSJ9THUDZ</v>
      </c>
      <c r="U327">
        <f>IF(AND(Table1[[#This Row],[HITS submitted before]]&lt;&gt;0,Table1[[#This Row],[Number of HITs approved or rejected - Last 30 days]]=0),Table1[[#This Row],[Worker ID]],0)</f>
        <v>0</v>
      </c>
      <c r="V327" t="str">
        <f>IF(AND(Table1[[#This Row],[HITS submitted before]]=0,Table1[[#This Row],[Number of HITs approved or rejected - Last 30 days]]&lt;&gt;0),Table1[[#This Row],[Worker ID]],0)</f>
        <v>A2Q1JUSJ9THUDZ</v>
      </c>
      <c r="W327">
        <f>IF(AND(Table1[[#This Row],[HITS submitted before]]&lt;&gt;0,Table1[[#This Row],[Number of HITs approved or rejected - Last 30 days]]&lt;&gt;0),Table1[[#This Row],[Worker ID]],0)</f>
        <v>0</v>
      </c>
    </row>
    <row r="328" spans="1:23" x14ac:dyDescent="0.25">
      <c r="A328" t="s">
        <v>871</v>
      </c>
      <c r="B328" t="s">
        <v>872</v>
      </c>
      <c r="C328">
        <v>1</v>
      </c>
      <c r="D328">
        <v>1</v>
      </c>
      <c r="E328" s="1">
        <v>1</v>
      </c>
      <c r="F328">
        <f>Table1[[#This Row],[Number of HITs approved or rejected - Lifetime]]-Table1[[#This Row],[Number of HITs approved or rejected - Last 30 days]]</f>
        <v>0</v>
      </c>
      <c r="G328">
        <f>Table1[[#This Row],[Number of HITs approved - Lifetime]]-Table1[[#This Row],[Number of HITs approved - Last 30 days]]</f>
        <v>0</v>
      </c>
      <c r="H328">
        <f>IF(Table1[[#This Row],[HITS submitted before]]&gt;Table1[[#This Row],[HITs Approved Before]],Table1[[#This Row],[HITS submitted before]]-Table1[[#This Row],[HITs Approved Before]],0)</f>
        <v>0</v>
      </c>
      <c r="I328">
        <v>1</v>
      </c>
      <c r="J328">
        <v>1</v>
      </c>
      <c r="K328">
        <f>Table1[[#This Row],[Number of HITs approved or rejected - Last 30 days]]-Table1[[#This Row],[Number of HITs approved - Last 30 days]]</f>
        <v>0</v>
      </c>
      <c r="L32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8" s="1">
        <v>1</v>
      </c>
      <c r="N328">
        <v>1</v>
      </c>
      <c r="O328">
        <v>1</v>
      </c>
      <c r="P328" s="1">
        <v>1</v>
      </c>
      <c r="Q328" t="s">
        <v>15</v>
      </c>
      <c r="S328">
        <f>IF(Table1[[#This Row],[HITS submitted before]]&lt;&gt;0,Table1[[#This Row],[Worker ID]],0)</f>
        <v>0</v>
      </c>
      <c r="T328" t="str">
        <f>IF(Table1[[#This Row],[Number of HITs approved or rejected - Last 30 days]]&lt;&gt;0,Table1[[#This Row],[Worker ID]],0)</f>
        <v>A2RMUF9TK0Q4P2</v>
      </c>
      <c r="U328">
        <f>IF(AND(Table1[[#This Row],[HITS submitted before]]&lt;&gt;0,Table1[[#This Row],[Number of HITs approved or rejected - Last 30 days]]=0),Table1[[#This Row],[Worker ID]],0)</f>
        <v>0</v>
      </c>
      <c r="V328" t="str">
        <f>IF(AND(Table1[[#This Row],[HITS submitted before]]=0,Table1[[#This Row],[Number of HITs approved or rejected - Last 30 days]]&lt;&gt;0),Table1[[#This Row],[Worker ID]],0)</f>
        <v>A2RMUF9TK0Q4P2</v>
      </c>
      <c r="W328">
        <f>IF(AND(Table1[[#This Row],[HITS submitted before]]&lt;&gt;0,Table1[[#This Row],[Number of HITs approved or rejected - Last 30 days]]&lt;&gt;0),Table1[[#This Row],[Worker ID]],0)</f>
        <v>0</v>
      </c>
    </row>
    <row r="329" spans="1:23" x14ac:dyDescent="0.25">
      <c r="A329" t="s">
        <v>875</v>
      </c>
      <c r="B329" t="s">
        <v>876</v>
      </c>
      <c r="C329">
        <v>1</v>
      </c>
      <c r="D329">
        <v>1</v>
      </c>
      <c r="E329" s="1">
        <v>1</v>
      </c>
      <c r="F329">
        <f>Table1[[#This Row],[Number of HITs approved or rejected - Lifetime]]-Table1[[#This Row],[Number of HITs approved or rejected - Last 30 days]]</f>
        <v>0</v>
      </c>
      <c r="G329">
        <f>Table1[[#This Row],[Number of HITs approved - Lifetime]]-Table1[[#This Row],[Number of HITs approved - Last 30 days]]</f>
        <v>0</v>
      </c>
      <c r="H329">
        <f>IF(Table1[[#This Row],[HITS submitted before]]&gt;Table1[[#This Row],[HITs Approved Before]],Table1[[#This Row],[HITS submitted before]]-Table1[[#This Row],[HITs Approved Before]],0)</f>
        <v>0</v>
      </c>
      <c r="I329">
        <v>1</v>
      </c>
      <c r="J329">
        <v>1</v>
      </c>
      <c r="K329">
        <f>Table1[[#This Row],[Number of HITs approved or rejected - Last 30 days]]-Table1[[#This Row],[Number of HITs approved - Last 30 days]]</f>
        <v>0</v>
      </c>
      <c r="L32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29" s="1">
        <v>1</v>
      </c>
      <c r="N329">
        <v>1</v>
      </c>
      <c r="O329">
        <v>1</v>
      </c>
      <c r="P329" s="1">
        <v>1</v>
      </c>
      <c r="Q329" t="s">
        <v>15</v>
      </c>
      <c r="S329">
        <f>IF(Table1[[#This Row],[HITS submitted before]]&lt;&gt;0,Table1[[#This Row],[Worker ID]],0)</f>
        <v>0</v>
      </c>
      <c r="T329" t="str">
        <f>IF(Table1[[#This Row],[Number of HITs approved or rejected - Last 30 days]]&lt;&gt;0,Table1[[#This Row],[Worker ID]],0)</f>
        <v>A2RSDG1NSGHZSF</v>
      </c>
      <c r="U329">
        <f>IF(AND(Table1[[#This Row],[HITS submitted before]]&lt;&gt;0,Table1[[#This Row],[Number of HITs approved or rejected - Last 30 days]]=0),Table1[[#This Row],[Worker ID]],0)</f>
        <v>0</v>
      </c>
      <c r="V329" t="str">
        <f>IF(AND(Table1[[#This Row],[HITS submitted before]]=0,Table1[[#This Row],[Number of HITs approved or rejected - Last 30 days]]&lt;&gt;0),Table1[[#This Row],[Worker ID]],0)</f>
        <v>A2RSDG1NSGHZSF</v>
      </c>
      <c r="W329">
        <f>IF(AND(Table1[[#This Row],[HITS submitted before]]&lt;&gt;0,Table1[[#This Row],[Number of HITs approved or rejected - Last 30 days]]&lt;&gt;0),Table1[[#This Row],[Worker ID]],0)</f>
        <v>0</v>
      </c>
    </row>
    <row r="330" spans="1:23" x14ac:dyDescent="0.25">
      <c r="A330" t="s">
        <v>877</v>
      </c>
      <c r="B330" t="s">
        <v>878</v>
      </c>
      <c r="C330">
        <v>1</v>
      </c>
      <c r="D330">
        <v>1</v>
      </c>
      <c r="E330" s="1">
        <v>1</v>
      </c>
      <c r="F330">
        <f>Table1[[#This Row],[Number of HITs approved or rejected - Lifetime]]-Table1[[#This Row],[Number of HITs approved or rejected - Last 30 days]]</f>
        <v>0</v>
      </c>
      <c r="G330">
        <f>Table1[[#This Row],[Number of HITs approved - Lifetime]]-Table1[[#This Row],[Number of HITs approved - Last 30 days]]</f>
        <v>0</v>
      </c>
      <c r="H330">
        <f>IF(Table1[[#This Row],[HITS submitted before]]&gt;Table1[[#This Row],[HITs Approved Before]],Table1[[#This Row],[HITS submitted before]]-Table1[[#This Row],[HITs Approved Before]],0)</f>
        <v>0</v>
      </c>
      <c r="I330">
        <v>1</v>
      </c>
      <c r="J330">
        <v>1</v>
      </c>
      <c r="K330">
        <f>Table1[[#This Row],[Number of HITs approved or rejected - Last 30 days]]-Table1[[#This Row],[Number of HITs approved - Last 30 days]]</f>
        <v>0</v>
      </c>
      <c r="L33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0" s="1">
        <v>1</v>
      </c>
      <c r="N330">
        <v>1</v>
      </c>
      <c r="O330">
        <v>1</v>
      </c>
      <c r="P330" s="1">
        <v>1</v>
      </c>
      <c r="Q330" t="s">
        <v>15</v>
      </c>
      <c r="S330">
        <f>IF(Table1[[#This Row],[HITS submitted before]]&lt;&gt;0,Table1[[#This Row],[Worker ID]],0)</f>
        <v>0</v>
      </c>
      <c r="T330" t="str">
        <f>IF(Table1[[#This Row],[Number of HITs approved or rejected - Last 30 days]]&lt;&gt;0,Table1[[#This Row],[Worker ID]],0)</f>
        <v>A2S82T5L79VA5E</v>
      </c>
      <c r="U330">
        <f>IF(AND(Table1[[#This Row],[HITS submitted before]]&lt;&gt;0,Table1[[#This Row],[Number of HITs approved or rejected - Last 30 days]]=0),Table1[[#This Row],[Worker ID]],0)</f>
        <v>0</v>
      </c>
      <c r="V330" t="str">
        <f>IF(AND(Table1[[#This Row],[HITS submitted before]]=0,Table1[[#This Row],[Number of HITs approved or rejected - Last 30 days]]&lt;&gt;0),Table1[[#This Row],[Worker ID]],0)</f>
        <v>A2S82T5L79VA5E</v>
      </c>
      <c r="W330">
        <f>IF(AND(Table1[[#This Row],[HITS submitted before]]&lt;&gt;0,Table1[[#This Row],[Number of HITs approved or rejected - Last 30 days]]&lt;&gt;0),Table1[[#This Row],[Worker ID]],0)</f>
        <v>0</v>
      </c>
    </row>
    <row r="331" spans="1:23" x14ac:dyDescent="0.25">
      <c r="A331" t="s">
        <v>879</v>
      </c>
      <c r="B331" t="s">
        <v>880</v>
      </c>
      <c r="C331">
        <v>1</v>
      </c>
      <c r="D331">
        <v>1</v>
      </c>
      <c r="E331" s="1">
        <v>1</v>
      </c>
      <c r="F331">
        <f>Table1[[#This Row],[Number of HITs approved or rejected - Lifetime]]-Table1[[#This Row],[Number of HITs approved or rejected - Last 30 days]]</f>
        <v>0</v>
      </c>
      <c r="G331">
        <f>Table1[[#This Row],[Number of HITs approved - Lifetime]]-Table1[[#This Row],[Number of HITs approved - Last 30 days]]</f>
        <v>0</v>
      </c>
      <c r="H331">
        <f>IF(Table1[[#This Row],[HITS submitted before]]&gt;Table1[[#This Row],[HITs Approved Before]],Table1[[#This Row],[HITS submitted before]]-Table1[[#This Row],[HITs Approved Before]],0)</f>
        <v>0</v>
      </c>
      <c r="I331">
        <v>1</v>
      </c>
      <c r="J331">
        <v>1</v>
      </c>
      <c r="K331">
        <f>Table1[[#This Row],[Number of HITs approved or rejected - Last 30 days]]-Table1[[#This Row],[Number of HITs approved - Last 30 days]]</f>
        <v>0</v>
      </c>
      <c r="L33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1" s="1">
        <v>1</v>
      </c>
      <c r="N331">
        <v>1</v>
      </c>
      <c r="O331">
        <v>1</v>
      </c>
      <c r="P331" s="1">
        <v>1</v>
      </c>
      <c r="Q331" t="s">
        <v>15</v>
      </c>
      <c r="S331">
        <f>IF(Table1[[#This Row],[HITS submitted before]]&lt;&gt;0,Table1[[#This Row],[Worker ID]],0)</f>
        <v>0</v>
      </c>
      <c r="T331" t="str">
        <f>IF(Table1[[#This Row],[Number of HITs approved or rejected - Last 30 days]]&lt;&gt;0,Table1[[#This Row],[Worker ID]],0)</f>
        <v>A2SA2CZFIQSWW4</v>
      </c>
      <c r="U331">
        <f>IF(AND(Table1[[#This Row],[HITS submitted before]]&lt;&gt;0,Table1[[#This Row],[Number of HITs approved or rejected - Last 30 days]]=0),Table1[[#This Row],[Worker ID]],0)</f>
        <v>0</v>
      </c>
      <c r="V331" t="str">
        <f>IF(AND(Table1[[#This Row],[HITS submitted before]]=0,Table1[[#This Row],[Number of HITs approved or rejected - Last 30 days]]&lt;&gt;0),Table1[[#This Row],[Worker ID]],0)</f>
        <v>A2SA2CZFIQSWW4</v>
      </c>
      <c r="W331">
        <f>IF(AND(Table1[[#This Row],[HITS submitted before]]&lt;&gt;0,Table1[[#This Row],[Number of HITs approved or rejected - Last 30 days]]&lt;&gt;0),Table1[[#This Row],[Worker ID]],0)</f>
        <v>0</v>
      </c>
    </row>
    <row r="332" spans="1:23" x14ac:dyDescent="0.25">
      <c r="A332" t="s">
        <v>885</v>
      </c>
      <c r="B332" t="s">
        <v>886</v>
      </c>
      <c r="C332">
        <v>1</v>
      </c>
      <c r="D332">
        <v>1</v>
      </c>
      <c r="E332" s="1">
        <v>1</v>
      </c>
      <c r="F332">
        <f>Table1[[#This Row],[Number of HITs approved or rejected - Lifetime]]-Table1[[#This Row],[Number of HITs approved or rejected - Last 30 days]]</f>
        <v>0</v>
      </c>
      <c r="G332">
        <f>Table1[[#This Row],[Number of HITs approved - Lifetime]]-Table1[[#This Row],[Number of HITs approved - Last 30 days]]</f>
        <v>0</v>
      </c>
      <c r="H332">
        <f>IF(Table1[[#This Row],[HITS submitted before]]&gt;Table1[[#This Row],[HITs Approved Before]],Table1[[#This Row],[HITS submitted before]]-Table1[[#This Row],[HITs Approved Before]],0)</f>
        <v>0</v>
      </c>
      <c r="I332">
        <v>1</v>
      </c>
      <c r="J332">
        <v>1</v>
      </c>
      <c r="K332">
        <f>Table1[[#This Row],[Number of HITs approved or rejected - Last 30 days]]-Table1[[#This Row],[Number of HITs approved - Last 30 days]]</f>
        <v>0</v>
      </c>
      <c r="L33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2" s="1">
        <v>1</v>
      </c>
      <c r="N332">
        <v>1</v>
      </c>
      <c r="O332">
        <v>1</v>
      </c>
      <c r="P332" s="1">
        <v>1</v>
      </c>
      <c r="Q332" t="s">
        <v>15</v>
      </c>
      <c r="S332">
        <f>IF(Table1[[#This Row],[HITS submitted before]]&lt;&gt;0,Table1[[#This Row],[Worker ID]],0)</f>
        <v>0</v>
      </c>
      <c r="T332" t="str">
        <f>IF(Table1[[#This Row],[Number of HITs approved or rejected - Last 30 days]]&lt;&gt;0,Table1[[#This Row],[Worker ID]],0)</f>
        <v>A2SO6K35NMGBB7</v>
      </c>
      <c r="U332">
        <f>IF(AND(Table1[[#This Row],[HITS submitted before]]&lt;&gt;0,Table1[[#This Row],[Number of HITs approved or rejected - Last 30 days]]=0),Table1[[#This Row],[Worker ID]],0)</f>
        <v>0</v>
      </c>
      <c r="V332" t="str">
        <f>IF(AND(Table1[[#This Row],[HITS submitted before]]=0,Table1[[#This Row],[Number of HITs approved or rejected - Last 30 days]]&lt;&gt;0),Table1[[#This Row],[Worker ID]],0)</f>
        <v>A2SO6K35NMGBB7</v>
      </c>
      <c r="W332">
        <f>IF(AND(Table1[[#This Row],[HITS submitted before]]&lt;&gt;0,Table1[[#This Row],[Number of HITs approved or rejected - Last 30 days]]&lt;&gt;0),Table1[[#This Row],[Worker ID]],0)</f>
        <v>0</v>
      </c>
    </row>
    <row r="333" spans="1:23" x14ac:dyDescent="0.25">
      <c r="A333" t="s">
        <v>887</v>
      </c>
      <c r="B333" t="s">
        <v>888</v>
      </c>
      <c r="C333">
        <v>1</v>
      </c>
      <c r="D333">
        <v>1</v>
      </c>
      <c r="E333" s="1">
        <v>1</v>
      </c>
      <c r="F333">
        <f>Table1[[#This Row],[Number of HITs approved or rejected - Lifetime]]-Table1[[#This Row],[Number of HITs approved or rejected - Last 30 days]]</f>
        <v>0</v>
      </c>
      <c r="G333">
        <f>Table1[[#This Row],[Number of HITs approved - Lifetime]]-Table1[[#This Row],[Number of HITs approved - Last 30 days]]</f>
        <v>0</v>
      </c>
      <c r="H333">
        <f>IF(Table1[[#This Row],[HITS submitted before]]&gt;Table1[[#This Row],[HITs Approved Before]],Table1[[#This Row],[HITS submitted before]]-Table1[[#This Row],[HITs Approved Before]],0)</f>
        <v>0</v>
      </c>
      <c r="I333">
        <v>1</v>
      </c>
      <c r="J333">
        <v>1</v>
      </c>
      <c r="K333">
        <f>Table1[[#This Row],[Number of HITs approved or rejected - Last 30 days]]-Table1[[#This Row],[Number of HITs approved - Last 30 days]]</f>
        <v>0</v>
      </c>
      <c r="L33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3" s="1">
        <v>1</v>
      </c>
      <c r="N333">
        <v>1</v>
      </c>
      <c r="O333">
        <v>1</v>
      </c>
      <c r="P333" s="1">
        <v>1</v>
      </c>
      <c r="Q333" t="s">
        <v>15</v>
      </c>
      <c r="S333">
        <f>IF(Table1[[#This Row],[HITS submitted before]]&lt;&gt;0,Table1[[#This Row],[Worker ID]],0)</f>
        <v>0</v>
      </c>
      <c r="T333" t="str">
        <f>IF(Table1[[#This Row],[Number of HITs approved or rejected - Last 30 days]]&lt;&gt;0,Table1[[#This Row],[Worker ID]],0)</f>
        <v>A2T3FZWSBN0MSK</v>
      </c>
      <c r="U333">
        <f>IF(AND(Table1[[#This Row],[HITS submitted before]]&lt;&gt;0,Table1[[#This Row],[Number of HITs approved or rejected - Last 30 days]]=0),Table1[[#This Row],[Worker ID]],0)</f>
        <v>0</v>
      </c>
      <c r="V333" t="str">
        <f>IF(AND(Table1[[#This Row],[HITS submitted before]]=0,Table1[[#This Row],[Number of HITs approved or rejected - Last 30 days]]&lt;&gt;0),Table1[[#This Row],[Worker ID]],0)</f>
        <v>A2T3FZWSBN0MSK</v>
      </c>
      <c r="W333">
        <f>IF(AND(Table1[[#This Row],[HITS submitted before]]&lt;&gt;0,Table1[[#This Row],[Number of HITs approved or rejected - Last 30 days]]&lt;&gt;0),Table1[[#This Row],[Worker ID]],0)</f>
        <v>0</v>
      </c>
    </row>
    <row r="334" spans="1:23" x14ac:dyDescent="0.25">
      <c r="A334" t="s">
        <v>901</v>
      </c>
      <c r="B334" t="s">
        <v>902</v>
      </c>
      <c r="C334">
        <v>1</v>
      </c>
      <c r="D334">
        <v>1</v>
      </c>
      <c r="E334" s="1">
        <v>1</v>
      </c>
      <c r="F334">
        <f>Table1[[#This Row],[Number of HITs approved or rejected - Lifetime]]-Table1[[#This Row],[Number of HITs approved or rejected - Last 30 days]]</f>
        <v>0</v>
      </c>
      <c r="G334">
        <f>Table1[[#This Row],[Number of HITs approved - Lifetime]]-Table1[[#This Row],[Number of HITs approved - Last 30 days]]</f>
        <v>0</v>
      </c>
      <c r="H334">
        <f>IF(Table1[[#This Row],[HITS submitted before]]&gt;Table1[[#This Row],[HITs Approved Before]],Table1[[#This Row],[HITS submitted before]]-Table1[[#This Row],[HITs Approved Before]],0)</f>
        <v>0</v>
      </c>
      <c r="I334">
        <v>1</v>
      </c>
      <c r="J334">
        <v>1</v>
      </c>
      <c r="K334">
        <f>Table1[[#This Row],[Number of HITs approved or rejected - Last 30 days]]-Table1[[#This Row],[Number of HITs approved - Last 30 days]]</f>
        <v>0</v>
      </c>
      <c r="L33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4" s="1">
        <v>1</v>
      </c>
      <c r="N334">
        <v>1</v>
      </c>
      <c r="O334">
        <v>1</v>
      </c>
      <c r="P334" s="1">
        <v>1</v>
      </c>
      <c r="Q334" t="s">
        <v>15</v>
      </c>
      <c r="S334">
        <f>IF(Table1[[#This Row],[HITS submitted before]]&lt;&gt;0,Table1[[#This Row],[Worker ID]],0)</f>
        <v>0</v>
      </c>
      <c r="T334" t="str">
        <f>IF(Table1[[#This Row],[Number of HITs approved or rejected - Last 30 days]]&lt;&gt;0,Table1[[#This Row],[Worker ID]],0)</f>
        <v>A2UJM86A06U3MB</v>
      </c>
      <c r="U334">
        <f>IF(AND(Table1[[#This Row],[HITS submitted before]]&lt;&gt;0,Table1[[#This Row],[Number of HITs approved or rejected - Last 30 days]]=0),Table1[[#This Row],[Worker ID]],0)</f>
        <v>0</v>
      </c>
      <c r="V334" t="str">
        <f>IF(AND(Table1[[#This Row],[HITS submitted before]]=0,Table1[[#This Row],[Number of HITs approved or rejected - Last 30 days]]&lt;&gt;0),Table1[[#This Row],[Worker ID]],0)</f>
        <v>A2UJM86A06U3MB</v>
      </c>
      <c r="W334">
        <f>IF(AND(Table1[[#This Row],[HITS submitted before]]&lt;&gt;0,Table1[[#This Row],[Number of HITs approved or rejected - Last 30 days]]&lt;&gt;0),Table1[[#This Row],[Worker ID]],0)</f>
        <v>0</v>
      </c>
    </row>
    <row r="335" spans="1:23" x14ac:dyDescent="0.25">
      <c r="A335" t="s">
        <v>919</v>
      </c>
      <c r="B335" t="s">
        <v>920</v>
      </c>
      <c r="C335">
        <v>1</v>
      </c>
      <c r="D335">
        <v>1</v>
      </c>
      <c r="E335" s="1">
        <v>1</v>
      </c>
      <c r="F335">
        <f>Table1[[#This Row],[Number of HITs approved or rejected - Lifetime]]-Table1[[#This Row],[Number of HITs approved or rejected - Last 30 days]]</f>
        <v>0</v>
      </c>
      <c r="G335">
        <f>Table1[[#This Row],[Number of HITs approved - Lifetime]]-Table1[[#This Row],[Number of HITs approved - Last 30 days]]</f>
        <v>0</v>
      </c>
      <c r="H335">
        <f>IF(Table1[[#This Row],[HITS submitted before]]&gt;Table1[[#This Row],[HITs Approved Before]],Table1[[#This Row],[HITS submitted before]]-Table1[[#This Row],[HITs Approved Before]],0)</f>
        <v>0</v>
      </c>
      <c r="I335">
        <v>1</v>
      </c>
      <c r="J335">
        <v>1</v>
      </c>
      <c r="K335">
        <f>Table1[[#This Row],[Number of HITs approved or rejected - Last 30 days]]-Table1[[#This Row],[Number of HITs approved - Last 30 days]]</f>
        <v>0</v>
      </c>
      <c r="L33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5" s="1">
        <v>1</v>
      </c>
      <c r="N335">
        <v>1</v>
      </c>
      <c r="O335">
        <v>1</v>
      </c>
      <c r="P335" s="1">
        <v>1</v>
      </c>
      <c r="Q335" t="s">
        <v>15</v>
      </c>
      <c r="S335">
        <f>IF(Table1[[#This Row],[HITS submitted before]]&lt;&gt;0,Table1[[#This Row],[Worker ID]],0)</f>
        <v>0</v>
      </c>
      <c r="T335" t="str">
        <f>IF(Table1[[#This Row],[Number of HITs approved or rejected - Last 30 days]]&lt;&gt;0,Table1[[#This Row],[Worker ID]],0)</f>
        <v>A2VN7GOI2M8ZFF</v>
      </c>
      <c r="U335">
        <f>IF(AND(Table1[[#This Row],[HITS submitted before]]&lt;&gt;0,Table1[[#This Row],[Number of HITs approved or rejected - Last 30 days]]=0),Table1[[#This Row],[Worker ID]],0)</f>
        <v>0</v>
      </c>
      <c r="V335" t="str">
        <f>IF(AND(Table1[[#This Row],[HITS submitted before]]=0,Table1[[#This Row],[Number of HITs approved or rejected - Last 30 days]]&lt;&gt;0),Table1[[#This Row],[Worker ID]],0)</f>
        <v>A2VN7GOI2M8ZFF</v>
      </c>
      <c r="W335">
        <f>IF(AND(Table1[[#This Row],[HITS submitted before]]&lt;&gt;0,Table1[[#This Row],[Number of HITs approved or rejected - Last 30 days]]&lt;&gt;0),Table1[[#This Row],[Worker ID]],0)</f>
        <v>0</v>
      </c>
    </row>
    <row r="336" spans="1:23" x14ac:dyDescent="0.25">
      <c r="A336" t="s">
        <v>923</v>
      </c>
      <c r="B336" t="s">
        <v>924</v>
      </c>
      <c r="C336">
        <v>1</v>
      </c>
      <c r="D336">
        <v>1</v>
      </c>
      <c r="E336" s="1">
        <v>1</v>
      </c>
      <c r="F336">
        <f>Table1[[#This Row],[Number of HITs approved or rejected - Lifetime]]-Table1[[#This Row],[Number of HITs approved or rejected - Last 30 days]]</f>
        <v>0</v>
      </c>
      <c r="G336">
        <f>Table1[[#This Row],[Number of HITs approved - Lifetime]]-Table1[[#This Row],[Number of HITs approved - Last 30 days]]</f>
        <v>0</v>
      </c>
      <c r="H336">
        <f>IF(Table1[[#This Row],[HITS submitted before]]&gt;Table1[[#This Row],[HITs Approved Before]],Table1[[#This Row],[HITS submitted before]]-Table1[[#This Row],[HITs Approved Before]],0)</f>
        <v>0</v>
      </c>
      <c r="I336">
        <v>1</v>
      </c>
      <c r="J336">
        <v>1</v>
      </c>
      <c r="K336">
        <f>Table1[[#This Row],[Number of HITs approved or rejected - Last 30 days]]-Table1[[#This Row],[Number of HITs approved - Last 30 days]]</f>
        <v>0</v>
      </c>
      <c r="L33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6" s="1">
        <v>1</v>
      </c>
      <c r="N336">
        <v>1</v>
      </c>
      <c r="O336">
        <v>1</v>
      </c>
      <c r="P336" s="1">
        <v>1</v>
      </c>
      <c r="Q336" t="s">
        <v>15</v>
      </c>
      <c r="S336">
        <f>IF(Table1[[#This Row],[HITS submitted before]]&lt;&gt;0,Table1[[#This Row],[Worker ID]],0)</f>
        <v>0</v>
      </c>
      <c r="T336" t="str">
        <f>IF(Table1[[#This Row],[Number of HITs approved or rejected - Last 30 days]]&lt;&gt;0,Table1[[#This Row],[Worker ID]],0)</f>
        <v>A2VR9O234UCT9T</v>
      </c>
      <c r="U336">
        <f>IF(AND(Table1[[#This Row],[HITS submitted before]]&lt;&gt;0,Table1[[#This Row],[Number of HITs approved or rejected - Last 30 days]]=0),Table1[[#This Row],[Worker ID]],0)</f>
        <v>0</v>
      </c>
      <c r="V336" t="str">
        <f>IF(AND(Table1[[#This Row],[HITS submitted before]]=0,Table1[[#This Row],[Number of HITs approved or rejected - Last 30 days]]&lt;&gt;0),Table1[[#This Row],[Worker ID]],0)</f>
        <v>A2VR9O234UCT9T</v>
      </c>
      <c r="W336">
        <f>IF(AND(Table1[[#This Row],[HITS submitted before]]&lt;&gt;0,Table1[[#This Row],[Number of HITs approved or rejected - Last 30 days]]&lt;&gt;0),Table1[[#This Row],[Worker ID]],0)</f>
        <v>0</v>
      </c>
    </row>
    <row r="337" spans="1:23" x14ac:dyDescent="0.25">
      <c r="A337" t="s">
        <v>935</v>
      </c>
      <c r="B337" t="s">
        <v>936</v>
      </c>
      <c r="C337">
        <v>1</v>
      </c>
      <c r="D337">
        <v>1</v>
      </c>
      <c r="E337" s="1">
        <v>1</v>
      </c>
      <c r="F337">
        <f>Table1[[#This Row],[Number of HITs approved or rejected - Lifetime]]-Table1[[#This Row],[Number of HITs approved or rejected - Last 30 days]]</f>
        <v>0</v>
      </c>
      <c r="G337">
        <f>Table1[[#This Row],[Number of HITs approved - Lifetime]]-Table1[[#This Row],[Number of HITs approved - Last 30 days]]</f>
        <v>0</v>
      </c>
      <c r="H337">
        <f>IF(Table1[[#This Row],[HITS submitted before]]&gt;Table1[[#This Row],[HITs Approved Before]],Table1[[#This Row],[HITS submitted before]]-Table1[[#This Row],[HITs Approved Before]],0)</f>
        <v>0</v>
      </c>
      <c r="I337">
        <v>1</v>
      </c>
      <c r="J337">
        <v>1</v>
      </c>
      <c r="K337">
        <f>Table1[[#This Row],[Number of HITs approved or rejected - Last 30 days]]-Table1[[#This Row],[Number of HITs approved - Last 30 days]]</f>
        <v>0</v>
      </c>
      <c r="L33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7" s="1">
        <v>1</v>
      </c>
      <c r="N337">
        <v>1</v>
      </c>
      <c r="O337">
        <v>1</v>
      </c>
      <c r="P337" s="1">
        <v>1</v>
      </c>
      <c r="Q337" t="s">
        <v>15</v>
      </c>
      <c r="S337">
        <f>IF(Table1[[#This Row],[HITS submitted before]]&lt;&gt;0,Table1[[#This Row],[Worker ID]],0)</f>
        <v>0</v>
      </c>
      <c r="T337" t="str">
        <f>IF(Table1[[#This Row],[Number of HITs approved or rejected - Last 30 days]]&lt;&gt;0,Table1[[#This Row],[Worker ID]],0)</f>
        <v>A2WWUQVSGMO807</v>
      </c>
      <c r="U337">
        <f>IF(AND(Table1[[#This Row],[HITS submitted before]]&lt;&gt;0,Table1[[#This Row],[Number of HITs approved or rejected - Last 30 days]]=0),Table1[[#This Row],[Worker ID]],0)</f>
        <v>0</v>
      </c>
      <c r="V337" t="str">
        <f>IF(AND(Table1[[#This Row],[HITS submitted before]]=0,Table1[[#This Row],[Number of HITs approved or rejected - Last 30 days]]&lt;&gt;0),Table1[[#This Row],[Worker ID]],0)</f>
        <v>A2WWUQVSGMO807</v>
      </c>
      <c r="W337">
        <f>IF(AND(Table1[[#This Row],[HITS submitted before]]&lt;&gt;0,Table1[[#This Row],[Number of HITs approved or rejected - Last 30 days]]&lt;&gt;0),Table1[[#This Row],[Worker ID]],0)</f>
        <v>0</v>
      </c>
    </row>
    <row r="338" spans="1:23" x14ac:dyDescent="0.25">
      <c r="A338" t="s">
        <v>947</v>
      </c>
      <c r="B338" t="s">
        <v>948</v>
      </c>
      <c r="C338">
        <v>1</v>
      </c>
      <c r="D338">
        <v>1</v>
      </c>
      <c r="E338" s="1">
        <v>1</v>
      </c>
      <c r="F338">
        <f>Table1[[#This Row],[Number of HITs approved or rejected - Lifetime]]-Table1[[#This Row],[Number of HITs approved or rejected - Last 30 days]]</f>
        <v>0</v>
      </c>
      <c r="G338">
        <f>Table1[[#This Row],[Number of HITs approved - Lifetime]]-Table1[[#This Row],[Number of HITs approved - Last 30 days]]</f>
        <v>0</v>
      </c>
      <c r="H338">
        <f>IF(Table1[[#This Row],[HITS submitted before]]&gt;Table1[[#This Row],[HITs Approved Before]],Table1[[#This Row],[HITS submitted before]]-Table1[[#This Row],[HITs Approved Before]],0)</f>
        <v>0</v>
      </c>
      <c r="I338">
        <v>1</v>
      </c>
      <c r="J338">
        <v>1</v>
      </c>
      <c r="K338">
        <f>Table1[[#This Row],[Number of HITs approved or rejected - Last 30 days]]-Table1[[#This Row],[Number of HITs approved - Last 30 days]]</f>
        <v>0</v>
      </c>
      <c r="L33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8" s="1">
        <v>1</v>
      </c>
      <c r="N338">
        <v>1</v>
      </c>
      <c r="O338">
        <v>1</v>
      </c>
      <c r="P338" s="1">
        <v>1</v>
      </c>
      <c r="Q338" t="s">
        <v>15</v>
      </c>
      <c r="S338">
        <f>IF(Table1[[#This Row],[HITS submitted before]]&lt;&gt;0,Table1[[#This Row],[Worker ID]],0)</f>
        <v>0</v>
      </c>
      <c r="T338" t="str">
        <f>IF(Table1[[#This Row],[Number of HITs approved or rejected - Last 30 days]]&lt;&gt;0,Table1[[#This Row],[Worker ID]],0)</f>
        <v>A2XWRDLNSJKT4H</v>
      </c>
      <c r="U338">
        <f>IF(AND(Table1[[#This Row],[HITS submitted before]]&lt;&gt;0,Table1[[#This Row],[Number of HITs approved or rejected - Last 30 days]]=0),Table1[[#This Row],[Worker ID]],0)</f>
        <v>0</v>
      </c>
      <c r="V338" t="str">
        <f>IF(AND(Table1[[#This Row],[HITS submitted before]]=0,Table1[[#This Row],[Number of HITs approved or rejected - Last 30 days]]&lt;&gt;0),Table1[[#This Row],[Worker ID]],0)</f>
        <v>A2XWRDLNSJKT4H</v>
      </c>
      <c r="W338">
        <f>IF(AND(Table1[[#This Row],[HITS submitted before]]&lt;&gt;0,Table1[[#This Row],[Number of HITs approved or rejected - Last 30 days]]&lt;&gt;0),Table1[[#This Row],[Worker ID]],0)</f>
        <v>0</v>
      </c>
    </row>
    <row r="339" spans="1:23" x14ac:dyDescent="0.25">
      <c r="A339" t="s">
        <v>955</v>
      </c>
      <c r="B339" t="s">
        <v>956</v>
      </c>
      <c r="C339">
        <v>1</v>
      </c>
      <c r="D339">
        <v>1</v>
      </c>
      <c r="E339" s="1">
        <v>1</v>
      </c>
      <c r="F339">
        <f>Table1[[#This Row],[Number of HITs approved or rejected - Lifetime]]-Table1[[#This Row],[Number of HITs approved or rejected - Last 30 days]]</f>
        <v>0</v>
      </c>
      <c r="G339">
        <f>Table1[[#This Row],[Number of HITs approved - Lifetime]]-Table1[[#This Row],[Number of HITs approved - Last 30 days]]</f>
        <v>0</v>
      </c>
      <c r="H339">
        <f>IF(Table1[[#This Row],[HITS submitted before]]&gt;Table1[[#This Row],[HITs Approved Before]],Table1[[#This Row],[HITS submitted before]]-Table1[[#This Row],[HITs Approved Before]],0)</f>
        <v>0</v>
      </c>
      <c r="I339">
        <v>1</v>
      </c>
      <c r="J339">
        <v>1</v>
      </c>
      <c r="K339">
        <f>Table1[[#This Row],[Number of HITs approved or rejected - Last 30 days]]-Table1[[#This Row],[Number of HITs approved - Last 30 days]]</f>
        <v>0</v>
      </c>
      <c r="L33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39" s="1">
        <v>1</v>
      </c>
      <c r="N339">
        <v>1</v>
      </c>
      <c r="O339">
        <v>1</v>
      </c>
      <c r="P339" s="1">
        <v>1</v>
      </c>
      <c r="Q339" t="s">
        <v>15</v>
      </c>
      <c r="S339">
        <f>IF(Table1[[#This Row],[HITS submitted before]]&lt;&gt;0,Table1[[#This Row],[Worker ID]],0)</f>
        <v>0</v>
      </c>
      <c r="T339" t="str">
        <f>IF(Table1[[#This Row],[Number of HITs approved or rejected - Last 30 days]]&lt;&gt;0,Table1[[#This Row],[Worker ID]],0)</f>
        <v>A2Y9V0BSPM6AY1</v>
      </c>
      <c r="U339">
        <f>IF(AND(Table1[[#This Row],[HITS submitted before]]&lt;&gt;0,Table1[[#This Row],[Number of HITs approved or rejected - Last 30 days]]=0),Table1[[#This Row],[Worker ID]],0)</f>
        <v>0</v>
      </c>
      <c r="V339" t="str">
        <f>IF(AND(Table1[[#This Row],[HITS submitted before]]=0,Table1[[#This Row],[Number of HITs approved or rejected - Last 30 days]]&lt;&gt;0),Table1[[#This Row],[Worker ID]],0)</f>
        <v>A2Y9V0BSPM6AY1</v>
      </c>
      <c r="W339">
        <f>IF(AND(Table1[[#This Row],[HITS submitted before]]&lt;&gt;0,Table1[[#This Row],[Number of HITs approved or rejected - Last 30 days]]&lt;&gt;0),Table1[[#This Row],[Worker ID]],0)</f>
        <v>0</v>
      </c>
    </row>
    <row r="340" spans="1:23" x14ac:dyDescent="0.25">
      <c r="A340" t="s">
        <v>975</v>
      </c>
      <c r="B340" t="s">
        <v>976</v>
      </c>
      <c r="C340">
        <v>1</v>
      </c>
      <c r="D340">
        <v>1</v>
      </c>
      <c r="E340" s="1">
        <v>1</v>
      </c>
      <c r="F340">
        <f>Table1[[#This Row],[Number of HITs approved or rejected - Lifetime]]-Table1[[#This Row],[Number of HITs approved or rejected - Last 30 days]]</f>
        <v>0</v>
      </c>
      <c r="G340">
        <f>Table1[[#This Row],[Number of HITs approved - Lifetime]]-Table1[[#This Row],[Number of HITs approved - Last 30 days]]</f>
        <v>0</v>
      </c>
      <c r="H340">
        <f>IF(Table1[[#This Row],[HITS submitted before]]&gt;Table1[[#This Row],[HITs Approved Before]],Table1[[#This Row],[HITS submitted before]]-Table1[[#This Row],[HITs Approved Before]],0)</f>
        <v>0</v>
      </c>
      <c r="I340">
        <v>1</v>
      </c>
      <c r="J340">
        <v>1</v>
      </c>
      <c r="K340">
        <f>Table1[[#This Row],[Number of HITs approved or rejected - Last 30 days]]-Table1[[#This Row],[Number of HITs approved - Last 30 days]]</f>
        <v>0</v>
      </c>
      <c r="L34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0" s="1">
        <v>1</v>
      </c>
      <c r="N340">
        <v>1</v>
      </c>
      <c r="O340">
        <v>1</v>
      </c>
      <c r="P340" s="1">
        <v>1</v>
      </c>
      <c r="Q340" t="s">
        <v>15</v>
      </c>
      <c r="S340">
        <f>IF(Table1[[#This Row],[HITS submitted before]]&lt;&gt;0,Table1[[#This Row],[Worker ID]],0)</f>
        <v>0</v>
      </c>
      <c r="T340" t="str">
        <f>IF(Table1[[#This Row],[Number of HITs approved or rejected - Last 30 days]]&lt;&gt;0,Table1[[#This Row],[Worker ID]],0)</f>
        <v>A2ZPSQ64L0KLFO</v>
      </c>
      <c r="U340">
        <f>IF(AND(Table1[[#This Row],[HITS submitted before]]&lt;&gt;0,Table1[[#This Row],[Number of HITs approved or rejected - Last 30 days]]=0),Table1[[#This Row],[Worker ID]],0)</f>
        <v>0</v>
      </c>
      <c r="V340" t="str">
        <f>IF(AND(Table1[[#This Row],[HITS submitted before]]=0,Table1[[#This Row],[Number of HITs approved or rejected - Last 30 days]]&lt;&gt;0),Table1[[#This Row],[Worker ID]],0)</f>
        <v>A2ZPSQ64L0KLFO</v>
      </c>
      <c r="W340">
        <f>IF(AND(Table1[[#This Row],[HITS submitted before]]&lt;&gt;0,Table1[[#This Row],[Number of HITs approved or rejected - Last 30 days]]&lt;&gt;0),Table1[[#This Row],[Worker ID]],0)</f>
        <v>0</v>
      </c>
    </row>
    <row r="341" spans="1:23" x14ac:dyDescent="0.25">
      <c r="A341" t="s">
        <v>979</v>
      </c>
      <c r="B341" t="s">
        <v>980</v>
      </c>
      <c r="C341">
        <v>1</v>
      </c>
      <c r="D341">
        <v>1</v>
      </c>
      <c r="E341" s="1">
        <v>1</v>
      </c>
      <c r="F341">
        <f>Table1[[#This Row],[Number of HITs approved or rejected - Lifetime]]-Table1[[#This Row],[Number of HITs approved or rejected - Last 30 days]]</f>
        <v>0</v>
      </c>
      <c r="G341">
        <f>Table1[[#This Row],[Number of HITs approved - Lifetime]]-Table1[[#This Row],[Number of HITs approved - Last 30 days]]</f>
        <v>0</v>
      </c>
      <c r="H341">
        <f>IF(Table1[[#This Row],[HITS submitted before]]&gt;Table1[[#This Row],[HITs Approved Before]],Table1[[#This Row],[HITS submitted before]]-Table1[[#This Row],[HITs Approved Before]],0)</f>
        <v>0</v>
      </c>
      <c r="I341">
        <v>1</v>
      </c>
      <c r="J341">
        <v>1</v>
      </c>
      <c r="K341">
        <f>Table1[[#This Row],[Number of HITs approved or rejected - Last 30 days]]-Table1[[#This Row],[Number of HITs approved - Last 30 days]]</f>
        <v>0</v>
      </c>
      <c r="L34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1" s="1">
        <v>1</v>
      </c>
      <c r="N341">
        <v>1</v>
      </c>
      <c r="O341">
        <v>1</v>
      </c>
      <c r="P341" s="1">
        <v>1</v>
      </c>
      <c r="Q341" t="s">
        <v>15</v>
      </c>
      <c r="S341">
        <f>IF(Table1[[#This Row],[HITS submitted before]]&lt;&gt;0,Table1[[#This Row],[Worker ID]],0)</f>
        <v>0</v>
      </c>
      <c r="T341" t="str">
        <f>IF(Table1[[#This Row],[Number of HITs approved or rejected - Last 30 days]]&lt;&gt;0,Table1[[#This Row],[Worker ID]],0)</f>
        <v>A301GNFG8W711Q</v>
      </c>
      <c r="U341">
        <f>IF(AND(Table1[[#This Row],[HITS submitted before]]&lt;&gt;0,Table1[[#This Row],[Number of HITs approved or rejected - Last 30 days]]=0),Table1[[#This Row],[Worker ID]],0)</f>
        <v>0</v>
      </c>
      <c r="V341" t="str">
        <f>IF(AND(Table1[[#This Row],[HITS submitted before]]=0,Table1[[#This Row],[Number of HITs approved or rejected - Last 30 days]]&lt;&gt;0),Table1[[#This Row],[Worker ID]],0)</f>
        <v>A301GNFG8W711Q</v>
      </c>
      <c r="W341">
        <f>IF(AND(Table1[[#This Row],[HITS submitted before]]&lt;&gt;0,Table1[[#This Row],[Number of HITs approved or rejected - Last 30 days]]&lt;&gt;0),Table1[[#This Row],[Worker ID]],0)</f>
        <v>0</v>
      </c>
    </row>
    <row r="342" spans="1:23" x14ac:dyDescent="0.25">
      <c r="A342" t="s">
        <v>983</v>
      </c>
      <c r="B342" t="s">
        <v>984</v>
      </c>
      <c r="C342">
        <v>1</v>
      </c>
      <c r="D342">
        <v>1</v>
      </c>
      <c r="E342" s="1">
        <v>1</v>
      </c>
      <c r="F342">
        <f>Table1[[#This Row],[Number of HITs approved or rejected - Lifetime]]-Table1[[#This Row],[Number of HITs approved or rejected - Last 30 days]]</f>
        <v>0</v>
      </c>
      <c r="G342">
        <f>Table1[[#This Row],[Number of HITs approved - Lifetime]]-Table1[[#This Row],[Number of HITs approved - Last 30 days]]</f>
        <v>0</v>
      </c>
      <c r="H342">
        <f>IF(Table1[[#This Row],[HITS submitted before]]&gt;Table1[[#This Row],[HITs Approved Before]],Table1[[#This Row],[HITS submitted before]]-Table1[[#This Row],[HITs Approved Before]],0)</f>
        <v>0</v>
      </c>
      <c r="I342">
        <v>1</v>
      </c>
      <c r="J342">
        <v>1</v>
      </c>
      <c r="K342">
        <f>Table1[[#This Row],[Number of HITs approved or rejected - Last 30 days]]-Table1[[#This Row],[Number of HITs approved - Last 30 days]]</f>
        <v>0</v>
      </c>
      <c r="L34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2" s="1">
        <v>1</v>
      </c>
      <c r="N342">
        <v>1</v>
      </c>
      <c r="O342">
        <v>1</v>
      </c>
      <c r="P342" s="1">
        <v>1</v>
      </c>
      <c r="Q342" t="s">
        <v>15</v>
      </c>
      <c r="S342">
        <f>IF(Table1[[#This Row],[HITS submitted before]]&lt;&gt;0,Table1[[#This Row],[Worker ID]],0)</f>
        <v>0</v>
      </c>
      <c r="T342" t="str">
        <f>IF(Table1[[#This Row],[Number of HITs approved or rejected - Last 30 days]]&lt;&gt;0,Table1[[#This Row],[Worker ID]],0)</f>
        <v>A30K2QRCAK2B5S</v>
      </c>
      <c r="U342">
        <f>IF(AND(Table1[[#This Row],[HITS submitted before]]&lt;&gt;0,Table1[[#This Row],[Number of HITs approved or rejected - Last 30 days]]=0),Table1[[#This Row],[Worker ID]],0)</f>
        <v>0</v>
      </c>
      <c r="V342" t="str">
        <f>IF(AND(Table1[[#This Row],[HITS submitted before]]=0,Table1[[#This Row],[Number of HITs approved or rejected - Last 30 days]]&lt;&gt;0),Table1[[#This Row],[Worker ID]],0)</f>
        <v>A30K2QRCAK2B5S</v>
      </c>
      <c r="W342">
        <f>IF(AND(Table1[[#This Row],[HITS submitted before]]&lt;&gt;0,Table1[[#This Row],[Number of HITs approved or rejected - Last 30 days]]&lt;&gt;0),Table1[[#This Row],[Worker ID]],0)</f>
        <v>0</v>
      </c>
    </row>
    <row r="343" spans="1:23" x14ac:dyDescent="0.25">
      <c r="A343" t="s">
        <v>989</v>
      </c>
      <c r="B343" t="s">
        <v>990</v>
      </c>
      <c r="C343">
        <v>1</v>
      </c>
      <c r="D343">
        <v>1</v>
      </c>
      <c r="E343" s="1">
        <v>1</v>
      </c>
      <c r="F343">
        <f>Table1[[#This Row],[Number of HITs approved or rejected - Lifetime]]-Table1[[#This Row],[Number of HITs approved or rejected - Last 30 days]]</f>
        <v>0</v>
      </c>
      <c r="G343">
        <f>Table1[[#This Row],[Number of HITs approved - Lifetime]]-Table1[[#This Row],[Number of HITs approved - Last 30 days]]</f>
        <v>0</v>
      </c>
      <c r="H343">
        <f>IF(Table1[[#This Row],[HITS submitted before]]&gt;Table1[[#This Row],[HITs Approved Before]],Table1[[#This Row],[HITS submitted before]]-Table1[[#This Row],[HITs Approved Before]],0)</f>
        <v>0</v>
      </c>
      <c r="I343">
        <v>1</v>
      </c>
      <c r="J343">
        <v>1</v>
      </c>
      <c r="K343">
        <f>Table1[[#This Row],[Number of HITs approved or rejected - Last 30 days]]-Table1[[#This Row],[Number of HITs approved - Last 30 days]]</f>
        <v>0</v>
      </c>
      <c r="L34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3" s="1">
        <v>1</v>
      </c>
      <c r="N343">
        <v>1</v>
      </c>
      <c r="O343">
        <v>1</v>
      </c>
      <c r="P343" s="1">
        <v>1</v>
      </c>
      <c r="Q343" t="s">
        <v>15</v>
      </c>
      <c r="S343">
        <f>IF(Table1[[#This Row],[HITS submitted before]]&lt;&gt;0,Table1[[#This Row],[Worker ID]],0)</f>
        <v>0</v>
      </c>
      <c r="T343" t="str">
        <f>IF(Table1[[#This Row],[Number of HITs approved or rejected - Last 30 days]]&lt;&gt;0,Table1[[#This Row],[Worker ID]],0)</f>
        <v>A31DEFZJLW92JD</v>
      </c>
      <c r="U343">
        <f>IF(AND(Table1[[#This Row],[HITS submitted before]]&lt;&gt;0,Table1[[#This Row],[Number of HITs approved or rejected - Last 30 days]]=0),Table1[[#This Row],[Worker ID]],0)</f>
        <v>0</v>
      </c>
      <c r="V343" t="str">
        <f>IF(AND(Table1[[#This Row],[HITS submitted before]]=0,Table1[[#This Row],[Number of HITs approved or rejected - Last 30 days]]&lt;&gt;0),Table1[[#This Row],[Worker ID]],0)</f>
        <v>A31DEFZJLW92JD</v>
      </c>
      <c r="W343">
        <f>IF(AND(Table1[[#This Row],[HITS submitted before]]&lt;&gt;0,Table1[[#This Row],[Number of HITs approved or rejected - Last 30 days]]&lt;&gt;0),Table1[[#This Row],[Worker ID]],0)</f>
        <v>0</v>
      </c>
    </row>
    <row r="344" spans="1:23" x14ac:dyDescent="0.25">
      <c r="A344" t="s">
        <v>999</v>
      </c>
      <c r="B344" t="s">
        <v>1000</v>
      </c>
      <c r="C344">
        <v>1</v>
      </c>
      <c r="D344">
        <v>1</v>
      </c>
      <c r="E344" s="1">
        <v>1</v>
      </c>
      <c r="F344">
        <f>Table1[[#This Row],[Number of HITs approved or rejected - Lifetime]]-Table1[[#This Row],[Number of HITs approved or rejected - Last 30 days]]</f>
        <v>0</v>
      </c>
      <c r="G344">
        <f>Table1[[#This Row],[Number of HITs approved - Lifetime]]-Table1[[#This Row],[Number of HITs approved - Last 30 days]]</f>
        <v>0</v>
      </c>
      <c r="H344">
        <f>IF(Table1[[#This Row],[HITS submitted before]]&gt;Table1[[#This Row],[HITs Approved Before]],Table1[[#This Row],[HITS submitted before]]-Table1[[#This Row],[HITs Approved Before]],0)</f>
        <v>0</v>
      </c>
      <c r="I344">
        <v>1</v>
      </c>
      <c r="J344">
        <v>1</v>
      </c>
      <c r="K344">
        <f>Table1[[#This Row],[Number of HITs approved or rejected - Last 30 days]]-Table1[[#This Row],[Number of HITs approved - Last 30 days]]</f>
        <v>0</v>
      </c>
      <c r="L34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4" s="1">
        <v>1</v>
      </c>
      <c r="N344">
        <v>1</v>
      </c>
      <c r="O344">
        <v>1</v>
      </c>
      <c r="P344" s="1">
        <v>1</v>
      </c>
      <c r="Q344" t="s">
        <v>15</v>
      </c>
      <c r="S344">
        <f>IF(Table1[[#This Row],[HITS submitted before]]&lt;&gt;0,Table1[[#This Row],[Worker ID]],0)</f>
        <v>0</v>
      </c>
      <c r="T344" t="str">
        <f>IF(Table1[[#This Row],[Number of HITs approved or rejected - Last 30 days]]&lt;&gt;0,Table1[[#This Row],[Worker ID]],0)</f>
        <v>A32J4PF8T2FBE2</v>
      </c>
      <c r="U344">
        <f>IF(AND(Table1[[#This Row],[HITS submitted before]]&lt;&gt;0,Table1[[#This Row],[Number of HITs approved or rejected - Last 30 days]]=0),Table1[[#This Row],[Worker ID]],0)</f>
        <v>0</v>
      </c>
      <c r="V344" t="str">
        <f>IF(AND(Table1[[#This Row],[HITS submitted before]]=0,Table1[[#This Row],[Number of HITs approved or rejected - Last 30 days]]&lt;&gt;0),Table1[[#This Row],[Worker ID]],0)</f>
        <v>A32J4PF8T2FBE2</v>
      </c>
      <c r="W344">
        <f>IF(AND(Table1[[#This Row],[HITS submitted before]]&lt;&gt;0,Table1[[#This Row],[Number of HITs approved or rejected - Last 30 days]]&lt;&gt;0),Table1[[#This Row],[Worker ID]],0)</f>
        <v>0</v>
      </c>
    </row>
    <row r="345" spans="1:23" x14ac:dyDescent="0.25">
      <c r="A345" t="s">
        <v>1021</v>
      </c>
      <c r="B345" t="s">
        <v>1022</v>
      </c>
      <c r="C345">
        <v>1</v>
      </c>
      <c r="D345">
        <v>1</v>
      </c>
      <c r="E345" s="1">
        <v>1</v>
      </c>
      <c r="F345">
        <f>Table1[[#This Row],[Number of HITs approved or rejected - Lifetime]]-Table1[[#This Row],[Number of HITs approved or rejected - Last 30 days]]</f>
        <v>0</v>
      </c>
      <c r="G345">
        <f>Table1[[#This Row],[Number of HITs approved - Lifetime]]-Table1[[#This Row],[Number of HITs approved - Last 30 days]]</f>
        <v>0</v>
      </c>
      <c r="H345">
        <f>IF(Table1[[#This Row],[HITS submitted before]]&gt;Table1[[#This Row],[HITs Approved Before]],Table1[[#This Row],[HITS submitted before]]-Table1[[#This Row],[HITs Approved Before]],0)</f>
        <v>0</v>
      </c>
      <c r="I345">
        <v>1</v>
      </c>
      <c r="J345">
        <v>1</v>
      </c>
      <c r="K345">
        <f>Table1[[#This Row],[Number of HITs approved or rejected - Last 30 days]]-Table1[[#This Row],[Number of HITs approved - Last 30 days]]</f>
        <v>0</v>
      </c>
      <c r="L34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5" s="1">
        <v>1</v>
      </c>
      <c r="N345">
        <v>1</v>
      </c>
      <c r="O345">
        <v>1</v>
      </c>
      <c r="P345" s="1">
        <v>1</v>
      </c>
      <c r="Q345" t="s">
        <v>15</v>
      </c>
      <c r="S345">
        <f>IF(Table1[[#This Row],[HITS submitted before]]&lt;&gt;0,Table1[[#This Row],[Worker ID]],0)</f>
        <v>0</v>
      </c>
      <c r="T345" t="str">
        <f>IF(Table1[[#This Row],[Number of HITs approved or rejected - Last 30 days]]&lt;&gt;0,Table1[[#This Row],[Worker ID]],0)</f>
        <v>A33QD9PN5G4GJL</v>
      </c>
      <c r="U345">
        <f>IF(AND(Table1[[#This Row],[HITS submitted before]]&lt;&gt;0,Table1[[#This Row],[Number of HITs approved or rejected - Last 30 days]]=0),Table1[[#This Row],[Worker ID]],0)</f>
        <v>0</v>
      </c>
      <c r="V345" t="str">
        <f>IF(AND(Table1[[#This Row],[HITS submitted before]]=0,Table1[[#This Row],[Number of HITs approved or rejected - Last 30 days]]&lt;&gt;0),Table1[[#This Row],[Worker ID]],0)</f>
        <v>A33QD9PN5G4GJL</v>
      </c>
      <c r="W345">
        <f>IF(AND(Table1[[#This Row],[HITS submitted before]]&lt;&gt;0,Table1[[#This Row],[Number of HITs approved or rejected - Last 30 days]]&lt;&gt;0),Table1[[#This Row],[Worker ID]],0)</f>
        <v>0</v>
      </c>
    </row>
    <row r="346" spans="1:23" x14ac:dyDescent="0.25">
      <c r="A346" t="s">
        <v>1031</v>
      </c>
      <c r="B346" t="s">
        <v>1032</v>
      </c>
      <c r="C346">
        <v>1</v>
      </c>
      <c r="D346">
        <v>1</v>
      </c>
      <c r="E346" s="1">
        <v>1</v>
      </c>
      <c r="F346">
        <f>Table1[[#This Row],[Number of HITs approved or rejected - Lifetime]]-Table1[[#This Row],[Number of HITs approved or rejected - Last 30 days]]</f>
        <v>0</v>
      </c>
      <c r="G346">
        <f>Table1[[#This Row],[Number of HITs approved - Lifetime]]-Table1[[#This Row],[Number of HITs approved - Last 30 days]]</f>
        <v>0</v>
      </c>
      <c r="H346">
        <f>IF(Table1[[#This Row],[HITS submitted before]]&gt;Table1[[#This Row],[HITs Approved Before]],Table1[[#This Row],[HITS submitted before]]-Table1[[#This Row],[HITs Approved Before]],0)</f>
        <v>0</v>
      </c>
      <c r="I346">
        <v>1</v>
      </c>
      <c r="J346">
        <v>1</v>
      </c>
      <c r="K346">
        <f>Table1[[#This Row],[Number of HITs approved or rejected - Last 30 days]]-Table1[[#This Row],[Number of HITs approved - Last 30 days]]</f>
        <v>0</v>
      </c>
      <c r="L34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6" s="1">
        <v>1</v>
      </c>
      <c r="N346">
        <v>1</v>
      </c>
      <c r="O346">
        <v>1</v>
      </c>
      <c r="P346" s="1">
        <v>1</v>
      </c>
      <c r="Q346" t="s">
        <v>15</v>
      </c>
      <c r="S346">
        <f>IF(Table1[[#This Row],[HITS submitted before]]&lt;&gt;0,Table1[[#This Row],[Worker ID]],0)</f>
        <v>0</v>
      </c>
      <c r="T346" t="str">
        <f>IF(Table1[[#This Row],[Number of HITs approved or rejected - Last 30 days]]&lt;&gt;0,Table1[[#This Row],[Worker ID]],0)</f>
        <v>A34HW5ZUESQTXD</v>
      </c>
      <c r="U346">
        <f>IF(AND(Table1[[#This Row],[HITS submitted before]]&lt;&gt;0,Table1[[#This Row],[Number of HITs approved or rejected - Last 30 days]]=0),Table1[[#This Row],[Worker ID]],0)</f>
        <v>0</v>
      </c>
      <c r="V346" t="str">
        <f>IF(AND(Table1[[#This Row],[HITS submitted before]]=0,Table1[[#This Row],[Number of HITs approved or rejected - Last 30 days]]&lt;&gt;0),Table1[[#This Row],[Worker ID]],0)</f>
        <v>A34HW5ZUESQTXD</v>
      </c>
      <c r="W346">
        <f>IF(AND(Table1[[#This Row],[HITS submitted before]]&lt;&gt;0,Table1[[#This Row],[Number of HITs approved or rejected - Last 30 days]]&lt;&gt;0),Table1[[#This Row],[Worker ID]],0)</f>
        <v>0</v>
      </c>
    </row>
    <row r="347" spans="1:23" x14ac:dyDescent="0.25">
      <c r="A347" t="s">
        <v>1043</v>
      </c>
      <c r="B347" t="s">
        <v>1044</v>
      </c>
      <c r="C347">
        <v>1</v>
      </c>
      <c r="D347">
        <v>1</v>
      </c>
      <c r="E347" s="1">
        <v>1</v>
      </c>
      <c r="F347">
        <f>Table1[[#This Row],[Number of HITs approved or rejected - Lifetime]]-Table1[[#This Row],[Number of HITs approved or rejected - Last 30 days]]</f>
        <v>0</v>
      </c>
      <c r="G347">
        <f>Table1[[#This Row],[Number of HITs approved - Lifetime]]-Table1[[#This Row],[Number of HITs approved - Last 30 days]]</f>
        <v>0</v>
      </c>
      <c r="H347">
        <f>IF(Table1[[#This Row],[HITS submitted before]]&gt;Table1[[#This Row],[HITs Approved Before]],Table1[[#This Row],[HITS submitted before]]-Table1[[#This Row],[HITs Approved Before]],0)</f>
        <v>0</v>
      </c>
      <c r="I347">
        <v>1</v>
      </c>
      <c r="J347">
        <v>1</v>
      </c>
      <c r="K347">
        <f>Table1[[#This Row],[Number of HITs approved or rejected - Last 30 days]]-Table1[[#This Row],[Number of HITs approved - Last 30 days]]</f>
        <v>0</v>
      </c>
      <c r="L34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7" s="1">
        <v>1</v>
      </c>
      <c r="N347">
        <v>1</v>
      </c>
      <c r="O347">
        <v>1</v>
      </c>
      <c r="P347" s="1">
        <v>1</v>
      </c>
      <c r="Q347" t="s">
        <v>15</v>
      </c>
      <c r="S347">
        <f>IF(Table1[[#This Row],[HITS submitted before]]&lt;&gt;0,Table1[[#This Row],[Worker ID]],0)</f>
        <v>0</v>
      </c>
      <c r="T347" t="str">
        <f>IF(Table1[[#This Row],[Number of HITs approved or rejected - Last 30 days]]&lt;&gt;0,Table1[[#This Row],[Worker ID]],0)</f>
        <v>A35OJ0UF197GT3</v>
      </c>
      <c r="U347">
        <f>IF(AND(Table1[[#This Row],[HITS submitted before]]&lt;&gt;0,Table1[[#This Row],[Number of HITs approved or rejected - Last 30 days]]=0),Table1[[#This Row],[Worker ID]],0)</f>
        <v>0</v>
      </c>
      <c r="V347" t="str">
        <f>IF(AND(Table1[[#This Row],[HITS submitted before]]=0,Table1[[#This Row],[Number of HITs approved or rejected - Last 30 days]]&lt;&gt;0),Table1[[#This Row],[Worker ID]],0)</f>
        <v>A35OJ0UF197GT3</v>
      </c>
      <c r="W347">
        <f>IF(AND(Table1[[#This Row],[HITS submitted before]]&lt;&gt;0,Table1[[#This Row],[Number of HITs approved or rejected - Last 30 days]]&lt;&gt;0),Table1[[#This Row],[Worker ID]],0)</f>
        <v>0</v>
      </c>
    </row>
    <row r="348" spans="1:23" x14ac:dyDescent="0.25">
      <c r="A348" t="s">
        <v>1065</v>
      </c>
      <c r="B348" t="s">
        <v>1066</v>
      </c>
      <c r="C348">
        <v>1</v>
      </c>
      <c r="D348">
        <v>1</v>
      </c>
      <c r="E348" s="1">
        <v>1</v>
      </c>
      <c r="F348">
        <f>Table1[[#This Row],[Number of HITs approved or rejected - Lifetime]]-Table1[[#This Row],[Number of HITs approved or rejected - Last 30 days]]</f>
        <v>0</v>
      </c>
      <c r="G348">
        <f>Table1[[#This Row],[Number of HITs approved - Lifetime]]-Table1[[#This Row],[Number of HITs approved - Last 30 days]]</f>
        <v>0</v>
      </c>
      <c r="H348">
        <f>IF(Table1[[#This Row],[HITS submitted before]]&gt;Table1[[#This Row],[HITs Approved Before]],Table1[[#This Row],[HITS submitted before]]-Table1[[#This Row],[HITs Approved Before]],0)</f>
        <v>0</v>
      </c>
      <c r="I348">
        <v>1</v>
      </c>
      <c r="J348">
        <v>1</v>
      </c>
      <c r="K348">
        <f>Table1[[#This Row],[Number of HITs approved or rejected - Last 30 days]]-Table1[[#This Row],[Number of HITs approved - Last 30 days]]</f>
        <v>0</v>
      </c>
      <c r="L34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8" s="1">
        <v>1</v>
      </c>
      <c r="N348">
        <v>1</v>
      </c>
      <c r="O348">
        <v>1</v>
      </c>
      <c r="P348" s="1">
        <v>1</v>
      </c>
      <c r="Q348" t="s">
        <v>15</v>
      </c>
      <c r="S348">
        <f>IF(Table1[[#This Row],[HITS submitted before]]&lt;&gt;0,Table1[[#This Row],[Worker ID]],0)</f>
        <v>0</v>
      </c>
      <c r="T348" t="str">
        <f>IF(Table1[[#This Row],[Number of HITs approved or rejected - Last 30 days]]&lt;&gt;0,Table1[[#This Row],[Worker ID]],0)</f>
        <v>A370V697M1KW6R</v>
      </c>
      <c r="U348">
        <f>IF(AND(Table1[[#This Row],[HITS submitted before]]&lt;&gt;0,Table1[[#This Row],[Number of HITs approved or rejected - Last 30 days]]=0),Table1[[#This Row],[Worker ID]],0)</f>
        <v>0</v>
      </c>
      <c r="V348" t="str">
        <f>IF(AND(Table1[[#This Row],[HITS submitted before]]=0,Table1[[#This Row],[Number of HITs approved or rejected - Last 30 days]]&lt;&gt;0),Table1[[#This Row],[Worker ID]],0)</f>
        <v>A370V697M1KW6R</v>
      </c>
      <c r="W348">
        <f>IF(AND(Table1[[#This Row],[HITS submitted before]]&lt;&gt;0,Table1[[#This Row],[Number of HITs approved or rejected - Last 30 days]]&lt;&gt;0),Table1[[#This Row],[Worker ID]],0)</f>
        <v>0</v>
      </c>
    </row>
    <row r="349" spans="1:23" x14ac:dyDescent="0.25">
      <c r="A349" t="s">
        <v>1069</v>
      </c>
      <c r="B349" t="s">
        <v>1070</v>
      </c>
      <c r="C349">
        <v>1</v>
      </c>
      <c r="D349">
        <v>1</v>
      </c>
      <c r="E349" s="1">
        <v>1</v>
      </c>
      <c r="F349">
        <f>Table1[[#This Row],[Number of HITs approved or rejected - Lifetime]]-Table1[[#This Row],[Number of HITs approved or rejected - Last 30 days]]</f>
        <v>0</v>
      </c>
      <c r="G349">
        <f>Table1[[#This Row],[Number of HITs approved - Lifetime]]-Table1[[#This Row],[Number of HITs approved - Last 30 days]]</f>
        <v>0</v>
      </c>
      <c r="H349">
        <f>IF(Table1[[#This Row],[HITS submitted before]]&gt;Table1[[#This Row],[HITs Approved Before]],Table1[[#This Row],[HITS submitted before]]-Table1[[#This Row],[HITs Approved Before]],0)</f>
        <v>0</v>
      </c>
      <c r="I349">
        <v>1</v>
      </c>
      <c r="J349">
        <v>1</v>
      </c>
      <c r="K349">
        <f>Table1[[#This Row],[Number of HITs approved or rejected - Last 30 days]]-Table1[[#This Row],[Number of HITs approved - Last 30 days]]</f>
        <v>0</v>
      </c>
      <c r="L34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49" s="1">
        <v>1</v>
      </c>
      <c r="N349">
        <v>1</v>
      </c>
      <c r="O349">
        <v>1</v>
      </c>
      <c r="P349" s="1">
        <v>1</v>
      </c>
      <c r="Q349" t="s">
        <v>15</v>
      </c>
      <c r="S349">
        <f>IF(Table1[[#This Row],[HITS submitted before]]&lt;&gt;0,Table1[[#This Row],[Worker ID]],0)</f>
        <v>0</v>
      </c>
      <c r="T349" t="str">
        <f>IF(Table1[[#This Row],[Number of HITs approved or rejected - Last 30 days]]&lt;&gt;0,Table1[[#This Row],[Worker ID]],0)</f>
        <v>A3783U1UPPXN9A</v>
      </c>
      <c r="U349">
        <f>IF(AND(Table1[[#This Row],[HITS submitted before]]&lt;&gt;0,Table1[[#This Row],[Number of HITs approved or rejected - Last 30 days]]=0),Table1[[#This Row],[Worker ID]],0)</f>
        <v>0</v>
      </c>
      <c r="V349" t="str">
        <f>IF(AND(Table1[[#This Row],[HITS submitted before]]=0,Table1[[#This Row],[Number of HITs approved or rejected - Last 30 days]]&lt;&gt;0),Table1[[#This Row],[Worker ID]],0)</f>
        <v>A3783U1UPPXN9A</v>
      </c>
      <c r="W349">
        <f>IF(AND(Table1[[#This Row],[HITS submitted before]]&lt;&gt;0,Table1[[#This Row],[Number of HITs approved or rejected - Last 30 days]]&lt;&gt;0),Table1[[#This Row],[Worker ID]],0)</f>
        <v>0</v>
      </c>
    </row>
    <row r="350" spans="1:23" x14ac:dyDescent="0.25">
      <c r="A350" t="s">
        <v>1091</v>
      </c>
      <c r="B350" t="s">
        <v>1092</v>
      </c>
      <c r="C350">
        <v>1</v>
      </c>
      <c r="D350">
        <v>1</v>
      </c>
      <c r="E350" s="1">
        <v>1</v>
      </c>
      <c r="F350">
        <f>Table1[[#This Row],[Number of HITs approved or rejected - Lifetime]]-Table1[[#This Row],[Number of HITs approved or rejected - Last 30 days]]</f>
        <v>0</v>
      </c>
      <c r="G350">
        <f>Table1[[#This Row],[Number of HITs approved - Lifetime]]-Table1[[#This Row],[Number of HITs approved - Last 30 days]]</f>
        <v>0</v>
      </c>
      <c r="H350">
        <f>IF(Table1[[#This Row],[HITS submitted before]]&gt;Table1[[#This Row],[HITs Approved Before]],Table1[[#This Row],[HITS submitted before]]-Table1[[#This Row],[HITs Approved Before]],0)</f>
        <v>0</v>
      </c>
      <c r="I350">
        <v>1</v>
      </c>
      <c r="J350">
        <v>1</v>
      </c>
      <c r="K350">
        <f>Table1[[#This Row],[Number of HITs approved or rejected - Last 30 days]]-Table1[[#This Row],[Number of HITs approved - Last 30 days]]</f>
        <v>0</v>
      </c>
      <c r="L35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0" s="1">
        <v>1</v>
      </c>
      <c r="N350">
        <v>1</v>
      </c>
      <c r="O350">
        <v>1</v>
      </c>
      <c r="P350" s="1">
        <v>1</v>
      </c>
      <c r="Q350" t="s">
        <v>15</v>
      </c>
      <c r="S350">
        <f>IF(Table1[[#This Row],[HITS submitted before]]&lt;&gt;0,Table1[[#This Row],[Worker ID]],0)</f>
        <v>0</v>
      </c>
      <c r="T350" t="str">
        <f>IF(Table1[[#This Row],[Number of HITs approved or rejected - Last 30 days]]&lt;&gt;0,Table1[[#This Row],[Worker ID]],0)</f>
        <v>A38K0I8ZW5817</v>
      </c>
      <c r="U350">
        <f>IF(AND(Table1[[#This Row],[HITS submitted before]]&lt;&gt;0,Table1[[#This Row],[Number of HITs approved or rejected - Last 30 days]]=0),Table1[[#This Row],[Worker ID]],0)</f>
        <v>0</v>
      </c>
      <c r="V350" t="str">
        <f>IF(AND(Table1[[#This Row],[HITS submitted before]]=0,Table1[[#This Row],[Number of HITs approved or rejected - Last 30 days]]&lt;&gt;0),Table1[[#This Row],[Worker ID]],0)</f>
        <v>A38K0I8ZW5817</v>
      </c>
      <c r="W350">
        <f>IF(AND(Table1[[#This Row],[HITS submitted before]]&lt;&gt;0,Table1[[#This Row],[Number of HITs approved or rejected - Last 30 days]]&lt;&gt;0),Table1[[#This Row],[Worker ID]],0)</f>
        <v>0</v>
      </c>
    </row>
    <row r="351" spans="1:23" x14ac:dyDescent="0.25">
      <c r="A351" t="s">
        <v>1095</v>
      </c>
      <c r="B351" t="s">
        <v>1096</v>
      </c>
      <c r="C351">
        <v>1</v>
      </c>
      <c r="D351">
        <v>1</v>
      </c>
      <c r="E351" s="1">
        <v>1</v>
      </c>
      <c r="F351">
        <f>Table1[[#This Row],[Number of HITs approved or rejected - Lifetime]]-Table1[[#This Row],[Number of HITs approved or rejected - Last 30 days]]</f>
        <v>0</v>
      </c>
      <c r="G351">
        <f>Table1[[#This Row],[Number of HITs approved - Lifetime]]-Table1[[#This Row],[Number of HITs approved - Last 30 days]]</f>
        <v>0</v>
      </c>
      <c r="H351">
        <f>IF(Table1[[#This Row],[HITS submitted before]]&gt;Table1[[#This Row],[HITs Approved Before]],Table1[[#This Row],[HITS submitted before]]-Table1[[#This Row],[HITs Approved Before]],0)</f>
        <v>0</v>
      </c>
      <c r="I351">
        <v>1</v>
      </c>
      <c r="J351">
        <v>1</v>
      </c>
      <c r="K351">
        <f>Table1[[#This Row],[Number of HITs approved or rejected - Last 30 days]]-Table1[[#This Row],[Number of HITs approved - Last 30 days]]</f>
        <v>0</v>
      </c>
      <c r="L35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1" s="1">
        <v>1</v>
      </c>
      <c r="N351">
        <v>1</v>
      </c>
      <c r="O351">
        <v>1</v>
      </c>
      <c r="P351" s="1">
        <v>1</v>
      </c>
      <c r="Q351" t="s">
        <v>15</v>
      </c>
      <c r="S351">
        <f>IF(Table1[[#This Row],[HITS submitted before]]&lt;&gt;0,Table1[[#This Row],[Worker ID]],0)</f>
        <v>0</v>
      </c>
      <c r="T351" t="str">
        <f>IF(Table1[[#This Row],[Number of HITs approved or rejected - Last 30 days]]&lt;&gt;0,Table1[[#This Row],[Worker ID]],0)</f>
        <v>A38VMTKS30TQZB</v>
      </c>
      <c r="U351">
        <f>IF(AND(Table1[[#This Row],[HITS submitted before]]&lt;&gt;0,Table1[[#This Row],[Number of HITs approved or rejected - Last 30 days]]=0),Table1[[#This Row],[Worker ID]],0)</f>
        <v>0</v>
      </c>
      <c r="V351" t="str">
        <f>IF(AND(Table1[[#This Row],[HITS submitted before]]=0,Table1[[#This Row],[Number of HITs approved or rejected - Last 30 days]]&lt;&gt;0),Table1[[#This Row],[Worker ID]],0)</f>
        <v>A38VMTKS30TQZB</v>
      </c>
      <c r="W351">
        <f>IF(AND(Table1[[#This Row],[HITS submitted before]]&lt;&gt;0,Table1[[#This Row],[Number of HITs approved or rejected - Last 30 days]]&lt;&gt;0),Table1[[#This Row],[Worker ID]],0)</f>
        <v>0</v>
      </c>
    </row>
    <row r="352" spans="1:23" x14ac:dyDescent="0.25">
      <c r="A352" t="s">
        <v>1129</v>
      </c>
      <c r="B352" t="s">
        <v>1130</v>
      </c>
      <c r="C352">
        <v>1</v>
      </c>
      <c r="D352">
        <v>1</v>
      </c>
      <c r="E352" s="1">
        <v>1</v>
      </c>
      <c r="F352">
        <f>Table1[[#This Row],[Number of HITs approved or rejected - Lifetime]]-Table1[[#This Row],[Number of HITs approved or rejected - Last 30 days]]</f>
        <v>0</v>
      </c>
      <c r="G352">
        <f>Table1[[#This Row],[Number of HITs approved - Lifetime]]-Table1[[#This Row],[Number of HITs approved - Last 30 days]]</f>
        <v>0</v>
      </c>
      <c r="H352">
        <f>IF(Table1[[#This Row],[HITS submitted before]]&gt;Table1[[#This Row],[HITs Approved Before]],Table1[[#This Row],[HITS submitted before]]-Table1[[#This Row],[HITs Approved Before]],0)</f>
        <v>0</v>
      </c>
      <c r="I352">
        <v>1</v>
      </c>
      <c r="J352">
        <v>1</v>
      </c>
      <c r="K352">
        <f>Table1[[#This Row],[Number of HITs approved or rejected - Last 30 days]]-Table1[[#This Row],[Number of HITs approved - Last 30 days]]</f>
        <v>0</v>
      </c>
      <c r="L35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2" s="1">
        <v>1</v>
      </c>
      <c r="N352">
        <v>1</v>
      </c>
      <c r="O352">
        <v>1</v>
      </c>
      <c r="P352" s="1">
        <v>1</v>
      </c>
      <c r="Q352" t="s">
        <v>15</v>
      </c>
      <c r="S352">
        <f>IF(Table1[[#This Row],[HITS submitted before]]&lt;&gt;0,Table1[[#This Row],[Worker ID]],0)</f>
        <v>0</v>
      </c>
      <c r="T352" t="str">
        <f>IF(Table1[[#This Row],[Number of HITs approved or rejected - Last 30 days]]&lt;&gt;0,Table1[[#This Row],[Worker ID]],0)</f>
        <v>A3BBPCRHAJ61PP</v>
      </c>
      <c r="U352">
        <f>IF(AND(Table1[[#This Row],[HITS submitted before]]&lt;&gt;0,Table1[[#This Row],[Number of HITs approved or rejected - Last 30 days]]=0),Table1[[#This Row],[Worker ID]],0)</f>
        <v>0</v>
      </c>
      <c r="V352" t="str">
        <f>IF(AND(Table1[[#This Row],[HITS submitted before]]=0,Table1[[#This Row],[Number of HITs approved or rejected - Last 30 days]]&lt;&gt;0),Table1[[#This Row],[Worker ID]],0)</f>
        <v>A3BBPCRHAJ61PP</v>
      </c>
      <c r="W352">
        <f>IF(AND(Table1[[#This Row],[HITS submitted before]]&lt;&gt;0,Table1[[#This Row],[Number of HITs approved or rejected - Last 30 days]]&lt;&gt;0),Table1[[#This Row],[Worker ID]],0)</f>
        <v>0</v>
      </c>
    </row>
    <row r="353" spans="1:23" x14ac:dyDescent="0.25">
      <c r="A353" t="s">
        <v>1133</v>
      </c>
      <c r="B353" t="s">
        <v>1134</v>
      </c>
      <c r="C353">
        <v>1</v>
      </c>
      <c r="D353">
        <v>1</v>
      </c>
      <c r="E353" s="1">
        <v>1</v>
      </c>
      <c r="F353">
        <f>Table1[[#This Row],[Number of HITs approved or rejected - Lifetime]]-Table1[[#This Row],[Number of HITs approved or rejected - Last 30 days]]</f>
        <v>0</v>
      </c>
      <c r="G353">
        <f>Table1[[#This Row],[Number of HITs approved - Lifetime]]-Table1[[#This Row],[Number of HITs approved - Last 30 days]]</f>
        <v>0</v>
      </c>
      <c r="H353">
        <f>IF(Table1[[#This Row],[HITS submitted before]]&gt;Table1[[#This Row],[HITs Approved Before]],Table1[[#This Row],[HITS submitted before]]-Table1[[#This Row],[HITs Approved Before]],0)</f>
        <v>0</v>
      </c>
      <c r="I353">
        <v>1</v>
      </c>
      <c r="J353">
        <v>1</v>
      </c>
      <c r="K353">
        <f>Table1[[#This Row],[Number of HITs approved or rejected - Last 30 days]]-Table1[[#This Row],[Number of HITs approved - Last 30 days]]</f>
        <v>0</v>
      </c>
      <c r="L35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3" s="1">
        <v>1</v>
      </c>
      <c r="N353">
        <v>1</v>
      </c>
      <c r="O353">
        <v>1</v>
      </c>
      <c r="P353" s="1">
        <v>1</v>
      </c>
      <c r="Q353" t="s">
        <v>15</v>
      </c>
      <c r="S353">
        <f>IF(Table1[[#This Row],[HITS submitted before]]&lt;&gt;0,Table1[[#This Row],[Worker ID]],0)</f>
        <v>0</v>
      </c>
      <c r="T353" t="str">
        <f>IF(Table1[[#This Row],[Number of HITs approved or rejected - Last 30 days]]&lt;&gt;0,Table1[[#This Row],[Worker ID]],0)</f>
        <v>A3BIO7O14WEKJU</v>
      </c>
      <c r="U353">
        <f>IF(AND(Table1[[#This Row],[HITS submitted before]]&lt;&gt;0,Table1[[#This Row],[Number of HITs approved or rejected - Last 30 days]]=0),Table1[[#This Row],[Worker ID]],0)</f>
        <v>0</v>
      </c>
      <c r="V353" t="str">
        <f>IF(AND(Table1[[#This Row],[HITS submitted before]]=0,Table1[[#This Row],[Number of HITs approved or rejected - Last 30 days]]&lt;&gt;0),Table1[[#This Row],[Worker ID]],0)</f>
        <v>A3BIO7O14WEKJU</v>
      </c>
      <c r="W353">
        <f>IF(AND(Table1[[#This Row],[HITS submitted before]]&lt;&gt;0,Table1[[#This Row],[Number of HITs approved or rejected - Last 30 days]]&lt;&gt;0),Table1[[#This Row],[Worker ID]],0)</f>
        <v>0</v>
      </c>
    </row>
    <row r="354" spans="1:23" x14ac:dyDescent="0.25">
      <c r="A354" t="s">
        <v>1145</v>
      </c>
      <c r="B354" t="s">
        <v>1146</v>
      </c>
      <c r="C354">
        <v>1</v>
      </c>
      <c r="D354">
        <v>1</v>
      </c>
      <c r="E354" s="1">
        <v>1</v>
      </c>
      <c r="F354">
        <f>Table1[[#This Row],[Number of HITs approved or rejected - Lifetime]]-Table1[[#This Row],[Number of HITs approved or rejected - Last 30 days]]</f>
        <v>0</v>
      </c>
      <c r="G354">
        <f>Table1[[#This Row],[Number of HITs approved - Lifetime]]-Table1[[#This Row],[Number of HITs approved - Last 30 days]]</f>
        <v>0</v>
      </c>
      <c r="H354">
        <f>IF(Table1[[#This Row],[HITS submitted before]]&gt;Table1[[#This Row],[HITs Approved Before]],Table1[[#This Row],[HITS submitted before]]-Table1[[#This Row],[HITs Approved Before]],0)</f>
        <v>0</v>
      </c>
      <c r="I354">
        <v>1</v>
      </c>
      <c r="J354">
        <v>1</v>
      </c>
      <c r="K354">
        <f>Table1[[#This Row],[Number of HITs approved or rejected - Last 30 days]]-Table1[[#This Row],[Number of HITs approved - Last 30 days]]</f>
        <v>0</v>
      </c>
      <c r="L35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4" s="1">
        <v>1</v>
      </c>
      <c r="N354">
        <v>1</v>
      </c>
      <c r="O354">
        <v>1</v>
      </c>
      <c r="P354" s="1">
        <v>1</v>
      </c>
      <c r="Q354" t="s">
        <v>15</v>
      </c>
      <c r="S354">
        <f>IF(Table1[[#This Row],[HITS submitted before]]&lt;&gt;0,Table1[[#This Row],[Worker ID]],0)</f>
        <v>0</v>
      </c>
      <c r="T354" t="str">
        <f>IF(Table1[[#This Row],[Number of HITs approved or rejected - Last 30 days]]&lt;&gt;0,Table1[[#This Row],[Worker ID]],0)</f>
        <v>A3CG971XRPJZGF</v>
      </c>
      <c r="U354">
        <f>IF(AND(Table1[[#This Row],[HITS submitted before]]&lt;&gt;0,Table1[[#This Row],[Number of HITs approved or rejected - Last 30 days]]=0),Table1[[#This Row],[Worker ID]],0)</f>
        <v>0</v>
      </c>
      <c r="V354" t="str">
        <f>IF(AND(Table1[[#This Row],[HITS submitted before]]=0,Table1[[#This Row],[Number of HITs approved or rejected - Last 30 days]]&lt;&gt;0),Table1[[#This Row],[Worker ID]],0)</f>
        <v>A3CG971XRPJZGF</v>
      </c>
      <c r="W354">
        <f>IF(AND(Table1[[#This Row],[HITS submitted before]]&lt;&gt;0,Table1[[#This Row],[Number of HITs approved or rejected - Last 30 days]]&lt;&gt;0),Table1[[#This Row],[Worker ID]],0)</f>
        <v>0</v>
      </c>
    </row>
    <row r="355" spans="1:23" x14ac:dyDescent="0.25">
      <c r="A355" t="s">
        <v>1167</v>
      </c>
      <c r="B355" t="s">
        <v>1168</v>
      </c>
      <c r="C355">
        <v>1</v>
      </c>
      <c r="D355">
        <v>1</v>
      </c>
      <c r="E355" s="1">
        <v>1</v>
      </c>
      <c r="F355">
        <f>Table1[[#This Row],[Number of HITs approved or rejected - Lifetime]]-Table1[[#This Row],[Number of HITs approved or rejected - Last 30 days]]</f>
        <v>0</v>
      </c>
      <c r="G355">
        <f>Table1[[#This Row],[Number of HITs approved - Lifetime]]-Table1[[#This Row],[Number of HITs approved - Last 30 days]]</f>
        <v>0</v>
      </c>
      <c r="H355">
        <f>IF(Table1[[#This Row],[HITS submitted before]]&gt;Table1[[#This Row],[HITs Approved Before]],Table1[[#This Row],[HITS submitted before]]-Table1[[#This Row],[HITs Approved Before]],0)</f>
        <v>0</v>
      </c>
      <c r="I355">
        <v>1</v>
      </c>
      <c r="J355">
        <v>1</v>
      </c>
      <c r="K355">
        <f>Table1[[#This Row],[Number of HITs approved or rejected - Last 30 days]]-Table1[[#This Row],[Number of HITs approved - Last 30 days]]</f>
        <v>0</v>
      </c>
      <c r="L35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5" s="1">
        <v>1</v>
      </c>
      <c r="N355">
        <v>1</v>
      </c>
      <c r="O355">
        <v>1</v>
      </c>
      <c r="P355" s="1">
        <v>1</v>
      </c>
      <c r="Q355" t="s">
        <v>15</v>
      </c>
      <c r="S355">
        <f>IF(Table1[[#This Row],[HITS submitted before]]&lt;&gt;0,Table1[[#This Row],[Worker ID]],0)</f>
        <v>0</v>
      </c>
      <c r="T355" t="str">
        <f>IF(Table1[[#This Row],[Number of HITs approved or rejected - Last 30 days]]&lt;&gt;0,Table1[[#This Row],[Worker ID]],0)</f>
        <v>A3E5JHLV813B61</v>
      </c>
      <c r="U355">
        <f>IF(AND(Table1[[#This Row],[HITS submitted before]]&lt;&gt;0,Table1[[#This Row],[Number of HITs approved or rejected - Last 30 days]]=0),Table1[[#This Row],[Worker ID]],0)</f>
        <v>0</v>
      </c>
      <c r="V355" t="str">
        <f>IF(AND(Table1[[#This Row],[HITS submitted before]]=0,Table1[[#This Row],[Number of HITs approved or rejected - Last 30 days]]&lt;&gt;0),Table1[[#This Row],[Worker ID]],0)</f>
        <v>A3E5JHLV813B61</v>
      </c>
      <c r="W355">
        <f>IF(AND(Table1[[#This Row],[HITS submitted before]]&lt;&gt;0,Table1[[#This Row],[Number of HITs approved or rejected - Last 30 days]]&lt;&gt;0),Table1[[#This Row],[Worker ID]],0)</f>
        <v>0</v>
      </c>
    </row>
    <row r="356" spans="1:23" x14ac:dyDescent="0.25">
      <c r="A356" t="s">
        <v>1177</v>
      </c>
      <c r="B356" t="s">
        <v>1178</v>
      </c>
      <c r="C356">
        <v>1</v>
      </c>
      <c r="D356">
        <v>1</v>
      </c>
      <c r="E356" s="1">
        <v>1</v>
      </c>
      <c r="F356">
        <f>Table1[[#This Row],[Number of HITs approved or rejected - Lifetime]]-Table1[[#This Row],[Number of HITs approved or rejected - Last 30 days]]</f>
        <v>0</v>
      </c>
      <c r="G356">
        <f>Table1[[#This Row],[Number of HITs approved - Lifetime]]-Table1[[#This Row],[Number of HITs approved - Last 30 days]]</f>
        <v>0</v>
      </c>
      <c r="H356">
        <f>IF(Table1[[#This Row],[HITS submitted before]]&gt;Table1[[#This Row],[HITs Approved Before]],Table1[[#This Row],[HITS submitted before]]-Table1[[#This Row],[HITs Approved Before]],0)</f>
        <v>0</v>
      </c>
      <c r="I356">
        <v>1</v>
      </c>
      <c r="J356">
        <v>1</v>
      </c>
      <c r="K356">
        <f>Table1[[#This Row],[Number of HITs approved or rejected - Last 30 days]]-Table1[[#This Row],[Number of HITs approved - Last 30 days]]</f>
        <v>0</v>
      </c>
      <c r="L35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6" s="1">
        <v>1</v>
      </c>
      <c r="N356">
        <v>1</v>
      </c>
      <c r="O356">
        <v>1</v>
      </c>
      <c r="P356" s="1">
        <v>1</v>
      </c>
      <c r="Q356" t="s">
        <v>15</v>
      </c>
      <c r="S356">
        <f>IF(Table1[[#This Row],[HITS submitted before]]&lt;&gt;0,Table1[[#This Row],[Worker ID]],0)</f>
        <v>0</v>
      </c>
      <c r="T356" t="str">
        <f>IF(Table1[[#This Row],[Number of HITs approved or rejected - Last 30 days]]&lt;&gt;0,Table1[[#This Row],[Worker ID]],0)</f>
        <v>A3F6ZHPP1NTFZJ</v>
      </c>
      <c r="U356">
        <f>IF(AND(Table1[[#This Row],[HITS submitted before]]&lt;&gt;0,Table1[[#This Row],[Number of HITs approved or rejected - Last 30 days]]=0),Table1[[#This Row],[Worker ID]],0)</f>
        <v>0</v>
      </c>
      <c r="V356" t="str">
        <f>IF(AND(Table1[[#This Row],[HITS submitted before]]=0,Table1[[#This Row],[Number of HITs approved or rejected - Last 30 days]]&lt;&gt;0),Table1[[#This Row],[Worker ID]],0)</f>
        <v>A3F6ZHPP1NTFZJ</v>
      </c>
      <c r="W356">
        <f>IF(AND(Table1[[#This Row],[HITS submitted before]]&lt;&gt;0,Table1[[#This Row],[Number of HITs approved or rejected - Last 30 days]]&lt;&gt;0),Table1[[#This Row],[Worker ID]],0)</f>
        <v>0</v>
      </c>
    </row>
    <row r="357" spans="1:23" x14ac:dyDescent="0.25">
      <c r="A357" t="s">
        <v>1187</v>
      </c>
      <c r="B357" t="s">
        <v>1188</v>
      </c>
      <c r="C357">
        <v>1</v>
      </c>
      <c r="D357">
        <v>1</v>
      </c>
      <c r="E357" s="1">
        <v>1</v>
      </c>
      <c r="F357">
        <f>Table1[[#This Row],[Number of HITs approved or rejected - Lifetime]]-Table1[[#This Row],[Number of HITs approved or rejected - Last 30 days]]</f>
        <v>0</v>
      </c>
      <c r="G357">
        <f>Table1[[#This Row],[Number of HITs approved - Lifetime]]-Table1[[#This Row],[Number of HITs approved - Last 30 days]]</f>
        <v>0</v>
      </c>
      <c r="H357">
        <f>IF(Table1[[#This Row],[HITS submitted before]]&gt;Table1[[#This Row],[HITs Approved Before]],Table1[[#This Row],[HITS submitted before]]-Table1[[#This Row],[HITs Approved Before]],0)</f>
        <v>0</v>
      </c>
      <c r="I357">
        <v>1</v>
      </c>
      <c r="J357">
        <v>1</v>
      </c>
      <c r="K357">
        <f>Table1[[#This Row],[Number of HITs approved or rejected - Last 30 days]]-Table1[[#This Row],[Number of HITs approved - Last 30 days]]</f>
        <v>0</v>
      </c>
      <c r="L35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7" s="1">
        <v>1</v>
      </c>
      <c r="N357">
        <v>1</v>
      </c>
      <c r="O357">
        <v>1</v>
      </c>
      <c r="P357" s="1">
        <v>1</v>
      </c>
      <c r="Q357" t="s">
        <v>15</v>
      </c>
      <c r="S357">
        <f>IF(Table1[[#This Row],[HITS submitted before]]&lt;&gt;0,Table1[[#This Row],[Worker ID]],0)</f>
        <v>0</v>
      </c>
      <c r="T357" t="str">
        <f>IF(Table1[[#This Row],[Number of HITs approved or rejected - Last 30 days]]&lt;&gt;0,Table1[[#This Row],[Worker ID]],0)</f>
        <v>A3FU99QHMC1KLP</v>
      </c>
      <c r="U357">
        <f>IF(AND(Table1[[#This Row],[HITS submitted before]]&lt;&gt;0,Table1[[#This Row],[Number of HITs approved or rejected - Last 30 days]]=0),Table1[[#This Row],[Worker ID]],0)</f>
        <v>0</v>
      </c>
      <c r="V357" t="str">
        <f>IF(AND(Table1[[#This Row],[HITS submitted before]]=0,Table1[[#This Row],[Number of HITs approved or rejected - Last 30 days]]&lt;&gt;0),Table1[[#This Row],[Worker ID]],0)</f>
        <v>A3FU99QHMC1KLP</v>
      </c>
      <c r="W357">
        <f>IF(AND(Table1[[#This Row],[HITS submitted before]]&lt;&gt;0,Table1[[#This Row],[Number of HITs approved or rejected - Last 30 days]]&lt;&gt;0),Table1[[#This Row],[Worker ID]],0)</f>
        <v>0</v>
      </c>
    </row>
    <row r="358" spans="1:23" x14ac:dyDescent="0.25">
      <c r="A358" t="s">
        <v>1191</v>
      </c>
      <c r="B358" t="s">
        <v>1192</v>
      </c>
      <c r="C358">
        <v>1</v>
      </c>
      <c r="D358">
        <v>1</v>
      </c>
      <c r="E358" s="1">
        <v>1</v>
      </c>
      <c r="F358">
        <f>Table1[[#This Row],[Number of HITs approved or rejected - Lifetime]]-Table1[[#This Row],[Number of HITs approved or rejected - Last 30 days]]</f>
        <v>0</v>
      </c>
      <c r="G358">
        <f>Table1[[#This Row],[Number of HITs approved - Lifetime]]-Table1[[#This Row],[Number of HITs approved - Last 30 days]]</f>
        <v>0</v>
      </c>
      <c r="H358">
        <f>IF(Table1[[#This Row],[HITS submitted before]]&gt;Table1[[#This Row],[HITs Approved Before]],Table1[[#This Row],[HITS submitted before]]-Table1[[#This Row],[HITs Approved Before]],0)</f>
        <v>0</v>
      </c>
      <c r="I358">
        <v>1</v>
      </c>
      <c r="J358">
        <v>1</v>
      </c>
      <c r="K358">
        <f>Table1[[#This Row],[Number of HITs approved or rejected - Last 30 days]]-Table1[[#This Row],[Number of HITs approved - Last 30 days]]</f>
        <v>0</v>
      </c>
      <c r="L35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8" s="1">
        <v>1</v>
      </c>
      <c r="N358">
        <v>1</v>
      </c>
      <c r="O358">
        <v>1</v>
      </c>
      <c r="P358" s="1">
        <v>1</v>
      </c>
      <c r="Q358" t="s">
        <v>15</v>
      </c>
      <c r="S358">
        <f>IF(Table1[[#This Row],[HITS submitted before]]&lt;&gt;0,Table1[[#This Row],[Worker ID]],0)</f>
        <v>0</v>
      </c>
      <c r="T358" t="str">
        <f>IF(Table1[[#This Row],[Number of HITs approved or rejected - Last 30 days]]&lt;&gt;0,Table1[[#This Row],[Worker ID]],0)</f>
        <v>A3G3KBCDA9L2C4</v>
      </c>
      <c r="U358">
        <f>IF(AND(Table1[[#This Row],[HITS submitted before]]&lt;&gt;0,Table1[[#This Row],[Number of HITs approved or rejected - Last 30 days]]=0),Table1[[#This Row],[Worker ID]],0)</f>
        <v>0</v>
      </c>
      <c r="V358" t="str">
        <f>IF(AND(Table1[[#This Row],[HITS submitted before]]=0,Table1[[#This Row],[Number of HITs approved or rejected - Last 30 days]]&lt;&gt;0),Table1[[#This Row],[Worker ID]],0)</f>
        <v>A3G3KBCDA9L2C4</v>
      </c>
      <c r="W358">
        <f>IF(AND(Table1[[#This Row],[HITS submitted before]]&lt;&gt;0,Table1[[#This Row],[Number of HITs approved or rejected - Last 30 days]]&lt;&gt;0),Table1[[#This Row],[Worker ID]],0)</f>
        <v>0</v>
      </c>
    </row>
    <row r="359" spans="1:23" x14ac:dyDescent="0.25">
      <c r="A359" t="s">
        <v>1215</v>
      </c>
      <c r="B359" t="s">
        <v>1216</v>
      </c>
      <c r="C359">
        <v>1</v>
      </c>
      <c r="D359">
        <v>1</v>
      </c>
      <c r="E359" s="1">
        <v>1</v>
      </c>
      <c r="F359">
        <f>Table1[[#This Row],[Number of HITs approved or rejected - Lifetime]]-Table1[[#This Row],[Number of HITs approved or rejected - Last 30 days]]</f>
        <v>0</v>
      </c>
      <c r="G359">
        <f>Table1[[#This Row],[Number of HITs approved - Lifetime]]-Table1[[#This Row],[Number of HITs approved - Last 30 days]]</f>
        <v>0</v>
      </c>
      <c r="H359">
        <f>IF(Table1[[#This Row],[HITS submitted before]]&gt;Table1[[#This Row],[HITs Approved Before]],Table1[[#This Row],[HITS submitted before]]-Table1[[#This Row],[HITs Approved Before]],0)</f>
        <v>0</v>
      </c>
      <c r="I359">
        <v>1</v>
      </c>
      <c r="J359">
        <v>1</v>
      </c>
      <c r="K359">
        <f>Table1[[#This Row],[Number of HITs approved or rejected - Last 30 days]]-Table1[[#This Row],[Number of HITs approved - Last 30 days]]</f>
        <v>0</v>
      </c>
      <c r="L35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59" s="1">
        <v>1</v>
      </c>
      <c r="N359">
        <v>1</v>
      </c>
      <c r="O359">
        <v>1</v>
      </c>
      <c r="P359" s="1">
        <v>1</v>
      </c>
      <c r="Q359" t="s">
        <v>15</v>
      </c>
      <c r="S359">
        <f>IF(Table1[[#This Row],[HITS submitted before]]&lt;&gt;0,Table1[[#This Row],[Worker ID]],0)</f>
        <v>0</v>
      </c>
      <c r="T359" t="str">
        <f>IF(Table1[[#This Row],[Number of HITs approved or rejected - Last 30 days]]&lt;&gt;0,Table1[[#This Row],[Worker ID]],0)</f>
        <v>A3HNQEL7IADBGE</v>
      </c>
      <c r="U359">
        <f>IF(AND(Table1[[#This Row],[HITS submitted before]]&lt;&gt;0,Table1[[#This Row],[Number of HITs approved or rejected - Last 30 days]]=0),Table1[[#This Row],[Worker ID]],0)</f>
        <v>0</v>
      </c>
      <c r="V359" t="str">
        <f>IF(AND(Table1[[#This Row],[HITS submitted before]]=0,Table1[[#This Row],[Number of HITs approved or rejected - Last 30 days]]&lt;&gt;0),Table1[[#This Row],[Worker ID]],0)</f>
        <v>A3HNQEL7IADBGE</v>
      </c>
      <c r="W359">
        <f>IF(AND(Table1[[#This Row],[HITS submitted before]]&lt;&gt;0,Table1[[#This Row],[Number of HITs approved or rejected - Last 30 days]]&lt;&gt;0),Table1[[#This Row],[Worker ID]],0)</f>
        <v>0</v>
      </c>
    </row>
    <row r="360" spans="1:23" x14ac:dyDescent="0.25">
      <c r="A360" t="s">
        <v>1241</v>
      </c>
      <c r="B360" t="s">
        <v>1242</v>
      </c>
      <c r="C360">
        <v>1</v>
      </c>
      <c r="D360">
        <v>1</v>
      </c>
      <c r="E360" s="1">
        <v>1</v>
      </c>
      <c r="F360">
        <f>Table1[[#This Row],[Number of HITs approved or rejected - Lifetime]]-Table1[[#This Row],[Number of HITs approved or rejected - Last 30 days]]</f>
        <v>0</v>
      </c>
      <c r="G360">
        <f>Table1[[#This Row],[Number of HITs approved - Lifetime]]-Table1[[#This Row],[Number of HITs approved - Last 30 days]]</f>
        <v>0</v>
      </c>
      <c r="H360">
        <f>IF(Table1[[#This Row],[HITS submitted before]]&gt;Table1[[#This Row],[HITs Approved Before]],Table1[[#This Row],[HITS submitted before]]-Table1[[#This Row],[HITs Approved Before]],0)</f>
        <v>0</v>
      </c>
      <c r="I360">
        <v>1</v>
      </c>
      <c r="J360">
        <v>1</v>
      </c>
      <c r="K360">
        <f>Table1[[#This Row],[Number of HITs approved or rejected - Last 30 days]]-Table1[[#This Row],[Number of HITs approved - Last 30 days]]</f>
        <v>0</v>
      </c>
      <c r="L36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0" s="1">
        <v>1</v>
      </c>
      <c r="N360">
        <v>1</v>
      </c>
      <c r="O360">
        <v>1</v>
      </c>
      <c r="P360" s="1">
        <v>1</v>
      </c>
      <c r="Q360" t="s">
        <v>15</v>
      </c>
      <c r="S360">
        <f>IF(Table1[[#This Row],[HITS submitted before]]&lt;&gt;0,Table1[[#This Row],[Worker ID]],0)</f>
        <v>0</v>
      </c>
      <c r="T360" t="str">
        <f>IF(Table1[[#This Row],[Number of HITs approved or rejected - Last 30 days]]&lt;&gt;0,Table1[[#This Row],[Worker ID]],0)</f>
        <v>A3JR6YSGYOP4T7</v>
      </c>
      <c r="U360">
        <f>IF(AND(Table1[[#This Row],[HITS submitted before]]&lt;&gt;0,Table1[[#This Row],[Number of HITs approved or rejected - Last 30 days]]=0),Table1[[#This Row],[Worker ID]],0)</f>
        <v>0</v>
      </c>
      <c r="V360" t="str">
        <f>IF(AND(Table1[[#This Row],[HITS submitted before]]=0,Table1[[#This Row],[Number of HITs approved or rejected - Last 30 days]]&lt;&gt;0),Table1[[#This Row],[Worker ID]],0)</f>
        <v>A3JR6YSGYOP4T7</v>
      </c>
      <c r="W360">
        <f>IF(AND(Table1[[#This Row],[HITS submitted before]]&lt;&gt;0,Table1[[#This Row],[Number of HITs approved or rejected - Last 30 days]]&lt;&gt;0),Table1[[#This Row],[Worker ID]],0)</f>
        <v>0</v>
      </c>
    </row>
    <row r="361" spans="1:23" x14ac:dyDescent="0.25">
      <c r="A361" t="s">
        <v>1243</v>
      </c>
      <c r="B361" t="s">
        <v>1244</v>
      </c>
      <c r="C361">
        <v>1</v>
      </c>
      <c r="D361">
        <v>1</v>
      </c>
      <c r="E361" s="1">
        <v>1</v>
      </c>
      <c r="F361">
        <f>Table1[[#This Row],[Number of HITs approved or rejected - Lifetime]]-Table1[[#This Row],[Number of HITs approved or rejected - Last 30 days]]</f>
        <v>0</v>
      </c>
      <c r="G361">
        <f>Table1[[#This Row],[Number of HITs approved - Lifetime]]-Table1[[#This Row],[Number of HITs approved - Last 30 days]]</f>
        <v>0</v>
      </c>
      <c r="H361">
        <f>IF(Table1[[#This Row],[HITS submitted before]]&gt;Table1[[#This Row],[HITs Approved Before]],Table1[[#This Row],[HITS submitted before]]-Table1[[#This Row],[HITs Approved Before]],0)</f>
        <v>0</v>
      </c>
      <c r="I361">
        <v>1</v>
      </c>
      <c r="J361">
        <v>1</v>
      </c>
      <c r="K361">
        <f>Table1[[#This Row],[Number of HITs approved or rejected - Last 30 days]]-Table1[[#This Row],[Number of HITs approved - Last 30 days]]</f>
        <v>0</v>
      </c>
      <c r="L36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1" s="1">
        <v>1</v>
      </c>
      <c r="N361">
        <v>1</v>
      </c>
      <c r="O361">
        <v>1</v>
      </c>
      <c r="P361" s="1">
        <v>1</v>
      </c>
      <c r="Q361" t="s">
        <v>15</v>
      </c>
      <c r="S361">
        <f>IF(Table1[[#This Row],[HITS submitted before]]&lt;&gt;0,Table1[[#This Row],[Worker ID]],0)</f>
        <v>0</v>
      </c>
      <c r="T361" t="str">
        <f>IF(Table1[[#This Row],[Number of HITs approved or rejected - Last 30 days]]&lt;&gt;0,Table1[[#This Row],[Worker ID]],0)</f>
        <v>A3JU8GK9WXJ1BC</v>
      </c>
      <c r="U361">
        <f>IF(AND(Table1[[#This Row],[HITS submitted before]]&lt;&gt;0,Table1[[#This Row],[Number of HITs approved or rejected - Last 30 days]]=0),Table1[[#This Row],[Worker ID]],0)</f>
        <v>0</v>
      </c>
      <c r="V361" t="str">
        <f>IF(AND(Table1[[#This Row],[HITS submitted before]]=0,Table1[[#This Row],[Number of HITs approved or rejected - Last 30 days]]&lt;&gt;0),Table1[[#This Row],[Worker ID]],0)</f>
        <v>A3JU8GK9WXJ1BC</v>
      </c>
      <c r="W361">
        <f>IF(AND(Table1[[#This Row],[HITS submitted before]]&lt;&gt;0,Table1[[#This Row],[Number of HITs approved or rejected - Last 30 days]]&lt;&gt;0),Table1[[#This Row],[Worker ID]],0)</f>
        <v>0</v>
      </c>
    </row>
    <row r="362" spans="1:23" x14ac:dyDescent="0.25">
      <c r="A362" t="s">
        <v>1249</v>
      </c>
      <c r="B362" t="s">
        <v>1250</v>
      </c>
      <c r="C362">
        <v>1</v>
      </c>
      <c r="D362">
        <v>1</v>
      </c>
      <c r="E362" s="1">
        <v>1</v>
      </c>
      <c r="F362">
        <f>Table1[[#This Row],[Number of HITs approved or rejected - Lifetime]]-Table1[[#This Row],[Number of HITs approved or rejected - Last 30 days]]</f>
        <v>0</v>
      </c>
      <c r="G362">
        <f>Table1[[#This Row],[Number of HITs approved - Lifetime]]-Table1[[#This Row],[Number of HITs approved - Last 30 days]]</f>
        <v>0</v>
      </c>
      <c r="H362">
        <f>IF(Table1[[#This Row],[HITS submitted before]]&gt;Table1[[#This Row],[HITs Approved Before]],Table1[[#This Row],[HITS submitted before]]-Table1[[#This Row],[HITs Approved Before]],0)</f>
        <v>0</v>
      </c>
      <c r="I362">
        <v>1</v>
      </c>
      <c r="J362">
        <v>1</v>
      </c>
      <c r="K362">
        <f>Table1[[#This Row],[Number of HITs approved or rejected - Last 30 days]]-Table1[[#This Row],[Number of HITs approved - Last 30 days]]</f>
        <v>0</v>
      </c>
      <c r="L36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2" s="1">
        <v>1</v>
      </c>
      <c r="N362">
        <v>1</v>
      </c>
      <c r="O362">
        <v>1</v>
      </c>
      <c r="P362" s="1">
        <v>1</v>
      </c>
      <c r="Q362" t="s">
        <v>15</v>
      </c>
      <c r="S362">
        <f>IF(Table1[[#This Row],[HITS submitted before]]&lt;&gt;0,Table1[[#This Row],[Worker ID]],0)</f>
        <v>0</v>
      </c>
      <c r="T362" t="str">
        <f>IF(Table1[[#This Row],[Number of HITs approved or rejected - Last 30 days]]&lt;&gt;0,Table1[[#This Row],[Worker ID]],0)</f>
        <v>A3K9PGO5F3KCR8</v>
      </c>
      <c r="U362">
        <f>IF(AND(Table1[[#This Row],[HITS submitted before]]&lt;&gt;0,Table1[[#This Row],[Number of HITs approved or rejected - Last 30 days]]=0),Table1[[#This Row],[Worker ID]],0)</f>
        <v>0</v>
      </c>
      <c r="V362" t="str">
        <f>IF(AND(Table1[[#This Row],[HITS submitted before]]=0,Table1[[#This Row],[Number of HITs approved or rejected - Last 30 days]]&lt;&gt;0),Table1[[#This Row],[Worker ID]],0)</f>
        <v>A3K9PGO5F3KCR8</v>
      </c>
      <c r="W362">
        <f>IF(AND(Table1[[#This Row],[HITS submitted before]]&lt;&gt;0,Table1[[#This Row],[Number of HITs approved or rejected - Last 30 days]]&lt;&gt;0),Table1[[#This Row],[Worker ID]],0)</f>
        <v>0</v>
      </c>
    </row>
    <row r="363" spans="1:23" x14ac:dyDescent="0.25">
      <c r="A363" t="s">
        <v>1257</v>
      </c>
      <c r="B363" t="s">
        <v>1258</v>
      </c>
      <c r="C363">
        <v>1</v>
      </c>
      <c r="D363">
        <v>1</v>
      </c>
      <c r="E363" s="1">
        <v>1</v>
      </c>
      <c r="F363">
        <f>Table1[[#This Row],[Number of HITs approved or rejected - Lifetime]]-Table1[[#This Row],[Number of HITs approved or rejected - Last 30 days]]</f>
        <v>0</v>
      </c>
      <c r="G363">
        <f>Table1[[#This Row],[Number of HITs approved - Lifetime]]-Table1[[#This Row],[Number of HITs approved - Last 30 days]]</f>
        <v>0</v>
      </c>
      <c r="H363">
        <f>IF(Table1[[#This Row],[HITS submitted before]]&gt;Table1[[#This Row],[HITs Approved Before]],Table1[[#This Row],[HITS submitted before]]-Table1[[#This Row],[HITs Approved Before]],0)</f>
        <v>0</v>
      </c>
      <c r="I363">
        <v>1</v>
      </c>
      <c r="J363">
        <v>1</v>
      </c>
      <c r="K363">
        <f>Table1[[#This Row],[Number of HITs approved or rejected - Last 30 days]]-Table1[[#This Row],[Number of HITs approved - Last 30 days]]</f>
        <v>0</v>
      </c>
      <c r="L36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3" s="1">
        <v>1</v>
      </c>
      <c r="N363">
        <v>1</v>
      </c>
      <c r="O363">
        <v>1</v>
      </c>
      <c r="P363" s="1">
        <v>1</v>
      </c>
      <c r="Q363" t="s">
        <v>15</v>
      </c>
      <c r="S363">
        <f>IF(Table1[[#This Row],[HITS submitted before]]&lt;&gt;0,Table1[[#This Row],[Worker ID]],0)</f>
        <v>0</v>
      </c>
      <c r="T363" t="str">
        <f>IF(Table1[[#This Row],[Number of HITs approved or rejected - Last 30 days]]&lt;&gt;0,Table1[[#This Row],[Worker ID]],0)</f>
        <v>A3KQQZA53CEMP0</v>
      </c>
      <c r="U363">
        <f>IF(AND(Table1[[#This Row],[HITS submitted before]]&lt;&gt;0,Table1[[#This Row],[Number of HITs approved or rejected - Last 30 days]]=0),Table1[[#This Row],[Worker ID]],0)</f>
        <v>0</v>
      </c>
      <c r="V363" t="str">
        <f>IF(AND(Table1[[#This Row],[HITS submitted before]]=0,Table1[[#This Row],[Number of HITs approved or rejected - Last 30 days]]&lt;&gt;0),Table1[[#This Row],[Worker ID]],0)</f>
        <v>A3KQQZA53CEMP0</v>
      </c>
      <c r="W363">
        <f>IF(AND(Table1[[#This Row],[HITS submitted before]]&lt;&gt;0,Table1[[#This Row],[Number of HITs approved or rejected - Last 30 days]]&lt;&gt;0),Table1[[#This Row],[Worker ID]],0)</f>
        <v>0</v>
      </c>
    </row>
    <row r="364" spans="1:23" x14ac:dyDescent="0.25">
      <c r="A364" t="s">
        <v>1259</v>
      </c>
      <c r="B364" t="s">
        <v>1260</v>
      </c>
      <c r="C364">
        <v>1</v>
      </c>
      <c r="D364">
        <v>1</v>
      </c>
      <c r="E364" s="1">
        <v>1</v>
      </c>
      <c r="F364">
        <f>Table1[[#This Row],[Number of HITs approved or rejected - Lifetime]]-Table1[[#This Row],[Number of HITs approved or rejected - Last 30 days]]</f>
        <v>0</v>
      </c>
      <c r="G364">
        <f>Table1[[#This Row],[Number of HITs approved - Lifetime]]-Table1[[#This Row],[Number of HITs approved - Last 30 days]]</f>
        <v>0</v>
      </c>
      <c r="H364">
        <f>IF(Table1[[#This Row],[HITS submitted before]]&gt;Table1[[#This Row],[HITs Approved Before]],Table1[[#This Row],[HITS submitted before]]-Table1[[#This Row],[HITs Approved Before]],0)</f>
        <v>0</v>
      </c>
      <c r="I364">
        <v>1</v>
      </c>
      <c r="J364">
        <v>1</v>
      </c>
      <c r="K364">
        <f>Table1[[#This Row],[Number of HITs approved or rejected - Last 30 days]]-Table1[[#This Row],[Number of HITs approved - Last 30 days]]</f>
        <v>0</v>
      </c>
      <c r="L36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4" s="1">
        <v>1</v>
      </c>
      <c r="N364">
        <v>1</v>
      </c>
      <c r="O364">
        <v>1</v>
      </c>
      <c r="P364" s="1">
        <v>1</v>
      </c>
      <c r="Q364" t="s">
        <v>15</v>
      </c>
      <c r="S364">
        <f>IF(Table1[[#This Row],[HITS submitted before]]&lt;&gt;0,Table1[[#This Row],[Worker ID]],0)</f>
        <v>0</v>
      </c>
      <c r="T364" t="str">
        <f>IF(Table1[[#This Row],[Number of HITs approved or rejected - Last 30 days]]&lt;&gt;0,Table1[[#This Row],[Worker ID]],0)</f>
        <v>A3KU6PAURURKSL</v>
      </c>
      <c r="U364">
        <f>IF(AND(Table1[[#This Row],[HITS submitted before]]&lt;&gt;0,Table1[[#This Row],[Number of HITs approved or rejected - Last 30 days]]=0),Table1[[#This Row],[Worker ID]],0)</f>
        <v>0</v>
      </c>
      <c r="V364" t="str">
        <f>IF(AND(Table1[[#This Row],[HITS submitted before]]=0,Table1[[#This Row],[Number of HITs approved or rejected - Last 30 days]]&lt;&gt;0),Table1[[#This Row],[Worker ID]],0)</f>
        <v>A3KU6PAURURKSL</v>
      </c>
      <c r="W364">
        <f>IF(AND(Table1[[#This Row],[HITS submitted before]]&lt;&gt;0,Table1[[#This Row],[Number of HITs approved or rejected - Last 30 days]]&lt;&gt;0),Table1[[#This Row],[Worker ID]],0)</f>
        <v>0</v>
      </c>
    </row>
    <row r="365" spans="1:23" x14ac:dyDescent="0.25">
      <c r="A365" t="s">
        <v>1261</v>
      </c>
      <c r="B365" t="s">
        <v>1262</v>
      </c>
      <c r="C365">
        <v>1</v>
      </c>
      <c r="D365">
        <v>1</v>
      </c>
      <c r="E365" s="1">
        <v>1</v>
      </c>
      <c r="F365">
        <f>Table1[[#This Row],[Number of HITs approved or rejected - Lifetime]]-Table1[[#This Row],[Number of HITs approved or rejected - Last 30 days]]</f>
        <v>0</v>
      </c>
      <c r="G365">
        <f>Table1[[#This Row],[Number of HITs approved - Lifetime]]-Table1[[#This Row],[Number of HITs approved - Last 30 days]]</f>
        <v>0</v>
      </c>
      <c r="H365">
        <f>IF(Table1[[#This Row],[HITS submitted before]]&gt;Table1[[#This Row],[HITs Approved Before]],Table1[[#This Row],[HITS submitted before]]-Table1[[#This Row],[HITs Approved Before]],0)</f>
        <v>0</v>
      </c>
      <c r="I365">
        <v>1</v>
      </c>
      <c r="J365">
        <v>1</v>
      </c>
      <c r="K365">
        <f>Table1[[#This Row],[Number of HITs approved or rejected - Last 30 days]]-Table1[[#This Row],[Number of HITs approved - Last 30 days]]</f>
        <v>0</v>
      </c>
      <c r="L36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5" s="1">
        <v>1</v>
      </c>
      <c r="N365">
        <v>1</v>
      </c>
      <c r="O365">
        <v>1</v>
      </c>
      <c r="P365" s="1">
        <v>1</v>
      </c>
      <c r="Q365" t="s">
        <v>15</v>
      </c>
      <c r="S365">
        <f>IF(Table1[[#This Row],[HITS submitted before]]&lt;&gt;0,Table1[[#This Row],[Worker ID]],0)</f>
        <v>0</v>
      </c>
      <c r="T365" t="str">
        <f>IF(Table1[[#This Row],[Number of HITs approved or rejected - Last 30 days]]&lt;&gt;0,Table1[[#This Row],[Worker ID]],0)</f>
        <v>A3KX8PBHVFQZ3U</v>
      </c>
      <c r="U365">
        <f>IF(AND(Table1[[#This Row],[HITS submitted before]]&lt;&gt;0,Table1[[#This Row],[Number of HITs approved or rejected - Last 30 days]]=0),Table1[[#This Row],[Worker ID]],0)</f>
        <v>0</v>
      </c>
      <c r="V365" t="str">
        <f>IF(AND(Table1[[#This Row],[HITS submitted before]]=0,Table1[[#This Row],[Number of HITs approved or rejected - Last 30 days]]&lt;&gt;0),Table1[[#This Row],[Worker ID]],0)</f>
        <v>A3KX8PBHVFQZ3U</v>
      </c>
      <c r="W365">
        <f>IF(AND(Table1[[#This Row],[HITS submitted before]]&lt;&gt;0,Table1[[#This Row],[Number of HITs approved or rejected - Last 30 days]]&lt;&gt;0),Table1[[#This Row],[Worker ID]],0)</f>
        <v>0</v>
      </c>
    </row>
    <row r="366" spans="1:23" x14ac:dyDescent="0.25">
      <c r="A366" t="s">
        <v>1293</v>
      </c>
      <c r="B366" t="s">
        <v>1294</v>
      </c>
      <c r="C366">
        <v>1</v>
      </c>
      <c r="D366">
        <v>1</v>
      </c>
      <c r="E366" s="1">
        <v>1</v>
      </c>
      <c r="F366">
        <f>Table1[[#This Row],[Number of HITs approved or rejected - Lifetime]]-Table1[[#This Row],[Number of HITs approved or rejected - Last 30 days]]</f>
        <v>0</v>
      </c>
      <c r="G366">
        <f>Table1[[#This Row],[Number of HITs approved - Lifetime]]-Table1[[#This Row],[Number of HITs approved - Last 30 days]]</f>
        <v>0</v>
      </c>
      <c r="H366">
        <f>IF(Table1[[#This Row],[HITS submitted before]]&gt;Table1[[#This Row],[HITs Approved Before]],Table1[[#This Row],[HITS submitted before]]-Table1[[#This Row],[HITs Approved Before]],0)</f>
        <v>0</v>
      </c>
      <c r="I366">
        <v>1</v>
      </c>
      <c r="J366">
        <v>1</v>
      </c>
      <c r="K366">
        <f>Table1[[#This Row],[Number of HITs approved or rejected - Last 30 days]]-Table1[[#This Row],[Number of HITs approved - Last 30 days]]</f>
        <v>0</v>
      </c>
      <c r="L36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6" s="1">
        <v>1</v>
      </c>
      <c r="N366">
        <v>1</v>
      </c>
      <c r="O366">
        <v>1</v>
      </c>
      <c r="P366" s="1">
        <v>1</v>
      </c>
      <c r="Q366" t="s">
        <v>15</v>
      </c>
      <c r="S366">
        <f>IF(Table1[[#This Row],[HITS submitted before]]&lt;&gt;0,Table1[[#This Row],[Worker ID]],0)</f>
        <v>0</v>
      </c>
      <c r="T366" t="str">
        <f>IF(Table1[[#This Row],[Number of HITs approved or rejected - Last 30 days]]&lt;&gt;0,Table1[[#This Row],[Worker ID]],0)</f>
        <v>A3NMRXYNBNFNUT</v>
      </c>
      <c r="U366">
        <f>IF(AND(Table1[[#This Row],[HITS submitted before]]&lt;&gt;0,Table1[[#This Row],[Number of HITs approved or rejected - Last 30 days]]=0),Table1[[#This Row],[Worker ID]],0)</f>
        <v>0</v>
      </c>
      <c r="V366" t="str">
        <f>IF(AND(Table1[[#This Row],[HITS submitted before]]=0,Table1[[#This Row],[Number of HITs approved or rejected - Last 30 days]]&lt;&gt;0),Table1[[#This Row],[Worker ID]],0)</f>
        <v>A3NMRXYNBNFNUT</v>
      </c>
      <c r="W366">
        <f>IF(AND(Table1[[#This Row],[HITS submitted before]]&lt;&gt;0,Table1[[#This Row],[Number of HITs approved or rejected - Last 30 days]]&lt;&gt;0),Table1[[#This Row],[Worker ID]],0)</f>
        <v>0</v>
      </c>
    </row>
    <row r="367" spans="1:23" x14ac:dyDescent="0.25">
      <c r="A367" t="s">
        <v>1309</v>
      </c>
      <c r="B367" t="s">
        <v>1310</v>
      </c>
      <c r="C367">
        <v>1</v>
      </c>
      <c r="D367">
        <v>1</v>
      </c>
      <c r="E367" s="1">
        <v>1</v>
      </c>
      <c r="F367">
        <f>Table1[[#This Row],[Number of HITs approved or rejected - Lifetime]]-Table1[[#This Row],[Number of HITs approved or rejected - Last 30 days]]</f>
        <v>0</v>
      </c>
      <c r="G367">
        <f>Table1[[#This Row],[Number of HITs approved - Lifetime]]-Table1[[#This Row],[Number of HITs approved - Last 30 days]]</f>
        <v>0</v>
      </c>
      <c r="H367">
        <f>IF(Table1[[#This Row],[HITS submitted before]]&gt;Table1[[#This Row],[HITs Approved Before]],Table1[[#This Row],[HITS submitted before]]-Table1[[#This Row],[HITs Approved Before]],0)</f>
        <v>0</v>
      </c>
      <c r="I367">
        <v>1</v>
      </c>
      <c r="J367">
        <v>1</v>
      </c>
      <c r="K367">
        <f>Table1[[#This Row],[Number of HITs approved or rejected - Last 30 days]]-Table1[[#This Row],[Number of HITs approved - Last 30 days]]</f>
        <v>0</v>
      </c>
      <c r="L36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7" s="1">
        <v>1</v>
      </c>
      <c r="N367">
        <v>1</v>
      </c>
      <c r="O367">
        <v>1</v>
      </c>
      <c r="P367" s="1">
        <v>1</v>
      </c>
      <c r="Q367" t="s">
        <v>15</v>
      </c>
      <c r="S367">
        <f>IF(Table1[[#This Row],[HITS submitted before]]&lt;&gt;0,Table1[[#This Row],[Worker ID]],0)</f>
        <v>0</v>
      </c>
      <c r="T367" t="str">
        <f>IF(Table1[[#This Row],[Number of HITs approved or rejected - Last 30 days]]&lt;&gt;0,Table1[[#This Row],[Worker ID]],0)</f>
        <v>A3OW3A4GGSLY2C</v>
      </c>
      <c r="U367">
        <f>IF(AND(Table1[[#This Row],[HITS submitted before]]&lt;&gt;0,Table1[[#This Row],[Number of HITs approved or rejected - Last 30 days]]=0),Table1[[#This Row],[Worker ID]],0)</f>
        <v>0</v>
      </c>
      <c r="V367" t="str">
        <f>IF(AND(Table1[[#This Row],[HITS submitted before]]=0,Table1[[#This Row],[Number of HITs approved or rejected - Last 30 days]]&lt;&gt;0),Table1[[#This Row],[Worker ID]],0)</f>
        <v>A3OW3A4GGSLY2C</v>
      </c>
      <c r="W367">
        <f>IF(AND(Table1[[#This Row],[HITS submitted before]]&lt;&gt;0,Table1[[#This Row],[Number of HITs approved or rejected - Last 30 days]]&lt;&gt;0),Table1[[#This Row],[Worker ID]],0)</f>
        <v>0</v>
      </c>
    </row>
    <row r="368" spans="1:23" x14ac:dyDescent="0.25">
      <c r="A368" t="s">
        <v>1333</v>
      </c>
      <c r="B368" t="s">
        <v>1334</v>
      </c>
      <c r="C368">
        <v>1</v>
      </c>
      <c r="D368">
        <v>1</v>
      </c>
      <c r="E368" s="1">
        <v>1</v>
      </c>
      <c r="F368">
        <f>Table1[[#This Row],[Number of HITs approved or rejected - Lifetime]]-Table1[[#This Row],[Number of HITs approved or rejected - Last 30 days]]</f>
        <v>0</v>
      </c>
      <c r="G368">
        <f>Table1[[#This Row],[Number of HITs approved - Lifetime]]-Table1[[#This Row],[Number of HITs approved - Last 30 days]]</f>
        <v>0</v>
      </c>
      <c r="H368">
        <f>IF(Table1[[#This Row],[HITS submitted before]]&gt;Table1[[#This Row],[HITs Approved Before]],Table1[[#This Row],[HITS submitted before]]-Table1[[#This Row],[HITs Approved Before]],0)</f>
        <v>0</v>
      </c>
      <c r="I368">
        <v>1</v>
      </c>
      <c r="J368">
        <v>1</v>
      </c>
      <c r="K368">
        <f>Table1[[#This Row],[Number of HITs approved or rejected - Last 30 days]]-Table1[[#This Row],[Number of HITs approved - Last 30 days]]</f>
        <v>0</v>
      </c>
      <c r="L36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8" s="1">
        <v>1</v>
      </c>
      <c r="N368">
        <v>1</v>
      </c>
      <c r="O368">
        <v>1</v>
      </c>
      <c r="P368" s="1">
        <v>1</v>
      </c>
      <c r="Q368" t="s">
        <v>15</v>
      </c>
      <c r="S368">
        <f>IF(Table1[[#This Row],[HITS submitted before]]&lt;&gt;0,Table1[[#This Row],[Worker ID]],0)</f>
        <v>0</v>
      </c>
      <c r="T368" t="str">
        <f>IF(Table1[[#This Row],[Number of HITs approved or rejected - Last 30 days]]&lt;&gt;0,Table1[[#This Row],[Worker ID]],0)</f>
        <v>A3RA9LI3XOVO7T</v>
      </c>
      <c r="U368">
        <f>IF(AND(Table1[[#This Row],[HITS submitted before]]&lt;&gt;0,Table1[[#This Row],[Number of HITs approved or rejected - Last 30 days]]=0),Table1[[#This Row],[Worker ID]],0)</f>
        <v>0</v>
      </c>
      <c r="V368" t="str">
        <f>IF(AND(Table1[[#This Row],[HITS submitted before]]=0,Table1[[#This Row],[Number of HITs approved or rejected - Last 30 days]]&lt;&gt;0),Table1[[#This Row],[Worker ID]],0)</f>
        <v>A3RA9LI3XOVO7T</v>
      </c>
      <c r="W368">
        <f>IF(AND(Table1[[#This Row],[HITS submitted before]]&lt;&gt;0,Table1[[#This Row],[Number of HITs approved or rejected - Last 30 days]]&lt;&gt;0),Table1[[#This Row],[Worker ID]],0)</f>
        <v>0</v>
      </c>
    </row>
    <row r="369" spans="1:23" x14ac:dyDescent="0.25">
      <c r="A369" t="s">
        <v>1347</v>
      </c>
      <c r="B369" t="s">
        <v>1348</v>
      </c>
      <c r="C369">
        <v>1</v>
      </c>
      <c r="D369">
        <v>1</v>
      </c>
      <c r="E369" s="1">
        <v>1</v>
      </c>
      <c r="F369">
        <f>Table1[[#This Row],[Number of HITs approved or rejected - Lifetime]]-Table1[[#This Row],[Number of HITs approved or rejected - Last 30 days]]</f>
        <v>0</v>
      </c>
      <c r="G369">
        <f>Table1[[#This Row],[Number of HITs approved - Lifetime]]-Table1[[#This Row],[Number of HITs approved - Last 30 days]]</f>
        <v>0</v>
      </c>
      <c r="H369">
        <f>IF(Table1[[#This Row],[HITS submitted before]]&gt;Table1[[#This Row],[HITs Approved Before]],Table1[[#This Row],[HITS submitted before]]-Table1[[#This Row],[HITs Approved Before]],0)</f>
        <v>0</v>
      </c>
      <c r="I369">
        <v>1</v>
      </c>
      <c r="J369">
        <v>1</v>
      </c>
      <c r="K369">
        <f>Table1[[#This Row],[Number of HITs approved or rejected - Last 30 days]]-Table1[[#This Row],[Number of HITs approved - Last 30 days]]</f>
        <v>0</v>
      </c>
      <c r="L36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69" s="1">
        <v>1</v>
      </c>
      <c r="N369">
        <v>1</v>
      </c>
      <c r="O369">
        <v>1</v>
      </c>
      <c r="P369" s="1">
        <v>1</v>
      </c>
      <c r="Q369" t="s">
        <v>15</v>
      </c>
      <c r="S369">
        <f>IF(Table1[[#This Row],[HITS submitted before]]&lt;&gt;0,Table1[[#This Row],[Worker ID]],0)</f>
        <v>0</v>
      </c>
      <c r="T369" t="str">
        <f>IF(Table1[[#This Row],[Number of HITs approved or rejected - Last 30 days]]&lt;&gt;0,Table1[[#This Row],[Worker ID]],0)</f>
        <v>A3SEJPAKH95QLH</v>
      </c>
      <c r="U369">
        <f>IF(AND(Table1[[#This Row],[HITS submitted before]]&lt;&gt;0,Table1[[#This Row],[Number of HITs approved or rejected - Last 30 days]]=0),Table1[[#This Row],[Worker ID]],0)</f>
        <v>0</v>
      </c>
      <c r="V369" t="str">
        <f>IF(AND(Table1[[#This Row],[HITS submitted before]]=0,Table1[[#This Row],[Number of HITs approved or rejected - Last 30 days]]&lt;&gt;0),Table1[[#This Row],[Worker ID]],0)</f>
        <v>A3SEJPAKH95QLH</v>
      </c>
      <c r="W369">
        <f>IF(AND(Table1[[#This Row],[HITS submitted before]]&lt;&gt;0,Table1[[#This Row],[Number of HITs approved or rejected - Last 30 days]]&lt;&gt;0),Table1[[#This Row],[Worker ID]],0)</f>
        <v>0</v>
      </c>
    </row>
    <row r="370" spans="1:23" x14ac:dyDescent="0.25">
      <c r="A370" t="s">
        <v>1351</v>
      </c>
      <c r="B370" t="s">
        <v>1352</v>
      </c>
      <c r="C370">
        <v>1</v>
      </c>
      <c r="D370">
        <v>1</v>
      </c>
      <c r="E370" s="1">
        <v>1</v>
      </c>
      <c r="F370">
        <f>Table1[[#This Row],[Number of HITs approved or rejected - Lifetime]]-Table1[[#This Row],[Number of HITs approved or rejected - Last 30 days]]</f>
        <v>0</v>
      </c>
      <c r="G370">
        <f>Table1[[#This Row],[Number of HITs approved - Lifetime]]-Table1[[#This Row],[Number of HITs approved - Last 30 days]]</f>
        <v>0</v>
      </c>
      <c r="H370">
        <f>IF(Table1[[#This Row],[HITS submitted before]]&gt;Table1[[#This Row],[HITs Approved Before]],Table1[[#This Row],[HITS submitted before]]-Table1[[#This Row],[HITs Approved Before]],0)</f>
        <v>0</v>
      </c>
      <c r="I370">
        <v>1</v>
      </c>
      <c r="J370">
        <v>1</v>
      </c>
      <c r="K370">
        <f>Table1[[#This Row],[Number of HITs approved or rejected - Last 30 days]]-Table1[[#This Row],[Number of HITs approved - Last 30 days]]</f>
        <v>0</v>
      </c>
      <c r="L37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0" s="1">
        <v>1</v>
      </c>
      <c r="N370">
        <v>1</v>
      </c>
      <c r="O370">
        <v>1</v>
      </c>
      <c r="P370" s="1">
        <v>1</v>
      </c>
      <c r="Q370" t="s">
        <v>15</v>
      </c>
      <c r="S370">
        <f>IF(Table1[[#This Row],[HITS submitted before]]&lt;&gt;0,Table1[[#This Row],[Worker ID]],0)</f>
        <v>0</v>
      </c>
      <c r="T370" t="str">
        <f>IF(Table1[[#This Row],[Number of HITs approved or rejected - Last 30 days]]&lt;&gt;0,Table1[[#This Row],[Worker ID]],0)</f>
        <v>A3SPR9S251DZ9A</v>
      </c>
      <c r="U370">
        <f>IF(AND(Table1[[#This Row],[HITS submitted before]]&lt;&gt;0,Table1[[#This Row],[Number of HITs approved or rejected - Last 30 days]]=0),Table1[[#This Row],[Worker ID]],0)</f>
        <v>0</v>
      </c>
      <c r="V370" t="str">
        <f>IF(AND(Table1[[#This Row],[HITS submitted before]]=0,Table1[[#This Row],[Number of HITs approved or rejected - Last 30 days]]&lt;&gt;0),Table1[[#This Row],[Worker ID]],0)</f>
        <v>A3SPR9S251DZ9A</v>
      </c>
      <c r="W370">
        <f>IF(AND(Table1[[#This Row],[HITS submitted before]]&lt;&gt;0,Table1[[#This Row],[Number of HITs approved or rejected - Last 30 days]]&lt;&gt;0),Table1[[#This Row],[Worker ID]],0)</f>
        <v>0</v>
      </c>
    </row>
    <row r="371" spans="1:23" x14ac:dyDescent="0.25">
      <c r="A371" t="s">
        <v>1361</v>
      </c>
      <c r="B371" t="s">
        <v>1362</v>
      </c>
      <c r="C371">
        <v>1</v>
      </c>
      <c r="D371">
        <v>1</v>
      </c>
      <c r="E371" s="1">
        <v>1</v>
      </c>
      <c r="F371">
        <f>Table1[[#This Row],[Number of HITs approved or rejected - Lifetime]]-Table1[[#This Row],[Number of HITs approved or rejected - Last 30 days]]</f>
        <v>0</v>
      </c>
      <c r="G371">
        <f>Table1[[#This Row],[Number of HITs approved - Lifetime]]-Table1[[#This Row],[Number of HITs approved - Last 30 days]]</f>
        <v>0</v>
      </c>
      <c r="H371">
        <f>IF(Table1[[#This Row],[HITS submitted before]]&gt;Table1[[#This Row],[HITs Approved Before]],Table1[[#This Row],[HITS submitted before]]-Table1[[#This Row],[HITs Approved Before]],0)</f>
        <v>0</v>
      </c>
      <c r="I371">
        <v>1</v>
      </c>
      <c r="J371">
        <v>1</v>
      </c>
      <c r="K371">
        <f>Table1[[#This Row],[Number of HITs approved or rejected - Last 30 days]]-Table1[[#This Row],[Number of HITs approved - Last 30 days]]</f>
        <v>0</v>
      </c>
      <c r="L37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1" s="1">
        <v>1</v>
      </c>
      <c r="N371">
        <v>1</v>
      </c>
      <c r="O371">
        <v>1</v>
      </c>
      <c r="P371" s="1">
        <v>1</v>
      </c>
      <c r="Q371" t="s">
        <v>15</v>
      </c>
      <c r="S371">
        <f>IF(Table1[[#This Row],[HITS submitted before]]&lt;&gt;0,Table1[[#This Row],[Worker ID]],0)</f>
        <v>0</v>
      </c>
      <c r="T371" t="str">
        <f>IF(Table1[[#This Row],[Number of HITs approved or rejected - Last 30 days]]&lt;&gt;0,Table1[[#This Row],[Worker ID]],0)</f>
        <v>A3TFRIV189XK80</v>
      </c>
      <c r="U371">
        <f>IF(AND(Table1[[#This Row],[HITS submitted before]]&lt;&gt;0,Table1[[#This Row],[Number of HITs approved or rejected - Last 30 days]]=0),Table1[[#This Row],[Worker ID]],0)</f>
        <v>0</v>
      </c>
      <c r="V371" t="str">
        <f>IF(AND(Table1[[#This Row],[HITS submitted before]]=0,Table1[[#This Row],[Number of HITs approved or rejected - Last 30 days]]&lt;&gt;0),Table1[[#This Row],[Worker ID]],0)</f>
        <v>A3TFRIV189XK80</v>
      </c>
      <c r="W371">
        <f>IF(AND(Table1[[#This Row],[HITS submitted before]]&lt;&gt;0,Table1[[#This Row],[Number of HITs approved or rejected - Last 30 days]]&lt;&gt;0),Table1[[#This Row],[Worker ID]],0)</f>
        <v>0</v>
      </c>
    </row>
    <row r="372" spans="1:23" x14ac:dyDescent="0.25">
      <c r="A372" t="s">
        <v>1375</v>
      </c>
      <c r="B372" t="s">
        <v>1376</v>
      </c>
      <c r="C372">
        <v>1</v>
      </c>
      <c r="D372">
        <v>1</v>
      </c>
      <c r="E372" s="1">
        <v>1</v>
      </c>
      <c r="F372">
        <f>Table1[[#This Row],[Number of HITs approved or rejected - Lifetime]]-Table1[[#This Row],[Number of HITs approved or rejected - Last 30 days]]</f>
        <v>0</v>
      </c>
      <c r="G372">
        <f>Table1[[#This Row],[Number of HITs approved - Lifetime]]-Table1[[#This Row],[Number of HITs approved - Last 30 days]]</f>
        <v>0</v>
      </c>
      <c r="H372">
        <f>IF(Table1[[#This Row],[HITS submitted before]]&gt;Table1[[#This Row],[HITs Approved Before]],Table1[[#This Row],[HITS submitted before]]-Table1[[#This Row],[HITs Approved Before]],0)</f>
        <v>0</v>
      </c>
      <c r="I372">
        <v>1</v>
      </c>
      <c r="J372">
        <v>1</v>
      </c>
      <c r="K372">
        <f>Table1[[#This Row],[Number of HITs approved or rejected - Last 30 days]]-Table1[[#This Row],[Number of HITs approved - Last 30 days]]</f>
        <v>0</v>
      </c>
      <c r="L37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2" s="1">
        <v>1</v>
      </c>
      <c r="N372">
        <v>1</v>
      </c>
      <c r="O372">
        <v>1</v>
      </c>
      <c r="P372" s="1">
        <v>1</v>
      </c>
      <c r="Q372" t="s">
        <v>15</v>
      </c>
      <c r="S372">
        <f>IF(Table1[[#This Row],[HITS submitted before]]&lt;&gt;0,Table1[[#This Row],[Worker ID]],0)</f>
        <v>0</v>
      </c>
      <c r="T372" t="str">
        <f>IF(Table1[[#This Row],[Number of HITs approved or rejected - Last 30 days]]&lt;&gt;0,Table1[[#This Row],[Worker ID]],0)</f>
        <v>A3U83MM5VQANDM</v>
      </c>
      <c r="U372">
        <f>IF(AND(Table1[[#This Row],[HITS submitted before]]&lt;&gt;0,Table1[[#This Row],[Number of HITs approved or rejected - Last 30 days]]=0),Table1[[#This Row],[Worker ID]],0)</f>
        <v>0</v>
      </c>
      <c r="V372" t="str">
        <f>IF(AND(Table1[[#This Row],[HITS submitted before]]=0,Table1[[#This Row],[Number of HITs approved or rejected - Last 30 days]]&lt;&gt;0),Table1[[#This Row],[Worker ID]],0)</f>
        <v>A3U83MM5VQANDM</v>
      </c>
      <c r="W372">
        <f>IF(AND(Table1[[#This Row],[HITS submitted before]]&lt;&gt;0,Table1[[#This Row],[Number of HITs approved or rejected - Last 30 days]]&lt;&gt;0),Table1[[#This Row],[Worker ID]],0)</f>
        <v>0</v>
      </c>
    </row>
    <row r="373" spans="1:23" x14ac:dyDescent="0.25">
      <c r="A373" t="s">
        <v>1381</v>
      </c>
      <c r="B373" t="s">
        <v>1382</v>
      </c>
      <c r="C373">
        <v>1</v>
      </c>
      <c r="D373">
        <v>1</v>
      </c>
      <c r="E373" s="1">
        <v>1</v>
      </c>
      <c r="F373">
        <f>Table1[[#This Row],[Number of HITs approved or rejected - Lifetime]]-Table1[[#This Row],[Number of HITs approved or rejected - Last 30 days]]</f>
        <v>0</v>
      </c>
      <c r="G373">
        <f>Table1[[#This Row],[Number of HITs approved - Lifetime]]-Table1[[#This Row],[Number of HITs approved - Last 30 days]]</f>
        <v>0</v>
      </c>
      <c r="H373">
        <f>IF(Table1[[#This Row],[HITS submitted before]]&gt;Table1[[#This Row],[HITs Approved Before]],Table1[[#This Row],[HITS submitted before]]-Table1[[#This Row],[HITs Approved Before]],0)</f>
        <v>0</v>
      </c>
      <c r="I373">
        <v>1</v>
      </c>
      <c r="J373">
        <v>1</v>
      </c>
      <c r="K373">
        <f>Table1[[#This Row],[Number of HITs approved or rejected - Last 30 days]]-Table1[[#This Row],[Number of HITs approved - Last 30 days]]</f>
        <v>0</v>
      </c>
      <c r="L37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3" s="1">
        <v>1</v>
      </c>
      <c r="N373">
        <v>1</v>
      </c>
      <c r="O373">
        <v>1</v>
      </c>
      <c r="P373" s="1">
        <v>1</v>
      </c>
      <c r="Q373" t="s">
        <v>15</v>
      </c>
      <c r="S373">
        <f>IF(Table1[[#This Row],[HITS submitted before]]&lt;&gt;0,Table1[[#This Row],[Worker ID]],0)</f>
        <v>0</v>
      </c>
      <c r="T373" t="str">
        <f>IF(Table1[[#This Row],[Number of HITs approved or rejected - Last 30 days]]&lt;&gt;0,Table1[[#This Row],[Worker ID]],0)</f>
        <v>A3UIDRGBV9NJWR</v>
      </c>
      <c r="U373">
        <f>IF(AND(Table1[[#This Row],[HITS submitted before]]&lt;&gt;0,Table1[[#This Row],[Number of HITs approved or rejected - Last 30 days]]=0),Table1[[#This Row],[Worker ID]],0)</f>
        <v>0</v>
      </c>
      <c r="V373" t="str">
        <f>IF(AND(Table1[[#This Row],[HITS submitted before]]=0,Table1[[#This Row],[Number of HITs approved or rejected - Last 30 days]]&lt;&gt;0),Table1[[#This Row],[Worker ID]],0)</f>
        <v>A3UIDRGBV9NJWR</v>
      </c>
      <c r="W373">
        <f>IF(AND(Table1[[#This Row],[HITS submitted before]]&lt;&gt;0,Table1[[#This Row],[Number of HITs approved or rejected - Last 30 days]]&lt;&gt;0),Table1[[#This Row],[Worker ID]],0)</f>
        <v>0</v>
      </c>
    </row>
    <row r="374" spans="1:23" x14ac:dyDescent="0.25">
      <c r="A374" t="s">
        <v>1383</v>
      </c>
      <c r="B374" t="s">
        <v>1384</v>
      </c>
      <c r="C374">
        <v>1</v>
      </c>
      <c r="D374">
        <v>1</v>
      </c>
      <c r="E374" s="1">
        <v>1</v>
      </c>
      <c r="F374">
        <f>Table1[[#This Row],[Number of HITs approved or rejected - Lifetime]]-Table1[[#This Row],[Number of HITs approved or rejected - Last 30 days]]</f>
        <v>0</v>
      </c>
      <c r="G374">
        <f>Table1[[#This Row],[Number of HITs approved - Lifetime]]-Table1[[#This Row],[Number of HITs approved - Last 30 days]]</f>
        <v>0</v>
      </c>
      <c r="H374">
        <f>IF(Table1[[#This Row],[HITS submitted before]]&gt;Table1[[#This Row],[HITs Approved Before]],Table1[[#This Row],[HITS submitted before]]-Table1[[#This Row],[HITs Approved Before]],0)</f>
        <v>0</v>
      </c>
      <c r="I374">
        <v>1</v>
      </c>
      <c r="J374">
        <v>1</v>
      </c>
      <c r="K374">
        <f>Table1[[#This Row],[Number of HITs approved or rejected - Last 30 days]]-Table1[[#This Row],[Number of HITs approved - Last 30 days]]</f>
        <v>0</v>
      </c>
      <c r="L37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4" s="1">
        <v>1</v>
      </c>
      <c r="N374">
        <v>1</v>
      </c>
      <c r="O374">
        <v>1</v>
      </c>
      <c r="P374" s="1">
        <v>1</v>
      </c>
      <c r="Q374" t="s">
        <v>15</v>
      </c>
      <c r="S374">
        <f>IF(Table1[[#This Row],[HITS submitted before]]&lt;&gt;0,Table1[[#This Row],[Worker ID]],0)</f>
        <v>0</v>
      </c>
      <c r="T374" t="str">
        <f>IF(Table1[[#This Row],[Number of HITs approved or rejected - Last 30 days]]&lt;&gt;0,Table1[[#This Row],[Worker ID]],0)</f>
        <v>A3UJ3FREAZ0IE0</v>
      </c>
      <c r="U374">
        <f>IF(AND(Table1[[#This Row],[HITS submitted before]]&lt;&gt;0,Table1[[#This Row],[Number of HITs approved or rejected - Last 30 days]]=0),Table1[[#This Row],[Worker ID]],0)</f>
        <v>0</v>
      </c>
      <c r="V374" t="str">
        <f>IF(AND(Table1[[#This Row],[HITS submitted before]]=0,Table1[[#This Row],[Number of HITs approved or rejected - Last 30 days]]&lt;&gt;0),Table1[[#This Row],[Worker ID]],0)</f>
        <v>A3UJ3FREAZ0IE0</v>
      </c>
      <c r="W374">
        <f>IF(AND(Table1[[#This Row],[HITS submitted before]]&lt;&gt;0,Table1[[#This Row],[Number of HITs approved or rejected - Last 30 days]]&lt;&gt;0),Table1[[#This Row],[Worker ID]],0)</f>
        <v>0</v>
      </c>
    </row>
    <row r="375" spans="1:23" x14ac:dyDescent="0.25">
      <c r="A375" t="s">
        <v>1387</v>
      </c>
      <c r="B375" t="s">
        <v>1388</v>
      </c>
      <c r="C375">
        <v>1</v>
      </c>
      <c r="D375">
        <v>1</v>
      </c>
      <c r="E375" s="1">
        <v>1</v>
      </c>
      <c r="F375">
        <f>Table1[[#This Row],[Number of HITs approved or rejected - Lifetime]]-Table1[[#This Row],[Number of HITs approved or rejected - Last 30 days]]</f>
        <v>0</v>
      </c>
      <c r="G375">
        <f>Table1[[#This Row],[Number of HITs approved - Lifetime]]-Table1[[#This Row],[Number of HITs approved - Last 30 days]]</f>
        <v>0</v>
      </c>
      <c r="H375">
        <f>IF(Table1[[#This Row],[HITS submitted before]]&gt;Table1[[#This Row],[HITs Approved Before]],Table1[[#This Row],[HITS submitted before]]-Table1[[#This Row],[HITs Approved Before]],0)</f>
        <v>0</v>
      </c>
      <c r="I375">
        <v>1</v>
      </c>
      <c r="J375">
        <v>1</v>
      </c>
      <c r="K375">
        <f>Table1[[#This Row],[Number of HITs approved or rejected - Last 30 days]]-Table1[[#This Row],[Number of HITs approved - Last 30 days]]</f>
        <v>0</v>
      </c>
      <c r="L37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5" s="1">
        <v>1</v>
      </c>
      <c r="N375">
        <v>1</v>
      </c>
      <c r="O375">
        <v>1</v>
      </c>
      <c r="P375" s="1">
        <v>1</v>
      </c>
      <c r="Q375" t="s">
        <v>15</v>
      </c>
      <c r="S375">
        <f>IF(Table1[[#This Row],[HITS submitted before]]&lt;&gt;0,Table1[[#This Row],[Worker ID]],0)</f>
        <v>0</v>
      </c>
      <c r="T375" t="str">
        <f>IF(Table1[[#This Row],[Number of HITs approved or rejected - Last 30 days]]&lt;&gt;0,Table1[[#This Row],[Worker ID]],0)</f>
        <v>A3UTKK2GBFDDT7</v>
      </c>
      <c r="U375">
        <f>IF(AND(Table1[[#This Row],[HITS submitted before]]&lt;&gt;0,Table1[[#This Row],[Number of HITs approved or rejected - Last 30 days]]=0),Table1[[#This Row],[Worker ID]],0)</f>
        <v>0</v>
      </c>
      <c r="V375" t="str">
        <f>IF(AND(Table1[[#This Row],[HITS submitted before]]=0,Table1[[#This Row],[Number of HITs approved or rejected - Last 30 days]]&lt;&gt;0),Table1[[#This Row],[Worker ID]],0)</f>
        <v>A3UTKK2GBFDDT7</v>
      </c>
      <c r="W375">
        <f>IF(AND(Table1[[#This Row],[HITS submitted before]]&lt;&gt;0,Table1[[#This Row],[Number of HITs approved or rejected - Last 30 days]]&lt;&gt;0),Table1[[#This Row],[Worker ID]],0)</f>
        <v>0</v>
      </c>
    </row>
    <row r="376" spans="1:23" x14ac:dyDescent="0.25">
      <c r="A376" t="s">
        <v>1389</v>
      </c>
      <c r="B376" t="s">
        <v>1390</v>
      </c>
      <c r="C376">
        <v>1</v>
      </c>
      <c r="D376">
        <v>1</v>
      </c>
      <c r="E376" s="1">
        <v>1</v>
      </c>
      <c r="F376">
        <f>Table1[[#This Row],[Number of HITs approved or rejected - Lifetime]]-Table1[[#This Row],[Number of HITs approved or rejected - Last 30 days]]</f>
        <v>0</v>
      </c>
      <c r="G376">
        <f>Table1[[#This Row],[Number of HITs approved - Lifetime]]-Table1[[#This Row],[Number of HITs approved - Last 30 days]]</f>
        <v>0</v>
      </c>
      <c r="H376">
        <f>IF(Table1[[#This Row],[HITS submitted before]]&gt;Table1[[#This Row],[HITs Approved Before]],Table1[[#This Row],[HITS submitted before]]-Table1[[#This Row],[HITs Approved Before]],0)</f>
        <v>0</v>
      </c>
      <c r="I376">
        <v>1</v>
      </c>
      <c r="J376">
        <v>1</v>
      </c>
      <c r="K376">
        <f>Table1[[#This Row],[Number of HITs approved or rejected - Last 30 days]]-Table1[[#This Row],[Number of HITs approved - Last 30 days]]</f>
        <v>0</v>
      </c>
      <c r="L37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6" s="1">
        <v>1</v>
      </c>
      <c r="N376">
        <v>1</v>
      </c>
      <c r="O376">
        <v>1</v>
      </c>
      <c r="P376" s="1">
        <v>1</v>
      </c>
      <c r="Q376" t="s">
        <v>15</v>
      </c>
      <c r="S376">
        <f>IF(Table1[[#This Row],[HITS submitted before]]&lt;&gt;0,Table1[[#This Row],[Worker ID]],0)</f>
        <v>0</v>
      </c>
      <c r="T376" t="str">
        <f>IF(Table1[[#This Row],[Number of HITs approved or rejected - Last 30 days]]&lt;&gt;0,Table1[[#This Row],[Worker ID]],0)</f>
        <v>A3UVAUDOX60P4A</v>
      </c>
      <c r="U376">
        <f>IF(AND(Table1[[#This Row],[HITS submitted before]]&lt;&gt;0,Table1[[#This Row],[Number of HITs approved or rejected - Last 30 days]]=0),Table1[[#This Row],[Worker ID]],0)</f>
        <v>0</v>
      </c>
      <c r="V376" t="str">
        <f>IF(AND(Table1[[#This Row],[HITS submitted before]]=0,Table1[[#This Row],[Number of HITs approved or rejected - Last 30 days]]&lt;&gt;0),Table1[[#This Row],[Worker ID]],0)</f>
        <v>A3UVAUDOX60P4A</v>
      </c>
      <c r="W376">
        <f>IF(AND(Table1[[#This Row],[HITS submitted before]]&lt;&gt;0,Table1[[#This Row],[Number of HITs approved or rejected - Last 30 days]]&lt;&gt;0),Table1[[#This Row],[Worker ID]],0)</f>
        <v>0</v>
      </c>
    </row>
    <row r="377" spans="1:23" x14ac:dyDescent="0.25">
      <c r="A377" t="s">
        <v>1405</v>
      </c>
      <c r="B377" t="s">
        <v>1406</v>
      </c>
      <c r="C377">
        <v>1</v>
      </c>
      <c r="D377">
        <v>1</v>
      </c>
      <c r="E377" s="1">
        <v>1</v>
      </c>
      <c r="F377">
        <f>Table1[[#This Row],[Number of HITs approved or rejected - Lifetime]]-Table1[[#This Row],[Number of HITs approved or rejected - Last 30 days]]</f>
        <v>0</v>
      </c>
      <c r="G377">
        <f>Table1[[#This Row],[Number of HITs approved - Lifetime]]-Table1[[#This Row],[Number of HITs approved - Last 30 days]]</f>
        <v>0</v>
      </c>
      <c r="H377">
        <f>IF(Table1[[#This Row],[HITS submitted before]]&gt;Table1[[#This Row],[HITs Approved Before]],Table1[[#This Row],[HITS submitted before]]-Table1[[#This Row],[HITs Approved Before]],0)</f>
        <v>0</v>
      </c>
      <c r="I377">
        <v>1</v>
      </c>
      <c r="J377">
        <v>1</v>
      </c>
      <c r="K377">
        <f>Table1[[#This Row],[Number of HITs approved or rejected - Last 30 days]]-Table1[[#This Row],[Number of HITs approved - Last 30 days]]</f>
        <v>0</v>
      </c>
      <c r="L37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7" s="1">
        <v>1</v>
      </c>
      <c r="N377">
        <v>0</v>
      </c>
      <c r="O377">
        <v>0</v>
      </c>
      <c r="P377" s="1">
        <v>0</v>
      </c>
      <c r="Q377" t="s">
        <v>15</v>
      </c>
      <c r="S377">
        <f>IF(Table1[[#This Row],[HITS submitted before]]&lt;&gt;0,Table1[[#This Row],[Worker ID]],0)</f>
        <v>0</v>
      </c>
      <c r="T377" t="str">
        <f>IF(Table1[[#This Row],[Number of HITs approved or rejected - Last 30 days]]&lt;&gt;0,Table1[[#This Row],[Worker ID]],0)</f>
        <v>A3VXSN99T674SX</v>
      </c>
      <c r="U377">
        <f>IF(AND(Table1[[#This Row],[HITS submitted before]]&lt;&gt;0,Table1[[#This Row],[Number of HITs approved or rejected - Last 30 days]]=0),Table1[[#This Row],[Worker ID]],0)</f>
        <v>0</v>
      </c>
      <c r="V377" t="str">
        <f>IF(AND(Table1[[#This Row],[HITS submitted before]]=0,Table1[[#This Row],[Number of HITs approved or rejected - Last 30 days]]&lt;&gt;0),Table1[[#This Row],[Worker ID]],0)</f>
        <v>A3VXSN99T674SX</v>
      </c>
      <c r="W377">
        <f>IF(AND(Table1[[#This Row],[HITS submitted before]]&lt;&gt;0,Table1[[#This Row],[Number of HITs approved or rejected - Last 30 days]]&lt;&gt;0),Table1[[#This Row],[Worker ID]],0)</f>
        <v>0</v>
      </c>
    </row>
    <row r="378" spans="1:23" x14ac:dyDescent="0.25">
      <c r="A378" t="s">
        <v>1433</v>
      </c>
      <c r="B378" t="s">
        <v>1434</v>
      </c>
      <c r="C378">
        <v>1</v>
      </c>
      <c r="D378">
        <v>1</v>
      </c>
      <c r="E378" s="1">
        <v>1</v>
      </c>
      <c r="F378">
        <f>Table1[[#This Row],[Number of HITs approved or rejected - Lifetime]]-Table1[[#This Row],[Number of HITs approved or rejected - Last 30 days]]</f>
        <v>0</v>
      </c>
      <c r="G378">
        <f>Table1[[#This Row],[Number of HITs approved - Lifetime]]-Table1[[#This Row],[Number of HITs approved - Last 30 days]]</f>
        <v>0</v>
      </c>
      <c r="H378">
        <f>IF(Table1[[#This Row],[HITS submitted before]]&gt;Table1[[#This Row],[HITs Approved Before]],Table1[[#This Row],[HITS submitted before]]-Table1[[#This Row],[HITs Approved Before]],0)</f>
        <v>0</v>
      </c>
      <c r="I378">
        <v>1</v>
      </c>
      <c r="J378">
        <v>1</v>
      </c>
      <c r="K378">
        <f>Table1[[#This Row],[Number of HITs approved or rejected - Last 30 days]]-Table1[[#This Row],[Number of HITs approved - Last 30 days]]</f>
        <v>0</v>
      </c>
      <c r="L37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8" s="1">
        <v>1</v>
      </c>
      <c r="N378">
        <v>1</v>
      </c>
      <c r="O378">
        <v>1</v>
      </c>
      <c r="P378" s="1">
        <v>1</v>
      </c>
      <c r="Q378" t="s">
        <v>15</v>
      </c>
      <c r="S378">
        <f>IF(Table1[[#This Row],[HITS submitted before]]&lt;&gt;0,Table1[[#This Row],[Worker ID]],0)</f>
        <v>0</v>
      </c>
      <c r="T378" t="str">
        <f>IF(Table1[[#This Row],[Number of HITs approved or rejected - Last 30 days]]&lt;&gt;0,Table1[[#This Row],[Worker ID]],0)</f>
        <v>A5HHJM025UXBV</v>
      </c>
      <c r="U378">
        <f>IF(AND(Table1[[#This Row],[HITS submitted before]]&lt;&gt;0,Table1[[#This Row],[Number of HITs approved or rejected - Last 30 days]]=0),Table1[[#This Row],[Worker ID]],0)</f>
        <v>0</v>
      </c>
      <c r="V378" t="str">
        <f>IF(AND(Table1[[#This Row],[HITS submitted before]]=0,Table1[[#This Row],[Number of HITs approved or rejected - Last 30 days]]&lt;&gt;0),Table1[[#This Row],[Worker ID]],0)</f>
        <v>A5HHJM025UXBV</v>
      </c>
      <c r="W378">
        <f>IF(AND(Table1[[#This Row],[HITS submitted before]]&lt;&gt;0,Table1[[#This Row],[Number of HITs approved or rejected - Last 30 days]]&lt;&gt;0),Table1[[#This Row],[Worker ID]],0)</f>
        <v>0</v>
      </c>
    </row>
    <row r="379" spans="1:23" x14ac:dyDescent="0.25">
      <c r="A379" t="s">
        <v>1437</v>
      </c>
      <c r="B379" t="s">
        <v>1438</v>
      </c>
      <c r="C379">
        <v>1</v>
      </c>
      <c r="D379">
        <v>1</v>
      </c>
      <c r="E379" s="1">
        <v>1</v>
      </c>
      <c r="F379">
        <f>Table1[[#This Row],[Number of HITs approved or rejected - Lifetime]]-Table1[[#This Row],[Number of HITs approved or rejected - Last 30 days]]</f>
        <v>0</v>
      </c>
      <c r="G379">
        <f>Table1[[#This Row],[Number of HITs approved - Lifetime]]-Table1[[#This Row],[Number of HITs approved - Last 30 days]]</f>
        <v>0</v>
      </c>
      <c r="H379">
        <f>IF(Table1[[#This Row],[HITS submitted before]]&gt;Table1[[#This Row],[HITs Approved Before]],Table1[[#This Row],[HITS submitted before]]-Table1[[#This Row],[HITs Approved Before]],0)</f>
        <v>0</v>
      </c>
      <c r="I379">
        <v>1</v>
      </c>
      <c r="J379">
        <v>1</v>
      </c>
      <c r="K379">
        <f>Table1[[#This Row],[Number of HITs approved or rejected - Last 30 days]]-Table1[[#This Row],[Number of HITs approved - Last 30 days]]</f>
        <v>0</v>
      </c>
      <c r="L37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79" s="1">
        <v>1</v>
      </c>
      <c r="N379">
        <v>1</v>
      </c>
      <c r="O379">
        <v>1</v>
      </c>
      <c r="P379" s="1">
        <v>1</v>
      </c>
      <c r="Q379" t="s">
        <v>15</v>
      </c>
      <c r="S379">
        <f>IF(Table1[[#This Row],[HITS submitted before]]&lt;&gt;0,Table1[[#This Row],[Worker ID]],0)</f>
        <v>0</v>
      </c>
      <c r="T379" t="str">
        <f>IF(Table1[[#This Row],[Number of HITs approved or rejected - Last 30 days]]&lt;&gt;0,Table1[[#This Row],[Worker ID]],0)</f>
        <v>A5ISMILL6IPA9</v>
      </c>
      <c r="U379">
        <f>IF(AND(Table1[[#This Row],[HITS submitted before]]&lt;&gt;0,Table1[[#This Row],[Number of HITs approved or rejected - Last 30 days]]=0),Table1[[#This Row],[Worker ID]],0)</f>
        <v>0</v>
      </c>
      <c r="V379" t="str">
        <f>IF(AND(Table1[[#This Row],[HITS submitted before]]=0,Table1[[#This Row],[Number of HITs approved or rejected - Last 30 days]]&lt;&gt;0),Table1[[#This Row],[Worker ID]],0)</f>
        <v>A5ISMILL6IPA9</v>
      </c>
      <c r="W379">
        <f>IF(AND(Table1[[#This Row],[HITS submitted before]]&lt;&gt;0,Table1[[#This Row],[Number of HITs approved or rejected - Last 30 days]]&lt;&gt;0),Table1[[#This Row],[Worker ID]],0)</f>
        <v>0</v>
      </c>
    </row>
    <row r="380" spans="1:23" x14ac:dyDescent="0.25">
      <c r="A380" t="s">
        <v>1443</v>
      </c>
      <c r="B380" t="s">
        <v>1444</v>
      </c>
      <c r="C380">
        <v>1</v>
      </c>
      <c r="D380">
        <v>1</v>
      </c>
      <c r="E380" s="1">
        <v>1</v>
      </c>
      <c r="F380">
        <f>Table1[[#This Row],[Number of HITs approved or rejected - Lifetime]]-Table1[[#This Row],[Number of HITs approved or rejected - Last 30 days]]</f>
        <v>0</v>
      </c>
      <c r="G380">
        <f>Table1[[#This Row],[Number of HITs approved - Lifetime]]-Table1[[#This Row],[Number of HITs approved - Last 30 days]]</f>
        <v>0</v>
      </c>
      <c r="H380">
        <f>IF(Table1[[#This Row],[HITS submitted before]]&gt;Table1[[#This Row],[HITs Approved Before]],Table1[[#This Row],[HITS submitted before]]-Table1[[#This Row],[HITs Approved Before]],0)</f>
        <v>0</v>
      </c>
      <c r="I380">
        <v>1</v>
      </c>
      <c r="J380">
        <v>1</v>
      </c>
      <c r="K380">
        <f>Table1[[#This Row],[Number of HITs approved or rejected - Last 30 days]]-Table1[[#This Row],[Number of HITs approved - Last 30 days]]</f>
        <v>0</v>
      </c>
      <c r="L38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0" s="1">
        <v>1</v>
      </c>
      <c r="N380">
        <v>1</v>
      </c>
      <c r="O380">
        <v>1</v>
      </c>
      <c r="P380" s="1">
        <v>1</v>
      </c>
      <c r="Q380" t="s">
        <v>15</v>
      </c>
      <c r="S380">
        <f>IF(Table1[[#This Row],[HITS submitted before]]&lt;&gt;0,Table1[[#This Row],[Worker ID]],0)</f>
        <v>0</v>
      </c>
      <c r="T380" t="str">
        <f>IF(Table1[[#This Row],[Number of HITs approved or rejected - Last 30 days]]&lt;&gt;0,Table1[[#This Row],[Worker ID]],0)</f>
        <v>A5T9IFDZ3W4T6</v>
      </c>
      <c r="U380">
        <f>IF(AND(Table1[[#This Row],[HITS submitted before]]&lt;&gt;0,Table1[[#This Row],[Number of HITs approved or rejected - Last 30 days]]=0),Table1[[#This Row],[Worker ID]],0)</f>
        <v>0</v>
      </c>
      <c r="V380" t="str">
        <f>IF(AND(Table1[[#This Row],[HITS submitted before]]=0,Table1[[#This Row],[Number of HITs approved or rejected - Last 30 days]]&lt;&gt;0),Table1[[#This Row],[Worker ID]],0)</f>
        <v>A5T9IFDZ3W4T6</v>
      </c>
      <c r="W380">
        <f>IF(AND(Table1[[#This Row],[HITS submitted before]]&lt;&gt;0,Table1[[#This Row],[Number of HITs approved or rejected - Last 30 days]]&lt;&gt;0),Table1[[#This Row],[Worker ID]],0)</f>
        <v>0</v>
      </c>
    </row>
    <row r="381" spans="1:23" x14ac:dyDescent="0.25">
      <c r="A381" t="s">
        <v>1465</v>
      </c>
      <c r="B381" t="s">
        <v>1466</v>
      </c>
      <c r="C381">
        <v>1</v>
      </c>
      <c r="D381">
        <v>1</v>
      </c>
      <c r="E381" s="1">
        <v>1</v>
      </c>
      <c r="F381">
        <f>Table1[[#This Row],[Number of HITs approved or rejected - Lifetime]]-Table1[[#This Row],[Number of HITs approved or rejected - Last 30 days]]</f>
        <v>0</v>
      </c>
      <c r="G381">
        <f>Table1[[#This Row],[Number of HITs approved - Lifetime]]-Table1[[#This Row],[Number of HITs approved - Last 30 days]]</f>
        <v>0</v>
      </c>
      <c r="H381">
        <f>IF(Table1[[#This Row],[HITS submitted before]]&gt;Table1[[#This Row],[HITs Approved Before]],Table1[[#This Row],[HITS submitted before]]-Table1[[#This Row],[HITs Approved Before]],0)</f>
        <v>0</v>
      </c>
      <c r="I381">
        <v>1</v>
      </c>
      <c r="J381">
        <v>1</v>
      </c>
      <c r="K381">
        <f>Table1[[#This Row],[Number of HITs approved or rejected - Last 30 days]]-Table1[[#This Row],[Number of HITs approved - Last 30 days]]</f>
        <v>0</v>
      </c>
      <c r="L38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1" s="1">
        <v>1</v>
      </c>
      <c r="N381">
        <v>1</v>
      </c>
      <c r="O381">
        <v>1</v>
      </c>
      <c r="P381" s="1">
        <v>1</v>
      </c>
      <c r="Q381" t="s">
        <v>15</v>
      </c>
      <c r="S381">
        <f>IF(Table1[[#This Row],[HITS submitted before]]&lt;&gt;0,Table1[[#This Row],[Worker ID]],0)</f>
        <v>0</v>
      </c>
      <c r="T381" t="str">
        <f>IF(Table1[[#This Row],[Number of HITs approved or rejected - Last 30 days]]&lt;&gt;0,Table1[[#This Row],[Worker ID]],0)</f>
        <v>A7EQZOB4QTRKN</v>
      </c>
      <c r="U381">
        <f>IF(AND(Table1[[#This Row],[HITS submitted before]]&lt;&gt;0,Table1[[#This Row],[Number of HITs approved or rejected - Last 30 days]]=0),Table1[[#This Row],[Worker ID]],0)</f>
        <v>0</v>
      </c>
      <c r="V381" t="str">
        <f>IF(AND(Table1[[#This Row],[HITS submitted before]]=0,Table1[[#This Row],[Number of HITs approved or rejected - Last 30 days]]&lt;&gt;0),Table1[[#This Row],[Worker ID]],0)</f>
        <v>A7EQZOB4QTRKN</v>
      </c>
      <c r="W381">
        <f>IF(AND(Table1[[#This Row],[HITS submitted before]]&lt;&gt;0,Table1[[#This Row],[Number of HITs approved or rejected - Last 30 days]]&lt;&gt;0),Table1[[#This Row],[Worker ID]],0)</f>
        <v>0</v>
      </c>
    </row>
    <row r="382" spans="1:23" x14ac:dyDescent="0.25">
      <c r="A382" t="s">
        <v>1473</v>
      </c>
      <c r="B382" t="s">
        <v>1474</v>
      </c>
      <c r="C382">
        <v>1</v>
      </c>
      <c r="D382">
        <v>1</v>
      </c>
      <c r="E382" s="1">
        <v>1</v>
      </c>
      <c r="F382">
        <f>Table1[[#This Row],[Number of HITs approved or rejected - Lifetime]]-Table1[[#This Row],[Number of HITs approved or rejected - Last 30 days]]</f>
        <v>0</v>
      </c>
      <c r="G382">
        <f>Table1[[#This Row],[Number of HITs approved - Lifetime]]-Table1[[#This Row],[Number of HITs approved - Last 30 days]]</f>
        <v>0</v>
      </c>
      <c r="H382">
        <f>IF(Table1[[#This Row],[HITS submitted before]]&gt;Table1[[#This Row],[HITs Approved Before]],Table1[[#This Row],[HITS submitted before]]-Table1[[#This Row],[HITs Approved Before]],0)</f>
        <v>0</v>
      </c>
      <c r="I382">
        <v>1</v>
      </c>
      <c r="J382">
        <v>1</v>
      </c>
      <c r="K382">
        <f>Table1[[#This Row],[Number of HITs approved or rejected - Last 30 days]]-Table1[[#This Row],[Number of HITs approved - Last 30 days]]</f>
        <v>0</v>
      </c>
      <c r="L38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2" s="1">
        <v>1</v>
      </c>
      <c r="N382">
        <v>0</v>
      </c>
      <c r="O382">
        <v>0</v>
      </c>
      <c r="P382" s="1">
        <v>0</v>
      </c>
      <c r="Q382" t="s">
        <v>15</v>
      </c>
      <c r="S382">
        <f>IF(Table1[[#This Row],[HITS submitted before]]&lt;&gt;0,Table1[[#This Row],[Worker ID]],0)</f>
        <v>0</v>
      </c>
      <c r="T382" t="str">
        <f>IF(Table1[[#This Row],[Number of HITs approved or rejected - Last 30 days]]&lt;&gt;0,Table1[[#This Row],[Worker ID]],0)</f>
        <v>A7R1OLLU1Z6RA</v>
      </c>
      <c r="U382">
        <f>IF(AND(Table1[[#This Row],[HITS submitted before]]&lt;&gt;0,Table1[[#This Row],[Number of HITs approved or rejected - Last 30 days]]=0),Table1[[#This Row],[Worker ID]],0)</f>
        <v>0</v>
      </c>
      <c r="V382" t="str">
        <f>IF(AND(Table1[[#This Row],[HITS submitted before]]=0,Table1[[#This Row],[Number of HITs approved or rejected - Last 30 days]]&lt;&gt;0),Table1[[#This Row],[Worker ID]],0)</f>
        <v>A7R1OLLU1Z6RA</v>
      </c>
      <c r="W382">
        <f>IF(AND(Table1[[#This Row],[HITS submitted before]]&lt;&gt;0,Table1[[#This Row],[Number of HITs approved or rejected - Last 30 days]]&lt;&gt;0),Table1[[#This Row],[Worker ID]],0)</f>
        <v>0</v>
      </c>
    </row>
    <row r="383" spans="1:23" x14ac:dyDescent="0.25">
      <c r="A383" t="s">
        <v>1485</v>
      </c>
      <c r="B383" t="s">
        <v>1486</v>
      </c>
      <c r="C383">
        <v>1</v>
      </c>
      <c r="D383">
        <v>1</v>
      </c>
      <c r="E383" s="1">
        <v>1</v>
      </c>
      <c r="F383">
        <f>Table1[[#This Row],[Number of HITs approved or rejected - Lifetime]]-Table1[[#This Row],[Number of HITs approved or rejected - Last 30 days]]</f>
        <v>0</v>
      </c>
      <c r="G383">
        <f>Table1[[#This Row],[Number of HITs approved - Lifetime]]-Table1[[#This Row],[Number of HITs approved - Last 30 days]]</f>
        <v>0</v>
      </c>
      <c r="H383">
        <f>IF(Table1[[#This Row],[HITS submitted before]]&gt;Table1[[#This Row],[HITs Approved Before]],Table1[[#This Row],[HITS submitted before]]-Table1[[#This Row],[HITs Approved Before]],0)</f>
        <v>0</v>
      </c>
      <c r="I383">
        <v>1</v>
      </c>
      <c r="J383">
        <v>1</v>
      </c>
      <c r="K383">
        <f>Table1[[#This Row],[Number of HITs approved or rejected - Last 30 days]]-Table1[[#This Row],[Number of HITs approved - Last 30 days]]</f>
        <v>0</v>
      </c>
      <c r="L38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3" s="1">
        <v>1</v>
      </c>
      <c r="N383">
        <v>1</v>
      </c>
      <c r="O383">
        <v>1</v>
      </c>
      <c r="P383" s="1">
        <v>1</v>
      </c>
      <c r="Q383" t="s">
        <v>15</v>
      </c>
      <c r="S383">
        <f>IF(Table1[[#This Row],[HITS submitted before]]&lt;&gt;0,Table1[[#This Row],[Worker ID]],0)</f>
        <v>0</v>
      </c>
      <c r="T383" t="str">
        <f>IF(Table1[[#This Row],[Number of HITs approved or rejected - Last 30 days]]&lt;&gt;0,Table1[[#This Row],[Worker ID]],0)</f>
        <v>A87UG1ZVFR3QP</v>
      </c>
      <c r="U383">
        <f>IF(AND(Table1[[#This Row],[HITS submitted before]]&lt;&gt;0,Table1[[#This Row],[Number of HITs approved or rejected - Last 30 days]]=0),Table1[[#This Row],[Worker ID]],0)</f>
        <v>0</v>
      </c>
      <c r="V383" t="str">
        <f>IF(AND(Table1[[#This Row],[HITS submitted before]]=0,Table1[[#This Row],[Number of HITs approved or rejected - Last 30 days]]&lt;&gt;0),Table1[[#This Row],[Worker ID]],0)</f>
        <v>A87UG1ZVFR3QP</v>
      </c>
      <c r="W383">
        <f>IF(AND(Table1[[#This Row],[HITS submitted before]]&lt;&gt;0,Table1[[#This Row],[Number of HITs approved or rejected - Last 30 days]]&lt;&gt;0),Table1[[#This Row],[Worker ID]],0)</f>
        <v>0</v>
      </c>
    </row>
    <row r="384" spans="1:23" x14ac:dyDescent="0.25">
      <c r="A384" t="s">
        <v>1493</v>
      </c>
      <c r="B384" t="s">
        <v>1494</v>
      </c>
      <c r="C384">
        <v>1</v>
      </c>
      <c r="D384">
        <v>1</v>
      </c>
      <c r="E384" s="1">
        <v>1</v>
      </c>
      <c r="F384">
        <f>Table1[[#This Row],[Number of HITs approved or rejected - Lifetime]]-Table1[[#This Row],[Number of HITs approved or rejected - Last 30 days]]</f>
        <v>0</v>
      </c>
      <c r="G384">
        <f>Table1[[#This Row],[Number of HITs approved - Lifetime]]-Table1[[#This Row],[Number of HITs approved - Last 30 days]]</f>
        <v>0</v>
      </c>
      <c r="H384">
        <f>IF(Table1[[#This Row],[HITS submitted before]]&gt;Table1[[#This Row],[HITs Approved Before]],Table1[[#This Row],[HITS submitted before]]-Table1[[#This Row],[HITs Approved Before]],0)</f>
        <v>0</v>
      </c>
      <c r="I384">
        <v>1</v>
      </c>
      <c r="J384">
        <v>1</v>
      </c>
      <c r="K384">
        <f>Table1[[#This Row],[Number of HITs approved or rejected - Last 30 days]]-Table1[[#This Row],[Number of HITs approved - Last 30 days]]</f>
        <v>0</v>
      </c>
      <c r="L38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4" s="1">
        <v>1</v>
      </c>
      <c r="N384">
        <v>1</v>
      </c>
      <c r="O384">
        <v>1</v>
      </c>
      <c r="P384" s="1">
        <v>1</v>
      </c>
      <c r="Q384" t="s">
        <v>15</v>
      </c>
      <c r="S384">
        <f>IF(Table1[[#This Row],[HITS submitted before]]&lt;&gt;0,Table1[[#This Row],[Worker ID]],0)</f>
        <v>0</v>
      </c>
      <c r="T384" t="str">
        <f>IF(Table1[[#This Row],[Number of HITs approved or rejected - Last 30 days]]&lt;&gt;0,Table1[[#This Row],[Worker ID]],0)</f>
        <v>A8RDXT4ZILHQT</v>
      </c>
      <c r="U384">
        <f>IF(AND(Table1[[#This Row],[HITS submitted before]]&lt;&gt;0,Table1[[#This Row],[Number of HITs approved or rejected - Last 30 days]]=0),Table1[[#This Row],[Worker ID]],0)</f>
        <v>0</v>
      </c>
      <c r="V384" t="str">
        <f>IF(AND(Table1[[#This Row],[HITS submitted before]]=0,Table1[[#This Row],[Number of HITs approved or rejected - Last 30 days]]&lt;&gt;0),Table1[[#This Row],[Worker ID]],0)</f>
        <v>A8RDXT4ZILHQT</v>
      </c>
      <c r="W384">
        <f>IF(AND(Table1[[#This Row],[HITS submitted before]]&lt;&gt;0,Table1[[#This Row],[Number of HITs approved or rejected - Last 30 days]]&lt;&gt;0),Table1[[#This Row],[Worker ID]],0)</f>
        <v>0</v>
      </c>
    </row>
    <row r="385" spans="1:23" x14ac:dyDescent="0.25">
      <c r="A385" t="s">
        <v>1503</v>
      </c>
      <c r="B385" t="s">
        <v>1504</v>
      </c>
      <c r="C385">
        <v>1</v>
      </c>
      <c r="D385">
        <v>1</v>
      </c>
      <c r="E385" s="1">
        <v>1</v>
      </c>
      <c r="F385">
        <f>Table1[[#This Row],[Number of HITs approved or rejected - Lifetime]]-Table1[[#This Row],[Number of HITs approved or rejected - Last 30 days]]</f>
        <v>0</v>
      </c>
      <c r="G385">
        <f>Table1[[#This Row],[Number of HITs approved - Lifetime]]-Table1[[#This Row],[Number of HITs approved - Last 30 days]]</f>
        <v>0</v>
      </c>
      <c r="H385">
        <f>IF(Table1[[#This Row],[HITS submitted before]]&gt;Table1[[#This Row],[HITs Approved Before]],Table1[[#This Row],[HITS submitted before]]-Table1[[#This Row],[HITs Approved Before]],0)</f>
        <v>0</v>
      </c>
      <c r="I385">
        <v>1</v>
      </c>
      <c r="J385">
        <v>1</v>
      </c>
      <c r="K385">
        <f>Table1[[#This Row],[Number of HITs approved or rejected - Last 30 days]]-Table1[[#This Row],[Number of HITs approved - Last 30 days]]</f>
        <v>0</v>
      </c>
      <c r="L38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5" s="1">
        <v>1</v>
      </c>
      <c r="N385">
        <v>1</v>
      </c>
      <c r="O385">
        <v>1</v>
      </c>
      <c r="P385" s="1">
        <v>1</v>
      </c>
      <c r="Q385" t="s">
        <v>15</v>
      </c>
      <c r="S385">
        <f>IF(Table1[[#This Row],[HITS submitted before]]&lt;&gt;0,Table1[[#This Row],[Worker ID]],0)</f>
        <v>0</v>
      </c>
      <c r="T385" t="str">
        <f>IF(Table1[[#This Row],[Number of HITs approved or rejected - Last 30 days]]&lt;&gt;0,Table1[[#This Row],[Worker ID]],0)</f>
        <v>A9VMM4HP3D7VH</v>
      </c>
      <c r="U385">
        <f>IF(AND(Table1[[#This Row],[HITS submitted before]]&lt;&gt;0,Table1[[#This Row],[Number of HITs approved or rejected - Last 30 days]]=0),Table1[[#This Row],[Worker ID]],0)</f>
        <v>0</v>
      </c>
      <c r="V385" t="str">
        <f>IF(AND(Table1[[#This Row],[HITS submitted before]]=0,Table1[[#This Row],[Number of HITs approved or rejected - Last 30 days]]&lt;&gt;0),Table1[[#This Row],[Worker ID]],0)</f>
        <v>A9VMM4HP3D7VH</v>
      </c>
      <c r="W385">
        <f>IF(AND(Table1[[#This Row],[HITS submitted before]]&lt;&gt;0,Table1[[#This Row],[Number of HITs approved or rejected - Last 30 days]]&lt;&gt;0),Table1[[#This Row],[Worker ID]],0)</f>
        <v>0</v>
      </c>
    </row>
    <row r="386" spans="1:23" x14ac:dyDescent="0.25">
      <c r="A386" t="s">
        <v>1513</v>
      </c>
      <c r="B386" t="s">
        <v>1514</v>
      </c>
      <c r="C386">
        <v>1</v>
      </c>
      <c r="D386">
        <v>1</v>
      </c>
      <c r="E386" s="1">
        <v>1</v>
      </c>
      <c r="F386">
        <f>Table1[[#This Row],[Number of HITs approved or rejected - Lifetime]]-Table1[[#This Row],[Number of HITs approved or rejected - Last 30 days]]</f>
        <v>0</v>
      </c>
      <c r="G386">
        <f>Table1[[#This Row],[Number of HITs approved - Lifetime]]-Table1[[#This Row],[Number of HITs approved - Last 30 days]]</f>
        <v>0</v>
      </c>
      <c r="H386">
        <f>IF(Table1[[#This Row],[HITS submitted before]]&gt;Table1[[#This Row],[HITs Approved Before]],Table1[[#This Row],[HITS submitted before]]-Table1[[#This Row],[HITs Approved Before]],0)</f>
        <v>0</v>
      </c>
      <c r="I386">
        <v>1</v>
      </c>
      <c r="J386">
        <v>1</v>
      </c>
      <c r="K386">
        <f>Table1[[#This Row],[Number of HITs approved or rejected - Last 30 days]]-Table1[[#This Row],[Number of HITs approved - Last 30 days]]</f>
        <v>0</v>
      </c>
      <c r="L38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6" s="1">
        <v>1</v>
      </c>
      <c r="N386">
        <v>1</v>
      </c>
      <c r="O386">
        <v>1</v>
      </c>
      <c r="P386" s="1">
        <v>1</v>
      </c>
      <c r="Q386" t="s">
        <v>15</v>
      </c>
      <c r="S386">
        <f>IF(Table1[[#This Row],[HITS submitted before]]&lt;&gt;0,Table1[[#This Row],[Worker ID]],0)</f>
        <v>0</v>
      </c>
      <c r="T386" t="str">
        <f>IF(Table1[[#This Row],[Number of HITs approved or rejected - Last 30 days]]&lt;&gt;0,Table1[[#This Row],[Worker ID]],0)</f>
        <v>AAEAUA1R0CW3F</v>
      </c>
      <c r="U386">
        <f>IF(AND(Table1[[#This Row],[HITS submitted before]]&lt;&gt;0,Table1[[#This Row],[Number of HITs approved or rejected - Last 30 days]]=0),Table1[[#This Row],[Worker ID]],0)</f>
        <v>0</v>
      </c>
      <c r="V386" t="str">
        <f>IF(AND(Table1[[#This Row],[HITS submitted before]]=0,Table1[[#This Row],[Number of HITs approved or rejected - Last 30 days]]&lt;&gt;0),Table1[[#This Row],[Worker ID]],0)</f>
        <v>AAEAUA1R0CW3F</v>
      </c>
      <c r="W386">
        <f>IF(AND(Table1[[#This Row],[HITS submitted before]]&lt;&gt;0,Table1[[#This Row],[Number of HITs approved or rejected - Last 30 days]]&lt;&gt;0),Table1[[#This Row],[Worker ID]],0)</f>
        <v>0</v>
      </c>
    </row>
    <row r="387" spans="1:23" x14ac:dyDescent="0.25">
      <c r="A387" t="s">
        <v>1539</v>
      </c>
      <c r="B387" t="s">
        <v>1540</v>
      </c>
      <c r="C387">
        <v>1</v>
      </c>
      <c r="D387">
        <v>1</v>
      </c>
      <c r="E387" s="1">
        <v>1</v>
      </c>
      <c r="F387">
        <f>Table1[[#This Row],[Number of HITs approved or rejected - Lifetime]]-Table1[[#This Row],[Number of HITs approved or rejected - Last 30 days]]</f>
        <v>0</v>
      </c>
      <c r="G387">
        <f>Table1[[#This Row],[Number of HITs approved - Lifetime]]-Table1[[#This Row],[Number of HITs approved - Last 30 days]]</f>
        <v>0</v>
      </c>
      <c r="H387">
        <f>IF(Table1[[#This Row],[HITS submitted before]]&gt;Table1[[#This Row],[HITs Approved Before]],Table1[[#This Row],[HITS submitted before]]-Table1[[#This Row],[HITs Approved Before]],0)</f>
        <v>0</v>
      </c>
      <c r="I387">
        <v>1</v>
      </c>
      <c r="J387">
        <v>1</v>
      </c>
      <c r="K387">
        <f>Table1[[#This Row],[Number of HITs approved or rejected - Last 30 days]]-Table1[[#This Row],[Number of HITs approved - Last 30 days]]</f>
        <v>0</v>
      </c>
      <c r="L38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7" s="1">
        <v>1</v>
      </c>
      <c r="N387">
        <v>1</v>
      </c>
      <c r="O387">
        <v>1</v>
      </c>
      <c r="P387" s="1">
        <v>1</v>
      </c>
      <c r="Q387" t="s">
        <v>15</v>
      </c>
      <c r="S387">
        <f>IF(Table1[[#This Row],[HITS submitted before]]&lt;&gt;0,Table1[[#This Row],[Worker ID]],0)</f>
        <v>0</v>
      </c>
      <c r="T387" t="str">
        <f>IF(Table1[[#This Row],[Number of HITs approved or rejected - Last 30 days]]&lt;&gt;0,Table1[[#This Row],[Worker ID]],0)</f>
        <v>ADLIPBD5UYEFG</v>
      </c>
      <c r="U387">
        <f>IF(AND(Table1[[#This Row],[HITS submitted before]]&lt;&gt;0,Table1[[#This Row],[Number of HITs approved or rejected - Last 30 days]]=0),Table1[[#This Row],[Worker ID]],0)</f>
        <v>0</v>
      </c>
      <c r="V387" t="str">
        <f>IF(AND(Table1[[#This Row],[HITS submitted before]]=0,Table1[[#This Row],[Number of HITs approved or rejected - Last 30 days]]&lt;&gt;0),Table1[[#This Row],[Worker ID]],0)</f>
        <v>ADLIPBD5UYEFG</v>
      </c>
      <c r="W387">
        <f>IF(AND(Table1[[#This Row],[HITS submitted before]]&lt;&gt;0,Table1[[#This Row],[Number of HITs approved or rejected - Last 30 days]]&lt;&gt;0),Table1[[#This Row],[Worker ID]],0)</f>
        <v>0</v>
      </c>
    </row>
    <row r="388" spans="1:23" x14ac:dyDescent="0.25">
      <c r="A388" t="s">
        <v>1557</v>
      </c>
      <c r="B388" t="s">
        <v>1558</v>
      </c>
      <c r="C388">
        <v>1</v>
      </c>
      <c r="D388">
        <v>1</v>
      </c>
      <c r="E388" s="1">
        <v>1</v>
      </c>
      <c r="F388">
        <f>Table1[[#This Row],[Number of HITs approved or rejected - Lifetime]]-Table1[[#This Row],[Number of HITs approved or rejected - Last 30 days]]</f>
        <v>0</v>
      </c>
      <c r="G388">
        <f>Table1[[#This Row],[Number of HITs approved - Lifetime]]-Table1[[#This Row],[Number of HITs approved - Last 30 days]]</f>
        <v>0</v>
      </c>
      <c r="H388">
        <f>IF(Table1[[#This Row],[HITS submitted before]]&gt;Table1[[#This Row],[HITs Approved Before]],Table1[[#This Row],[HITS submitted before]]-Table1[[#This Row],[HITs Approved Before]],0)</f>
        <v>0</v>
      </c>
      <c r="I388">
        <v>1</v>
      </c>
      <c r="J388">
        <v>1</v>
      </c>
      <c r="K388">
        <f>Table1[[#This Row],[Number of HITs approved or rejected - Last 30 days]]-Table1[[#This Row],[Number of HITs approved - Last 30 days]]</f>
        <v>0</v>
      </c>
      <c r="L38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8" s="1">
        <v>1</v>
      </c>
      <c r="N388">
        <v>1</v>
      </c>
      <c r="O388">
        <v>1</v>
      </c>
      <c r="P388" s="1">
        <v>1</v>
      </c>
      <c r="Q388" t="s">
        <v>15</v>
      </c>
      <c r="S388">
        <f>IF(Table1[[#This Row],[HITS submitted before]]&lt;&gt;0,Table1[[#This Row],[Worker ID]],0)</f>
        <v>0</v>
      </c>
      <c r="T388" t="str">
        <f>IF(Table1[[#This Row],[Number of HITs approved or rejected - Last 30 days]]&lt;&gt;0,Table1[[#This Row],[Worker ID]],0)</f>
        <v>AEVZOLYCS46JX</v>
      </c>
      <c r="U388">
        <f>IF(AND(Table1[[#This Row],[HITS submitted before]]&lt;&gt;0,Table1[[#This Row],[Number of HITs approved or rejected - Last 30 days]]=0),Table1[[#This Row],[Worker ID]],0)</f>
        <v>0</v>
      </c>
      <c r="V388" t="str">
        <f>IF(AND(Table1[[#This Row],[HITS submitted before]]=0,Table1[[#This Row],[Number of HITs approved or rejected - Last 30 days]]&lt;&gt;0),Table1[[#This Row],[Worker ID]],0)</f>
        <v>AEVZOLYCS46JX</v>
      </c>
      <c r="W388">
        <f>IF(AND(Table1[[#This Row],[HITS submitted before]]&lt;&gt;0,Table1[[#This Row],[Number of HITs approved or rejected - Last 30 days]]&lt;&gt;0),Table1[[#This Row],[Worker ID]],0)</f>
        <v>0</v>
      </c>
    </row>
    <row r="389" spans="1:23" x14ac:dyDescent="0.25">
      <c r="A389" t="s">
        <v>1561</v>
      </c>
      <c r="B389" t="s">
        <v>1562</v>
      </c>
      <c r="C389">
        <v>1</v>
      </c>
      <c r="D389">
        <v>1</v>
      </c>
      <c r="E389" s="1">
        <v>1</v>
      </c>
      <c r="F389">
        <f>Table1[[#This Row],[Number of HITs approved or rejected - Lifetime]]-Table1[[#This Row],[Number of HITs approved or rejected - Last 30 days]]</f>
        <v>0</v>
      </c>
      <c r="G389">
        <f>Table1[[#This Row],[Number of HITs approved - Lifetime]]-Table1[[#This Row],[Number of HITs approved - Last 30 days]]</f>
        <v>0</v>
      </c>
      <c r="H389">
        <f>IF(Table1[[#This Row],[HITS submitted before]]&gt;Table1[[#This Row],[HITs Approved Before]],Table1[[#This Row],[HITS submitted before]]-Table1[[#This Row],[HITs Approved Before]],0)</f>
        <v>0</v>
      </c>
      <c r="I389">
        <v>1</v>
      </c>
      <c r="J389">
        <v>1</v>
      </c>
      <c r="K389">
        <f>Table1[[#This Row],[Number of HITs approved or rejected - Last 30 days]]-Table1[[#This Row],[Number of HITs approved - Last 30 days]]</f>
        <v>0</v>
      </c>
      <c r="L38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89" s="1">
        <v>1</v>
      </c>
      <c r="N389">
        <v>1</v>
      </c>
      <c r="O389">
        <v>1</v>
      </c>
      <c r="P389" s="1">
        <v>1</v>
      </c>
      <c r="Q389" t="s">
        <v>15</v>
      </c>
      <c r="S389">
        <f>IF(Table1[[#This Row],[HITS submitted before]]&lt;&gt;0,Table1[[#This Row],[Worker ID]],0)</f>
        <v>0</v>
      </c>
      <c r="T389" t="str">
        <f>IF(Table1[[#This Row],[Number of HITs approved or rejected - Last 30 days]]&lt;&gt;0,Table1[[#This Row],[Worker ID]],0)</f>
        <v>AFN5J195M3M5R</v>
      </c>
      <c r="U389">
        <f>IF(AND(Table1[[#This Row],[HITS submitted before]]&lt;&gt;0,Table1[[#This Row],[Number of HITs approved or rejected - Last 30 days]]=0),Table1[[#This Row],[Worker ID]],0)</f>
        <v>0</v>
      </c>
      <c r="V389" t="str">
        <f>IF(AND(Table1[[#This Row],[HITS submitted before]]=0,Table1[[#This Row],[Number of HITs approved or rejected - Last 30 days]]&lt;&gt;0),Table1[[#This Row],[Worker ID]],0)</f>
        <v>AFN5J195M3M5R</v>
      </c>
      <c r="W389">
        <f>IF(AND(Table1[[#This Row],[HITS submitted before]]&lt;&gt;0,Table1[[#This Row],[Number of HITs approved or rejected - Last 30 days]]&lt;&gt;0),Table1[[#This Row],[Worker ID]],0)</f>
        <v>0</v>
      </c>
    </row>
    <row r="390" spans="1:23" x14ac:dyDescent="0.25">
      <c r="A390" t="s">
        <v>1567</v>
      </c>
      <c r="B390" t="s">
        <v>1568</v>
      </c>
      <c r="C390">
        <v>1</v>
      </c>
      <c r="D390">
        <v>1</v>
      </c>
      <c r="E390" s="1">
        <v>1</v>
      </c>
      <c r="F390">
        <f>Table1[[#This Row],[Number of HITs approved or rejected - Lifetime]]-Table1[[#This Row],[Number of HITs approved or rejected - Last 30 days]]</f>
        <v>0</v>
      </c>
      <c r="G390">
        <f>Table1[[#This Row],[Number of HITs approved - Lifetime]]-Table1[[#This Row],[Number of HITs approved - Last 30 days]]</f>
        <v>0</v>
      </c>
      <c r="H390">
        <f>IF(Table1[[#This Row],[HITS submitted before]]&gt;Table1[[#This Row],[HITs Approved Before]],Table1[[#This Row],[HITS submitted before]]-Table1[[#This Row],[HITs Approved Before]],0)</f>
        <v>0</v>
      </c>
      <c r="I390">
        <v>1</v>
      </c>
      <c r="J390">
        <v>1</v>
      </c>
      <c r="K390">
        <f>Table1[[#This Row],[Number of HITs approved or rejected - Last 30 days]]-Table1[[#This Row],[Number of HITs approved - Last 30 days]]</f>
        <v>0</v>
      </c>
      <c r="L39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0" s="1">
        <v>1</v>
      </c>
      <c r="N390">
        <v>1</v>
      </c>
      <c r="O390">
        <v>1</v>
      </c>
      <c r="P390" s="1">
        <v>1</v>
      </c>
      <c r="Q390" t="s">
        <v>15</v>
      </c>
      <c r="S390">
        <f>IF(Table1[[#This Row],[HITS submitted before]]&lt;&gt;0,Table1[[#This Row],[Worker ID]],0)</f>
        <v>0</v>
      </c>
      <c r="T390" t="str">
        <f>IF(Table1[[#This Row],[Number of HITs approved or rejected - Last 30 days]]&lt;&gt;0,Table1[[#This Row],[Worker ID]],0)</f>
        <v>AGFRHKDMLZ1K8</v>
      </c>
      <c r="U390">
        <f>IF(AND(Table1[[#This Row],[HITS submitted before]]&lt;&gt;0,Table1[[#This Row],[Number of HITs approved or rejected - Last 30 days]]=0),Table1[[#This Row],[Worker ID]],0)</f>
        <v>0</v>
      </c>
      <c r="V390" t="str">
        <f>IF(AND(Table1[[#This Row],[HITS submitted before]]=0,Table1[[#This Row],[Number of HITs approved or rejected - Last 30 days]]&lt;&gt;0),Table1[[#This Row],[Worker ID]],0)</f>
        <v>AGFRHKDMLZ1K8</v>
      </c>
      <c r="W390">
        <f>IF(AND(Table1[[#This Row],[HITS submitted before]]&lt;&gt;0,Table1[[#This Row],[Number of HITs approved or rejected - Last 30 days]]&lt;&gt;0),Table1[[#This Row],[Worker ID]],0)</f>
        <v>0</v>
      </c>
    </row>
    <row r="391" spans="1:23" x14ac:dyDescent="0.25">
      <c r="A391" t="s">
        <v>1573</v>
      </c>
      <c r="B391" t="s">
        <v>1574</v>
      </c>
      <c r="C391">
        <v>1</v>
      </c>
      <c r="D391">
        <v>1</v>
      </c>
      <c r="E391" s="1">
        <v>1</v>
      </c>
      <c r="F391">
        <f>Table1[[#This Row],[Number of HITs approved or rejected - Lifetime]]-Table1[[#This Row],[Number of HITs approved or rejected - Last 30 days]]</f>
        <v>0</v>
      </c>
      <c r="G391">
        <f>Table1[[#This Row],[Number of HITs approved - Lifetime]]-Table1[[#This Row],[Number of HITs approved - Last 30 days]]</f>
        <v>0</v>
      </c>
      <c r="H391">
        <f>IF(Table1[[#This Row],[HITS submitted before]]&gt;Table1[[#This Row],[HITs Approved Before]],Table1[[#This Row],[HITS submitted before]]-Table1[[#This Row],[HITs Approved Before]],0)</f>
        <v>0</v>
      </c>
      <c r="I391">
        <v>1</v>
      </c>
      <c r="J391">
        <v>1</v>
      </c>
      <c r="K391">
        <f>Table1[[#This Row],[Number of HITs approved or rejected - Last 30 days]]-Table1[[#This Row],[Number of HITs approved - Last 30 days]]</f>
        <v>0</v>
      </c>
      <c r="L39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1" s="1">
        <v>1</v>
      </c>
      <c r="N391">
        <v>1</v>
      </c>
      <c r="O391">
        <v>1</v>
      </c>
      <c r="P391" s="1">
        <v>1</v>
      </c>
      <c r="Q391" t="s">
        <v>15</v>
      </c>
      <c r="S391">
        <f>IF(Table1[[#This Row],[HITS submitted before]]&lt;&gt;0,Table1[[#This Row],[Worker ID]],0)</f>
        <v>0</v>
      </c>
      <c r="T391" t="str">
        <f>IF(Table1[[#This Row],[Number of HITs approved or rejected - Last 30 days]]&lt;&gt;0,Table1[[#This Row],[Worker ID]],0)</f>
        <v>AGN134DUGH15H</v>
      </c>
      <c r="U391">
        <f>IF(AND(Table1[[#This Row],[HITS submitted before]]&lt;&gt;0,Table1[[#This Row],[Number of HITs approved or rejected - Last 30 days]]=0),Table1[[#This Row],[Worker ID]],0)</f>
        <v>0</v>
      </c>
      <c r="V391" t="str">
        <f>IF(AND(Table1[[#This Row],[HITS submitted before]]=0,Table1[[#This Row],[Number of HITs approved or rejected - Last 30 days]]&lt;&gt;0),Table1[[#This Row],[Worker ID]],0)</f>
        <v>AGN134DUGH15H</v>
      </c>
      <c r="W391">
        <f>IF(AND(Table1[[#This Row],[HITS submitted before]]&lt;&gt;0,Table1[[#This Row],[Number of HITs approved or rejected - Last 30 days]]&lt;&gt;0),Table1[[#This Row],[Worker ID]],0)</f>
        <v>0</v>
      </c>
    </row>
    <row r="392" spans="1:23" x14ac:dyDescent="0.25">
      <c r="A392" t="s">
        <v>1577</v>
      </c>
      <c r="B392" t="s">
        <v>1578</v>
      </c>
      <c r="C392">
        <v>1</v>
      </c>
      <c r="D392">
        <v>1</v>
      </c>
      <c r="E392" s="1">
        <v>1</v>
      </c>
      <c r="F392">
        <f>Table1[[#This Row],[Number of HITs approved or rejected - Lifetime]]-Table1[[#This Row],[Number of HITs approved or rejected - Last 30 days]]</f>
        <v>0</v>
      </c>
      <c r="G392">
        <f>Table1[[#This Row],[Number of HITs approved - Lifetime]]-Table1[[#This Row],[Number of HITs approved - Last 30 days]]</f>
        <v>0</v>
      </c>
      <c r="H392">
        <f>IF(Table1[[#This Row],[HITS submitted before]]&gt;Table1[[#This Row],[HITs Approved Before]],Table1[[#This Row],[HITS submitted before]]-Table1[[#This Row],[HITs Approved Before]],0)</f>
        <v>0</v>
      </c>
      <c r="I392">
        <v>1</v>
      </c>
      <c r="J392">
        <v>1</v>
      </c>
      <c r="K392">
        <f>Table1[[#This Row],[Number of HITs approved or rejected - Last 30 days]]-Table1[[#This Row],[Number of HITs approved - Last 30 days]]</f>
        <v>0</v>
      </c>
      <c r="L39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2" s="1">
        <v>1</v>
      </c>
      <c r="N392">
        <v>1</v>
      </c>
      <c r="O392">
        <v>1</v>
      </c>
      <c r="P392" s="1">
        <v>1</v>
      </c>
      <c r="Q392" t="s">
        <v>15</v>
      </c>
      <c r="S392">
        <f>IF(Table1[[#This Row],[HITS submitted before]]&lt;&gt;0,Table1[[#This Row],[Worker ID]],0)</f>
        <v>0</v>
      </c>
      <c r="T392" t="str">
        <f>IF(Table1[[#This Row],[Number of HITs approved or rejected - Last 30 days]]&lt;&gt;0,Table1[[#This Row],[Worker ID]],0)</f>
        <v>AGZD2ELZT2E5Z</v>
      </c>
      <c r="U392">
        <f>IF(AND(Table1[[#This Row],[HITS submitted before]]&lt;&gt;0,Table1[[#This Row],[Number of HITs approved or rejected - Last 30 days]]=0),Table1[[#This Row],[Worker ID]],0)</f>
        <v>0</v>
      </c>
      <c r="V392" t="str">
        <f>IF(AND(Table1[[#This Row],[HITS submitted before]]=0,Table1[[#This Row],[Number of HITs approved or rejected - Last 30 days]]&lt;&gt;0),Table1[[#This Row],[Worker ID]],0)</f>
        <v>AGZD2ELZT2E5Z</v>
      </c>
      <c r="W392">
        <f>IF(AND(Table1[[#This Row],[HITS submitted before]]&lt;&gt;0,Table1[[#This Row],[Number of HITs approved or rejected - Last 30 days]]&lt;&gt;0),Table1[[#This Row],[Worker ID]],0)</f>
        <v>0</v>
      </c>
    </row>
    <row r="393" spans="1:23" x14ac:dyDescent="0.25">
      <c r="A393" t="s">
        <v>1587</v>
      </c>
      <c r="B393" t="s">
        <v>1588</v>
      </c>
      <c r="C393">
        <v>1</v>
      </c>
      <c r="D393">
        <v>1</v>
      </c>
      <c r="E393" s="1">
        <v>1</v>
      </c>
      <c r="F393">
        <f>Table1[[#This Row],[Number of HITs approved or rejected - Lifetime]]-Table1[[#This Row],[Number of HITs approved or rejected - Last 30 days]]</f>
        <v>0</v>
      </c>
      <c r="G393">
        <f>Table1[[#This Row],[Number of HITs approved - Lifetime]]-Table1[[#This Row],[Number of HITs approved - Last 30 days]]</f>
        <v>0</v>
      </c>
      <c r="H393">
        <f>IF(Table1[[#This Row],[HITS submitted before]]&gt;Table1[[#This Row],[HITs Approved Before]],Table1[[#This Row],[HITS submitted before]]-Table1[[#This Row],[HITs Approved Before]],0)</f>
        <v>0</v>
      </c>
      <c r="I393">
        <v>1</v>
      </c>
      <c r="J393">
        <v>1</v>
      </c>
      <c r="K393">
        <f>Table1[[#This Row],[Number of HITs approved or rejected - Last 30 days]]-Table1[[#This Row],[Number of HITs approved - Last 30 days]]</f>
        <v>0</v>
      </c>
      <c r="L39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3" s="1">
        <v>1</v>
      </c>
      <c r="N393">
        <v>1</v>
      </c>
      <c r="O393">
        <v>1</v>
      </c>
      <c r="P393" s="1">
        <v>1</v>
      </c>
      <c r="Q393" t="s">
        <v>15</v>
      </c>
      <c r="S393">
        <f>IF(Table1[[#This Row],[HITS submitted before]]&lt;&gt;0,Table1[[#This Row],[Worker ID]],0)</f>
        <v>0</v>
      </c>
      <c r="T393" t="str">
        <f>IF(Table1[[#This Row],[Number of HITs approved or rejected - Last 30 days]]&lt;&gt;0,Table1[[#This Row],[Worker ID]],0)</f>
        <v>AI7B82OSX87GD</v>
      </c>
      <c r="U393">
        <f>IF(AND(Table1[[#This Row],[HITS submitted before]]&lt;&gt;0,Table1[[#This Row],[Number of HITs approved or rejected - Last 30 days]]=0),Table1[[#This Row],[Worker ID]],0)</f>
        <v>0</v>
      </c>
      <c r="V393" t="str">
        <f>IF(AND(Table1[[#This Row],[HITS submitted before]]=0,Table1[[#This Row],[Number of HITs approved or rejected - Last 30 days]]&lt;&gt;0),Table1[[#This Row],[Worker ID]],0)</f>
        <v>AI7B82OSX87GD</v>
      </c>
      <c r="W393">
        <f>IF(AND(Table1[[#This Row],[HITS submitted before]]&lt;&gt;0,Table1[[#This Row],[Number of HITs approved or rejected - Last 30 days]]&lt;&gt;0),Table1[[#This Row],[Worker ID]],0)</f>
        <v>0</v>
      </c>
    </row>
    <row r="394" spans="1:23" x14ac:dyDescent="0.25">
      <c r="A394" t="s">
        <v>1593</v>
      </c>
      <c r="B394" t="s">
        <v>1594</v>
      </c>
      <c r="C394">
        <v>1</v>
      </c>
      <c r="D394">
        <v>1</v>
      </c>
      <c r="E394" s="1">
        <v>1</v>
      </c>
      <c r="F394">
        <f>Table1[[#This Row],[Number of HITs approved or rejected - Lifetime]]-Table1[[#This Row],[Number of HITs approved or rejected - Last 30 days]]</f>
        <v>0</v>
      </c>
      <c r="G394">
        <f>Table1[[#This Row],[Number of HITs approved - Lifetime]]-Table1[[#This Row],[Number of HITs approved - Last 30 days]]</f>
        <v>0</v>
      </c>
      <c r="H394">
        <f>IF(Table1[[#This Row],[HITS submitted before]]&gt;Table1[[#This Row],[HITs Approved Before]],Table1[[#This Row],[HITS submitted before]]-Table1[[#This Row],[HITs Approved Before]],0)</f>
        <v>0</v>
      </c>
      <c r="I394">
        <v>1</v>
      </c>
      <c r="J394">
        <v>1</v>
      </c>
      <c r="K394">
        <f>Table1[[#This Row],[Number of HITs approved or rejected - Last 30 days]]-Table1[[#This Row],[Number of HITs approved - Last 30 days]]</f>
        <v>0</v>
      </c>
      <c r="L39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4" s="1">
        <v>1</v>
      </c>
      <c r="N394">
        <v>1</v>
      </c>
      <c r="O394">
        <v>1</v>
      </c>
      <c r="P394" s="1">
        <v>1</v>
      </c>
      <c r="Q394" t="s">
        <v>15</v>
      </c>
      <c r="S394">
        <f>IF(Table1[[#This Row],[HITS submitted before]]&lt;&gt;0,Table1[[#This Row],[Worker ID]],0)</f>
        <v>0</v>
      </c>
      <c r="T394" t="str">
        <f>IF(Table1[[#This Row],[Number of HITs approved or rejected - Last 30 days]]&lt;&gt;0,Table1[[#This Row],[Worker ID]],0)</f>
        <v>AILNB8HOP2JAC</v>
      </c>
      <c r="U394">
        <f>IF(AND(Table1[[#This Row],[HITS submitted before]]&lt;&gt;0,Table1[[#This Row],[Number of HITs approved or rejected - Last 30 days]]=0),Table1[[#This Row],[Worker ID]],0)</f>
        <v>0</v>
      </c>
      <c r="V394" t="str">
        <f>IF(AND(Table1[[#This Row],[HITS submitted before]]=0,Table1[[#This Row],[Number of HITs approved or rejected - Last 30 days]]&lt;&gt;0),Table1[[#This Row],[Worker ID]],0)</f>
        <v>AILNB8HOP2JAC</v>
      </c>
      <c r="W394">
        <f>IF(AND(Table1[[#This Row],[HITS submitted before]]&lt;&gt;0,Table1[[#This Row],[Number of HITs approved or rejected - Last 30 days]]&lt;&gt;0),Table1[[#This Row],[Worker ID]],0)</f>
        <v>0</v>
      </c>
    </row>
    <row r="395" spans="1:23" x14ac:dyDescent="0.25">
      <c r="A395" t="s">
        <v>1607</v>
      </c>
      <c r="B395" t="s">
        <v>1608</v>
      </c>
      <c r="C395">
        <v>1</v>
      </c>
      <c r="D395">
        <v>1</v>
      </c>
      <c r="E395" s="1">
        <v>1</v>
      </c>
      <c r="F395">
        <f>Table1[[#This Row],[Number of HITs approved or rejected - Lifetime]]-Table1[[#This Row],[Number of HITs approved or rejected - Last 30 days]]</f>
        <v>0</v>
      </c>
      <c r="G395">
        <f>Table1[[#This Row],[Number of HITs approved - Lifetime]]-Table1[[#This Row],[Number of HITs approved - Last 30 days]]</f>
        <v>0</v>
      </c>
      <c r="H395">
        <f>IF(Table1[[#This Row],[HITS submitted before]]&gt;Table1[[#This Row],[HITs Approved Before]],Table1[[#This Row],[HITS submitted before]]-Table1[[#This Row],[HITs Approved Before]],0)</f>
        <v>0</v>
      </c>
      <c r="I395">
        <v>1</v>
      </c>
      <c r="J395">
        <v>1</v>
      </c>
      <c r="K395">
        <f>Table1[[#This Row],[Number of HITs approved or rejected - Last 30 days]]-Table1[[#This Row],[Number of HITs approved - Last 30 days]]</f>
        <v>0</v>
      </c>
      <c r="L39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5" s="1">
        <v>1</v>
      </c>
      <c r="N395">
        <v>1</v>
      </c>
      <c r="O395">
        <v>1</v>
      </c>
      <c r="P395" s="1">
        <v>1</v>
      </c>
      <c r="Q395" t="s">
        <v>15</v>
      </c>
      <c r="S395">
        <f>IF(Table1[[#This Row],[HITS submitted before]]&lt;&gt;0,Table1[[#This Row],[Worker ID]],0)</f>
        <v>0</v>
      </c>
      <c r="T395" t="str">
        <f>IF(Table1[[#This Row],[Number of HITs approved or rejected - Last 30 days]]&lt;&gt;0,Table1[[#This Row],[Worker ID]],0)</f>
        <v>AJDJX2CWDTHQE</v>
      </c>
      <c r="U395">
        <f>IF(AND(Table1[[#This Row],[HITS submitted before]]&lt;&gt;0,Table1[[#This Row],[Number of HITs approved or rejected - Last 30 days]]=0),Table1[[#This Row],[Worker ID]],0)</f>
        <v>0</v>
      </c>
      <c r="V395" t="str">
        <f>IF(AND(Table1[[#This Row],[HITS submitted before]]=0,Table1[[#This Row],[Number of HITs approved or rejected - Last 30 days]]&lt;&gt;0),Table1[[#This Row],[Worker ID]],0)</f>
        <v>AJDJX2CWDTHQE</v>
      </c>
      <c r="W395">
        <f>IF(AND(Table1[[#This Row],[HITS submitted before]]&lt;&gt;0,Table1[[#This Row],[Number of HITs approved or rejected - Last 30 days]]&lt;&gt;0),Table1[[#This Row],[Worker ID]],0)</f>
        <v>0</v>
      </c>
    </row>
    <row r="396" spans="1:23" x14ac:dyDescent="0.25">
      <c r="A396" t="s">
        <v>1615</v>
      </c>
      <c r="B396" t="s">
        <v>1616</v>
      </c>
      <c r="C396">
        <v>1</v>
      </c>
      <c r="D396">
        <v>1</v>
      </c>
      <c r="E396" s="1">
        <v>1</v>
      </c>
      <c r="F396">
        <f>Table1[[#This Row],[Number of HITs approved or rejected - Lifetime]]-Table1[[#This Row],[Number of HITs approved or rejected - Last 30 days]]</f>
        <v>0</v>
      </c>
      <c r="G396">
        <f>Table1[[#This Row],[Number of HITs approved - Lifetime]]-Table1[[#This Row],[Number of HITs approved - Last 30 days]]</f>
        <v>0</v>
      </c>
      <c r="H396">
        <f>IF(Table1[[#This Row],[HITS submitted before]]&gt;Table1[[#This Row],[HITs Approved Before]],Table1[[#This Row],[HITS submitted before]]-Table1[[#This Row],[HITs Approved Before]],0)</f>
        <v>0</v>
      </c>
      <c r="I396">
        <v>1</v>
      </c>
      <c r="J396">
        <v>1</v>
      </c>
      <c r="K396">
        <f>Table1[[#This Row],[Number of HITs approved or rejected - Last 30 days]]-Table1[[#This Row],[Number of HITs approved - Last 30 days]]</f>
        <v>0</v>
      </c>
      <c r="L39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6" s="1">
        <v>1</v>
      </c>
      <c r="N396">
        <v>0</v>
      </c>
      <c r="O396">
        <v>0</v>
      </c>
      <c r="P396" s="1">
        <v>0</v>
      </c>
      <c r="Q396" t="s">
        <v>15</v>
      </c>
      <c r="S396">
        <f>IF(Table1[[#This Row],[HITS submitted before]]&lt;&gt;0,Table1[[#This Row],[Worker ID]],0)</f>
        <v>0</v>
      </c>
      <c r="T396" t="str">
        <f>IF(Table1[[#This Row],[Number of HITs approved or rejected - Last 30 days]]&lt;&gt;0,Table1[[#This Row],[Worker ID]],0)</f>
        <v>AK4DY46G1MW3Q</v>
      </c>
      <c r="U396">
        <f>IF(AND(Table1[[#This Row],[HITS submitted before]]&lt;&gt;0,Table1[[#This Row],[Number of HITs approved or rejected - Last 30 days]]=0),Table1[[#This Row],[Worker ID]],0)</f>
        <v>0</v>
      </c>
      <c r="V396" t="str">
        <f>IF(AND(Table1[[#This Row],[HITS submitted before]]=0,Table1[[#This Row],[Number of HITs approved or rejected - Last 30 days]]&lt;&gt;0),Table1[[#This Row],[Worker ID]],0)</f>
        <v>AK4DY46G1MW3Q</v>
      </c>
      <c r="W396">
        <f>IF(AND(Table1[[#This Row],[HITS submitted before]]&lt;&gt;0,Table1[[#This Row],[Number of HITs approved or rejected - Last 30 days]]&lt;&gt;0),Table1[[#This Row],[Worker ID]],0)</f>
        <v>0</v>
      </c>
    </row>
    <row r="397" spans="1:23" x14ac:dyDescent="0.25">
      <c r="A397" t="s">
        <v>1639</v>
      </c>
      <c r="B397" t="s">
        <v>1640</v>
      </c>
      <c r="C397">
        <v>1</v>
      </c>
      <c r="D397">
        <v>1</v>
      </c>
      <c r="E397" s="1">
        <v>1</v>
      </c>
      <c r="F397">
        <f>Table1[[#This Row],[Number of HITs approved or rejected - Lifetime]]-Table1[[#This Row],[Number of HITs approved or rejected - Last 30 days]]</f>
        <v>0</v>
      </c>
      <c r="G397">
        <f>Table1[[#This Row],[Number of HITs approved - Lifetime]]-Table1[[#This Row],[Number of HITs approved - Last 30 days]]</f>
        <v>0</v>
      </c>
      <c r="H397">
        <f>IF(Table1[[#This Row],[HITS submitted before]]&gt;Table1[[#This Row],[HITs Approved Before]],Table1[[#This Row],[HITS submitted before]]-Table1[[#This Row],[HITs Approved Before]],0)</f>
        <v>0</v>
      </c>
      <c r="I397">
        <v>1</v>
      </c>
      <c r="J397">
        <v>1</v>
      </c>
      <c r="K397">
        <f>Table1[[#This Row],[Number of HITs approved or rejected - Last 30 days]]-Table1[[#This Row],[Number of HITs approved - Last 30 days]]</f>
        <v>0</v>
      </c>
      <c r="L39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7" s="1">
        <v>1</v>
      </c>
      <c r="N397">
        <v>1</v>
      </c>
      <c r="O397">
        <v>1</v>
      </c>
      <c r="P397" s="1">
        <v>1</v>
      </c>
      <c r="Q397" t="s">
        <v>15</v>
      </c>
      <c r="S397">
        <f>IF(Table1[[#This Row],[HITS submitted before]]&lt;&gt;0,Table1[[#This Row],[Worker ID]],0)</f>
        <v>0</v>
      </c>
      <c r="T397" t="str">
        <f>IF(Table1[[#This Row],[Number of HITs approved or rejected - Last 30 days]]&lt;&gt;0,Table1[[#This Row],[Worker ID]],0)</f>
        <v>ALJMDVY95Y5G4</v>
      </c>
      <c r="U397">
        <f>IF(AND(Table1[[#This Row],[HITS submitted before]]&lt;&gt;0,Table1[[#This Row],[Number of HITs approved or rejected - Last 30 days]]=0),Table1[[#This Row],[Worker ID]],0)</f>
        <v>0</v>
      </c>
      <c r="V397" t="str">
        <f>IF(AND(Table1[[#This Row],[HITS submitted before]]=0,Table1[[#This Row],[Number of HITs approved or rejected - Last 30 days]]&lt;&gt;0),Table1[[#This Row],[Worker ID]],0)</f>
        <v>ALJMDVY95Y5G4</v>
      </c>
      <c r="W397">
        <f>IF(AND(Table1[[#This Row],[HITS submitted before]]&lt;&gt;0,Table1[[#This Row],[Number of HITs approved or rejected - Last 30 days]]&lt;&gt;0),Table1[[#This Row],[Worker ID]],0)</f>
        <v>0</v>
      </c>
    </row>
    <row r="398" spans="1:23" x14ac:dyDescent="0.25">
      <c r="A398" t="s">
        <v>1649</v>
      </c>
      <c r="B398" t="s">
        <v>1650</v>
      </c>
      <c r="C398">
        <v>1</v>
      </c>
      <c r="D398">
        <v>1</v>
      </c>
      <c r="E398" s="1">
        <v>1</v>
      </c>
      <c r="F398">
        <f>Table1[[#This Row],[Number of HITs approved or rejected - Lifetime]]-Table1[[#This Row],[Number of HITs approved or rejected - Last 30 days]]</f>
        <v>0</v>
      </c>
      <c r="G398">
        <f>Table1[[#This Row],[Number of HITs approved - Lifetime]]-Table1[[#This Row],[Number of HITs approved - Last 30 days]]</f>
        <v>0</v>
      </c>
      <c r="H398">
        <f>IF(Table1[[#This Row],[HITS submitted before]]&gt;Table1[[#This Row],[HITs Approved Before]],Table1[[#This Row],[HITS submitted before]]-Table1[[#This Row],[HITs Approved Before]],0)</f>
        <v>0</v>
      </c>
      <c r="I398">
        <v>1</v>
      </c>
      <c r="J398">
        <v>1</v>
      </c>
      <c r="K398">
        <f>Table1[[#This Row],[Number of HITs approved or rejected - Last 30 days]]-Table1[[#This Row],[Number of HITs approved - Last 30 days]]</f>
        <v>0</v>
      </c>
      <c r="L39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8" s="1">
        <v>1</v>
      </c>
      <c r="N398">
        <v>1</v>
      </c>
      <c r="O398">
        <v>1</v>
      </c>
      <c r="P398" s="1">
        <v>1</v>
      </c>
      <c r="Q398" t="s">
        <v>15</v>
      </c>
      <c r="S398">
        <f>IF(Table1[[#This Row],[HITS submitted before]]&lt;&gt;0,Table1[[#This Row],[Worker ID]],0)</f>
        <v>0</v>
      </c>
      <c r="T398" t="str">
        <f>IF(Table1[[#This Row],[Number of HITs approved or rejected - Last 30 days]]&lt;&gt;0,Table1[[#This Row],[Worker ID]],0)</f>
        <v>AM5PNAQJEDK8T</v>
      </c>
      <c r="U398">
        <f>IF(AND(Table1[[#This Row],[HITS submitted before]]&lt;&gt;0,Table1[[#This Row],[Number of HITs approved or rejected - Last 30 days]]=0),Table1[[#This Row],[Worker ID]],0)</f>
        <v>0</v>
      </c>
      <c r="V398" t="str">
        <f>IF(AND(Table1[[#This Row],[HITS submitted before]]=0,Table1[[#This Row],[Number of HITs approved or rejected - Last 30 days]]&lt;&gt;0),Table1[[#This Row],[Worker ID]],0)</f>
        <v>AM5PNAQJEDK8T</v>
      </c>
      <c r="W398">
        <f>IF(AND(Table1[[#This Row],[HITS submitted before]]&lt;&gt;0,Table1[[#This Row],[Number of HITs approved or rejected - Last 30 days]]&lt;&gt;0),Table1[[#This Row],[Worker ID]],0)</f>
        <v>0</v>
      </c>
    </row>
    <row r="399" spans="1:23" x14ac:dyDescent="0.25">
      <c r="A399" t="s">
        <v>1651</v>
      </c>
      <c r="B399" t="s">
        <v>1652</v>
      </c>
      <c r="C399">
        <v>1</v>
      </c>
      <c r="D399">
        <v>1</v>
      </c>
      <c r="E399" s="1">
        <v>1</v>
      </c>
      <c r="F399">
        <f>Table1[[#This Row],[Number of HITs approved or rejected - Lifetime]]-Table1[[#This Row],[Number of HITs approved or rejected - Last 30 days]]</f>
        <v>0</v>
      </c>
      <c r="G399">
        <f>Table1[[#This Row],[Number of HITs approved - Lifetime]]-Table1[[#This Row],[Number of HITs approved - Last 30 days]]</f>
        <v>0</v>
      </c>
      <c r="H399">
        <f>IF(Table1[[#This Row],[HITS submitted before]]&gt;Table1[[#This Row],[HITs Approved Before]],Table1[[#This Row],[HITS submitted before]]-Table1[[#This Row],[HITs Approved Before]],0)</f>
        <v>0</v>
      </c>
      <c r="I399">
        <v>1</v>
      </c>
      <c r="J399">
        <v>1</v>
      </c>
      <c r="K399">
        <f>Table1[[#This Row],[Number of HITs approved or rejected - Last 30 days]]-Table1[[#This Row],[Number of HITs approved - Last 30 days]]</f>
        <v>0</v>
      </c>
      <c r="L39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399" s="1">
        <v>1</v>
      </c>
      <c r="N399">
        <v>1</v>
      </c>
      <c r="O399">
        <v>1</v>
      </c>
      <c r="P399" s="1">
        <v>1</v>
      </c>
      <c r="Q399" t="s">
        <v>15</v>
      </c>
      <c r="S399">
        <f>IF(Table1[[#This Row],[HITS submitted before]]&lt;&gt;0,Table1[[#This Row],[Worker ID]],0)</f>
        <v>0</v>
      </c>
      <c r="T399" t="str">
        <f>IF(Table1[[#This Row],[Number of HITs approved or rejected - Last 30 days]]&lt;&gt;0,Table1[[#This Row],[Worker ID]],0)</f>
        <v>AM8OWAW9TUVLN</v>
      </c>
      <c r="U399">
        <f>IF(AND(Table1[[#This Row],[HITS submitted before]]&lt;&gt;0,Table1[[#This Row],[Number of HITs approved or rejected - Last 30 days]]=0),Table1[[#This Row],[Worker ID]],0)</f>
        <v>0</v>
      </c>
      <c r="V399" t="str">
        <f>IF(AND(Table1[[#This Row],[HITS submitted before]]=0,Table1[[#This Row],[Number of HITs approved or rejected - Last 30 days]]&lt;&gt;0),Table1[[#This Row],[Worker ID]],0)</f>
        <v>AM8OWAW9TUVLN</v>
      </c>
      <c r="W399">
        <f>IF(AND(Table1[[#This Row],[HITS submitted before]]&lt;&gt;0,Table1[[#This Row],[Number of HITs approved or rejected - Last 30 days]]&lt;&gt;0),Table1[[#This Row],[Worker ID]],0)</f>
        <v>0</v>
      </c>
    </row>
    <row r="400" spans="1:23" x14ac:dyDescent="0.25">
      <c r="A400" t="s">
        <v>1667</v>
      </c>
      <c r="B400" t="s">
        <v>1668</v>
      </c>
      <c r="C400">
        <v>1</v>
      </c>
      <c r="D400">
        <v>1</v>
      </c>
      <c r="E400" s="1">
        <v>1</v>
      </c>
      <c r="F400">
        <f>Table1[[#This Row],[Number of HITs approved or rejected - Lifetime]]-Table1[[#This Row],[Number of HITs approved or rejected - Last 30 days]]</f>
        <v>0</v>
      </c>
      <c r="G400">
        <f>Table1[[#This Row],[Number of HITs approved - Lifetime]]-Table1[[#This Row],[Number of HITs approved - Last 30 days]]</f>
        <v>0</v>
      </c>
      <c r="H400">
        <f>IF(Table1[[#This Row],[HITS submitted before]]&gt;Table1[[#This Row],[HITs Approved Before]],Table1[[#This Row],[HITS submitted before]]-Table1[[#This Row],[HITs Approved Before]],0)</f>
        <v>0</v>
      </c>
      <c r="I400">
        <v>1</v>
      </c>
      <c r="J400">
        <v>1</v>
      </c>
      <c r="K400">
        <f>Table1[[#This Row],[Number of HITs approved or rejected - Last 30 days]]-Table1[[#This Row],[Number of HITs approved - Last 30 days]]</f>
        <v>0</v>
      </c>
      <c r="L40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0" s="1">
        <v>1</v>
      </c>
      <c r="N400">
        <v>1</v>
      </c>
      <c r="O400">
        <v>1</v>
      </c>
      <c r="P400" s="1">
        <v>1</v>
      </c>
      <c r="Q400" t="s">
        <v>15</v>
      </c>
      <c r="S400">
        <f>IF(Table1[[#This Row],[HITS submitted before]]&lt;&gt;0,Table1[[#This Row],[Worker ID]],0)</f>
        <v>0</v>
      </c>
      <c r="T400" t="str">
        <f>IF(Table1[[#This Row],[Number of HITs approved or rejected - Last 30 days]]&lt;&gt;0,Table1[[#This Row],[Worker ID]],0)</f>
        <v>ANOUE4MICXO6S</v>
      </c>
      <c r="U400">
        <f>IF(AND(Table1[[#This Row],[HITS submitted before]]&lt;&gt;0,Table1[[#This Row],[Number of HITs approved or rejected - Last 30 days]]=0),Table1[[#This Row],[Worker ID]],0)</f>
        <v>0</v>
      </c>
      <c r="V400" t="str">
        <f>IF(AND(Table1[[#This Row],[HITS submitted before]]=0,Table1[[#This Row],[Number of HITs approved or rejected - Last 30 days]]&lt;&gt;0),Table1[[#This Row],[Worker ID]],0)</f>
        <v>ANOUE4MICXO6S</v>
      </c>
      <c r="W400">
        <f>IF(AND(Table1[[#This Row],[HITS submitted before]]&lt;&gt;0,Table1[[#This Row],[Number of HITs approved or rejected - Last 30 days]]&lt;&gt;0),Table1[[#This Row],[Worker ID]],0)</f>
        <v>0</v>
      </c>
    </row>
    <row r="401" spans="1:23" x14ac:dyDescent="0.25">
      <c r="A401" t="s">
        <v>1669</v>
      </c>
      <c r="B401" t="s">
        <v>1670</v>
      </c>
      <c r="C401">
        <v>1</v>
      </c>
      <c r="D401">
        <v>1</v>
      </c>
      <c r="E401" s="1">
        <v>1</v>
      </c>
      <c r="F401">
        <f>Table1[[#This Row],[Number of HITs approved or rejected - Lifetime]]-Table1[[#This Row],[Number of HITs approved or rejected - Last 30 days]]</f>
        <v>0</v>
      </c>
      <c r="G401">
        <f>Table1[[#This Row],[Number of HITs approved - Lifetime]]-Table1[[#This Row],[Number of HITs approved - Last 30 days]]</f>
        <v>0</v>
      </c>
      <c r="H401">
        <f>IF(Table1[[#This Row],[HITS submitted before]]&gt;Table1[[#This Row],[HITs Approved Before]],Table1[[#This Row],[HITS submitted before]]-Table1[[#This Row],[HITs Approved Before]],0)</f>
        <v>0</v>
      </c>
      <c r="I401">
        <v>1</v>
      </c>
      <c r="J401">
        <v>1</v>
      </c>
      <c r="K401">
        <f>Table1[[#This Row],[Number of HITs approved or rejected - Last 30 days]]-Table1[[#This Row],[Number of HITs approved - Last 30 days]]</f>
        <v>0</v>
      </c>
      <c r="L40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1" s="1">
        <v>1</v>
      </c>
      <c r="N401">
        <v>1</v>
      </c>
      <c r="O401">
        <v>1</v>
      </c>
      <c r="P401" s="1">
        <v>1</v>
      </c>
      <c r="Q401" t="s">
        <v>15</v>
      </c>
      <c r="S401">
        <f>IF(Table1[[#This Row],[HITS submitted before]]&lt;&gt;0,Table1[[#This Row],[Worker ID]],0)</f>
        <v>0</v>
      </c>
      <c r="T401" t="str">
        <f>IF(Table1[[#This Row],[Number of HITs approved or rejected - Last 30 days]]&lt;&gt;0,Table1[[#This Row],[Worker ID]],0)</f>
        <v>ANSIB0819WL1P</v>
      </c>
      <c r="U401">
        <f>IF(AND(Table1[[#This Row],[HITS submitted before]]&lt;&gt;0,Table1[[#This Row],[Number of HITs approved or rejected - Last 30 days]]=0),Table1[[#This Row],[Worker ID]],0)</f>
        <v>0</v>
      </c>
      <c r="V401" t="str">
        <f>IF(AND(Table1[[#This Row],[HITS submitted before]]=0,Table1[[#This Row],[Number of HITs approved or rejected - Last 30 days]]&lt;&gt;0),Table1[[#This Row],[Worker ID]],0)</f>
        <v>ANSIB0819WL1P</v>
      </c>
      <c r="W401">
        <f>IF(AND(Table1[[#This Row],[HITS submitted before]]&lt;&gt;0,Table1[[#This Row],[Number of HITs approved or rejected - Last 30 days]]&lt;&gt;0),Table1[[#This Row],[Worker ID]],0)</f>
        <v>0</v>
      </c>
    </row>
    <row r="402" spans="1:23" x14ac:dyDescent="0.25">
      <c r="A402" t="s">
        <v>1679</v>
      </c>
      <c r="B402" t="s">
        <v>1680</v>
      </c>
      <c r="C402">
        <v>1</v>
      </c>
      <c r="D402">
        <v>1</v>
      </c>
      <c r="E402" s="1">
        <v>1</v>
      </c>
      <c r="F402">
        <f>Table1[[#This Row],[Number of HITs approved or rejected - Lifetime]]-Table1[[#This Row],[Number of HITs approved or rejected - Last 30 days]]</f>
        <v>0</v>
      </c>
      <c r="G402">
        <f>Table1[[#This Row],[Number of HITs approved - Lifetime]]-Table1[[#This Row],[Number of HITs approved - Last 30 days]]</f>
        <v>0</v>
      </c>
      <c r="H402">
        <f>IF(Table1[[#This Row],[HITS submitted before]]&gt;Table1[[#This Row],[HITs Approved Before]],Table1[[#This Row],[HITS submitted before]]-Table1[[#This Row],[HITs Approved Before]],0)</f>
        <v>0</v>
      </c>
      <c r="I402">
        <v>1</v>
      </c>
      <c r="J402">
        <v>1</v>
      </c>
      <c r="K402">
        <f>Table1[[#This Row],[Number of HITs approved or rejected - Last 30 days]]-Table1[[#This Row],[Number of HITs approved - Last 30 days]]</f>
        <v>0</v>
      </c>
      <c r="L40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2" s="1">
        <v>1</v>
      </c>
      <c r="N402">
        <v>1</v>
      </c>
      <c r="O402">
        <v>1</v>
      </c>
      <c r="P402" s="1">
        <v>1</v>
      </c>
      <c r="Q402" t="s">
        <v>15</v>
      </c>
      <c r="S402">
        <f>IF(Table1[[#This Row],[HITS submitted before]]&lt;&gt;0,Table1[[#This Row],[Worker ID]],0)</f>
        <v>0</v>
      </c>
      <c r="T402" t="str">
        <f>IF(Table1[[#This Row],[Number of HITs approved or rejected - Last 30 days]]&lt;&gt;0,Table1[[#This Row],[Worker ID]],0)</f>
        <v>AOYTIMYPNHZP7</v>
      </c>
      <c r="U402">
        <f>IF(AND(Table1[[#This Row],[HITS submitted before]]&lt;&gt;0,Table1[[#This Row],[Number of HITs approved or rejected - Last 30 days]]=0),Table1[[#This Row],[Worker ID]],0)</f>
        <v>0</v>
      </c>
      <c r="V402" t="str">
        <f>IF(AND(Table1[[#This Row],[HITS submitted before]]=0,Table1[[#This Row],[Number of HITs approved or rejected - Last 30 days]]&lt;&gt;0),Table1[[#This Row],[Worker ID]],0)</f>
        <v>AOYTIMYPNHZP7</v>
      </c>
      <c r="W402">
        <f>IF(AND(Table1[[#This Row],[HITS submitted before]]&lt;&gt;0,Table1[[#This Row],[Number of HITs approved or rejected - Last 30 days]]&lt;&gt;0),Table1[[#This Row],[Worker ID]],0)</f>
        <v>0</v>
      </c>
    </row>
    <row r="403" spans="1:23" x14ac:dyDescent="0.25">
      <c r="A403" t="s">
        <v>1681</v>
      </c>
      <c r="B403" t="s">
        <v>1682</v>
      </c>
      <c r="C403">
        <v>1</v>
      </c>
      <c r="D403">
        <v>1</v>
      </c>
      <c r="E403" s="1">
        <v>1</v>
      </c>
      <c r="F403">
        <f>Table1[[#This Row],[Number of HITs approved or rejected - Lifetime]]-Table1[[#This Row],[Number of HITs approved or rejected - Last 30 days]]</f>
        <v>0</v>
      </c>
      <c r="G403">
        <f>Table1[[#This Row],[Number of HITs approved - Lifetime]]-Table1[[#This Row],[Number of HITs approved - Last 30 days]]</f>
        <v>0</v>
      </c>
      <c r="H403">
        <f>IF(Table1[[#This Row],[HITS submitted before]]&gt;Table1[[#This Row],[HITs Approved Before]],Table1[[#This Row],[HITS submitted before]]-Table1[[#This Row],[HITs Approved Before]],0)</f>
        <v>0</v>
      </c>
      <c r="I403">
        <v>1</v>
      </c>
      <c r="J403">
        <v>1</v>
      </c>
      <c r="K403">
        <f>Table1[[#This Row],[Number of HITs approved or rejected - Last 30 days]]-Table1[[#This Row],[Number of HITs approved - Last 30 days]]</f>
        <v>0</v>
      </c>
      <c r="L40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3" s="1">
        <v>1</v>
      </c>
      <c r="N403">
        <v>1</v>
      </c>
      <c r="O403">
        <v>1</v>
      </c>
      <c r="P403" s="1">
        <v>1</v>
      </c>
      <c r="Q403" t="s">
        <v>15</v>
      </c>
      <c r="S403">
        <f>IF(Table1[[#This Row],[HITS submitted before]]&lt;&gt;0,Table1[[#This Row],[Worker ID]],0)</f>
        <v>0</v>
      </c>
      <c r="T403" t="str">
        <f>IF(Table1[[#This Row],[Number of HITs approved or rejected - Last 30 days]]&lt;&gt;0,Table1[[#This Row],[Worker ID]],0)</f>
        <v>AOZCPML0QZHW9</v>
      </c>
      <c r="U403">
        <f>IF(AND(Table1[[#This Row],[HITS submitted before]]&lt;&gt;0,Table1[[#This Row],[Number of HITs approved or rejected - Last 30 days]]=0),Table1[[#This Row],[Worker ID]],0)</f>
        <v>0</v>
      </c>
      <c r="V403" t="str">
        <f>IF(AND(Table1[[#This Row],[HITS submitted before]]=0,Table1[[#This Row],[Number of HITs approved or rejected - Last 30 days]]&lt;&gt;0),Table1[[#This Row],[Worker ID]],0)</f>
        <v>AOZCPML0QZHW9</v>
      </c>
      <c r="W403">
        <f>IF(AND(Table1[[#This Row],[HITS submitted before]]&lt;&gt;0,Table1[[#This Row],[Number of HITs approved or rejected - Last 30 days]]&lt;&gt;0),Table1[[#This Row],[Worker ID]],0)</f>
        <v>0</v>
      </c>
    </row>
    <row r="404" spans="1:23" x14ac:dyDescent="0.25">
      <c r="A404" t="s">
        <v>1683</v>
      </c>
      <c r="B404" t="s">
        <v>1684</v>
      </c>
      <c r="C404">
        <v>1</v>
      </c>
      <c r="D404">
        <v>1</v>
      </c>
      <c r="E404" s="1">
        <v>1</v>
      </c>
      <c r="F404">
        <f>Table1[[#This Row],[Number of HITs approved or rejected - Lifetime]]-Table1[[#This Row],[Number of HITs approved or rejected - Last 30 days]]</f>
        <v>0</v>
      </c>
      <c r="G404">
        <f>Table1[[#This Row],[Number of HITs approved - Lifetime]]-Table1[[#This Row],[Number of HITs approved - Last 30 days]]</f>
        <v>0</v>
      </c>
      <c r="H404">
        <f>IF(Table1[[#This Row],[HITS submitted before]]&gt;Table1[[#This Row],[HITs Approved Before]],Table1[[#This Row],[HITS submitted before]]-Table1[[#This Row],[HITs Approved Before]],0)</f>
        <v>0</v>
      </c>
      <c r="I404">
        <v>1</v>
      </c>
      <c r="J404">
        <v>1</v>
      </c>
      <c r="K404">
        <f>Table1[[#This Row],[Number of HITs approved or rejected - Last 30 days]]-Table1[[#This Row],[Number of HITs approved - Last 30 days]]</f>
        <v>0</v>
      </c>
      <c r="L40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4" s="1">
        <v>1</v>
      </c>
      <c r="N404">
        <v>1</v>
      </c>
      <c r="O404">
        <v>1</v>
      </c>
      <c r="P404" s="1">
        <v>1</v>
      </c>
      <c r="Q404" t="s">
        <v>15</v>
      </c>
      <c r="S404">
        <f>IF(Table1[[#This Row],[HITS submitted before]]&lt;&gt;0,Table1[[#This Row],[Worker ID]],0)</f>
        <v>0</v>
      </c>
      <c r="T404" t="str">
        <f>IF(Table1[[#This Row],[Number of HITs approved or rejected - Last 30 days]]&lt;&gt;0,Table1[[#This Row],[Worker ID]],0)</f>
        <v>AP3LD1M2HGGX5</v>
      </c>
      <c r="U404">
        <f>IF(AND(Table1[[#This Row],[HITS submitted before]]&lt;&gt;0,Table1[[#This Row],[Number of HITs approved or rejected - Last 30 days]]=0),Table1[[#This Row],[Worker ID]],0)</f>
        <v>0</v>
      </c>
      <c r="V404" t="str">
        <f>IF(AND(Table1[[#This Row],[HITS submitted before]]=0,Table1[[#This Row],[Number of HITs approved or rejected - Last 30 days]]&lt;&gt;0),Table1[[#This Row],[Worker ID]],0)</f>
        <v>AP3LD1M2HGGX5</v>
      </c>
      <c r="W404">
        <f>IF(AND(Table1[[#This Row],[HITS submitted before]]&lt;&gt;0,Table1[[#This Row],[Number of HITs approved or rejected - Last 30 days]]&lt;&gt;0),Table1[[#This Row],[Worker ID]],0)</f>
        <v>0</v>
      </c>
    </row>
    <row r="405" spans="1:23" x14ac:dyDescent="0.25">
      <c r="A405" t="s">
        <v>1705</v>
      </c>
      <c r="B405" t="s">
        <v>1706</v>
      </c>
      <c r="C405">
        <v>1</v>
      </c>
      <c r="D405">
        <v>1</v>
      </c>
      <c r="E405" s="1">
        <v>1</v>
      </c>
      <c r="F405">
        <f>Table1[[#This Row],[Number of HITs approved or rejected - Lifetime]]-Table1[[#This Row],[Number of HITs approved or rejected - Last 30 days]]</f>
        <v>0</v>
      </c>
      <c r="G405">
        <f>Table1[[#This Row],[Number of HITs approved - Lifetime]]-Table1[[#This Row],[Number of HITs approved - Last 30 days]]</f>
        <v>0</v>
      </c>
      <c r="H405">
        <f>IF(Table1[[#This Row],[HITS submitted before]]&gt;Table1[[#This Row],[HITs Approved Before]],Table1[[#This Row],[HITS submitted before]]-Table1[[#This Row],[HITs Approved Before]],0)</f>
        <v>0</v>
      </c>
      <c r="I405">
        <v>1</v>
      </c>
      <c r="J405">
        <v>1</v>
      </c>
      <c r="K405">
        <f>Table1[[#This Row],[Number of HITs approved or rejected - Last 30 days]]-Table1[[#This Row],[Number of HITs approved - Last 30 days]]</f>
        <v>0</v>
      </c>
      <c r="L40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5" s="1">
        <v>1</v>
      </c>
      <c r="N405">
        <v>1</v>
      </c>
      <c r="O405">
        <v>1</v>
      </c>
      <c r="P405" s="1">
        <v>1</v>
      </c>
      <c r="Q405" t="s">
        <v>15</v>
      </c>
      <c r="S405">
        <f>IF(Table1[[#This Row],[HITS submitted before]]&lt;&gt;0,Table1[[#This Row],[Worker ID]],0)</f>
        <v>0</v>
      </c>
      <c r="T405" t="str">
        <f>IF(Table1[[#This Row],[Number of HITs approved or rejected - Last 30 days]]&lt;&gt;0,Table1[[#This Row],[Worker ID]],0)</f>
        <v>AQLPLUO3NNZJH</v>
      </c>
      <c r="U405">
        <f>IF(AND(Table1[[#This Row],[HITS submitted before]]&lt;&gt;0,Table1[[#This Row],[Number of HITs approved or rejected - Last 30 days]]=0),Table1[[#This Row],[Worker ID]],0)</f>
        <v>0</v>
      </c>
      <c r="V405" t="str">
        <f>IF(AND(Table1[[#This Row],[HITS submitted before]]=0,Table1[[#This Row],[Number of HITs approved or rejected - Last 30 days]]&lt;&gt;0),Table1[[#This Row],[Worker ID]],0)</f>
        <v>AQLPLUO3NNZJH</v>
      </c>
      <c r="W405">
        <f>IF(AND(Table1[[#This Row],[HITS submitted before]]&lt;&gt;0,Table1[[#This Row],[Number of HITs approved or rejected - Last 30 days]]&lt;&gt;0),Table1[[#This Row],[Worker ID]],0)</f>
        <v>0</v>
      </c>
    </row>
    <row r="406" spans="1:23" x14ac:dyDescent="0.25">
      <c r="A406" t="s">
        <v>1723</v>
      </c>
      <c r="B406" t="s">
        <v>1724</v>
      </c>
      <c r="C406">
        <v>1</v>
      </c>
      <c r="D406">
        <v>1</v>
      </c>
      <c r="E406" s="1">
        <v>1</v>
      </c>
      <c r="F406">
        <f>Table1[[#This Row],[Number of HITs approved or rejected - Lifetime]]-Table1[[#This Row],[Number of HITs approved or rejected - Last 30 days]]</f>
        <v>0</v>
      </c>
      <c r="G406">
        <f>Table1[[#This Row],[Number of HITs approved - Lifetime]]-Table1[[#This Row],[Number of HITs approved - Last 30 days]]</f>
        <v>0</v>
      </c>
      <c r="H406">
        <f>IF(Table1[[#This Row],[HITS submitted before]]&gt;Table1[[#This Row],[HITs Approved Before]],Table1[[#This Row],[HITS submitted before]]-Table1[[#This Row],[HITs Approved Before]],0)</f>
        <v>0</v>
      </c>
      <c r="I406">
        <v>1</v>
      </c>
      <c r="J406">
        <v>1</v>
      </c>
      <c r="K406">
        <f>Table1[[#This Row],[Number of HITs approved or rejected - Last 30 days]]-Table1[[#This Row],[Number of HITs approved - Last 30 days]]</f>
        <v>0</v>
      </c>
      <c r="L40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6" s="1">
        <v>1</v>
      </c>
      <c r="N406">
        <v>1</v>
      </c>
      <c r="O406">
        <v>1</v>
      </c>
      <c r="P406" s="1">
        <v>1</v>
      </c>
      <c r="Q406" t="s">
        <v>15</v>
      </c>
      <c r="S406">
        <f>IF(Table1[[#This Row],[HITS submitted before]]&lt;&gt;0,Table1[[#This Row],[Worker ID]],0)</f>
        <v>0</v>
      </c>
      <c r="T406" t="str">
        <f>IF(Table1[[#This Row],[Number of HITs approved or rejected - Last 30 days]]&lt;&gt;0,Table1[[#This Row],[Worker ID]],0)</f>
        <v>ARB9I8FFYFQUA</v>
      </c>
      <c r="U406">
        <f>IF(AND(Table1[[#This Row],[HITS submitted before]]&lt;&gt;0,Table1[[#This Row],[Number of HITs approved or rejected - Last 30 days]]=0),Table1[[#This Row],[Worker ID]],0)</f>
        <v>0</v>
      </c>
      <c r="V406" t="str">
        <f>IF(AND(Table1[[#This Row],[HITS submitted before]]=0,Table1[[#This Row],[Number of HITs approved or rejected - Last 30 days]]&lt;&gt;0),Table1[[#This Row],[Worker ID]],0)</f>
        <v>ARB9I8FFYFQUA</v>
      </c>
      <c r="W406">
        <f>IF(AND(Table1[[#This Row],[HITS submitted before]]&lt;&gt;0,Table1[[#This Row],[Number of HITs approved or rejected - Last 30 days]]&lt;&gt;0),Table1[[#This Row],[Worker ID]],0)</f>
        <v>0</v>
      </c>
    </row>
    <row r="407" spans="1:23" x14ac:dyDescent="0.25">
      <c r="A407" t="s">
        <v>1727</v>
      </c>
      <c r="B407" t="s">
        <v>1728</v>
      </c>
      <c r="C407">
        <v>1</v>
      </c>
      <c r="D407">
        <v>1</v>
      </c>
      <c r="E407" s="1">
        <v>1</v>
      </c>
      <c r="F407">
        <f>Table1[[#This Row],[Number of HITs approved or rejected - Lifetime]]-Table1[[#This Row],[Number of HITs approved or rejected - Last 30 days]]</f>
        <v>0</v>
      </c>
      <c r="G407">
        <f>Table1[[#This Row],[Number of HITs approved - Lifetime]]-Table1[[#This Row],[Number of HITs approved - Last 30 days]]</f>
        <v>0</v>
      </c>
      <c r="H407">
        <f>IF(Table1[[#This Row],[HITS submitted before]]&gt;Table1[[#This Row],[HITs Approved Before]],Table1[[#This Row],[HITS submitted before]]-Table1[[#This Row],[HITs Approved Before]],0)</f>
        <v>0</v>
      </c>
      <c r="I407">
        <v>1</v>
      </c>
      <c r="J407">
        <v>1</v>
      </c>
      <c r="K407">
        <f>Table1[[#This Row],[Number of HITs approved or rejected - Last 30 days]]-Table1[[#This Row],[Number of HITs approved - Last 30 days]]</f>
        <v>0</v>
      </c>
      <c r="L40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7" s="1">
        <v>1</v>
      </c>
      <c r="N407">
        <v>1</v>
      </c>
      <c r="O407">
        <v>1</v>
      </c>
      <c r="P407" s="1">
        <v>1</v>
      </c>
      <c r="Q407" t="s">
        <v>15</v>
      </c>
      <c r="S407">
        <f>IF(Table1[[#This Row],[HITS submitted before]]&lt;&gt;0,Table1[[#This Row],[Worker ID]],0)</f>
        <v>0</v>
      </c>
      <c r="T407" t="str">
        <f>IF(Table1[[#This Row],[Number of HITs approved or rejected - Last 30 days]]&lt;&gt;0,Table1[[#This Row],[Worker ID]],0)</f>
        <v>ARLGN5UA44HYW</v>
      </c>
      <c r="U407">
        <f>IF(AND(Table1[[#This Row],[HITS submitted before]]&lt;&gt;0,Table1[[#This Row],[Number of HITs approved or rejected - Last 30 days]]=0),Table1[[#This Row],[Worker ID]],0)</f>
        <v>0</v>
      </c>
      <c r="V407" t="str">
        <f>IF(AND(Table1[[#This Row],[HITS submitted before]]=0,Table1[[#This Row],[Number of HITs approved or rejected - Last 30 days]]&lt;&gt;0),Table1[[#This Row],[Worker ID]],0)</f>
        <v>ARLGN5UA44HYW</v>
      </c>
      <c r="W407">
        <f>IF(AND(Table1[[#This Row],[HITS submitted before]]&lt;&gt;0,Table1[[#This Row],[Number of HITs approved or rejected - Last 30 days]]&lt;&gt;0),Table1[[#This Row],[Worker ID]],0)</f>
        <v>0</v>
      </c>
    </row>
    <row r="408" spans="1:23" x14ac:dyDescent="0.25">
      <c r="A408" t="s">
        <v>1747</v>
      </c>
      <c r="B408" t="s">
        <v>1748</v>
      </c>
      <c r="C408">
        <v>1</v>
      </c>
      <c r="D408">
        <v>1</v>
      </c>
      <c r="E408" s="1">
        <v>1</v>
      </c>
      <c r="F408">
        <f>Table1[[#This Row],[Number of HITs approved or rejected - Lifetime]]-Table1[[#This Row],[Number of HITs approved or rejected - Last 30 days]]</f>
        <v>0</v>
      </c>
      <c r="G408">
        <f>Table1[[#This Row],[Number of HITs approved - Lifetime]]-Table1[[#This Row],[Number of HITs approved - Last 30 days]]</f>
        <v>0</v>
      </c>
      <c r="H408">
        <f>IF(Table1[[#This Row],[HITS submitted before]]&gt;Table1[[#This Row],[HITs Approved Before]],Table1[[#This Row],[HITS submitted before]]-Table1[[#This Row],[HITs Approved Before]],0)</f>
        <v>0</v>
      </c>
      <c r="I408">
        <v>1</v>
      </c>
      <c r="J408">
        <v>1</v>
      </c>
      <c r="K408">
        <f>Table1[[#This Row],[Number of HITs approved or rejected - Last 30 days]]-Table1[[#This Row],[Number of HITs approved - Last 30 days]]</f>
        <v>0</v>
      </c>
      <c r="L40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8" s="1">
        <v>1</v>
      </c>
      <c r="N408">
        <v>1</v>
      </c>
      <c r="O408">
        <v>1</v>
      </c>
      <c r="P408" s="1">
        <v>1</v>
      </c>
      <c r="Q408" t="s">
        <v>15</v>
      </c>
      <c r="S408">
        <f>IF(Table1[[#This Row],[HITS submitted before]]&lt;&gt;0,Table1[[#This Row],[Worker ID]],0)</f>
        <v>0</v>
      </c>
      <c r="T408" t="str">
        <f>IF(Table1[[#This Row],[Number of HITs approved or rejected - Last 30 days]]&lt;&gt;0,Table1[[#This Row],[Worker ID]],0)</f>
        <v>AT7WOKTR42R1Q</v>
      </c>
      <c r="U408">
        <f>IF(AND(Table1[[#This Row],[HITS submitted before]]&lt;&gt;0,Table1[[#This Row],[Number of HITs approved or rejected - Last 30 days]]=0),Table1[[#This Row],[Worker ID]],0)</f>
        <v>0</v>
      </c>
      <c r="V408" t="str">
        <f>IF(AND(Table1[[#This Row],[HITS submitted before]]=0,Table1[[#This Row],[Number of HITs approved or rejected - Last 30 days]]&lt;&gt;0),Table1[[#This Row],[Worker ID]],0)</f>
        <v>AT7WOKTR42R1Q</v>
      </c>
      <c r="W408">
        <f>IF(AND(Table1[[#This Row],[HITS submitted before]]&lt;&gt;0,Table1[[#This Row],[Number of HITs approved or rejected - Last 30 days]]&lt;&gt;0),Table1[[#This Row],[Worker ID]],0)</f>
        <v>0</v>
      </c>
    </row>
    <row r="409" spans="1:23" x14ac:dyDescent="0.25">
      <c r="A409" t="s">
        <v>1759</v>
      </c>
      <c r="B409" t="s">
        <v>1760</v>
      </c>
      <c r="C409">
        <v>1</v>
      </c>
      <c r="D409">
        <v>1</v>
      </c>
      <c r="E409" s="1">
        <v>1</v>
      </c>
      <c r="F409">
        <f>Table1[[#This Row],[Number of HITs approved or rejected - Lifetime]]-Table1[[#This Row],[Number of HITs approved or rejected - Last 30 days]]</f>
        <v>0</v>
      </c>
      <c r="G409">
        <f>Table1[[#This Row],[Number of HITs approved - Lifetime]]-Table1[[#This Row],[Number of HITs approved - Last 30 days]]</f>
        <v>0</v>
      </c>
      <c r="H409">
        <f>IF(Table1[[#This Row],[HITS submitted before]]&gt;Table1[[#This Row],[HITs Approved Before]],Table1[[#This Row],[HITS submitted before]]-Table1[[#This Row],[HITs Approved Before]],0)</f>
        <v>0</v>
      </c>
      <c r="I409">
        <v>1</v>
      </c>
      <c r="J409">
        <v>1</v>
      </c>
      <c r="K409">
        <f>Table1[[#This Row],[Number of HITs approved or rejected - Last 30 days]]-Table1[[#This Row],[Number of HITs approved - Last 30 days]]</f>
        <v>0</v>
      </c>
      <c r="L40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09" s="1">
        <v>1</v>
      </c>
      <c r="N409">
        <v>1</v>
      </c>
      <c r="O409">
        <v>1</v>
      </c>
      <c r="P409" s="1">
        <v>1</v>
      </c>
      <c r="Q409" t="s">
        <v>15</v>
      </c>
      <c r="S409">
        <f>IF(Table1[[#This Row],[HITS submitted before]]&lt;&gt;0,Table1[[#This Row],[Worker ID]],0)</f>
        <v>0</v>
      </c>
      <c r="T409" t="str">
        <f>IF(Table1[[#This Row],[Number of HITs approved or rejected - Last 30 days]]&lt;&gt;0,Table1[[#This Row],[Worker ID]],0)</f>
        <v>AU1W869YMQ3GQ</v>
      </c>
      <c r="U409">
        <f>IF(AND(Table1[[#This Row],[HITS submitted before]]&lt;&gt;0,Table1[[#This Row],[Number of HITs approved or rejected - Last 30 days]]=0),Table1[[#This Row],[Worker ID]],0)</f>
        <v>0</v>
      </c>
      <c r="V409" t="str">
        <f>IF(AND(Table1[[#This Row],[HITS submitted before]]=0,Table1[[#This Row],[Number of HITs approved or rejected - Last 30 days]]&lt;&gt;0),Table1[[#This Row],[Worker ID]],0)</f>
        <v>AU1W869YMQ3GQ</v>
      </c>
      <c r="W409">
        <f>IF(AND(Table1[[#This Row],[HITS submitted before]]&lt;&gt;0,Table1[[#This Row],[Number of HITs approved or rejected - Last 30 days]]&lt;&gt;0),Table1[[#This Row],[Worker ID]],0)</f>
        <v>0</v>
      </c>
    </row>
    <row r="410" spans="1:23" x14ac:dyDescent="0.25">
      <c r="A410" t="s">
        <v>1777</v>
      </c>
      <c r="B410" t="s">
        <v>1778</v>
      </c>
      <c r="C410">
        <v>1</v>
      </c>
      <c r="D410">
        <v>1</v>
      </c>
      <c r="E410" s="1">
        <v>1</v>
      </c>
      <c r="F410">
        <f>Table1[[#This Row],[Number of HITs approved or rejected - Lifetime]]-Table1[[#This Row],[Number of HITs approved or rejected - Last 30 days]]</f>
        <v>0</v>
      </c>
      <c r="G410">
        <f>Table1[[#This Row],[Number of HITs approved - Lifetime]]-Table1[[#This Row],[Number of HITs approved - Last 30 days]]</f>
        <v>0</v>
      </c>
      <c r="H410">
        <f>IF(Table1[[#This Row],[HITS submitted before]]&gt;Table1[[#This Row],[HITs Approved Before]],Table1[[#This Row],[HITS submitted before]]-Table1[[#This Row],[HITs Approved Before]],0)</f>
        <v>0</v>
      </c>
      <c r="I410">
        <v>1</v>
      </c>
      <c r="J410">
        <v>1</v>
      </c>
      <c r="K410">
        <f>Table1[[#This Row],[Number of HITs approved or rejected - Last 30 days]]-Table1[[#This Row],[Number of HITs approved - Last 30 days]]</f>
        <v>0</v>
      </c>
      <c r="L4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0" s="1">
        <v>1</v>
      </c>
      <c r="N410">
        <v>1</v>
      </c>
      <c r="O410">
        <v>1</v>
      </c>
      <c r="P410" s="1">
        <v>1</v>
      </c>
      <c r="Q410" t="s">
        <v>15</v>
      </c>
      <c r="S410">
        <f>IF(Table1[[#This Row],[HITS submitted before]]&lt;&gt;0,Table1[[#This Row],[Worker ID]],0)</f>
        <v>0</v>
      </c>
      <c r="T410" t="str">
        <f>IF(Table1[[#This Row],[Number of HITs approved or rejected - Last 30 days]]&lt;&gt;0,Table1[[#This Row],[Worker ID]],0)</f>
        <v>AV8HZUBM4P16Y</v>
      </c>
      <c r="U410">
        <f>IF(AND(Table1[[#This Row],[HITS submitted before]]&lt;&gt;0,Table1[[#This Row],[Number of HITs approved or rejected - Last 30 days]]=0),Table1[[#This Row],[Worker ID]],0)</f>
        <v>0</v>
      </c>
      <c r="V410" t="str">
        <f>IF(AND(Table1[[#This Row],[HITS submitted before]]=0,Table1[[#This Row],[Number of HITs approved or rejected - Last 30 days]]&lt;&gt;0),Table1[[#This Row],[Worker ID]],0)</f>
        <v>AV8HZUBM4P16Y</v>
      </c>
      <c r="W410">
        <f>IF(AND(Table1[[#This Row],[HITS submitted before]]&lt;&gt;0,Table1[[#This Row],[Number of HITs approved or rejected - Last 30 days]]&lt;&gt;0),Table1[[#This Row],[Worker ID]],0)</f>
        <v>0</v>
      </c>
    </row>
    <row r="411" spans="1:23" x14ac:dyDescent="0.25">
      <c r="A411" t="s">
        <v>1799</v>
      </c>
      <c r="B411" t="s">
        <v>1800</v>
      </c>
      <c r="C411">
        <v>1</v>
      </c>
      <c r="D411">
        <v>1</v>
      </c>
      <c r="E411" s="1">
        <v>1</v>
      </c>
      <c r="F411">
        <f>Table1[[#This Row],[Number of HITs approved or rejected - Lifetime]]-Table1[[#This Row],[Number of HITs approved or rejected - Last 30 days]]</f>
        <v>0</v>
      </c>
      <c r="G411">
        <f>Table1[[#This Row],[Number of HITs approved - Lifetime]]-Table1[[#This Row],[Number of HITs approved - Last 30 days]]</f>
        <v>0</v>
      </c>
      <c r="H411">
        <f>IF(Table1[[#This Row],[HITS submitted before]]&gt;Table1[[#This Row],[HITs Approved Before]],Table1[[#This Row],[HITS submitted before]]-Table1[[#This Row],[HITs Approved Before]],0)</f>
        <v>0</v>
      </c>
      <c r="I411">
        <v>1</v>
      </c>
      <c r="J411">
        <v>1</v>
      </c>
      <c r="K411">
        <f>Table1[[#This Row],[Number of HITs approved or rejected - Last 30 days]]-Table1[[#This Row],[Number of HITs approved - Last 30 days]]</f>
        <v>0</v>
      </c>
      <c r="L4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1" s="1">
        <v>1</v>
      </c>
      <c r="N411">
        <v>1</v>
      </c>
      <c r="O411">
        <v>1</v>
      </c>
      <c r="P411" s="1">
        <v>1</v>
      </c>
      <c r="Q411" t="s">
        <v>398</v>
      </c>
      <c r="S411">
        <f>IF(Table1[[#This Row],[HITS submitted before]]&lt;&gt;0,Table1[[#This Row],[Worker ID]],0)</f>
        <v>0</v>
      </c>
      <c r="T411" t="str">
        <f>IF(Table1[[#This Row],[Number of HITs approved or rejected - Last 30 days]]&lt;&gt;0,Table1[[#This Row],[Worker ID]],0)</f>
        <v>AW7KG5DM8AX46</v>
      </c>
      <c r="U411">
        <f>IF(AND(Table1[[#This Row],[HITS submitted before]]&lt;&gt;0,Table1[[#This Row],[Number of HITs approved or rejected - Last 30 days]]=0),Table1[[#This Row],[Worker ID]],0)</f>
        <v>0</v>
      </c>
      <c r="V411" t="str">
        <f>IF(AND(Table1[[#This Row],[HITS submitted before]]=0,Table1[[#This Row],[Number of HITs approved or rejected - Last 30 days]]&lt;&gt;0),Table1[[#This Row],[Worker ID]],0)</f>
        <v>AW7KG5DM8AX46</v>
      </c>
      <c r="W411">
        <f>IF(AND(Table1[[#This Row],[HITS submitted before]]&lt;&gt;0,Table1[[#This Row],[Number of HITs approved or rejected - Last 30 days]]&lt;&gt;0),Table1[[#This Row],[Worker ID]],0)</f>
        <v>0</v>
      </c>
    </row>
    <row r="412" spans="1:23" x14ac:dyDescent="0.25">
      <c r="A412" t="s">
        <v>1801</v>
      </c>
      <c r="B412" t="s">
        <v>1802</v>
      </c>
      <c r="C412">
        <v>1</v>
      </c>
      <c r="D412">
        <v>1</v>
      </c>
      <c r="E412" s="1">
        <v>1</v>
      </c>
      <c r="F412">
        <f>Table1[[#This Row],[Number of HITs approved or rejected - Lifetime]]-Table1[[#This Row],[Number of HITs approved or rejected - Last 30 days]]</f>
        <v>0</v>
      </c>
      <c r="G412">
        <f>Table1[[#This Row],[Number of HITs approved - Lifetime]]-Table1[[#This Row],[Number of HITs approved - Last 30 days]]</f>
        <v>0</v>
      </c>
      <c r="H412">
        <f>IF(Table1[[#This Row],[HITS submitted before]]&gt;Table1[[#This Row],[HITs Approved Before]],Table1[[#This Row],[HITS submitted before]]-Table1[[#This Row],[HITs Approved Before]],0)</f>
        <v>0</v>
      </c>
      <c r="I412">
        <v>1</v>
      </c>
      <c r="J412">
        <v>1</v>
      </c>
      <c r="K412">
        <f>Table1[[#This Row],[Number of HITs approved or rejected - Last 30 days]]-Table1[[#This Row],[Number of HITs approved - Last 30 days]]</f>
        <v>0</v>
      </c>
      <c r="L4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2" s="1">
        <v>1</v>
      </c>
      <c r="N412">
        <v>1</v>
      </c>
      <c r="O412">
        <v>1</v>
      </c>
      <c r="P412" s="1">
        <v>1</v>
      </c>
      <c r="Q412" t="s">
        <v>15</v>
      </c>
      <c r="S412">
        <f>IF(Table1[[#This Row],[HITS submitted before]]&lt;&gt;0,Table1[[#This Row],[Worker ID]],0)</f>
        <v>0</v>
      </c>
      <c r="T412" t="str">
        <f>IF(Table1[[#This Row],[Number of HITs approved or rejected - Last 30 days]]&lt;&gt;0,Table1[[#This Row],[Worker ID]],0)</f>
        <v>AW9983V6TUGF8</v>
      </c>
      <c r="U412">
        <f>IF(AND(Table1[[#This Row],[HITS submitted before]]&lt;&gt;0,Table1[[#This Row],[Number of HITs approved or rejected - Last 30 days]]=0),Table1[[#This Row],[Worker ID]],0)</f>
        <v>0</v>
      </c>
      <c r="V412" t="str">
        <f>IF(AND(Table1[[#This Row],[HITS submitted before]]=0,Table1[[#This Row],[Number of HITs approved or rejected - Last 30 days]]&lt;&gt;0),Table1[[#This Row],[Worker ID]],0)</f>
        <v>AW9983V6TUGF8</v>
      </c>
      <c r="W412">
        <f>IF(AND(Table1[[#This Row],[HITS submitted before]]&lt;&gt;0,Table1[[#This Row],[Number of HITs approved or rejected - Last 30 days]]&lt;&gt;0),Table1[[#This Row],[Worker ID]],0)</f>
        <v>0</v>
      </c>
    </row>
    <row r="413" spans="1:23" x14ac:dyDescent="0.25">
      <c r="A413" t="s">
        <v>1807</v>
      </c>
      <c r="B413" t="s">
        <v>1808</v>
      </c>
      <c r="C413">
        <v>1</v>
      </c>
      <c r="D413">
        <v>1</v>
      </c>
      <c r="E413" s="1">
        <v>1</v>
      </c>
      <c r="F413">
        <f>Table1[[#This Row],[Number of HITs approved or rejected - Lifetime]]-Table1[[#This Row],[Number of HITs approved or rejected - Last 30 days]]</f>
        <v>0</v>
      </c>
      <c r="G413">
        <f>Table1[[#This Row],[Number of HITs approved - Lifetime]]-Table1[[#This Row],[Number of HITs approved - Last 30 days]]</f>
        <v>0</v>
      </c>
      <c r="H413">
        <f>IF(Table1[[#This Row],[HITS submitted before]]&gt;Table1[[#This Row],[HITs Approved Before]],Table1[[#This Row],[HITS submitted before]]-Table1[[#This Row],[HITs Approved Before]],0)</f>
        <v>0</v>
      </c>
      <c r="I413">
        <v>1</v>
      </c>
      <c r="J413">
        <v>1</v>
      </c>
      <c r="K413">
        <f>Table1[[#This Row],[Number of HITs approved or rejected - Last 30 days]]-Table1[[#This Row],[Number of HITs approved - Last 30 days]]</f>
        <v>0</v>
      </c>
      <c r="L4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3" s="1">
        <v>1</v>
      </c>
      <c r="N413">
        <v>1</v>
      </c>
      <c r="O413">
        <v>1</v>
      </c>
      <c r="P413" s="1">
        <v>1</v>
      </c>
      <c r="Q413" t="s">
        <v>15</v>
      </c>
      <c r="S413">
        <f>IF(Table1[[#This Row],[HITS submitted before]]&lt;&gt;0,Table1[[#This Row],[Worker ID]],0)</f>
        <v>0</v>
      </c>
      <c r="T413" t="str">
        <f>IF(Table1[[#This Row],[Number of HITs approved or rejected - Last 30 days]]&lt;&gt;0,Table1[[#This Row],[Worker ID]],0)</f>
        <v>AWMQYV1RQM94M</v>
      </c>
      <c r="U413">
        <f>IF(AND(Table1[[#This Row],[HITS submitted before]]&lt;&gt;0,Table1[[#This Row],[Number of HITs approved or rejected - Last 30 days]]=0),Table1[[#This Row],[Worker ID]],0)</f>
        <v>0</v>
      </c>
      <c r="V413" t="str">
        <f>IF(AND(Table1[[#This Row],[HITS submitted before]]=0,Table1[[#This Row],[Number of HITs approved or rejected - Last 30 days]]&lt;&gt;0),Table1[[#This Row],[Worker ID]],0)</f>
        <v>AWMQYV1RQM94M</v>
      </c>
      <c r="W413">
        <f>IF(AND(Table1[[#This Row],[HITS submitted before]]&lt;&gt;0,Table1[[#This Row],[Number of HITs approved or rejected - Last 30 days]]&lt;&gt;0),Table1[[#This Row],[Worker ID]],0)</f>
        <v>0</v>
      </c>
    </row>
    <row r="414" spans="1:23" x14ac:dyDescent="0.25">
      <c r="A414" t="s">
        <v>1809</v>
      </c>
      <c r="B414" t="s">
        <v>1810</v>
      </c>
      <c r="C414">
        <v>1</v>
      </c>
      <c r="D414">
        <v>1</v>
      </c>
      <c r="E414" s="1">
        <v>1</v>
      </c>
      <c r="F414">
        <f>Table1[[#This Row],[Number of HITs approved or rejected - Lifetime]]-Table1[[#This Row],[Number of HITs approved or rejected - Last 30 days]]</f>
        <v>0</v>
      </c>
      <c r="G414">
        <f>Table1[[#This Row],[Number of HITs approved - Lifetime]]-Table1[[#This Row],[Number of HITs approved - Last 30 days]]</f>
        <v>0</v>
      </c>
      <c r="H414">
        <f>IF(Table1[[#This Row],[HITS submitted before]]&gt;Table1[[#This Row],[HITs Approved Before]],Table1[[#This Row],[HITS submitted before]]-Table1[[#This Row],[HITs Approved Before]],0)</f>
        <v>0</v>
      </c>
      <c r="I414">
        <v>1</v>
      </c>
      <c r="J414">
        <v>1</v>
      </c>
      <c r="K414">
        <f>Table1[[#This Row],[Number of HITs approved or rejected - Last 30 days]]-Table1[[#This Row],[Number of HITs approved - Last 30 days]]</f>
        <v>0</v>
      </c>
      <c r="L4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4" s="1">
        <v>1</v>
      </c>
      <c r="N414">
        <v>1</v>
      </c>
      <c r="O414">
        <v>1</v>
      </c>
      <c r="P414" s="1">
        <v>1</v>
      </c>
      <c r="Q414" t="s">
        <v>15</v>
      </c>
      <c r="S414">
        <f>IF(Table1[[#This Row],[HITS submitted before]]&lt;&gt;0,Table1[[#This Row],[Worker ID]],0)</f>
        <v>0</v>
      </c>
      <c r="T414" t="str">
        <f>IF(Table1[[#This Row],[Number of HITs approved or rejected - Last 30 days]]&lt;&gt;0,Table1[[#This Row],[Worker ID]],0)</f>
        <v>AWVOFU1ZUGZKO</v>
      </c>
      <c r="U414">
        <f>IF(AND(Table1[[#This Row],[HITS submitted before]]&lt;&gt;0,Table1[[#This Row],[Number of HITs approved or rejected - Last 30 days]]=0),Table1[[#This Row],[Worker ID]],0)</f>
        <v>0</v>
      </c>
      <c r="V414" t="str">
        <f>IF(AND(Table1[[#This Row],[HITS submitted before]]=0,Table1[[#This Row],[Number of HITs approved or rejected - Last 30 days]]&lt;&gt;0),Table1[[#This Row],[Worker ID]],0)</f>
        <v>AWVOFU1ZUGZKO</v>
      </c>
      <c r="W414">
        <f>IF(AND(Table1[[#This Row],[HITS submitted before]]&lt;&gt;0,Table1[[#This Row],[Number of HITs approved or rejected - Last 30 days]]&lt;&gt;0),Table1[[#This Row],[Worker ID]],0)</f>
        <v>0</v>
      </c>
    </row>
    <row r="415" spans="1:23" x14ac:dyDescent="0.25">
      <c r="A415" t="s">
        <v>1811</v>
      </c>
      <c r="B415" t="s">
        <v>1812</v>
      </c>
      <c r="C415">
        <v>1</v>
      </c>
      <c r="D415">
        <v>1</v>
      </c>
      <c r="E415" s="1">
        <v>1</v>
      </c>
      <c r="F415">
        <f>Table1[[#This Row],[Number of HITs approved or rejected - Lifetime]]-Table1[[#This Row],[Number of HITs approved or rejected - Last 30 days]]</f>
        <v>0</v>
      </c>
      <c r="G415">
        <f>Table1[[#This Row],[Number of HITs approved - Lifetime]]-Table1[[#This Row],[Number of HITs approved - Last 30 days]]</f>
        <v>0</v>
      </c>
      <c r="H415">
        <f>IF(Table1[[#This Row],[HITS submitted before]]&gt;Table1[[#This Row],[HITs Approved Before]],Table1[[#This Row],[HITS submitted before]]-Table1[[#This Row],[HITs Approved Before]],0)</f>
        <v>0</v>
      </c>
      <c r="I415">
        <v>1</v>
      </c>
      <c r="J415">
        <v>1</v>
      </c>
      <c r="K415">
        <f>Table1[[#This Row],[Number of HITs approved or rejected - Last 30 days]]-Table1[[#This Row],[Number of HITs approved - Last 30 days]]</f>
        <v>0</v>
      </c>
      <c r="L4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5" s="1">
        <v>1</v>
      </c>
      <c r="N415">
        <v>1</v>
      </c>
      <c r="O415">
        <v>1</v>
      </c>
      <c r="P415" s="1">
        <v>1</v>
      </c>
      <c r="Q415" t="s">
        <v>15</v>
      </c>
      <c r="S415">
        <f>IF(Table1[[#This Row],[HITS submitted before]]&lt;&gt;0,Table1[[#This Row],[Worker ID]],0)</f>
        <v>0</v>
      </c>
      <c r="T415" t="str">
        <f>IF(Table1[[#This Row],[Number of HITs approved or rejected - Last 30 days]]&lt;&gt;0,Table1[[#This Row],[Worker ID]],0)</f>
        <v>AWYOPNO42D0NI</v>
      </c>
      <c r="U415">
        <f>IF(AND(Table1[[#This Row],[HITS submitted before]]&lt;&gt;0,Table1[[#This Row],[Number of HITs approved or rejected - Last 30 days]]=0),Table1[[#This Row],[Worker ID]],0)</f>
        <v>0</v>
      </c>
      <c r="V415" t="str">
        <f>IF(AND(Table1[[#This Row],[HITS submitted before]]=0,Table1[[#This Row],[Number of HITs approved or rejected - Last 30 days]]&lt;&gt;0),Table1[[#This Row],[Worker ID]],0)</f>
        <v>AWYOPNO42D0NI</v>
      </c>
      <c r="W415">
        <f>IF(AND(Table1[[#This Row],[HITS submitted before]]&lt;&gt;0,Table1[[#This Row],[Number of HITs approved or rejected - Last 30 days]]&lt;&gt;0),Table1[[#This Row],[Worker ID]],0)</f>
        <v>0</v>
      </c>
    </row>
    <row r="416" spans="1:23" x14ac:dyDescent="0.25">
      <c r="A416" t="s">
        <v>1821</v>
      </c>
      <c r="B416" t="s">
        <v>1822</v>
      </c>
      <c r="C416">
        <v>1</v>
      </c>
      <c r="D416">
        <v>1</v>
      </c>
      <c r="E416" s="1">
        <v>1</v>
      </c>
      <c r="F416">
        <f>Table1[[#This Row],[Number of HITs approved or rejected - Lifetime]]-Table1[[#This Row],[Number of HITs approved or rejected - Last 30 days]]</f>
        <v>0</v>
      </c>
      <c r="G416">
        <f>Table1[[#This Row],[Number of HITs approved - Lifetime]]-Table1[[#This Row],[Number of HITs approved - Last 30 days]]</f>
        <v>0</v>
      </c>
      <c r="H416">
        <f>IF(Table1[[#This Row],[HITS submitted before]]&gt;Table1[[#This Row],[HITs Approved Before]],Table1[[#This Row],[HITS submitted before]]-Table1[[#This Row],[HITs Approved Before]],0)</f>
        <v>0</v>
      </c>
      <c r="I416">
        <v>1</v>
      </c>
      <c r="J416">
        <v>1</v>
      </c>
      <c r="K416">
        <f>Table1[[#This Row],[Number of HITs approved or rejected - Last 30 days]]-Table1[[#This Row],[Number of HITs approved - Last 30 days]]</f>
        <v>0</v>
      </c>
      <c r="L4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6" s="1">
        <v>1</v>
      </c>
      <c r="N416">
        <v>1</v>
      </c>
      <c r="O416">
        <v>1</v>
      </c>
      <c r="P416" s="1">
        <v>1</v>
      </c>
      <c r="Q416" t="s">
        <v>15</v>
      </c>
      <c r="S416">
        <f>IF(Table1[[#This Row],[HITS submitted before]]&lt;&gt;0,Table1[[#This Row],[Worker ID]],0)</f>
        <v>0</v>
      </c>
      <c r="T416" t="str">
        <f>IF(Table1[[#This Row],[Number of HITs approved or rejected - Last 30 days]]&lt;&gt;0,Table1[[#This Row],[Worker ID]],0)</f>
        <v>AYEI83NY2E8W4</v>
      </c>
      <c r="U416">
        <f>IF(AND(Table1[[#This Row],[HITS submitted before]]&lt;&gt;0,Table1[[#This Row],[Number of HITs approved or rejected - Last 30 days]]=0),Table1[[#This Row],[Worker ID]],0)</f>
        <v>0</v>
      </c>
      <c r="V416" t="str">
        <f>IF(AND(Table1[[#This Row],[HITS submitted before]]=0,Table1[[#This Row],[Number of HITs approved or rejected - Last 30 days]]&lt;&gt;0),Table1[[#This Row],[Worker ID]],0)</f>
        <v>AYEI83NY2E8W4</v>
      </c>
      <c r="W416">
        <f>IF(AND(Table1[[#This Row],[HITS submitted before]]&lt;&gt;0,Table1[[#This Row],[Number of HITs approved or rejected - Last 30 days]]&lt;&gt;0),Table1[[#This Row],[Worker ID]],0)</f>
        <v>0</v>
      </c>
    </row>
    <row r="417" spans="1:23" x14ac:dyDescent="0.25">
      <c r="A417" t="s">
        <v>1825</v>
      </c>
      <c r="B417" t="s">
        <v>1826</v>
      </c>
      <c r="C417">
        <v>1</v>
      </c>
      <c r="D417">
        <v>1</v>
      </c>
      <c r="E417" s="1">
        <v>1</v>
      </c>
      <c r="F417">
        <f>Table1[[#This Row],[Number of HITs approved or rejected - Lifetime]]-Table1[[#This Row],[Number of HITs approved or rejected - Last 30 days]]</f>
        <v>0</v>
      </c>
      <c r="G417">
        <f>Table1[[#This Row],[Number of HITs approved - Lifetime]]-Table1[[#This Row],[Number of HITs approved - Last 30 days]]</f>
        <v>0</v>
      </c>
      <c r="H417">
        <f>IF(Table1[[#This Row],[HITS submitted before]]&gt;Table1[[#This Row],[HITs Approved Before]],Table1[[#This Row],[HITS submitted before]]-Table1[[#This Row],[HITs Approved Before]],0)</f>
        <v>0</v>
      </c>
      <c r="I417">
        <v>1</v>
      </c>
      <c r="J417">
        <v>1</v>
      </c>
      <c r="K417">
        <f>Table1[[#This Row],[Number of HITs approved or rejected - Last 30 days]]-Table1[[#This Row],[Number of HITs approved - Last 30 days]]</f>
        <v>0</v>
      </c>
      <c r="L4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7" s="1">
        <v>1</v>
      </c>
      <c r="N417">
        <v>0</v>
      </c>
      <c r="O417">
        <v>0</v>
      </c>
      <c r="P417" s="1">
        <v>0</v>
      </c>
      <c r="Q417" t="s">
        <v>15</v>
      </c>
      <c r="S417">
        <f>IF(Table1[[#This Row],[HITS submitted before]]&lt;&gt;0,Table1[[#This Row],[Worker ID]],0)</f>
        <v>0</v>
      </c>
      <c r="T417" t="str">
        <f>IF(Table1[[#This Row],[Number of HITs approved or rejected - Last 30 days]]&lt;&gt;0,Table1[[#This Row],[Worker ID]],0)</f>
        <v>AYIL59V88XRJ1</v>
      </c>
      <c r="U417">
        <f>IF(AND(Table1[[#This Row],[HITS submitted before]]&lt;&gt;0,Table1[[#This Row],[Number of HITs approved or rejected - Last 30 days]]=0),Table1[[#This Row],[Worker ID]],0)</f>
        <v>0</v>
      </c>
      <c r="V417" t="str">
        <f>IF(AND(Table1[[#This Row],[HITS submitted before]]=0,Table1[[#This Row],[Number of HITs approved or rejected - Last 30 days]]&lt;&gt;0),Table1[[#This Row],[Worker ID]],0)</f>
        <v>AYIL59V88XRJ1</v>
      </c>
      <c r="W417">
        <f>IF(AND(Table1[[#This Row],[HITS submitted before]]&lt;&gt;0,Table1[[#This Row],[Number of HITs approved or rejected - Last 30 days]]&lt;&gt;0),Table1[[#This Row],[Worker ID]],0)</f>
        <v>0</v>
      </c>
    </row>
    <row r="418" spans="1:23" x14ac:dyDescent="0.25">
      <c r="A418" t="s">
        <v>1837</v>
      </c>
      <c r="B418" t="s">
        <v>1838</v>
      </c>
      <c r="C418">
        <v>1</v>
      </c>
      <c r="D418">
        <v>1</v>
      </c>
      <c r="E418" s="1">
        <v>1</v>
      </c>
      <c r="F418">
        <f>Table1[[#This Row],[Number of HITs approved or rejected - Lifetime]]-Table1[[#This Row],[Number of HITs approved or rejected - Last 30 days]]</f>
        <v>0</v>
      </c>
      <c r="G418">
        <f>Table1[[#This Row],[Number of HITs approved - Lifetime]]-Table1[[#This Row],[Number of HITs approved - Last 30 days]]</f>
        <v>0</v>
      </c>
      <c r="H418">
        <f>IF(Table1[[#This Row],[HITS submitted before]]&gt;Table1[[#This Row],[HITs Approved Before]],Table1[[#This Row],[HITS submitted before]]-Table1[[#This Row],[HITs Approved Before]],0)</f>
        <v>0</v>
      </c>
      <c r="I418">
        <v>1</v>
      </c>
      <c r="J418">
        <v>1</v>
      </c>
      <c r="K418">
        <f>Table1[[#This Row],[Number of HITs approved or rejected - Last 30 days]]-Table1[[#This Row],[Number of HITs approved - Last 30 days]]</f>
        <v>0</v>
      </c>
      <c r="L4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8" s="1">
        <v>1</v>
      </c>
      <c r="N418">
        <v>1</v>
      </c>
      <c r="O418">
        <v>1</v>
      </c>
      <c r="P418" s="1">
        <v>1</v>
      </c>
      <c r="Q418" t="s">
        <v>15</v>
      </c>
      <c r="S418">
        <f>IF(Table1[[#This Row],[HITS submitted before]]&lt;&gt;0,Table1[[#This Row],[Worker ID]],0)</f>
        <v>0</v>
      </c>
      <c r="T418" t="str">
        <f>IF(Table1[[#This Row],[Number of HITs approved or rejected - Last 30 days]]&lt;&gt;0,Table1[[#This Row],[Worker ID]],0)</f>
        <v>AYUIMF5P6V7KD</v>
      </c>
      <c r="U418">
        <f>IF(AND(Table1[[#This Row],[HITS submitted before]]&lt;&gt;0,Table1[[#This Row],[Number of HITs approved or rejected - Last 30 days]]=0),Table1[[#This Row],[Worker ID]],0)</f>
        <v>0</v>
      </c>
      <c r="V418" t="str">
        <f>IF(AND(Table1[[#This Row],[HITS submitted before]]=0,Table1[[#This Row],[Number of HITs approved or rejected - Last 30 days]]&lt;&gt;0),Table1[[#This Row],[Worker ID]],0)</f>
        <v>AYUIMF5P6V7KD</v>
      </c>
      <c r="W418">
        <f>IF(AND(Table1[[#This Row],[HITS submitted before]]&lt;&gt;0,Table1[[#This Row],[Number of HITs approved or rejected - Last 30 days]]&lt;&gt;0),Table1[[#This Row],[Worker ID]],0)</f>
        <v>0</v>
      </c>
    </row>
    <row r="419" spans="1:23" x14ac:dyDescent="0.25">
      <c r="A419" t="s">
        <v>1841</v>
      </c>
      <c r="B419" t="s">
        <v>1842</v>
      </c>
      <c r="C419">
        <v>1</v>
      </c>
      <c r="D419">
        <v>1</v>
      </c>
      <c r="E419" s="1">
        <v>1</v>
      </c>
      <c r="F419">
        <f>Table1[[#This Row],[Number of HITs approved or rejected - Lifetime]]-Table1[[#This Row],[Number of HITs approved or rejected - Last 30 days]]</f>
        <v>0</v>
      </c>
      <c r="G419">
        <f>Table1[[#This Row],[Number of HITs approved - Lifetime]]-Table1[[#This Row],[Number of HITs approved - Last 30 days]]</f>
        <v>0</v>
      </c>
      <c r="H419">
        <f>IF(Table1[[#This Row],[HITS submitted before]]&gt;Table1[[#This Row],[HITs Approved Before]],Table1[[#This Row],[HITS submitted before]]-Table1[[#This Row],[HITs Approved Before]],0)</f>
        <v>0</v>
      </c>
      <c r="I419">
        <v>1</v>
      </c>
      <c r="J419">
        <v>1</v>
      </c>
      <c r="K419">
        <f>Table1[[#This Row],[Number of HITs approved or rejected - Last 30 days]]-Table1[[#This Row],[Number of HITs approved - Last 30 days]]</f>
        <v>0</v>
      </c>
      <c r="L4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19" s="1">
        <v>1</v>
      </c>
      <c r="N419">
        <v>1</v>
      </c>
      <c r="O419">
        <v>1</v>
      </c>
      <c r="P419" s="1">
        <v>1</v>
      </c>
      <c r="Q419" t="s">
        <v>15</v>
      </c>
      <c r="S419">
        <f>IF(Table1[[#This Row],[HITS submitted before]]&lt;&gt;0,Table1[[#This Row],[Worker ID]],0)</f>
        <v>0</v>
      </c>
      <c r="T419" t="str">
        <f>IF(Table1[[#This Row],[Number of HITs approved or rejected - Last 30 days]]&lt;&gt;0,Table1[[#This Row],[Worker ID]],0)</f>
        <v>AZ42DH0DM2PFK</v>
      </c>
      <c r="U419">
        <f>IF(AND(Table1[[#This Row],[HITS submitted before]]&lt;&gt;0,Table1[[#This Row],[Number of HITs approved or rejected - Last 30 days]]=0),Table1[[#This Row],[Worker ID]],0)</f>
        <v>0</v>
      </c>
      <c r="V419" t="str">
        <f>IF(AND(Table1[[#This Row],[HITS submitted before]]=0,Table1[[#This Row],[Number of HITs approved or rejected - Last 30 days]]&lt;&gt;0),Table1[[#This Row],[Worker ID]],0)</f>
        <v>AZ42DH0DM2PFK</v>
      </c>
      <c r="W419">
        <f>IF(AND(Table1[[#This Row],[HITS submitted before]]&lt;&gt;0,Table1[[#This Row],[Number of HITs approved or rejected - Last 30 days]]&lt;&gt;0),Table1[[#This Row],[Worker ID]],0)</f>
        <v>0</v>
      </c>
    </row>
    <row r="420" spans="1:23" x14ac:dyDescent="0.25">
      <c r="A420" t="s">
        <v>1849</v>
      </c>
      <c r="B420" t="s">
        <v>1850</v>
      </c>
      <c r="C420">
        <v>1</v>
      </c>
      <c r="D420">
        <v>1</v>
      </c>
      <c r="E420" s="1">
        <v>1</v>
      </c>
      <c r="F420">
        <f>Table1[[#This Row],[Number of HITs approved or rejected - Lifetime]]-Table1[[#This Row],[Number of HITs approved or rejected - Last 30 days]]</f>
        <v>0</v>
      </c>
      <c r="G420">
        <f>Table1[[#This Row],[Number of HITs approved - Lifetime]]-Table1[[#This Row],[Number of HITs approved - Last 30 days]]</f>
        <v>0</v>
      </c>
      <c r="H420">
        <f>IF(Table1[[#This Row],[HITS submitted before]]&gt;Table1[[#This Row],[HITs Approved Before]],Table1[[#This Row],[HITS submitted before]]-Table1[[#This Row],[HITs Approved Before]],0)</f>
        <v>0</v>
      </c>
      <c r="I420">
        <v>1</v>
      </c>
      <c r="J420">
        <v>1</v>
      </c>
      <c r="K420">
        <f>Table1[[#This Row],[Number of HITs approved or rejected - Last 30 days]]-Table1[[#This Row],[Number of HITs approved - Last 30 days]]</f>
        <v>0</v>
      </c>
      <c r="L4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0" s="1">
        <v>1</v>
      </c>
      <c r="N420">
        <v>1</v>
      </c>
      <c r="O420">
        <v>1</v>
      </c>
      <c r="P420" s="1">
        <v>1</v>
      </c>
      <c r="Q420" t="s">
        <v>15</v>
      </c>
      <c r="S420">
        <f>IF(Table1[[#This Row],[HITS submitted before]]&lt;&gt;0,Table1[[#This Row],[Worker ID]],0)</f>
        <v>0</v>
      </c>
      <c r="T420" t="str">
        <f>IF(Table1[[#This Row],[Number of HITs approved or rejected - Last 30 days]]&lt;&gt;0,Table1[[#This Row],[Worker ID]],0)</f>
        <v>AZBKV62E0PLC2</v>
      </c>
      <c r="U420">
        <f>IF(AND(Table1[[#This Row],[HITS submitted before]]&lt;&gt;0,Table1[[#This Row],[Number of HITs approved or rejected - Last 30 days]]=0),Table1[[#This Row],[Worker ID]],0)</f>
        <v>0</v>
      </c>
      <c r="V420" t="str">
        <f>IF(AND(Table1[[#This Row],[HITS submitted before]]=0,Table1[[#This Row],[Number of HITs approved or rejected - Last 30 days]]&lt;&gt;0),Table1[[#This Row],[Worker ID]],0)</f>
        <v>AZBKV62E0PLC2</v>
      </c>
      <c r="W420">
        <f>IF(AND(Table1[[#This Row],[HITS submitted before]]&lt;&gt;0,Table1[[#This Row],[Number of HITs approved or rejected - Last 30 days]]&lt;&gt;0),Table1[[#This Row],[Worker ID]],0)</f>
        <v>0</v>
      </c>
    </row>
    <row r="421" spans="1:23" x14ac:dyDescent="0.25">
      <c r="A421" t="s">
        <v>1853</v>
      </c>
      <c r="B421" t="s">
        <v>1854</v>
      </c>
      <c r="C421">
        <v>1</v>
      </c>
      <c r="D421">
        <v>1</v>
      </c>
      <c r="E421" s="1">
        <v>1</v>
      </c>
      <c r="F421">
        <f>Table1[[#This Row],[Number of HITs approved or rejected - Lifetime]]-Table1[[#This Row],[Number of HITs approved or rejected - Last 30 days]]</f>
        <v>0</v>
      </c>
      <c r="G421">
        <f>Table1[[#This Row],[Number of HITs approved - Lifetime]]-Table1[[#This Row],[Number of HITs approved - Last 30 days]]</f>
        <v>0</v>
      </c>
      <c r="H421">
        <f>IF(Table1[[#This Row],[HITS submitted before]]&gt;Table1[[#This Row],[HITs Approved Before]],Table1[[#This Row],[HITS submitted before]]-Table1[[#This Row],[HITs Approved Before]],0)</f>
        <v>0</v>
      </c>
      <c r="I421">
        <v>1</v>
      </c>
      <c r="J421">
        <v>1</v>
      </c>
      <c r="K421">
        <f>Table1[[#This Row],[Number of HITs approved or rejected - Last 30 days]]-Table1[[#This Row],[Number of HITs approved - Last 30 days]]</f>
        <v>0</v>
      </c>
      <c r="L4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1" s="1">
        <v>1</v>
      </c>
      <c r="N421">
        <v>1</v>
      </c>
      <c r="O421">
        <v>1</v>
      </c>
      <c r="P421" s="1">
        <v>1</v>
      </c>
      <c r="Q421" t="s">
        <v>15</v>
      </c>
      <c r="S421">
        <f>IF(Table1[[#This Row],[HITS submitted before]]&lt;&gt;0,Table1[[#This Row],[Worker ID]],0)</f>
        <v>0</v>
      </c>
      <c r="T421" t="str">
        <f>IF(Table1[[#This Row],[Number of HITs approved or rejected - Last 30 days]]&lt;&gt;0,Table1[[#This Row],[Worker ID]],0)</f>
        <v>AZG3ZFBPSL91I</v>
      </c>
      <c r="U421">
        <f>IF(AND(Table1[[#This Row],[HITS submitted before]]&lt;&gt;0,Table1[[#This Row],[Number of HITs approved or rejected - Last 30 days]]=0),Table1[[#This Row],[Worker ID]],0)</f>
        <v>0</v>
      </c>
      <c r="V421" t="str">
        <f>IF(AND(Table1[[#This Row],[HITS submitted before]]=0,Table1[[#This Row],[Number of HITs approved or rejected - Last 30 days]]&lt;&gt;0),Table1[[#This Row],[Worker ID]],0)</f>
        <v>AZG3ZFBPSL91I</v>
      </c>
      <c r="W421">
        <f>IF(AND(Table1[[#This Row],[HITS submitted before]]&lt;&gt;0,Table1[[#This Row],[Number of HITs approved or rejected - Last 30 days]]&lt;&gt;0),Table1[[#This Row],[Worker ID]],0)</f>
        <v>0</v>
      </c>
    </row>
    <row r="422" spans="1:23" x14ac:dyDescent="0.25">
      <c r="A422" t="s">
        <v>13</v>
      </c>
      <c r="B422" t="s">
        <v>14</v>
      </c>
      <c r="C422">
        <v>1</v>
      </c>
      <c r="D422">
        <v>0</v>
      </c>
      <c r="E422" s="1">
        <v>0</v>
      </c>
      <c r="F422">
        <f>Table1[[#This Row],[Number of HITs approved or rejected - Lifetime]]-Table1[[#This Row],[Number of HITs approved or rejected - Last 30 days]]</f>
        <v>1</v>
      </c>
      <c r="G422">
        <f>Table1[[#This Row],[Number of HITs approved - Lifetime]]-Table1[[#This Row],[Number of HITs approved - Last 30 days]]</f>
        <v>0</v>
      </c>
      <c r="H422">
        <f>IF(Table1[[#This Row],[HITS submitted before]]&gt;Table1[[#This Row],[HITs Approved Before]],Table1[[#This Row],[HITS submitted before]]-Table1[[#This Row],[HITs Approved Before]],0)</f>
        <v>1</v>
      </c>
      <c r="I422">
        <v>0</v>
      </c>
      <c r="J422">
        <v>0</v>
      </c>
      <c r="K422">
        <f>Table1[[#This Row],[Number of HITs approved or rejected - Last 30 days]]-Table1[[#This Row],[Number of HITs approved - Last 30 days]]</f>
        <v>0</v>
      </c>
      <c r="L4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2" s="1">
        <v>0</v>
      </c>
      <c r="N422">
        <v>0</v>
      </c>
      <c r="O422">
        <v>0</v>
      </c>
      <c r="P422" s="1">
        <v>0</v>
      </c>
      <c r="Q422" t="s">
        <v>15</v>
      </c>
      <c r="S422" t="str">
        <f>IF(Table1[[#This Row],[HITS submitted before]]&lt;&gt;0,Table1[[#This Row],[Worker ID]],0)</f>
        <v>A0139874D01RZM908X1N</v>
      </c>
      <c r="T422">
        <f>IF(Table1[[#This Row],[Number of HITs approved or rejected - Last 30 days]]&lt;&gt;0,Table1[[#This Row],[Worker ID]],0)</f>
        <v>0</v>
      </c>
      <c r="U422" t="str">
        <f>IF(AND(Table1[[#This Row],[HITS submitted before]]&lt;&gt;0,Table1[[#This Row],[Number of HITs approved or rejected - Last 30 days]]=0),Table1[[#This Row],[Worker ID]],0)</f>
        <v>A0139874D01RZM908X1N</v>
      </c>
      <c r="V422">
        <f>IF(AND(Table1[[#This Row],[HITS submitted before]]=0,Table1[[#This Row],[Number of HITs approved or rejected - Last 30 days]]&lt;&gt;0),Table1[[#This Row],[Worker ID]],0)</f>
        <v>0</v>
      </c>
      <c r="W422">
        <f>IF(AND(Table1[[#This Row],[HITS submitted before]]&lt;&gt;0,Table1[[#This Row],[Number of HITs approved or rejected - Last 30 days]]&lt;&gt;0),Table1[[#This Row],[Worker ID]],0)</f>
        <v>0</v>
      </c>
    </row>
    <row r="423" spans="1:23" x14ac:dyDescent="0.25">
      <c r="A423" t="s">
        <v>18</v>
      </c>
      <c r="B423" t="s">
        <v>19</v>
      </c>
      <c r="C423">
        <v>1</v>
      </c>
      <c r="D423">
        <v>1</v>
      </c>
      <c r="E423" s="1">
        <v>1</v>
      </c>
      <c r="F423">
        <f>Table1[[#This Row],[Number of HITs approved or rejected - Lifetime]]-Table1[[#This Row],[Number of HITs approved or rejected - Last 30 days]]</f>
        <v>1</v>
      </c>
      <c r="G423">
        <f>Table1[[#This Row],[Number of HITs approved - Lifetime]]-Table1[[#This Row],[Number of HITs approved - Last 30 days]]</f>
        <v>1</v>
      </c>
      <c r="H423">
        <f>IF(Table1[[#This Row],[HITS submitted before]]&gt;Table1[[#This Row],[HITs Approved Before]],Table1[[#This Row],[HITS submitted before]]-Table1[[#This Row],[HITs Approved Before]],0)</f>
        <v>0</v>
      </c>
      <c r="I423">
        <v>0</v>
      </c>
      <c r="J423">
        <v>0</v>
      </c>
      <c r="K423">
        <f>Table1[[#This Row],[Number of HITs approved or rejected - Last 30 days]]-Table1[[#This Row],[Number of HITs approved - Last 30 days]]</f>
        <v>0</v>
      </c>
      <c r="L4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3" s="1">
        <v>0</v>
      </c>
      <c r="N423">
        <v>0</v>
      </c>
      <c r="O423">
        <v>0</v>
      </c>
      <c r="P423" s="1">
        <v>0</v>
      </c>
      <c r="Q423" t="s">
        <v>15</v>
      </c>
      <c r="S423" t="str">
        <f>IF(Table1[[#This Row],[HITS submitted before]]&lt;&gt;0,Table1[[#This Row],[Worker ID]],0)</f>
        <v>A10DJS6B57HHT7</v>
      </c>
      <c r="T423">
        <f>IF(Table1[[#This Row],[Number of HITs approved or rejected - Last 30 days]]&lt;&gt;0,Table1[[#This Row],[Worker ID]],0)</f>
        <v>0</v>
      </c>
      <c r="U423" t="str">
        <f>IF(AND(Table1[[#This Row],[HITS submitted before]]&lt;&gt;0,Table1[[#This Row],[Number of HITs approved or rejected - Last 30 days]]=0),Table1[[#This Row],[Worker ID]],0)</f>
        <v>A10DJS6B57HHT7</v>
      </c>
      <c r="V423">
        <f>IF(AND(Table1[[#This Row],[HITS submitted before]]=0,Table1[[#This Row],[Number of HITs approved or rejected - Last 30 days]]&lt;&gt;0),Table1[[#This Row],[Worker ID]],0)</f>
        <v>0</v>
      </c>
      <c r="W423">
        <f>IF(AND(Table1[[#This Row],[HITS submitted before]]&lt;&gt;0,Table1[[#This Row],[Number of HITs approved or rejected - Last 30 days]]&lt;&gt;0),Table1[[#This Row],[Worker ID]],0)</f>
        <v>0</v>
      </c>
    </row>
    <row r="424" spans="1:23" x14ac:dyDescent="0.25">
      <c r="A424" t="s">
        <v>22</v>
      </c>
      <c r="B424" t="s">
        <v>23</v>
      </c>
      <c r="C424">
        <v>1</v>
      </c>
      <c r="D424">
        <v>1</v>
      </c>
      <c r="E424" s="1">
        <v>1</v>
      </c>
      <c r="F424">
        <f>Table1[[#This Row],[Number of HITs approved or rejected - Lifetime]]-Table1[[#This Row],[Number of HITs approved or rejected - Last 30 days]]</f>
        <v>1</v>
      </c>
      <c r="G424">
        <f>Table1[[#This Row],[Number of HITs approved - Lifetime]]-Table1[[#This Row],[Number of HITs approved - Last 30 days]]</f>
        <v>1</v>
      </c>
      <c r="H424">
        <f>IF(Table1[[#This Row],[HITS submitted before]]&gt;Table1[[#This Row],[HITs Approved Before]],Table1[[#This Row],[HITS submitted before]]-Table1[[#This Row],[HITs Approved Before]],0)</f>
        <v>0</v>
      </c>
      <c r="I424">
        <v>0</v>
      </c>
      <c r="J424">
        <v>0</v>
      </c>
      <c r="K424">
        <f>Table1[[#This Row],[Number of HITs approved or rejected - Last 30 days]]-Table1[[#This Row],[Number of HITs approved - Last 30 days]]</f>
        <v>0</v>
      </c>
      <c r="L4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4" s="1">
        <v>0</v>
      </c>
      <c r="N424">
        <v>0</v>
      </c>
      <c r="O424">
        <v>0</v>
      </c>
      <c r="P424" s="1">
        <v>0</v>
      </c>
      <c r="Q424" t="s">
        <v>15</v>
      </c>
      <c r="S424" t="str">
        <f>IF(Table1[[#This Row],[HITS submitted before]]&lt;&gt;0,Table1[[#This Row],[Worker ID]],0)</f>
        <v>A10XSP6EJJ61U9</v>
      </c>
      <c r="T424">
        <f>IF(Table1[[#This Row],[Number of HITs approved or rejected - Last 30 days]]&lt;&gt;0,Table1[[#This Row],[Worker ID]],0)</f>
        <v>0</v>
      </c>
      <c r="U424" t="str">
        <f>IF(AND(Table1[[#This Row],[HITS submitted before]]&lt;&gt;0,Table1[[#This Row],[Number of HITs approved or rejected - Last 30 days]]=0),Table1[[#This Row],[Worker ID]],0)</f>
        <v>A10XSP6EJJ61U9</v>
      </c>
      <c r="V424">
        <f>IF(AND(Table1[[#This Row],[HITS submitted before]]=0,Table1[[#This Row],[Number of HITs approved or rejected - Last 30 days]]&lt;&gt;0),Table1[[#This Row],[Worker ID]],0)</f>
        <v>0</v>
      </c>
      <c r="W424">
        <f>IF(AND(Table1[[#This Row],[HITS submitted before]]&lt;&gt;0,Table1[[#This Row],[Number of HITs approved or rejected - Last 30 days]]&lt;&gt;0),Table1[[#This Row],[Worker ID]],0)</f>
        <v>0</v>
      </c>
    </row>
    <row r="425" spans="1:23" x14ac:dyDescent="0.25">
      <c r="A425" t="s">
        <v>24</v>
      </c>
      <c r="B425" t="s">
        <v>25</v>
      </c>
      <c r="C425">
        <v>1</v>
      </c>
      <c r="D425">
        <v>1</v>
      </c>
      <c r="E425" s="1">
        <v>1</v>
      </c>
      <c r="F425">
        <f>Table1[[#This Row],[Number of HITs approved or rejected - Lifetime]]-Table1[[#This Row],[Number of HITs approved or rejected - Last 30 days]]</f>
        <v>1</v>
      </c>
      <c r="G425">
        <f>Table1[[#This Row],[Number of HITs approved - Lifetime]]-Table1[[#This Row],[Number of HITs approved - Last 30 days]]</f>
        <v>1</v>
      </c>
      <c r="H425">
        <f>IF(Table1[[#This Row],[HITS submitted before]]&gt;Table1[[#This Row],[HITs Approved Before]],Table1[[#This Row],[HITS submitted before]]-Table1[[#This Row],[HITs Approved Before]],0)</f>
        <v>0</v>
      </c>
      <c r="I425">
        <v>0</v>
      </c>
      <c r="J425">
        <v>0</v>
      </c>
      <c r="K425">
        <f>Table1[[#This Row],[Number of HITs approved or rejected - Last 30 days]]-Table1[[#This Row],[Number of HITs approved - Last 30 days]]</f>
        <v>0</v>
      </c>
      <c r="L42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5" s="1">
        <v>0</v>
      </c>
      <c r="N425">
        <v>0</v>
      </c>
      <c r="O425">
        <v>0</v>
      </c>
      <c r="P425" s="1">
        <v>0</v>
      </c>
      <c r="Q425" t="s">
        <v>15</v>
      </c>
      <c r="S425" t="str">
        <f>IF(Table1[[#This Row],[HITS submitted before]]&lt;&gt;0,Table1[[#This Row],[Worker ID]],0)</f>
        <v>A10Z7NLSO1VS9P</v>
      </c>
      <c r="T425">
        <f>IF(Table1[[#This Row],[Number of HITs approved or rejected - Last 30 days]]&lt;&gt;0,Table1[[#This Row],[Worker ID]],0)</f>
        <v>0</v>
      </c>
      <c r="U425" t="str">
        <f>IF(AND(Table1[[#This Row],[HITS submitted before]]&lt;&gt;0,Table1[[#This Row],[Number of HITs approved or rejected - Last 30 days]]=0),Table1[[#This Row],[Worker ID]],0)</f>
        <v>A10Z7NLSO1VS9P</v>
      </c>
      <c r="V425">
        <f>IF(AND(Table1[[#This Row],[HITS submitted before]]=0,Table1[[#This Row],[Number of HITs approved or rejected - Last 30 days]]&lt;&gt;0),Table1[[#This Row],[Worker ID]],0)</f>
        <v>0</v>
      </c>
      <c r="W425">
        <f>IF(AND(Table1[[#This Row],[HITS submitted before]]&lt;&gt;0,Table1[[#This Row],[Number of HITs approved or rejected - Last 30 days]]&lt;&gt;0),Table1[[#This Row],[Worker ID]],0)</f>
        <v>0</v>
      </c>
    </row>
    <row r="426" spans="1:23" x14ac:dyDescent="0.25">
      <c r="A426" t="s">
        <v>30</v>
      </c>
      <c r="B426" t="s">
        <v>31</v>
      </c>
      <c r="C426">
        <v>1</v>
      </c>
      <c r="D426">
        <v>1</v>
      </c>
      <c r="E426" s="1">
        <v>1</v>
      </c>
      <c r="F426">
        <f>Table1[[#This Row],[Number of HITs approved or rejected - Lifetime]]-Table1[[#This Row],[Number of HITs approved or rejected - Last 30 days]]</f>
        <v>1</v>
      </c>
      <c r="G426">
        <f>Table1[[#This Row],[Number of HITs approved - Lifetime]]-Table1[[#This Row],[Number of HITs approved - Last 30 days]]</f>
        <v>1</v>
      </c>
      <c r="H426">
        <f>IF(Table1[[#This Row],[HITS submitted before]]&gt;Table1[[#This Row],[HITs Approved Before]],Table1[[#This Row],[HITS submitted before]]-Table1[[#This Row],[HITs Approved Before]],0)</f>
        <v>0</v>
      </c>
      <c r="I426">
        <v>0</v>
      </c>
      <c r="J426">
        <v>0</v>
      </c>
      <c r="K426">
        <f>Table1[[#This Row],[Number of HITs approved or rejected - Last 30 days]]-Table1[[#This Row],[Number of HITs approved - Last 30 days]]</f>
        <v>0</v>
      </c>
      <c r="L42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6" s="1">
        <v>0</v>
      </c>
      <c r="N426">
        <v>0</v>
      </c>
      <c r="O426">
        <v>0</v>
      </c>
      <c r="P426" s="1">
        <v>0</v>
      </c>
      <c r="Q426" t="s">
        <v>15</v>
      </c>
      <c r="S426" t="str">
        <f>IF(Table1[[#This Row],[HITS submitted before]]&lt;&gt;0,Table1[[#This Row],[Worker ID]],0)</f>
        <v>A11SWVGXLZCTQF</v>
      </c>
      <c r="T426">
        <f>IF(Table1[[#This Row],[Number of HITs approved or rejected - Last 30 days]]&lt;&gt;0,Table1[[#This Row],[Worker ID]],0)</f>
        <v>0</v>
      </c>
      <c r="U426" t="str">
        <f>IF(AND(Table1[[#This Row],[HITS submitted before]]&lt;&gt;0,Table1[[#This Row],[Number of HITs approved or rejected - Last 30 days]]=0),Table1[[#This Row],[Worker ID]],0)</f>
        <v>A11SWVGXLZCTQF</v>
      </c>
      <c r="V426">
        <f>IF(AND(Table1[[#This Row],[HITS submitted before]]=0,Table1[[#This Row],[Number of HITs approved or rejected - Last 30 days]]&lt;&gt;0),Table1[[#This Row],[Worker ID]],0)</f>
        <v>0</v>
      </c>
      <c r="W426">
        <f>IF(AND(Table1[[#This Row],[HITS submitted before]]&lt;&gt;0,Table1[[#This Row],[Number of HITs approved or rejected - Last 30 days]]&lt;&gt;0),Table1[[#This Row],[Worker ID]],0)</f>
        <v>0</v>
      </c>
    </row>
    <row r="427" spans="1:23" x14ac:dyDescent="0.25">
      <c r="A427" t="s">
        <v>34</v>
      </c>
      <c r="B427" t="s">
        <v>35</v>
      </c>
      <c r="C427">
        <v>1</v>
      </c>
      <c r="D427">
        <v>1</v>
      </c>
      <c r="E427" s="1">
        <v>1</v>
      </c>
      <c r="F427">
        <f>Table1[[#This Row],[Number of HITs approved or rejected - Lifetime]]-Table1[[#This Row],[Number of HITs approved or rejected - Last 30 days]]</f>
        <v>1</v>
      </c>
      <c r="G427">
        <f>Table1[[#This Row],[Number of HITs approved - Lifetime]]-Table1[[#This Row],[Number of HITs approved - Last 30 days]]</f>
        <v>1</v>
      </c>
      <c r="H427">
        <f>IF(Table1[[#This Row],[HITS submitted before]]&gt;Table1[[#This Row],[HITs Approved Before]],Table1[[#This Row],[HITS submitted before]]-Table1[[#This Row],[HITs Approved Before]],0)</f>
        <v>0</v>
      </c>
      <c r="I427">
        <v>0</v>
      </c>
      <c r="J427">
        <v>0</v>
      </c>
      <c r="K427">
        <f>Table1[[#This Row],[Number of HITs approved or rejected - Last 30 days]]-Table1[[#This Row],[Number of HITs approved - Last 30 days]]</f>
        <v>0</v>
      </c>
      <c r="L42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7" s="1">
        <v>0</v>
      </c>
      <c r="N427">
        <v>0</v>
      </c>
      <c r="O427">
        <v>0</v>
      </c>
      <c r="P427" s="1">
        <v>0</v>
      </c>
      <c r="Q427" t="s">
        <v>15</v>
      </c>
      <c r="S427" t="str">
        <f>IF(Table1[[#This Row],[HITS submitted before]]&lt;&gt;0,Table1[[#This Row],[Worker ID]],0)</f>
        <v>A125ODOYS2ZZDL</v>
      </c>
      <c r="T427">
        <f>IF(Table1[[#This Row],[Number of HITs approved or rejected - Last 30 days]]&lt;&gt;0,Table1[[#This Row],[Worker ID]],0)</f>
        <v>0</v>
      </c>
      <c r="U427" t="str">
        <f>IF(AND(Table1[[#This Row],[HITS submitted before]]&lt;&gt;0,Table1[[#This Row],[Number of HITs approved or rejected - Last 30 days]]=0),Table1[[#This Row],[Worker ID]],0)</f>
        <v>A125ODOYS2ZZDL</v>
      </c>
      <c r="V427">
        <f>IF(AND(Table1[[#This Row],[HITS submitted before]]=0,Table1[[#This Row],[Number of HITs approved or rejected - Last 30 days]]&lt;&gt;0),Table1[[#This Row],[Worker ID]],0)</f>
        <v>0</v>
      </c>
      <c r="W427">
        <f>IF(AND(Table1[[#This Row],[HITS submitted before]]&lt;&gt;0,Table1[[#This Row],[Number of HITs approved or rejected - Last 30 days]]&lt;&gt;0),Table1[[#This Row],[Worker ID]],0)</f>
        <v>0</v>
      </c>
    </row>
    <row r="428" spans="1:23" x14ac:dyDescent="0.25">
      <c r="A428" t="s">
        <v>36</v>
      </c>
      <c r="B428" t="s">
        <v>37</v>
      </c>
      <c r="C428">
        <v>1</v>
      </c>
      <c r="D428">
        <v>1</v>
      </c>
      <c r="E428" s="1">
        <v>1</v>
      </c>
      <c r="F428">
        <f>Table1[[#This Row],[Number of HITs approved or rejected - Lifetime]]-Table1[[#This Row],[Number of HITs approved or rejected - Last 30 days]]</f>
        <v>1</v>
      </c>
      <c r="G428">
        <f>Table1[[#This Row],[Number of HITs approved - Lifetime]]-Table1[[#This Row],[Number of HITs approved - Last 30 days]]</f>
        <v>1</v>
      </c>
      <c r="H428">
        <f>IF(Table1[[#This Row],[HITS submitted before]]&gt;Table1[[#This Row],[HITs Approved Before]],Table1[[#This Row],[HITS submitted before]]-Table1[[#This Row],[HITs Approved Before]],0)</f>
        <v>0</v>
      </c>
      <c r="I428">
        <v>0</v>
      </c>
      <c r="J428">
        <v>0</v>
      </c>
      <c r="K428">
        <f>Table1[[#This Row],[Number of HITs approved or rejected - Last 30 days]]-Table1[[#This Row],[Number of HITs approved - Last 30 days]]</f>
        <v>0</v>
      </c>
      <c r="L42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8" s="1">
        <v>0</v>
      </c>
      <c r="N428">
        <v>0</v>
      </c>
      <c r="O428">
        <v>0</v>
      </c>
      <c r="P428" s="1">
        <v>0</v>
      </c>
      <c r="Q428" t="s">
        <v>15</v>
      </c>
      <c r="S428" t="str">
        <f>IF(Table1[[#This Row],[HITS submitted before]]&lt;&gt;0,Table1[[#This Row],[Worker ID]],0)</f>
        <v>A128BUMKWWS54Z</v>
      </c>
      <c r="T428">
        <f>IF(Table1[[#This Row],[Number of HITs approved or rejected - Last 30 days]]&lt;&gt;0,Table1[[#This Row],[Worker ID]],0)</f>
        <v>0</v>
      </c>
      <c r="U428" t="str">
        <f>IF(AND(Table1[[#This Row],[HITS submitted before]]&lt;&gt;0,Table1[[#This Row],[Number of HITs approved or rejected - Last 30 days]]=0),Table1[[#This Row],[Worker ID]],0)</f>
        <v>A128BUMKWWS54Z</v>
      </c>
      <c r="V428">
        <f>IF(AND(Table1[[#This Row],[HITS submitted before]]=0,Table1[[#This Row],[Number of HITs approved or rejected - Last 30 days]]&lt;&gt;0),Table1[[#This Row],[Worker ID]],0)</f>
        <v>0</v>
      </c>
      <c r="W428">
        <f>IF(AND(Table1[[#This Row],[HITS submitted before]]&lt;&gt;0,Table1[[#This Row],[Number of HITs approved or rejected - Last 30 days]]&lt;&gt;0),Table1[[#This Row],[Worker ID]],0)</f>
        <v>0</v>
      </c>
    </row>
    <row r="429" spans="1:23" x14ac:dyDescent="0.25">
      <c r="A429" t="s">
        <v>38</v>
      </c>
      <c r="B429" t="s">
        <v>39</v>
      </c>
      <c r="C429">
        <v>1</v>
      </c>
      <c r="D429">
        <v>1</v>
      </c>
      <c r="E429" s="1">
        <v>1</v>
      </c>
      <c r="F429">
        <f>Table1[[#This Row],[Number of HITs approved or rejected - Lifetime]]-Table1[[#This Row],[Number of HITs approved or rejected - Last 30 days]]</f>
        <v>1</v>
      </c>
      <c r="G429">
        <f>Table1[[#This Row],[Number of HITs approved - Lifetime]]-Table1[[#This Row],[Number of HITs approved - Last 30 days]]</f>
        <v>1</v>
      </c>
      <c r="H429">
        <f>IF(Table1[[#This Row],[HITS submitted before]]&gt;Table1[[#This Row],[HITs Approved Before]],Table1[[#This Row],[HITS submitted before]]-Table1[[#This Row],[HITs Approved Before]],0)</f>
        <v>0</v>
      </c>
      <c r="I429">
        <v>0</v>
      </c>
      <c r="J429">
        <v>0</v>
      </c>
      <c r="K429">
        <f>Table1[[#This Row],[Number of HITs approved or rejected - Last 30 days]]-Table1[[#This Row],[Number of HITs approved - Last 30 days]]</f>
        <v>0</v>
      </c>
      <c r="L42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29" s="1">
        <v>0</v>
      </c>
      <c r="N429">
        <v>0</v>
      </c>
      <c r="O429">
        <v>0</v>
      </c>
      <c r="P429" s="1">
        <v>0</v>
      </c>
      <c r="Q429" t="s">
        <v>15</v>
      </c>
      <c r="S429" t="str">
        <f>IF(Table1[[#This Row],[HITS submitted before]]&lt;&gt;0,Table1[[#This Row],[Worker ID]],0)</f>
        <v>A12KS8U7TA5744</v>
      </c>
      <c r="T429">
        <f>IF(Table1[[#This Row],[Number of HITs approved or rejected - Last 30 days]]&lt;&gt;0,Table1[[#This Row],[Worker ID]],0)</f>
        <v>0</v>
      </c>
      <c r="U429" t="str">
        <f>IF(AND(Table1[[#This Row],[HITS submitted before]]&lt;&gt;0,Table1[[#This Row],[Number of HITs approved or rejected - Last 30 days]]=0),Table1[[#This Row],[Worker ID]],0)</f>
        <v>A12KS8U7TA5744</v>
      </c>
      <c r="V429">
        <f>IF(AND(Table1[[#This Row],[HITS submitted before]]=0,Table1[[#This Row],[Number of HITs approved or rejected - Last 30 days]]&lt;&gt;0),Table1[[#This Row],[Worker ID]],0)</f>
        <v>0</v>
      </c>
      <c r="W429">
        <f>IF(AND(Table1[[#This Row],[HITS submitted before]]&lt;&gt;0,Table1[[#This Row],[Number of HITs approved or rejected - Last 30 days]]&lt;&gt;0),Table1[[#This Row],[Worker ID]],0)</f>
        <v>0</v>
      </c>
    </row>
    <row r="430" spans="1:23" x14ac:dyDescent="0.25">
      <c r="A430" t="s">
        <v>40</v>
      </c>
      <c r="B430" t="s">
        <v>41</v>
      </c>
      <c r="C430">
        <v>1</v>
      </c>
      <c r="D430">
        <v>1</v>
      </c>
      <c r="E430" s="1">
        <v>1</v>
      </c>
      <c r="F430">
        <f>Table1[[#This Row],[Number of HITs approved or rejected - Lifetime]]-Table1[[#This Row],[Number of HITs approved or rejected - Last 30 days]]</f>
        <v>1</v>
      </c>
      <c r="G430">
        <f>Table1[[#This Row],[Number of HITs approved - Lifetime]]-Table1[[#This Row],[Number of HITs approved - Last 30 days]]</f>
        <v>1</v>
      </c>
      <c r="H430">
        <f>IF(Table1[[#This Row],[HITS submitted before]]&gt;Table1[[#This Row],[HITs Approved Before]],Table1[[#This Row],[HITS submitted before]]-Table1[[#This Row],[HITs Approved Before]],0)</f>
        <v>0</v>
      </c>
      <c r="I430">
        <v>0</v>
      </c>
      <c r="J430">
        <v>0</v>
      </c>
      <c r="K430">
        <f>Table1[[#This Row],[Number of HITs approved or rejected - Last 30 days]]-Table1[[#This Row],[Number of HITs approved - Last 30 days]]</f>
        <v>0</v>
      </c>
      <c r="L43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0" s="1">
        <v>0</v>
      </c>
      <c r="N430">
        <v>0</v>
      </c>
      <c r="O430">
        <v>0</v>
      </c>
      <c r="P430" s="1">
        <v>0</v>
      </c>
      <c r="Q430" t="s">
        <v>15</v>
      </c>
      <c r="S430" t="str">
        <f>IF(Table1[[#This Row],[HITS submitted before]]&lt;&gt;0,Table1[[#This Row],[Worker ID]],0)</f>
        <v>A130V7ERVRCTP4</v>
      </c>
      <c r="T430">
        <f>IF(Table1[[#This Row],[Number of HITs approved or rejected - Last 30 days]]&lt;&gt;0,Table1[[#This Row],[Worker ID]],0)</f>
        <v>0</v>
      </c>
      <c r="U430" t="str">
        <f>IF(AND(Table1[[#This Row],[HITS submitted before]]&lt;&gt;0,Table1[[#This Row],[Number of HITs approved or rejected - Last 30 days]]=0),Table1[[#This Row],[Worker ID]],0)</f>
        <v>A130V7ERVRCTP4</v>
      </c>
      <c r="V430">
        <f>IF(AND(Table1[[#This Row],[HITS submitted before]]=0,Table1[[#This Row],[Number of HITs approved or rejected - Last 30 days]]&lt;&gt;0),Table1[[#This Row],[Worker ID]],0)</f>
        <v>0</v>
      </c>
      <c r="W430">
        <f>IF(AND(Table1[[#This Row],[HITS submitted before]]&lt;&gt;0,Table1[[#This Row],[Number of HITs approved or rejected - Last 30 days]]&lt;&gt;0),Table1[[#This Row],[Worker ID]],0)</f>
        <v>0</v>
      </c>
    </row>
    <row r="431" spans="1:23" x14ac:dyDescent="0.25">
      <c r="A431" t="s">
        <v>42</v>
      </c>
      <c r="B431" t="s">
        <v>43</v>
      </c>
      <c r="C431">
        <v>1</v>
      </c>
      <c r="D431">
        <v>1</v>
      </c>
      <c r="E431" s="1">
        <v>1</v>
      </c>
      <c r="F431">
        <f>Table1[[#This Row],[Number of HITs approved or rejected - Lifetime]]-Table1[[#This Row],[Number of HITs approved or rejected - Last 30 days]]</f>
        <v>1</v>
      </c>
      <c r="G431">
        <f>Table1[[#This Row],[Number of HITs approved - Lifetime]]-Table1[[#This Row],[Number of HITs approved - Last 30 days]]</f>
        <v>1</v>
      </c>
      <c r="H431">
        <f>IF(Table1[[#This Row],[HITS submitted before]]&gt;Table1[[#This Row],[HITs Approved Before]],Table1[[#This Row],[HITS submitted before]]-Table1[[#This Row],[HITs Approved Before]],0)</f>
        <v>0</v>
      </c>
      <c r="I431">
        <v>0</v>
      </c>
      <c r="J431">
        <v>0</v>
      </c>
      <c r="K431">
        <f>Table1[[#This Row],[Number of HITs approved or rejected - Last 30 days]]-Table1[[#This Row],[Number of HITs approved - Last 30 days]]</f>
        <v>0</v>
      </c>
      <c r="L43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1" s="1">
        <v>0</v>
      </c>
      <c r="N431">
        <v>0</v>
      </c>
      <c r="O431">
        <v>0</v>
      </c>
      <c r="P431" s="1">
        <v>0</v>
      </c>
      <c r="Q431" t="s">
        <v>15</v>
      </c>
      <c r="S431" t="str">
        <f>IF(Table1[[#This Row],[HITS submitted before]]&lt;&gt;0,Table1[[#This Row],[Worker ID]],0)</f>
        <v>A13DWVB7J2P4D8</v>
      </c>
      <c r="T431">
        <f>IF(Table1[[#This Row],[Number of HITs approved or rejected - Last 30 days]]&lt;&gt;0,Table1[[#This Row],[Worker ID]],0)</f>
        <v>0</v>
      </c>
      <c r="U431" t="str">
        <f>IF(AND(Table1[[#This Row],[HITS submitted before]]&lt;&gt;0,Table1[[#This Row],[Number of HITs approved or rejected - Last 30 days]]=0),Table1[[#This Row],[Worker ID]],0)</f>
        <v>A13DWVB7J2P4D8</v>
      </c>
      <c r="V431">
        <f>IF(AND(Table1[[#This Row],[HITS submitted before]]=0,Table1[[#This Row],[Number of HITs approved or rejected - Last 30 days]]&lt;&gt;0),Table1[[#This Row],[Worker ID]],0)</f>
        <v>0</v>
      </c>
      <c r="W431">
        <f>IF(AND(Table1[[#This Row],[HITS submitted before]]&lt;&gt;0,Table1[[#This Row],[Number of HITs approved or rejected - Last 30 days]]&lt;&gt;0),Table1[[#This Row],[Worker ID]],0)</f>
        <v>0</v>
      </c>
    </row>
    <row r="432" spans="1:23" x14ac:dyDescent="0.25">
      <c r="A432" t="s">
        <v>46</v>
      </c>
      <c r="B432" t="s">
        <v>47</v>
      </c>
      <c r="C432">
        <v>1</v>
      </c>
      <c r="D432">
        <v>1</v>
      </c>
      <c r="E432" s="1">
        <v>1</v>
      </c>
      <c r="F432">
        <f>Table1[[#This Row],[Number of HITs approved or rejected - Lifetime]]-Table1[[#This Row],[Number of HITs approved or rejected - Last 30 days]]</f>
        <v>1</v>
      </c>
      <c r="G432">
        <f>Table1[[#This Row],[Number of HITs approved - Lifetime]]-Table1[[#This Row],[Number of HITs approved - Last 30 days]]</f>
        <v>1</v>
      </c>
      <c r="H432">
        <f>IF(Table1[[#This Row],[HITS submitted before]]&gt;Table1[[#This Row],[HITs Approved Before]],Table1[[#This Row],[HITS submitted before]]-Table1[[#This Row],[HITs Approved Before]],0)</f>
        <v>0</v>
      </c>
      <c r="I432">
        <v>0</v>
      </c>
      <c r="J432">
        <v>0</v>
      </c>
      <c r="K432">
        <f>Table1[[#This Row],[Number of HITs approved or rejected - Last 30 days]]-Table1[[#This Row],[Number of HITs approved - Last 30 days]]</f>
        <v>0</v>
      </c>
      <c r="L43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2" s="1">
        <v>0</v>
      </c>
      <c r="N432">
        <v>0</v>
      </c>
      <c r="O432">
        <v>0</v>
      </c>
      <c r="P432" s="1">
        <v>0</v>
      </c>
      <c r="Q432" t="s">
        <v>15</v>
      </c>
      <c r="S432" t="str">
        <f>IF(Table1[[#This Row],[HITS submitted before]]&lt;&gt;0,Table1[[#This Row],[Worker ID]],0)</f>
        <v>A13HA2K0RUU0W0</v>
      </c>
      <c r="T432">
        <f>IF(Table1[[#This Row],[Number of HITs approved or rejected - Last 30 days]]&lt;&gt;0,Table1[[#This Row],[Worker ID]],0)</f>
        <v>0</v>
      </c>
      <c r="U432" t="str">
        <f>IF(AND(Table1[[#This Row],[HITS submitted before]]&lt;&gt;0,Table1[[#This Row],[Number of HITs approved or rejected - Last 30 days]]=0),Table1[[#This Row],[Worker ID]],0)</f>
        <v>A13HA2K0RUU0W0</v>
      </c>
      <c r="V432">
        <f>IF(AND(Table1[[#This Row],[HITS submitted before]]=0,Table1[[#This Row],[Number of HITs approved or rejected - Last 30 days]]&lt;&gt;0),Table1[[#This Row],[Worker ID]],0)</f>
        <v>0</v>
      </c>
      <c r="W432">
        <f>IF(AND(Table1[[#This Row],[HITS submitted before]]&lt;&gt;0,Table1[[#This Row],[Number of HITs approved or rejected - Last 30 days]]&lt;&gt;0),Table1[[#This Row],[Worker ID]],0)</f>
        <v>0</v>
      </c>
    </row>
    <row r="433" spans="1:23" x14ac:dyDescent="0.25">
      <c r="A433" t="s">
        <v>48</v>
      </c>
      <c r="B433" t="s">
        <v>49</v>
      </c>
      <c r="C433">
        <v>1</v>
      </c>
      <c r="D433">
        <v>1</v>
      </c>
      <c r="E433" s="1">
        <v>1</v>
      </c>
      <c r="F433">
        <f>Table1[[#This Row],[Number of HITs approved or rejected - Lifetime]]-Table1[[#This Row],[Number of HITs approved or rejected - Last 30 days]]</f>
        <v>1</v>
      </c>
      <c r="G433">
        <f>Table1[[#This Row],[Number of HITs approved - Lifetime]]-Table1[[#This Row],[Number of HITs approved - Last 30 days]]</f>
        <v>1</v>
      </c>
      <c r="H433">
        <f>IF(Table1[[#This Row],[HITS submitted before]]&gt;Table1[[#This Row],[HITs Approved Before]],Table1[[#This Row],[HITS submitted before]]-Table1[[#This Row],[HITs Approved Before]],0)</f>
        <v>0</v>
      </c>
      <c r="I433">
        <v>0</v>
      </c>
      <c r="J433">
        <v>0</v>
      </c>
      <c r="K433">
        <f>Table1[[#This Row],[Number of HITs approved or rejected - Last 30 days]]-Table1[[#This Row],[Number of HITs approved - Last 30 days]]</f>
        <v>0</v>
      </c>
      <c r="L43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3" s="1">
        <v>0</v>
      </c>
      <c r="N433">
        <v>0</v>
      </c>
      <c r="O433">
        <v>0</v>
      </c>
      <c r="P433" s="1">
        <v>0</v>
      </c>
      <c r="Q433" t="s">
        <v>15</v>
      </c>
      <c r="S433" t="str">
        <f>IF(Table1[[#This Row],[HITS submitted before]]&lt;&gt;0,Table1[[#This Row],[Worker ID]],0)</f>
        <v>A13L909UK1KXAC</v>
      </c>
      <c r="T433">
        <f>IF(Table1[[#This Row],[Number of HITs approved or rejected - Last 30 days]]&lt;&gt;0,Table1[[#This Row],[Worker ID]],0)</f>
        <v>0</v>
      </c>
      <c r="U433" t="str">
        <f>IF(AND(Table1[[#This Row],[HITS submitted before]]&lt;&gt;0,Table1[[#This Row],[Number of HITs approved or rejected - Last 30 days]]=0),Table1[[#This Row],[Worker ID]],0)</f>
        <v>A13L909UK1KXAC</v>
      </c>
      <c r="V433">
        <f>IF(AND(Table1[[#This Row],[HITS submitted before]]=0,Table1[[#This Row],[Number of HITs approved or rejected - Last 30 days]]&lt;&gt;0),Table1[[#This Row],[Worker ID]],0)</f>
        <v>0</v>
      </c>
      <c r="W433">
        <f>IF(AND(Table1[[#This Row],[HITS submitted before]]&lt;&gt;0,Table1[[#This Row],[Number of HITs approved or rejected - Last 30 days]]&lt;&gt;0),Table1[[#This Row],[Worker ID]],0)</f>
        <v>0</v>
      </c>
    </row>
    <row r="434" spans="1:23" x14ac:dyDescent="0.25">
      <c r="A434" t="s">
        <v>50</v>
      </c>
      <c r="B434" t="s">
        <v>51</v>
      </c>
      <c r="C434">
        <v>1</v>
      </c>
      <c r="D434">
        <v>1</v>
      </c>
      <c r="E434" s="1">
        <v>1</v>
      </c>
      <c r="F434">
        <f>Table1[[#This Row],[Number of HITs approved or rejected - Lifetime]]-Table1[[#This Row],[Number of HITs approved or rejected - Last 30 days]]</f>
        <v>1</v>
      </c>
      <c r="G434">
        <f>Table1[[#This Row],[Number of HITs approved - Lifetime]]-Table1[[#This Row],[Number of HITs approved - Last 30 days]]</f>
        <v>1</v>
      </c>
      <c r="H434">
        <f>IF(Table1[[#This Row],[HITS submitted before]]&gt;Table1[[#This Row],[HITs Approved Before]],Table1[[#This Row],[HITS submitted before]]-Table1[[#This Row],[HITs Approved Before]],0)</f>
        <v>0</v>
      </c>
      <c r="I434">
        <v>0</v>
      </c>
      <c r="J434">
        <v>0</v>
      </c>
      <c r="K434">
        <f>Table1[[#This Row],[Number of HITs approved or rejected - Last 30 days]]-Table1[[#This Row],[Number of HITs approved - Last 30 days]]</f>
        <v>0</v>
      </c>
      <c r="L43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4" s="1">
        <v>0</v>
      </c>
      <c r="N434">
        <v>0</v>
      </c>
      <c r="O434">
        <v>0</v>
      </c>
      <c r="P434" s="1">
        <v>0</v>
      </c>
      <c r="Q434" t="s">
        <v>15</v>
      </c>
      <c r="S434" t="str">
        <f>IF(Table1[[#This Row],[HITS submitted before]]&lt;&gt;0,Table1[[#This Row],[Worker ID]],0)</f>
        <v>A13STUE0VL42FA</v>
      </c>
      <c r="T434">
        <f>IF(Table1[[#This Row],[Number of HITs approved or rejected - Last 30 days]]&lt;&gt;0,Table1[[#This Row],[Worker ID]],0)</f>
        <v>0</v>
      </c>
      <c r="U434" t="str">
        <f>IF(AND(Table1[[#This Row],[HITS submitted before]]&lt;&gt;0,Table1[[#This Row],[Number of HITs approved or rejected - Last 30 days]]=0),Table1[[#This Row],[Worker ID]],0)</f>
        <v>A13STUE0VL42FA</v>
      </c>
      <c r="V434">
        <f>IF(AND(Table1[[#This Row],[HITS submitted before]]=0,Table1[[#This Row],[Number of HITs approved or rejected - Last 30 days]]&lt;&gt;0),Table1[[#This Row],[Worker ID]],0)</f>
        <v>0</v>
      </c>
      <c r="W434">
        <f>IF(AND(Table1[[#This Row],[HITS submitted before]]&lt;&gt;0,Table1[[#This Row],[Number of HITs approved or rejected - Last 30 days]]&lt;&gt;0),Table1[[#This Row],[Worker ID]],0)</f>
        <v>0</v>
      </c>
    </row>
    <row r="435" spans="1:23" x14ac:dyDescent="0.25">
      <c r="A435" t="s">
        <v>54</v>
      </c>
      <c r="B435" t="s">
        <v>55</v>
      </c>
      <c r="C435">
        <v>1</v>
      </c>
      <c r="D435">
        <v>1</v>
      </c>
      <c r="E435" s="1">
        <v>1</v>
      </c>
      <c r="F435">
        <f>Table1[[#This Row],[Number of HITs approved or rejected - Lifetime]]-Table1[[#This Row],[Number of HITs approved or rejected - Last 30 days]]</f>
        <v>1</v>
      </c>
      <c r="G435">
        <f>Table1[[#This Row],[Number of HITs approved - Lifetime]]-Table1[[#This Row],[Number of HITs approved - Last 30 days]]</f>
        <v>1</v>
      </c>
      <c r="H435">
        <f>IF(Table1[[#This Row],[HITS submitted before]]&gt;Table1[[#This Row],[HITs Approved Before]],Table1[[#This Row],[HITS submitted before]]-Table1[[#This Row],[HITs Approved Before]],0)</f>
        <v>0</v>
      </c>
      <c r="I435">
        <v>0</v>
      </c>
      <c r="J435">
        <v>0</v>
      </c>
      <c r="K435">
        <f>Table1[[#This Row],[Number of HITs approved or rejected - Last 30 days]]-Table1[[#This Row],[Number of HITs approved - Last 30 days]]</f>
        <v>0</v>
      </c>
      <c r="L43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5" s="1">
        <v>0</v>
      </c>
      <c r="N435">
        <v>0</v>
      </c>
      <c r="O435">
        <v>0</v>
      </c>
      <c r="P435" s="1">
        <v>0</v>
      </c>
      <c r="Q435" t="s">
        <v>15</v>
      </c>
      <c r="S435" t="str">
        <f>IF(Table1[[#This Row],[HITS submitted before]]&lt;&gt;0,Table1[[#This Row],[Worker ID]],0)</f>
        <v>A13V6ZYVF3A7EW</v>
      </c>
      <c r="T435">
        <f>IF(Table1[[#This Row],[Number of HITs approved or rejected - Last 30 days]]&lt;&gt;0,Table1[[#This Row],[Worker ID]],0)</f>
        <v>0</v>
      </c>
      <c r="U435" t="str">
        <f>IF(AND(Table1[[#This Row],[HITS submitted before]]&lt;&gt;0,Table1[[#This Row],[Number of HITs approved or rejected - Last 30 days]]=0),Table1[[#This Row],[Worker ID]],0)</f>
        <v>A13V6ZYVF3A7EW</v>
      </c>
      <c r="V435">
        <f>IF(AND(Table1[[#This Row],[HITS submitted before]]=0,Table1[[#This Row],[Number of HITs approved or rejected - Last 30 days]]&lt;&gt;0),Table1[[#This Row],[Worker ID]],0)</f>
        <v>0</v>
      </c>
      <c r="W435">
        <f>IF(AND(Table1[[#This Row],[HITS submitted before]]&lt;&gt;0,Table1[[#This Row],[Number of HITs approved or rejected - Last 30 days]]&lt;&gt;0),Table1[[#This Row],[Worker ID]],0)</f>
        <v>0</v>
      </c>
    </row>
    <row r="436" spans="1:23" x14ac:dyDescent="0.25">
      <c r="A436" t="s">
        <v>58</v>
      </c>
      <c r="B436" t="s">
        <v>59</v>
      </c>
      <c r="C436">
        <v>2</v>
      </c>
      <c r="D436">
        <v>2</v>
      </c>
      <c r="E436" s="1">
        <v>1</v>
      </c>
      <c r="F436">
        <f>Table1[[#This Row],[Number of HITs approved or rejected - Lifetime]]-Table1[[#This Row],[Number of HITs approved or rejected - Last 30 days]]</f>
        <v>2</v>
      </c>
      <c r="G436">
        <f>Table1[[#This Row],[Number of HITs approved - Lifetime]]-Table1[[#This Row],[Number of HITs approved - Last 30 days]]</f>
        <v>2</v>
      </c>
      <c r="H436">
        <f>IF(Table1[[#This Row],[HITS submitted before]]&gt;Table1[[#This Row],[HITs Approved Before]],Table1[[#This Row],[HITS submitted before]]-Table1[[#This Row],[HITs Approved Before]],0)</f>
        <v>0</v>
      </c>
      <c r="I436">
        <v>0</v>
      </c>
      <c r="J436">
        <v>0</v>
      </c>
      <c r="K436">
        <f>Table1[[#This Row],[Number of HITs approved or rejected - Last 30 days]]-Table1[[#This Row],[Number of HITs approved - Last 30 days]]</f>
        <v>0</v>
      </c>
      <c r="L43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6" s="1">
        <v>0</v>
      </c>
      <c r="N436">
        <v>0</v>
      </c>
      <c r="O436">
        <v>0</v>
      </c>
      <c r="P436" s="1">
        <v>0</v>
      </c>
      <c r="Q436" t="s">
        <v>15</v>
      </c>
      <c r="S436" t="str">
        <f>IF(Table1[[#This Row],[HITS submitted before]]&lt;&gt;0,Table1[[#This Row],[Worker ID]],0)</f>
        <v>A14GSKVEQOSIFD</v>
      </c>
      <c r="T436">
        <f>IF(Table1[[#This Row],[Number of HITs approved or rejected - Last 30 days]]&lt;&gt;0,Table1[[#This Row],[Worker ID]],0)</f>
        <v>0</v>
      </c>
      <c r="U436" t="str">
        <f>IF(AND(Table1[[#This Row],[HITS submitted before]]&lt;&gt;0,Table1[[#This Row],[Number of HITs approved or rejected - Last 30 days]]=0),Table1[[#This Row],[Worker ID]],0)</f>
        <v>A14GSKVEQOSIFD</v>
      </c>
      <c r="V436">
        <f>IF(AND(Table1[[#This Row],[HITS submitted before]]=0,Table1[[#This Row],[Number of HITs approved or rejected - Last 30 days]]&lt;&gt;0),Table1[[#This Row],[Worker ID]],0)</f>
        <v>0</v>
      </c>
      <c r="W436">
        <f>IF(AND(Table1[[#This Row],[HITS submitted before]]&lt;&gt;0,Table1[[#This Row],[Number of HITs approved or rejected - Last 30 days]]&lt;&gt;0),Table1[[#This Row],[Worker ID]],0)</f>
        <v>0</v>
      </c>
    </row>
    <row r="437" spans="1:23" x14ac:dyDescent="0.25">
      <c r="A437" t="s">
        <v>60</v>
      </c>
      <c r="B437" t="s">
        <v>61</v>
      </c>
      <c r="C437">
        <v>1</v>
      </c>
      <c r="D437">
        <v>0</v>
      </c>
      <c r="E437" s="1">
        <v>0</v>
      </c>
      <c r="F437">
        <f>Table1[[#This Row],[Number of HITs approved or rejected - Lifetime]]-Table1[[#This Row],[Number of HITs approved or rejected - Last 30 days]]</f>
        <v>1</v>
      </c>
      <c r="G437">
        <f>Table1[[#This Row],[Number of HITs approved - Lifetime]]-Table1[[#This Row],[Number of HITs approved - Last 30 days]]</f>
        <v>0</v>
      </c>
      <c r="H437">
        <f>IF(Table1[[#This Row],[HITS submitted before]]&gt;Table1[[#This Row],[HITs Approved Before]],Table1[[#This Row],[HITS submitted before]]-Table1[[#This Row],[HITs Approved Before]],0)</f>
        <v>1</v>
      </c>
      <c r="I437">
        <v>0</v>
      </c>
      <c r="J437">
        <v>0</v>
      </c>
      <c r="K437">
        <f>Table1[[#This Row],[Number of HITs approved or rejected - Last 30 days]]-Table1[[#This Row],[Number of HITs approved - Last 30 days]]</f>
        <v>0</v>
      </c>
      <c r="L43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7" s="1">
        <v>0</v>
      </c>
      <c r="N437">
        <v>0</v>
      </c>
      <c r="O437">
        <v>0</v>
      </c>
      <c r="P437" s="1">
        <v>0</v>
      </c>
      <c r="Q437" t="s">
        <v>15</v>
      </c>
      <c r="S437" t="str">
        <f>IF(Table1[[#This Row],[HITS submitted before]]&lt;&gt;0,Table1[[#This Row],[Worker ID]],0)</f>
        <v>A14NADUUYN8J4P</v>
      </c>
      <c r="T437">
        <f>IF(Table1[[#This Row],[Number of HITs approved or rejected - Last 30 days]]&lt;&gt;0,Table1[[#This Row],[Worker ID]],0)</f>
        <v>0</v>
      </c>
      <c r="U437" t="str">
        <f>IF(AND(Table1[[#This Row],[HITS submitted before]]&lt;&gt;0,Table1[[#This Row],[Number of HITs approved or rejected - Last 30 days]]=0),Table1[[#This Row],[Worker ID]],0)</f>
        <v>A14NADUUYN8J4P</v>
      </c>
      <c r="V437">
        <f>IF(AND(Table1[[#This Row],[HITS submitted before]]=0,Table1[[#This Row],[Number of HITs approved or rejected - Last 30 days]]&lt;&gt;0),Table1[[#This Row],[Worker ID]],0)</f>
        <v>0</v>
      </c>
      <c r="W437">
        <f>IF(AND(Table1[[#This Row],[HITS submitted before]]&lt;&gt;0,Table1[[#This Row],[Number of HITs approved or rejected - Last 30 days]]&lt;&gt;0),Table1[[#This Row],[Worker ID]],0)</f>
        <v>0</v>
      </c>
    </row>
    <row r="438" spans="1:23" x14ac:dyDescent="0.25">
      <c r="A438" t="s">
        <v>66</v>
      </c>
      <c r="B438" t="s">
        <v>67</v>
      </c>
      <c r="C438">
        <v>1</v>
      </c>
      <c r="D438">
        <v>1</v>
      </c>
      <c r="E438" s="1">
        <v>1</v>
      </c>
      <c r="F438">
        <f>Table1[[#This Row],[Number of HITs approved or rejected - Lifetime]]-Table1[[#This Row],[Number of HITs approved or rejected - Last 30 days]]</f>
        <v>1</v>
      </c>
      <c r="G438">
        <f>Table1[[#This Row],[Number of HITs approved - Lifetime]]-Table1[[#This Row],[Number of HITs approved - Last 30 days]]</f>
        <v>1</v>
      </c>
      <c r="H438">
        <f>IF(Table1[[#This Row],[HITS submitted before]]&gt;Table1[[#This Row],[HITs Approved Before]],Table1[[#This Row],[HITS submitted before]]-Table1[[#This Row],[HITs Approved Before]],0)</f>
        <v>0</v>
      </c>
      <c r="I438">
        <v>0</v>
      </c>
      <c r="J438">
        <v>0</v>
      </c>
      <c r="K438">
        <f>Table1[[#This Row],[Number of HITs approved or rejected - Last 30 days]]-Table1[[#This Row],[Number of HITs approved - Last 30 days]]</f>
        <v>0</v>
      </c>
      <c r="L43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8" s="1">
        <v>0</v>
      </c>
      <c r="N438">
        <v>0</v>
      </c>
      <c r="O438">
        <v>0</v>
      </c>
      <c r="P438" s="1">
        <v>0</v>
      </c>
      <c r="Q438" t="s">
        <v>15</v>
      </c>
      <c r="S438" t="str">
        <f>IF(Table1[[#This Row],[HITS submitted before]]&lt;&gt;0,Table1[[#This Row],[Worker ID]],0)</f>
        <v>A150POQQ81ZRN9</v>
      </c>
      <c r="T438">
        <f>IF(Table1[[#This Row],[Number of HITs approved or rejected - Last 30 days]]&lt;&gt;0,Table1[[#This Row],[Worker ID]],0)</f>
        <v>0</v>
      </c>
      <c r="U438" t="str">
        <f>IF(AND(Table1[[#This Row],[HITS submitted before]]&lt;&gt;0,Table1[[#This Row],[Number of HITs approved or rejected - Last 30 days]]=0),Table1[[#This Row],[Worker ID]],0)</f>
        <v>A150POQQ81ZRN9</v>
      </c>
      <c r="V438">
        <f>IF(AND(Table1[[#This Row],[HITS submitted before]]=0,Table1[[#This Row],[Number of HITs approved or rejected - Last 30 days]]&lt;&gt;0),Table1[[#This Row],[Worker ID]],0)</f>
        <v>0</v>
      </c>
      <c r="W438">
        <f>IF(AND(Table1[[#This Row],[HITS submitted before]]&lt;&gt;0,Table1[[#This Row],[Number of HITs approved or rejected - Last 30 days]]&lt;&gt;0),Table1[[#This Row],[Worker ID]],0)</f>
        <v>0</v>
      </c>
    </row>
    <row r="439" spans="1:23" x14ac:dyDescent="0.25">
      <c r="A439" t="s">
        <v>76</v>
      </c>
      <c r="B439" t="s">
        <v>77</v>
      </c>
      <c r="C439">
        <v>1</v>
      </c>
      <c r="D439">
        <v>1</v>
      </c>
      <c r="E439" s="1">
        <v>1</v>
      </c>
      <c r="F439">
        <f>Table1[[#This Row],[Number of HITs approved or rejected - Lifetime]]-Table1[[#This Row],[Number of HITs approved or rejected - Last 30 days]]</f>
        <v>1</v>
      </c>
      <c r="G439">
        <f>Table1[[#This Row],[Number of HITs approved - Lifetime]]-Table1[[#This Row],[Number of HITs approved - Last 30 days]]</f>
        <v>1</v>
      </c>
      <c r="H439">
        <f>IF(Table1[[#This Row],[HITS submitted before]]&gt;Table1[[#This Row],[HITs Approved Before]],Table1[[#This Row],[HITS submitted before]]-Table1[[#This Row],[HITs Approved Before]],0)</f>
        <v>0</v>
      </c>
      <c r="I439">
        <v>0</v>
      </c>
      <c r="J439">
        <v>0</v>
      </c>
      <c r="K439">
        <f>Table1[[#This Row],[Number of HITs approved or rejected - Last 30 days]]-Table1[[#This Row],[Number of HITs approved - Last 30 days]]</f>
        <v>0</v>
      </c>
      <c r="L43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39" s="1">
        <v>0</v>
      </c>
      <c r="N439">
        <v>0</v>
      </c>
      <c r="O439">
        <v>0</v>
      </c>
      <c r="P439" s="1">
        <v>0</v>
      </c>
      <c r="Q439" t="s">
        <v>15</v>
      </c>
      <c r="S439" t="str">
        <f>IF(Table1[[#This Row],[HITS submitted before]]&lt;&gt;0,Table1[[#This Row],[Worker ID]],0)</f>
        <v>A15K0L6NGQXOM0</v>
      </c>
      <c r="T439">
        <f>IF(Table1[[#This Row],[Number of HITs approved or rejected - Last 30 days]]&lt;&gt;0,Table1[[#This Row],[Worker ID]],0)</f>
        <v>0</v>
      </c>
      <c r="U439" t="str">
        <f>IF(AND(Table1[[#This Row],[HITS submitted before]]&lt;&gt;0,Table1[[#This Row],[Number of HITs approved or rejected - Last 30 days]]=0),Table1[[#This Row],[Worker ID]],0)</f>
        <v>A15K0L6NGQXOM0</v>
      </c>
      <c r="V439">
        <f>IF(AND(Table1[[#This Row],[HITS submitted before]]=0,Table1[[#This Row],[Number of HITs approved or rejected - Last 30 days]]&lt;&gt;0),Table1[[#This Row],[Worker ID]],0)</f>
        <v>0</v>
      </c>
      <c r="W439">
        <f>IF(AND(Table1[[#This Row],[HITS submitted before]]&lt;&gt;0,Table1[[#This Row],[Number of HITs approved or rejected - Last 30 days]]&lt;&gt;0),Table1[[#This Row],[Worker ID]],0)</f>
        <v>0</v>
      </c>
    </row>
    <row r="440" spans="1:23" x14ac:dyDescent="0.25">
      <c r="A440" t="s">
        <v>82</v>
      </c>
      <c r="B440" t="s">
        <v>83</v>
      </c>
      <c r="C440">
        <v>1</v>
      </c>
      <c r="D440">
        <v>1</v>
      </c>
      <c r="E440" s="1">
        <v>1</v>
      </c>
      <c r="F440">
        <f>Table1[[#This Row],[Number of HITs approved or rejected - Lifetime]]-Table1[[#This Row],[Number of HITs approved or rejected - Last 30 days]]</f>
        <v>1</v>
      </c>
      <c r="G440">
        <f>Table1[[#This Row],[Number of HITs approved - Lifetime]]-Table1[[#This Row],[Number of HITs approved - Last 30 days]]</f>
        <v>1</v>
      </c>
      <c r="H440">
        <f>IF(Table1[[#This Row],[HITS submitted before]]&gt;Table1[[#This Row],[HITs Approved Before]],Table1[[#This Row],[HITS submitted before]]-Table1[[#This Row],[HITs Approved Before]],0)</f>
        <v>0</v>
      </c>
      <c r="I440">
        <v>0</v>
      </c>
      <c r="J440">
        <v>0</v>
      </c>
      <c r="K440">
        <f>Table1[[#This Row],[Number of HITs approved or rejected - Last 30 days]]-Table1[[#This Row],[Number of HITs approved - Last 30 days]]</f>
        <v>0</v>
      </c>
      <c r="L44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0" s="1">
        <v>0</v>
      </c>
      <c r="N440">
        <v>0</v>
      </c>
      <c r="O440">
        <v>0</v>
      </c>
      <c r="P440" s="1">
        <v>0</v>
      </c>
      <c r="Q440" t="s">
        <v>15</v>
      </c>
      <c r="S440" t="str">
        <f>IF(Table1[[#This Row],[HITS submitted before]]&lt;&gt;0,Table1[[#This Row],[Worker ID]],0)</f>
        <v>A15VD56VR6MTJS</v>
      </c>
      <c r="T440">
        <f>IF(Table1[[#This Row],[Number of HITs approved or rejected - Last 30 days]]&lt;&gt;0,Table1[[#This Row],[Worker ID]],0)</f>
        <v>0</v>
      </c>
      <c r="U440" t="str">
        <f>IF(AND(Table1[[#This Row],[HITS submitted before]]&lt;&gt;0,Table1[[#This Row],[Number of HITs approved or rejected - Last 30 days]]=0),Table1[[#This Row],[Worker ID]],0)</f>
        <v>A15VD56VR6MTJS</v>
      </c>
      <c r="V440">
        <f>IF(AND(Table1[[#This Row],[HITS submitted before]]=0,Table1[[#This Row],[Number of HITs approved or rejected - Last 30 days]]&lt;&gt;0),Table1[[#This Row],[Worker ID]],0)</f>
        <v>0</v>
      </c>
      <c r="W440">
        <f>IF(AND(Table1[[#This Row],[HITS submitted before]]&lt;&gt;0,Table1[[#This Row],[Number of HITs approved or rejected - Last 30 days]]&lt;&gt;0),Table1[[#This Row],[Worker ID]],0)</f>
        <v>0</v>
      </c>
    </row>
    <row r="441" spans="1:23" x14ac:dyDescent="0.25">
      <c r="A441" t="s">
        <v>84</v>
      </c>
      <c r="B441" t="s">
        <v>85</v>
      </c>
      <c r="C441">
        <v>1</v>
      </c>
      <c r="D441">
        <v>1</v>
      </c>
      <c r="E441" s="1">
        <v>1</v>
      </c>
      <c r="F441">
        <f>Table1[[#This Row],[Number of HITs approved or rejected - Lifetime]]-Table1[[#This Row],[Number of HITs approved or rejected - Last 30 days]]</f>
        <v>1</v>
      </c>
      <c r="G441">
        <f>Table1[[#This Row],[Number of HITs approved - Lifetime]]-Table1[[#This Row],[Number of HITs approved - Last 30 days]]</f>
        <v>1</v>
      </c>
      <c r="H441">
        <f>IF(Table1[[#This Row],[HITS submitted before]]&gt;Table1[[#This Row],[HITs Approved Before]],Table1[[#This Row],[HITS submitted before]]-Table1[[#This Row],[HITs Approved Before]],0)</f>
        <v>0</v>
      </c>
      <c r="I441">
        <v>0</v>
      </c>
      <c r="J441">
        <v>0</v>
      </c>
      <c r="K441">
        <f>Table1[[#This Row],[Number of HITs approved or rejected - Last 30 days]]-Table1[[#This Row],[Number of HITs approved - Last 30 days]]</f>
        <v>0</v>
      </c>
      <c r="L44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1" s="1">
        <v>0</v>
      </c>
      <c r="N441">
        <v>0</v>
      </c>
      <c r="O441">
        <v>0</v>
      </c>
      <c r="P441" s="1">
        <v>0</v>
      </c>
      <c r="Q441" t="s">
        <v>15</v>
      </c>
      <c r="S441" t="str">
        <f>IF(Table1[[#This Row],[HITS submitted before]]&lt;&gt;0,Table1[[#This Row],[Worker ID]],0)</f>
        <v>A165LYRHB4GMMA</v>
      </c>
      <c r="T441">
        <f>IF(Table1[[#This Row],[Number of HITs approved or rejected - Last 30 days]]&lt;&gt;0,Table1[[#This Row],[Worker ID]],0)</f>
        <v>0</v>
      </c>
      <c r="U441" t="str">
        <f>IF(AND(Table1[[#This Row],[HITS submitted before]]&lt;&gt;0,Table1[[#This Row],[Number of HITs approved or rejected - Last 30 days]]=0),Table1[[#This Row],[Worker ID]],0)</f>
        <v>A165LYRHB4GMMA</v>
      </c>
      <c r="V441">
        <f>IF(AND(Table1[[#This Row],[HITS submitted before]]=0,Table1[[#This Row],[Number of HITs approved or rejected - Last 30 days]]&lt;&gt;0),Table1[[#This Row],[Worker ID]],0)</f>
        <v>0</v>
      </c>
      <c r="W441">
        <f>IF(AND(Table1[[#This Row],[HITS submitted before]]&lt;&gt;0,Table1[[#This Row],[Number of HITs approved or rejected - Last 30 days]]&lt;&gt;0),Table1[[#This Row],[Worker ID]],0)</f>
        <v>0</v>
      </c>
    </row>
    <row r="442" spans="1:23" x14ac:dyDescent="0.25">
      <c r="A442" t="s">
        <v>86</v>
      </c>
      <c r="B442" t="s">
        <v>87</v>
      </c>
      <c r="C442">
        <v>1</v>
      </c>
      <c r="D442">
        <v>1</v>
      </c>
      <c r="E442" s="1">
        <v>1</v>
      </c>
      <c r="F442">
        <f>Table1[[#This Row],[Number of HITs approved or rejected - Lifetime]]-Table1[[#This Row],[Number of HITs approved or rejected - Last 30 days]]</f>
        <v>1</v>
      </c>
      <c r="G442">
        <f>Table1[[#This Row],[Number of HITs approved - Lifetime]]-Table1[[#This Row],[Number of HITs approved - Last 30 days]]</f>
        <v>1</v>
      </c>
      <c r="H442">
        <f>IF(Table1[[#This Row],[HITS submitted before]]&gt;Table1[[#This Row],[HITs Approved Before]],Table1[[#This Row],[HITS submitted before]]-Table1[[#This Row],[HITs Approved Before]],0)</f>
        <v>0</v>
      </c>
      <c r="I442">
        <v>0</v>
      </c>
      <c r="J442">
        <v>0</v>
      </c>
      <c r="K442">
        <f>Table1[[#This Row],[Number of HITs approved or rejected - Last 30 days]]-Table1[[#This Row],[Number of HITs approved - Last 30 days]]</f>
        <v>0</v>
      </c>
      <c r="L44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2" s="1">
        <v>0</v>
      </c>
      <c r="N442">
        <v>0</v>
      </c>
      <c r="O442">
        <v>0</v>
      </c>
      <c r="P442" s="1">
        <v>0</v>
      </c>
      <c r="Q442" t="s">
        <v>15</v>
      </c>
      <c r="S442" t="str">
        <f>IF(Table1[[#This Row],[HITS submitted before]]&lt;&gt;0,Table1[[#This Row],[Worker ID]],0)</f>
        <v>A168Z2GREJUB5I</v>
      </c>
      <c r="T442">
        <f>IF(Table1[[#This Row],[Number of HITs approved or rejected - Last 30 days]]&lt;&gt;0,Table1[[#This Row],[Worker ID]],0)</f>
        <v>0</v>
      </c>
      <c r="U442" t="str">
        <f>IF(AND(Table1[[#This Row],[HITS submitted before]]&lt;&gt;0,Table1[[#This Row],[Number of HITs approved or rejected - Last 30 days]]=0),Table1[[#This Row],[Worker ID]],0)</f>
        <v>A168Z2GREJUB5I</v>
      </c>
      <c r="V442">
        <f>IF(AND(Table1[[#This Row],[HITS submitted before]]=0,Table1[[#This Row],[Number of HITs approved or rejected - Last 30 days]]&lt;&gt;0),Table1[[#This Row],[Worker ID]],0)</f>
        <v>0</v>
      </c>
      <c r="W442">
        <f>IF(AND(Table1[[#This Row],[HITS submitted before]]&lt;&gt;0,Table1[[#This Row],[Number of HITs approved or rejected - Last 30 days]]&lt;&gt;0),Table1[[#This Row],[Worker ID]],0)</f>
        <v>0</v>
      </c>
    </row>
    <row r="443" spans="1:23" x14ac:dyDescent="0.25">
      <c r="A443" t="s">
        <v>88</v>
      </c>
      <c r="B443" t="s">
        <v>89</v>
      </c>
      <c r="C443">
        <v>1</v>
      </c>
      <c r="D443">
        <v>1</v>
      </c>
      <c r="E443" s="1">
        <v>1</v>
      </c>
      <c r="F443">
        <f>Table1[[#This Row],[Number of HITs approved or rejected - Lifetime]]-Table1[[#This Row],[Number of HITs approved or rejected - Last 30 days]]</f>
        <v>1</v>
      </c>
      <c r="G443">
        <f>Table1[[#This Row],[Number of HITs approved - Lifetime]]-Table1[[#This Row],[Number of HITs approved - Last 30 days]]</f>
        <v>1</v>
      </c>
      <c r="H443">
        <f>IF(Table1[[#This Row],[HITS submitted before]]&gt;Table1[[#This Row],[HITs Approved Before]],Table1[[#This Row],[HITS submitted before]]-Table1[[#This Row],[HITs Approved Before]],0)</f>
        <v>0</v>
      </c>
      <c r="I443">
        <v>0</v>
      </c>
      <c r="J443">
        <v>0</v>
      </c>
      <c r="K443">
        <f>Table1[[#This Row],[Number of HITs approved or rejected - Last 30 days]]-Table1[[#This Row],[Number of HITs approved - Last 30 days]]</f>
        <v>0</v>
      </c>
      <c r="L44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3" s="1">
        <v>0</v>
      </c>
      <c r="N443">
        <v>0</v>
      </c>
      <c r="O443">
        <v>0</v>
      </c>
      <c r="P443" s="1">
        <v>0</v>
      </c>
      <c r="Q443" t="s">
        <v>15</v>
      </c>
      <c r="S443" t="str">
        <f>IF(Table1[[#This Row],[HITS submitted before]]&lt;&gt;0,Table1[[#This Row],[Worker ID]],0)</f>
        <v>A16GRT9MJ9W6ID</v>
      </c>
      <c r="T443">
        <f>IF(Table1[[#This Row],[Number of HITs approved or rejected - Last 30 days]]&lt;&gt;0,Table1[[#This Row],[Worker ID]],0)</f>
        <v>0</v>
      </c>
      <c r="U443" t="str">
        <f>IF(AND(Table1[[#This Row],[HITS submitted before]]&lt;&gt;0,Table1[[#This Row],[Number of HITs approved or rejected - Last 30 days]]=0),Table1[[#This Row],[Worker ID]],0)</f>
        <v>A16GRT9MJ9W6ID</v>
      </c>
      <c r="V443">
        <f>IF(AND(Table1[[#This Row],[HITS submitted before]]=0,Table1[[#This Row],[Number of HITs approved or rejected - Last 30 days]]&lt;&gt;0),Table1[[#This Row],[Worker ID]],0)</f>
        <v>0</v>
      </c>
      <c r="W443">
        <f>IF(AND(Table1[[#This Row],[HITS submitted before]]&lt;&gt;0,Table1[[#This Row],[Number of HITs approved or rejected - Last 30 days]]&lt;&gt;0),Table1[[#This Row],[Worker ID]],0)</f>
        <v>0</v>
      </c>
    </row>
    <row r="444" spans="1:23" x14ac:dyDescent="0.25">
      <c r="A444" t="s">
        <v>98</v>
      </c>
      <c r="B444" t="s">
        <v>99</v>
      </c>
      <c r="C444">
        <v>1</v>
      </c>
      <c r="D444">
        <v>1</v>
      </c>
      <c r="E444" s="1">
        <v>1</v>
      </c>
      <c r="F444">
        <f>Table1[[#This Row],[Number of HITs approved or rejected - Lifetime]]-Table1[[#This Row],[Number of HITs approved or rejected - Last 30 days]]</f>
        <v>1</v>
      </c>
      <c r="G444">
        <f>Table1[[#This Row],[Number of HITs approved - Lifetime]]-Table1[[#This Row],[Number of HITs approved - Last 30 days]]</f>
        <v>1</v>
      </c>
      <c r="H444">
        <f>IF(Table1[[#This Row],[HITS submitted before]]&gt;Table1[[#This Row],[HITs Approved Before]],Table1[[#This Row],[HITS submitted before]]-Table1[[#This Row],[HITs Approved Before]],0)</f>
        <v>0</v>
      </c>
      <c r="I444">
        <v>0</v>
      </c>
      <c r="J444">
        <v>0</v>
      </c>
      <c r="K444">
        <f>Table1[[#This Row],[Number of HITs approved or rejected - Last 30 days]]-Table1[[#This Row],[Number of HITs approved - Last 30 days]]</f>
        <v>0</v>
      </c>
      <c r="L44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4" s="1">
        <v>0</v>
      </c>
      <c r="N444">
        <v>0</v>
      </c>
      <c r="O444">
        <v>0</v>
      </c>
      <c r="P444" s="1">
        <v>0</v>
      </c>
      <c r="Q444" t="s">
        <v>15</v>
      </c>
      <c r="S444" t="str">
        <f>IF(Table1[[#This Row],[HITS submitted before]]&lt;&gt;0,Table1[[#This Row],[Worker ID]],0)</f>
        <v>A17AT6S84ZFYWG</v>
      </c>
      <c r="T444">
        <f>IF(Table1[[#This Row],[Number of HITs approved or rejected - Last 30 days]]&lt;&gt;0,Table1[[#This Row],[Worker ID]],0)</f>
        <v>0</v>
      </c>
      <c r="U444" t="str">
        <f>IF(AND(Table1[[#This Row],[HITS submitted before]]&lt;&gt;0,Table1[[#This Row],[Number of HITs approved or rejected - Last 30 days]]=0),Table1[[#This Row],[Worker ID]],0)</f>
        <v>A17AT6S84ZFYWG</v>
      </c>
      <c r="V444">
        <f>IF(AND(Table1[[#This Row],[HITS submitted before]]=0,Table1[[#This Row],[Number of HITs approved or rejected - Last 30 days]]&lt;&gt;0),Table1[[#This Row],[Worker ID]],0)</f>
        <v>0</v>
      </c>
      <c r="W444">
        <f>IF(AND(Table1[[#This Row],[HITS submitted before]]&lt;&gt;0,Table1[[#This Row],[Number of HITs approved or rejected - Last 30 days]]&lt;&gt;0),Table1[[#This Row],[Worker ID]],0)</f>
        <v>0</v>
      </c>
    </row>
    <row r="445" spans="1:23" x14ac:dyDescent="0.25">
      <c r="A445" t="s">
        <v>100</v>
      </c>
      <c r="B445" t="s">
        <v>101</v>
      </c>
      <c r="C445">
        <v>3</v>
      </c>
      <c r="D445">
        <v>3</v>
      </c>
      <c r="E445" s="1">
        <v>1</v>
      </c>
      <c r="F445">
        <f>Table1[[#This Row],[Number of HITs approved or rejected - Lifetime]]-Table1[[#This Row],[Number of HITs approved or rejected - Last 30 days]]</f>
        <v>3</v>
      </c>
      <c r="G445">
        <f>Table1[[#This Row],[Number of HITs approved - Lifetime]]-Table1[[#This Row],[Number of HITs approved - Last 30 days]]</f>
        <v>3</v>
      </c>
      <c r="H445">
        <f>IF(Table1[[#This Row],[HITS submitted before]]&gt;Table1[[#This Row],[HITs Approved Before]],Table1[[#This Row],[HITS submitted before]]-Table1[[#This Row],[HITs Approved Before]],0)</f>
        <v>0</v>
      </c>
      <c r="I445">
        <v>0</v>
      </c>
      <c r="J445">
        <v>0</v>
      </c>
      <c r="K445">
        <f>Table1[[#This Row],[Number of HITs approved or rejected - Last 30 days]]-Table1[[#This Row],[Number of HITs approved - Last 30 days]]</f>
        <v>0</v>
      </c>
      <c r="L44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5" s="1">
        <v>0</v>
      </c>
      <c r="N445">
        <v>0</v>
      </c>
      <c r="O445">
        <v>0</v>
      </c>
      <c r="P445" s="1">
        <v>0</v>
      </c>
      <c r="Q445" t="s">
        <v>15</v>
      </c>
      <c r="S445" t="str">
        <f>IF(Table1[[#This Row],[HITS submitted before]]&lt;&gt;0,Table1[[#This Row],[Worker ID]],0)</f>
        <v>A17O11FURORMUK</v>
      </c>
      <c r="T445">
        <f>IF(Table1[[#This Row],[Number of HITs approved or rejected - Last 30 days]]&lt;&gt;0,Table1[[#This Row],[Worker ID]],0)</f>
        <v>0</v>
      </c>
      <c r="U445" t="str">
        <f>IF(AND(Table1[[#This Row],[HITS submitted before]]&lt;&gt;0,Table1[[#This Row],[Number of HITs approved or rejected - Last 30 days]]=0),Table1[[#This Row],[Worker ID]],0)</f>
        <v>A17O11FURORMUK</v>
      </c>
      <c r="V445">
        <f>IF(AND(Table1[[#This Row],[HITS submitted before]]=0,Table1[[#This Row],[Number of HITs approved or rejected - Last 30 days]]&lt;&gt;0),Table1[[#This Row],[Worker ID]],0)</f>
        <v>0</v>
      </c>
      <c r="W445">
        <f>IF(AND(Table1[[#This Row],[HITS submitted before]]&lt;&gt;0,Table1[[#This Row],[Number of HITs approved or rejected - Last 30 days]]&lt;&gt;0),Table1[[#This Row],[Worker ID]],0)</f>
        <v>0</v>
      </c>
    </row>
    <row r="446" spans="1:23" x14ac:dyDescent="0.25">
      <c r="A446" t="s">
        <v>106</v>
      </c>
      <c r="B446" t="s">
        <v>107</v>
      </c>
      <c r="C446">
        <v>1</v>
      </c>
      <c r="D446">
        <v>0</v>
      </c>
      <c r="E446" s="1">
        <v>0</v>
      </c>
      <c r="F446">
        <f>Table1[[#This Row],[Number of HITs approved or rejected - Lifetime]]-Table1[[#This Row],[Number of HITs approved or rejected - Last 30 days]]</f>
        <v>1</v>
      </c>
      <c r="G446">
        <f>Table1[[#This Row],[Number of HITs approved - Lifetime]]-Table1[[#This Row],[Number of HITs approved - Last 30 days]]</f>
        <v>0</v>
      </c>
      <c r="H446">
        <f>IF(Table1[[#This Row],[HITS submitted before]]&gt;Table1[[#This Row],[HITs Approved Before]],Table1[[#This Row],[HITS submitted before]]-Table1[[#This Row],[HITs Approved Before]],0)</f>
        <v>1</v>
      </c>
      <c r="I446">
        <v>0</v>
      </c>
      <c r="J446">
        <v>0</v>
      </c>
      <c r="K446">
        <f>Table1[[#This Row],[Number of HITs approved or rejected - Last 30 days]]-Table1[[#This Row],[Number of HITs approved - Last 30 days]]</f>
        <v>0</v>
      </c>
      <c r="L44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6" s="1">
        <v>0</v>
      </c>
      <c r="N446">
        <v>0</v>
      </c>
      <c r="O446">
        <v>0</v>
      </c>
      <c r="P446" s="1">
        <v>0</v>
      </c>
      <c r="Q446" t="s">
        <v>15</v>
      </c>
      <c r="S446" t="str">
        <f>IF(Table1[[#This Row],[HITS submitted before]]&lt;&gt;0,Table1[[#This Row],[Worker ID]],0)</f>
        <v>A17UXYM7D324MI</v>
      </c>
      <c r="T446">
        <f>IF(Table1[[#This Row],[Number of HITs approved or rejected - Last 30 days]]&lt;&gt;0,Table1[[#This Row],[Worker ID]],0)</f>
        <v>0</v>
      </c>
      <c r="U446" t="str">
        <f>IF(AND(Table1[[#This Row],[HITS submitted before]]&lt;&gt;0,Table1[[#This Row],[Number of HITs approved or rejected - Last 30 days]]=0),Table1[[#This Row],[Worker ID]],0)</f>
        <v>A17UXYM7D324MI</v>
      </c>
      <c r="V446">
        <f>IF(AND(Table1[[#This Row],[HITS submitted before]]=0,Table1[[#This Row],[Number of HITs approved or rejected - Last 30 days]]&lt;&gt;0),Table1[[#This Row],[Worker ID]],0)</f>
        <v>0</v>
      </c>
      <c r="W446">
        <f>IF(AND(Table1[[#This Row],[HITS submitted before]]&lt;&gt;0,Table1[[#This Row],[Number of HITs approved or rejected - Last 30 days]]&lt;&gt;0),Table1[[#This Row],[Worker ID]],0)</f>
        <v>0</v>
      </c>
    </row>
    <row r="447" spans="1:23" x14ac:dyDescent="0.25">
      <c r="A447" t="s">
        <v>112</v>
      </c>
      <c r="B447" t="s">
        <v>113</v>
      </c>
      <c r="C447">
        <v>1</v>
      </c>
      <c r="D447">
        <v>0</v>
      </c>
      <c r="E447" s="1">
        <v>0</v>
      </c>
      <c r="F447">
        <f>Table1[[#This Row],[Number of HITs approved or rejected - Lifetime]]-Table1[[#This Row],[Number of HITs approved or rejected - Last 30 days]]</f>
        <v>1</v>
      </c>
      <c r="G447">
        <f>Table1[[#This Row],[Number of HITs approved - Lifetime]]-Table1[[#This Row],[Number of HITs approved - Last 30 days]]</f>
        <v>0</v>
      </c>
      <c r="H447">
        <f>IF(Table1[[#This Row],[HITS submitted before]]&gt;Table1[[#This Row],[HITs Approved Before]],Table1[[#This Row],[HITS submitted before]]-Table1[[#This Row],[HITs Approved Before]],0)</f>
        <v>1</v>
      </c>
      <c r="I447">
        <v>0</v>
      </c>
      <c r="J447">
        <v>0</v>
      </c>
      <c r="K447">
        <f>Table1[[#This Row],[Number of HITs approved or rejected - Last 30 days]]-Table1[[#This Row],[Number of HITs approved - Last 30 days]]</f>
        <v>0</v>
      </c>
      <c r="L44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7" s="1">
        <v>0</v>
      </c>
      <c r="N447">
        <v>0</v>
      </c>
      <c r="O447">
        <v>0</v>
      </c>
      <c r="P447" s="1">
        <v>0</v>
      </c>
      <c r="Q447" t="s">
        <v>15</v>
      </c>
      <c r="S447" t="str">
        <f>IF(Table1[[#This Row],[HITS submitted before]]&lt;&gt;0,Table1[[#This Row],[Worker ID]],0)</f>
        <v>A185DO2T5WXJL</v>
      </c>
      <c r="T447">
        <f>IF(Table1[[#This Row],[Number of HITs approved or rejected - Last 30 days]]&lt;&gt;0,Table1[[#This Row],[Worker ID]],0)</f>
        <v>0</v>
      </c>
      <c r="U447" t="str">
        <f>IF(AND(Table1[[#This Row],[HITS submitted before]]&lt;&gt;0,Table1[[#This Row],[Number of HITs approved or rejected - Last 30 days]]=0),Table1[[#This Row],[Worker ID]],0)</f>
        <v>A185DO2T5WXJL</v>
      </c>
      <c r="V447">
        <f>IF(AND(Table1[[#This Row],[HITS submitted before]]=0,Table1[[#This Row],[Number of HITs approved or rejected - Last 30 days]]&lt;&gt;0),Table1[[#This Row],[Worker ID]],0)</f>
        <v>0</v>
      </c>
      <c r="W447">
        <f>IF(AND(Table1[[#This Row],[HITS submitted before]]&lt;&gt;0,Table1[[#This Row],[Number of HITs approved or rejected - Last 30 days]]&lt;&gt;0),Table1[[#This Row],[Worker ID]],0)</f>
        <v>0</v>
      </c>
    </row>
    <row r="448" spans="1:23" x14ac:dyDescent="0.25">
      <c r="A448" t="s">
        <v>114</v>
      </c>
      <c r="B448" t="s">
        <v>115</v>
      </c>
      <c r="C448">
        <v>1</v>
      </c>
      <c r="D448">
        <v>1</v>
      </c>
      <c r="E448" s="1">
        <v>1</v>
      </c>
      <c r="F448">
        <f>Table1[[#This Row],[Number of HITs approved or rejected - Lifetime]]-Table1[[#This Row],[Number of HITs approved or rejected - Last 30 days]]</f>
        <v>1</v>
      </c>
      <c r="G448">
        <f>Table1[[#This Row],[Number of HITs approved - Lifetime]]-Table1[[#This Row],[Number of HITs approved - Last 30 days]]</f>
        <v>1</v>
      </c>
      <c r="H448">
        <f>IF(Table1[[#This Row],[HITS submitted before]]&gt;Table1[[#This Row],[HITs Approved Before]],Table1[[#This Row],[HITS submitted before]]-Table1[[#This Row],[HITs Approved Before]],0)</f>
        <v>0</v>
      </c>
      <c r="I448">
        <v>0</v>
      </c>
      <c r="J448">
        <v>0</v>
      </c>
      <c r="K448">
        <f>Table1[[#This Row],[Number of HITs approved or rejected - Last 30 days]]-Table1[[#This Row],[Number of HITs approved - Last 30 days]]</f>
        <v>0</v>
      </c>
      <c r="L44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8" s="1">
        <v>0</v>
      </c>
      <c r="N448">
        <v>0</v>
      </c>
      <c r="O448">
        <v>0</v>
      </c>
      <c r="P448" s="1">
        <v>0</v>
      </c>
      <c r="Q448" t="s">
        <v>15</v>
      </c>
      <c r="S448" t="str">
        <f>IF(Table1[[#This Row],[HITS submitted before]]&lt;&gt;0,Table1[[#This Row],[Worker ID]],0)</f>
        <v>A188NND2Q40151</v>
      </c>
      <c r="T448">
        <f>IF(Table1[[#This Row],[Number of HITs approved or rejected - Last 30 days]]&lt;&gt;0,Table1[[#This Row],[Worker ID]],0)</f>
        <v>0</v>
      </c>
      <c r="U448" t="str">
        <f>IF(AND(Table1[[#This Row],[HITS submitted before]]&lt;&gt;0,Table1[[#This Row],[Number of HITs approved or rejected - Last 30 days]]=0),Table1[[#This Row],[Worker ID]],0)</f>
        <v>A188NND2Q40151</v>
      </c>
      <c r="V448">
        <f>IF(AND(Table1[[#This Row],[HITS submitted before]]=0,Table1[[#This Row],[Number of HITs approved or rejected - Last 30 days]]&lt;&gt;0),Table1[[#This Row],[Worker ID]],0)</f>
        <v>0</v>
      </c>
      <c r="W448">
        <f>IF(AND(Table1[[#This Row],[HITS submitted before]]&lt;&gt;0,Table1[[#This Row],[Number of HITs approved or rejected - Last 30 days]]&lt;&gt;0),Table1[[#This Row],[Worker ID]],0)</f>
        <v>0</v>
      </c>
    </row>
    <row r="449" spans="1:23" x14ac:dyDescent="0.25">
      <c r="A449" t="s">
        <v>120</v>
      </c>
      <c r="B449" t="s">
        <v>121</v>
      </c>
      <c r="C449">
        <v>1</v>
      </c>
      <c r="D449">
        <v>1</v>
      </c>
      <c r="E449" s="1">
        <v>1</v>
      </c>
      <c r="F449">
        <f>Table1[[#This Row],[Number of HITs approved or rejected - Lifetime]]-Table1[[#This Row],[Number of HITs approved or rejected - Last 30 days]]</f>
        <v>1</v>
      </c>
      <c r="G449">
        <f>Table1[[#This Row],[Number of HITs approved - Lifetime]]-Table1[[#This Row],[Number of HITs approved - Last 30 days]]</f>
        <v>1</v>
      </c>
      <c r="H449">
        <f>IF(Table1[[#This Row],[HITS submitted before]]&gt;Table1[[#This Row],[HITs Approved Before]],Table1[[#This Row],[HITS submitted before]]-Table1[[#This Row],[HITs Approved Before]],0)</f>
        <v>0</v>
      </c>
      <c r="I449">
        <v>0</v>
      </c>
      <c r="J449">
        <v>0</v>
      </c>
      <c r="K449">
        <f>Table1[[#This Row],[Number of HITs approved or rejected - Last 30 days]]-Table1[[#This Row],[Number of HITs approved - Last 30 days]]</f>
        <v>0</v>
      </c>
      <c r="L44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49" s="1">
        <v>0</v>
      </c>
      <c r="N449">
        <v>0</v>
      </c>
      <c r="O449">
        <v>0</v>
      </c>
      <c r="P449" s="1">
        <v>0</v>
      </c>
      <c r="Q449" t="s">
        <v>15</v>
      </c>
      <c r="S449" t="str">
        <f>IF(Table1[[#This Row],[HITS submitted before]]&lt;&gt;0,Table1[[#This Row],[Worker ID]],0)</f>
        <v>A18JC6BJNAVLUT</v>
      </c>
      <c r="T449">
        <f>IF(Table1[[#This Row],[Number of HITs approved or rejected - Last 30 days]]&lt;&gt;0,Table1[[#This Row],[Worker ID]],0)</f>
        <v>0</v>
      </c>
      <c r="U449" t="str">
        <f>IF(AND(Table1[[#This Row],[HITS submitted before]]&lt;&gt;0,Table1[[#This Row],[Number of HITs approved or rejected - Last 30 days]]=0),Table1[[#This Row],[Worker ID]],0)</f>
        <v>A18JC6BJNAVLUT</v>
      </c>
      <c r="V449">
        <f>IF(AND(Table1[[#This Row],[HITS submitted before]]=0,Table1[[#This Row],[Number of HITs approved or rejected - Last 30 days]]&lt;&gt;0),Table1[[#This Row],[Worker ID]],0)</f>
        <v>0</v>
      </c>
      <c r="W449">
        <f>IF(AND(Table1[[#This Row],[HITS submitted before]]&lt;&gt;0,Table1[[#This Row],[Number of HITs approved or rejected - Last 30 days]]&lt;&gt;0),Table1[[#This Row],[Worker ID]],0)</f>
        <v>0</v>
      </c>
    </row>
    <row r="450" spans="1:23" x14ac:dyDescent="0.25">
      <c r="A450" t="s">
        <v>124</v>
      </c>
      <c r="B450" t="s">
        <v>125</v>
      </c>
      <c r="C450">
        <v>1</v>
      </c>
      <c r="D450">
        <v>1</v>
      </c>
      <c r="E450" s="1">
        <v>1</v>
      </c>
      <c r="F450">
        <f>Table1[[#This Row],[Number of HITs approved or rejected - Lifetime]]-Table1[[#This Row],[Number of HITs approved or rejected - Last 30 days]]</f>
        <v>1</v>
      </c>
      <c r="G450">
        <f>Table1[[#This Row],[Number of HITs approved - Lifetime]]-Table1[[#This Row],[Number of HITs approved - Last 30 days]]</f>
        <v>1</v>
      </c>
      <c r="H450">
        <f>IF(Table1[[#This Row],[HITS submitted before]]&gt;Table1[[#This Row],[HITs Approved Before]],Table1[[#This Row],[HITS submitted before]]-Table1[[#This Row],[HITs Approved Before]],0)</f>
        <v>0</v>
      </c>
      <c r="I450">
        <v>0</v>
      </c>
      <c r="J450">
        <v>0</v>
      </c>
      <c r="K450">
        <f>Table1[[#This Row],[Number of HITs approved or rejected - Last 30 days]]-Table1[[#This Row],[Number of HITs approved - Last 30 days]]</f>
        <v>0</v>
      </c>
      <c r="L45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0" s="1">
        <v>0</v>
      </c>
      <c r="N450">
        <v>0</v>
      </c>
      <c r="O450">
        <v>0</v>
      </c>
      <c r="P450" s="1">
        <v>0</v>
      </c>
      <c r="Q450" t="s">
        <v>15</v>
      </c>
      <c r="S450" t="str">
        <f>IF(Table1[[#This Row],[HITS submitted before]]&lt;&gt;0,Table1[[#This Row],[Worker ID]],0)</f>
        <v>A18SKQQO9GORZQ</v>
      </c>
      <c r="T450">
        <f>IF(Table1[[#This Row],[Number of HITs approved or rejected - Last 30 days]]&lt;&gt;0,Table1[[#This Row],[Worker ID]],0)</f>
        <v>0</v>
      </c>
      <c r="U450" t="str">
        <f>IF(AND(Table1[[#This Row],[HITS submitted before]]&lt;&gt;0,Table1[[#This Row],[Number of HITs approved or rejected - Last 30 days]]=0),Table1[[#This Row],[Worker ID]],0)</f>
        <v>A18SKQQO9GORZQ</v>
      </c>
      <c r="V450">
        <f>IF(AND(Table1[[#This Row],[HITS submitted before]]=0,Table1[[#This Row],[Number of HITs approved or rejected - Last 30 days]]&lt;&gt;0),Table1[[#This Row],[Worker ID]],0)</f>
        <v>0</v>
      </c>
      <c r="W450">
        <f>IF(AND(Table1[[#This Row],[HITS submitted before]]&lt;&gt;0,Table1[[#This Row],[Number of HITs approved or rejected - Last 30 days]]&lt;&gt;0),Table1[[#This Row],[Worker ID]],0)</f>
        <v>0</v>
      </c>
    </row>
    <row r="451" spans="1:23" x14ac:dyDescent="0.25">
      <c r="A451" t="s">
        <v>126</v>
      </c>
      <c r="B451" t="s">
        <v>127</v>
      </c>
      <c r="C451">
        <v>1</v>
      </c>
      <c r="D451">
        <v>0</v>
      </c>
      <c r="E451" s="1">
        <v>0</v>
      </c>
      <c r="F451">
        <f>Table1[[#This Row],[Number of HITs approved or rejected - Lifetime]]-Table1[[#This Row],[Number of HITs approved or rejected - Last 30 days]]</f>
        <v>1</v>
      </c>
      <c r="G451">
        <f>Table1[[#This Row],[Number of HITs approved - Lifetime]]-Table1[[#This Row],[Number of HITs approved - Last 30 days]]</f>
        <v>0</v>
      </c>
      <c r="H451">
        <f>IF(Table1[[#This Row],[HITS submitted before]]&gt;Table1[[#This Row],[HITs Approved Before]],Table1[[#This Row],[HITS submitted before]]-Table1[[#This Row],[HITs Approved Before]],0)</f>
        <v>1</v>
      </c>
      <c r="I451">
        <v>0</v>
      </c>
      <c r="J451">
        <v>0</v>
      </c>
      <c r="K451">
        <f>Table1[[#This Row],[Number of HITs approved or rejected - Last 30 days]]-Table1[[#This Row],[Number of HITs approved - Last 30 days]]</f>
        <v>0</v>
      </c>
      <c r="L45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1" s="1">
        <v>0</v>
      </c>
      <c r="N451">
        <v>0</v>
      </c>
      <c r="O451">
        <v>0</v>
      </c>
      <c r="P451" s="1">
        <v>0</v>
      </c>
      <c r="Q451" t="s">
        <v>15</v>
      </c>
      <c r="S451" t="str">
        <f>IF(Table1[[#This Row],[HITS submitted before]]&lt;&gt;0,Table1[[#This Row],[Worker ID]],0)</f>
        <v>A18TXM6GMU1411</v>
      </c>
      <c r="T451">
        <f>IF(Table1[[#This Row],[Number of HITs approved or rejected - Last 30 days]]&lt;&gt;0,Table1[[#This Row],[Worker ID]],0)</f>
        <v>0</v>
      </c>
      <c r="U451" t="str">
        <f>IF(AND(Table1[[#This Row],[HITS submitted before]]&lt;&gt;0,Table1[[#This Row],[Number of HITs approved or rejected - Last 30 days]]=0),Table1[[#This Row],[Worker ID]],0)</f>
        <v>A18TXM6GMU1411</v>
      </c>
      <c r="V451">
        <f>IF(AND(Table1[[#This Row],[HITS submitted before]]=0,Table1[[#This Row],[Number of HITs approved or rejected - Last 30 days]]&lt;&gt;0),Table1[[#This Row],[Worker ID]],0)</f>
        <v>0</v>
      </c>
      <c r="W451">
        <f>IF(AND(Table1[[#This Row],[HITS submitted before]]&lt;&gt;0,Table1[[#This Row],[Number of HITs approved or rejected - Last 30 days]]&lt;&gt;0),Table1[[#This Row],[Worker ID]],0)</f>
        <v>0</v>
      </c>
    </row>
    <row r="452" spans="1:23" x14ac:dyDescent="0.25">
      <c r="A452" t="s">
        <v>128</v>
      </c>
      <c r="B452" t="s">
        <v>129</v>
      </c>
      <c r="C452">
        <v>1</v>
      </c>
      <c r="D452">
        <v>1</v>
      </c>
      <c r="E452" s="1">
        <v>1</v>
      </c>
      <c r="F452">
        <f>Table1[[#This Row],[Number of HITs approved or rejected - Lifetime]]-Table1[[#This Row],[Number of HITs approved or rejected - Last 30 days]]</f>
        <v>1</v>
      </c>
      <c r="G452">
        <f>Table1[[#This Row],[Number of HITs approved - Lifetime]]-Table1[[#This Row],[Number of HITs approved - Last 30 days]]</f>
        <v>1</v>
      </c>
      <c r="H452">
        <f>IF(Table1[[#This Row],[HITS submitted before]]&gt;Table1[[#This Row],[HITs Approved Before]],Table1[[#This Row],[HITS submitted before]]-Table1[[#This Row],[HITs Approved Before]],0)</f>
        <v>0</v>
      </c>
      <c r="I452">
        <v>0</v>
      </c>
      <c r="J452">
        <v>0</v>
      </c>
      <c r="K452">
        <f>Table1[[#This Row],[Number of HITs approved or rejected - Last 30 days]]-Table1[[#This Row],[Number of HITs approved - Last 30 days]]</f>
        <v>0</v>
      </c>
      <c r="L45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2" s="1">
        <v>0</v>
      </c>
      <c r="N452">
        <v>0</v>
      </c>
      <c r="O452">
        <v>0</v>
      </c>
      <c r="P452" s="1">
        <v>0</v>
      </c>
      <c r="Q452" t="s">
        <v>15</v>
      </c>
      <c r="S452" t="str">
        <f>IF(Table1[[#This Row],[HITS submitted before]]&lt;&gt;0,Table1[[#This Row],[Worker ID]],0)</f>
        <v>A18UJPC6L73VHF</v>
      </c>
      <c r="T452">
        <f>IF(Table1[[#This Row],[Number of HITs approved or rejected - Last 30 days]]&lt;&gt;0,Table1[[#This Row],[Worker ID]],0)</f>
        <v>0</v>
      </c>
      <c r="U452" t="str">
        <f>IF(AND(Table1[[#This Row],[HITS submitted before]]&lt;&gt;0,Table1[[#This Row],[Number of HITs approved or rejected - Last 30 days]]=0),Table1[[#This Row],[Worker ID]],0)</f>
        <v>A18UJPC6L73VHF</v>
      </c>
      <c r="V452">
        <f>IF(AND(Table1[[#This Row],[HITS submitted before]]=0,Table1[[#This Row],[Number of HITs approved or rejected - Last 30 days]]&lt;&gt;0),Table1[[#This Row],[Worker ID]],0)</f>
        <v>0</v>
      </c>
      <c r="W452">
        <f>IF(AND(Table1[[#This Row],[HITS submitted before]]&lt;&gt;0,Table1[[#This Row],[Number of HITs approved or rejected - Last 30 days]]&lt;&gt;0),Table1[[#This Row],[Worker ID]],0)</f>
        <v>0</v>
      </c>
    </row>
    <row r="453" spans="1:23" x14ac:dyDescent="0.25">
      <c r="A453" t="s">
        <v>130</v>
      </c>
      <c r="B453" t="s">
        <v>131</v>
      </c>
      <c r="C453">
        <v>1</v>
      </c>
      <c r="D453">
        <v>1</v>
      </c>
      <c r="E453" s="1">
        <v>1</v>
      </c>
      <c r="F453">
        <f>Table1[[#This Row],[Number of HITs approved or rejected - Lifetime]]-Table1[[#This Row],[Number of HITs approved or rejected - Last 30 days]]</f>
        <v>1</v>
      </c>
      <c r="G453">
        <f>Table1[[#This Row],[Number of HITs approved - Lifetime]]-Table1[[#This Row],[Number of HITs approved - Last 30 days]]</f>
        <v>1</v>
      </c>
      <c r="H453">
        <f>IF(Table1[[#This Row],[HITS submitted before]]&gt;Table1[[#This Row],[HITs Approved Before]],Table1[[#This Row],[HITS submitted before]]-Table1[[#This Row],[HITs Approved Before]],0)</f>
        <v>0</v>
      </c>
      <c r="I453">
        <v>0</v>
      </c>
      <c r="J453">
        <v>0</v>
      </c>
      <c r="K453">
        <f>Table1[[#This Row],[Number of HITs approved or rejected - Last 30 days]]-Table1[[#This Row],[Number of HITs approved - Last 30 days]]</f>
        <v>0</v>
      </c>
      <c r="L45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3" s="1">
        <v>0</v>
      </c>
      <c r="N453">
        <v>0</v>
      </c>
      <c r="O453">
        <v>0</v>
      </c>
      <c r="P453" s="1">
        <v>0</v>
      </c>
      <c r="Q453" t="s">
        <v>15</v>
      </c>
      <c r="S453" t="str">
        <f>IF(Table1[[#This Row],[HITS submitted before]]&lt;&gt;0,Table1[[#This Row],[Worker ID]],0)</f>
        <v>A18WZCC2QQVB7G</v>
      </c>
      <c r="T453">
        <f>IF(Table1[[#This Row],[Number of HITs approved or rejected - Last 30 days]]&lt;&gt;0,Table1[[#This Row],[Worker ID]],0)</f>
        <v>0</v>
      </c>
      <c r="U453" t="str">
        <f>IF(AND(Table1[[#This Row],[HITS submitted before]]&lt;&gt;0,Table1[[#This Row],[Number of HITs approved or rejected - Last 30 days]]=0),Table1[[#This Row],[Worker ID]],0)</f>
        <v>A18WZCC2QQVB7G</v>
      </c>
      <c r="V453">
        <f>IF(AND(Table1[[#This Row],[HITS submitted before]]=0,Table1[[#This Row],[Number of HITs approved or rejected - Last 30 days]]&lt;&gt;0),Table1[[#This Row],[Worker ID]],0)</f>
        <v>0</v>
      </c>
      <c r="W453">
        <f>IF(AND(Table1[[#This Row],[HITS submitted before]]&lt;&gt;0,Table1[[#This Row],[Number of HITs approved or rejected - Last 30 days]]&lt;&gt;0),Table1[[#This Row],[Worker ID]],0)</f>
        <v>0</v>
      </c>
    </row>
    <row r="454" spans="1:23" x14ac:dyDescent="0.25">
      <c r="A454" t="s">
        <v>134</v>
      </c>
      <c r="B454" t="s">
        <v>135</v>
      </c>
      <c r="C454">
        <v>1</v>
      </c>
      <c r="D454">
        <v>0</v>
      </c>
      <c r="E454" s="1">
        <v>0</v>
      </c>
      <c r="F454">
        <f>Table1[[#This Row],[Number of HITs approved or rejected - Lifetime]]-Table1[[#This Row],[Number of HITs approved or rejected - Last 30 days]]</f>
        <v>1</v>
      </c>
      <c r="G454">
        <f>Table1[[#This Row],[Number of HITs approved - Lifetime]]-Table1[[#This Row],[Number of HITs approved - Last 30 days]]</f>
        <v>0</v>
      </c>
      <c r="H454">
        <f>IF(Table1[[#This Row],[HITS submitted before]]&gt;Table1[[#This Row],[HITs Approved Before]],Table1[[#This Row],[HITS submitted before]]-Table1[[#This Row],[HITs Approved Before]],0)</f>
        <v>1</v>
      </c>
      <c r="I454">
        <v>0</v>
      </c>
      <c r="J454">
        <v>0</v>
      </c>
      <c r="K454">
        <f>Table1[[#This Row],[Number of HITs approved or rejected - Last 30 days]]-Table1[[#This Row],[Number of HITs approved - Last 30 days]]</f>
        <v>0</v>
      </c>
      <c r="L45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4" s="1">
        <v>0</v>
      </c>
      <c r="N454">
        <v>0</v>
      </c>
      <c r="O454">
        <v>0</v>
      </c>
      <c r="P454" s="1">
        <v>0</v>
      </c>
      <c r="Q454" t="s">
        <v>15</v>
      </c>
      <c r="S454" t="str">
        <f>IF(Table1[[#This Row],[HITS submitted before]]&lt;&gt;0,Table1[[#This Row],[Worker ID]],0)</f>
        <v>A191UBQBSOPPD7</v>
      </c>
      <c r="T454">
        <f>IF(Table1[[#This Row],[Number of HITs approved or rejected - Last 30 days]]&lt;&gt;0,Table1[[#This Row],[Worker ID]],0)</f>
        <v>0</v>
      </c>
      <c r="U454" t="str">
        <f>IF(AND(Table1[[#This Row],[HITS submitted before]]&lt;&gt;0,Table1[[#This Row],[Number of HITs approved or rejected - Last 30 days]]=0),Table1[[#This Row],[Worker ID]],0)</f>
        <v>A191UBQBSOPPD7</v>
      </c>
      <c r="V454">
        <f>IF(AND(Table1[[#This Row],[HITS submitted before]]=0,Table1[[#This Row],[Number of HITs approved or rejected - Last 30 days]]&lt;&gt;0),Table1[[#This Row],[Worker ID]],0)</f>
        <v>0</v>
      </c>
      <c r="W454">
        <f>IF(AND(Table1[[#This Row],[HITS submitted before]]&lt;&gt;0,Table1[[#This Row],[Number of HITs approved or rejected - Last 30 days]]&lt;&gt;0),Table1[[#This Row],[Worker ID]],0)</f>
        <v>0</v>
      </c>
    </row>
    <row r="455" spans="1:23" x14ac:dyDescent="0.25">
      <c r="A455" t="s">
        <v>138</v>
      </c>
      <c r="B455" t="s">
        <v>139</v>
      </c>
      <c r="C455">
        <v>1</v>
      </c>
      <c r="D455">
        <v>1</v>
      </c>
      <c r="E455" s="1">
        <v>1</v>
      </c>
      <c r="F455">
        <f>Table1[[#This Row],[Number of HITs approved or rejected - Lifetime]]-Table1[[#This Row],[Number of HITs approved or rejected - Last 30 days]]</f>
        <v>1</v>
      </c>
      <c r="G455">
        <f>Table1[[#This Row],[Number of HITs approved - Lifetime]]-Table1[[#This Row],[Number of HITs approved - Last 30 days]]</f>
        <v>1</v>
      </c>
      <c r="H455">
        <f>IF(Table1[[#This Row],[HITS submitted before]]&gt;Table1[[#This Row],[HITs Approved Before]],Table1[[#This Row],[HITS submitted before]]-Table1[[#This Row],[HITs Approved Before]],0)</f>
        <v>0</v>
      </c>
      <c r="I455">
        <v>0</v>
      </c>
      <c r="J455">
        <v>0</v>
      </c>
      <c r="K455">
        <f>Table1[[#This Row],[Number of HITs approved or rejected - Last 30 days]]-Table1[[#This Row],[Number of HITs approved - Last 30 days]]</f>
        <v>0</v>
      </c>
      <c r="L45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5" s="1">
        <v>0</v>
      </c>
      <c r="N455">
        <v>0</v>
      </c>
      <c r="O455">
        <v>0</v>
      </c>
      <c r="P455" s="1">
        <v>0</v>
      </c>
      <c r="Q455" t="s">
        <v>15</v>
      </c>
      <c r="S455" t="str">
        <f>IF(Table1[[#This Row],[HITS submitted before]]&lt;&gt;0,Table1[[#This Row],[Worker ID]],0)</f>
        <v>A197C3EXZV4OVV</v>
      </c>
      <c r="T455">
        <f>IF(Table1[[#This Row],[Number of HITs approved or rejected - Last 30 days]]&lt;&gt;0,Table1[[#This Row],[Worker ID]],0)</f>
        <v>0</v>
      </c>
      <c r="U455" t="str">
        <f>IF(AND(Table1[[#This Row],[HITS submitted before]]&lt;&gt;0,Table1[[#This Row],[Number of HITs approved or rejected - Last 30 days]]=0),Table1[[#This Row],[Worker ID]],0)</f>
        <v>A197C3EXZV4OVV</v>
      </c>
      <c r="V455">
        <f>IF(AND(Table1[[#This Row],[HITS submitted before]]=0,Table1[[#This Row],[Number of HITs approved or rejected - Last 30 days]]&lt;&gt;0),Table1[[#This Row],[Worker ID]],0)</f>
        <v>0</v>
      </c>
      <c r="W455">
        <f>IF(AND(Table1[[#This Row],[HITS submitted before]]&lt;&gt;0,Table1[[#This Row],[Number of HITs approved or rejected - Last 30 days]]&lt;&gt;0),Table1[[#This Row],[Worker ID]],0)</f>
        <v>0</v>
      </c>
    </row>
    <row r="456" spans="1:23" x14ac:dyDescent="0.25">
      <c r="A456" t="s">
        <v>140</v>
      </c>
      <c r="B456" t="s">
        <v>141</v>
      </c>
      <c r="C456">
        <v>1</v>
      </c>
      <c r="D456">
        <v>1</v>
      </c>
      <c r="E456" s="1">
        <v>1</v>
      </c>
      <c r="F456">
        <f>Table1[[#This Row],[Number of HITs approved or rejected - Lifetime]]-Table1[[#This Row],[Number of HITs approved or rejected - Last 30 days]]</f>
        <v>1</v>
      </c>
      <c r="G456">
        <f>Table1[[#This Row],[Number of HITs approved - Lifetime]]-Table1[[#This Row],[Number of HITs approved - Last 30 days]]</f>
        <v>1</v>
      </c>
      <c r="H456">
        <f>IF(Table1[[#This Row],[HITS submitted before]]&gt;Table1[[#This Row],[HITs Approved Before]],Table1[[#This Row],[HITS submitted before]]-Table1[[#This Row],[HITs Approved Before]],0)</f>
        <v>0</v>
      </c>
      <c r="I456">
        <v>0</v>
      </c>
      <c r="J456">
        <v>0</v>
      </c>
      <c r="K456">
        <f>Table1[[#This Row],[Number of HITs approved or rejected - Last 30 days]]-Table1[[#This Row],[Number of HITs approved - Last 30 days]]</f>
        <v>0</v>
      </c>
      <c r="L45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6" s="1">
        <v>0</v>
      </c>
      <c r="N456">
        <v>0</v>
      </c>
      <c r="O456">
        <v>0</v>
      </c>
      <c r="P456" s="1">
        <v>0</v>
      </c>
      <c r="Q456" t="s">
        <v>15</v>
      </c>
      <c r="S456" t="str">
        <f>IF(Table1[[#This Row],[HITS submitted before]]&lt;&gt;0,Table1[[#This Row],[Worker ID]],0)</f>
        <v>A19BMRBO5UAD6H</v>
      </c>
      <c r="T456">
        <f>IF(Table1[[#This Row],[Number of HITs approved or rejected - Last 30 days]]&lt;&gt;0,Table1[[#This Row],[Worker ID]],0)</f>
        <v>0</v>
      </c>
      <c r="U456" t="str">
        <f>IF(AND(Table1[[#This Row],[HITS submitted before]]&lt;&gt;0,Table1[[#This Row],[Number of HITs approved or rejected - Last 30 days]]=0),Table1[[#This Row],[Worker ID]],0)</f>
        <v>A19BMRBO5UAD6H</v>
      </c>
      <c r="V456">
        <f>IF(AND(Table1[[#This Row],[HITS submitted before]]=0,Table1[[#This Row],[Number of HITs approved or rejected - Last 30 days]]&lt;&gt;0),Table1[[#This Row],[Worker ID]],0)</f>
        <v>0</v>
      </c>
      <c r="W456">
        <f>IF(AND(Table1[[#This Row],[HITS submitted before]]&lt;&gt;0,Table1[[#This Row],[Number of HITs approved or rejected - Last 30 days]]&lt;&gt;0),Table1[[#This Row],[Worker ID]],0)</f>
        <v>0</v>
      </c>
    </row>
    <row r="457" spans="1:23" x14ac:dyDescent="0.25">
      <c r="A457" t="s">
        <v>142</v>
      </c>
      <c r="B457" t="s">
        <v>143</v>
      </c>
      <c r="C457">
        <v>2</v>
      </c>
      <c r="D457">
        <v>2</v>
      </c>
      <c r="E457" s="1">
        <v>1</v>
      </c>
      <c r="F457">
        <f>Table1[[#This Row],[Number of HITs approved or rejected - Lifetime]]-Table1[[#This Row],[Number of HITs approved or rejected - Last 30 days]]</f>
        <v>2</v>
      </c>
      <c r="G457">
        <f>Table1[[#This Row],[Number of HITs approved - Lifetime]]-Table1[[#This Row],[Number of HITs approved - Last 30 days]]</f>
        <v>2</v>
      </c>
      <c r="H457">
        <f>IF(Table1[[#This Row],[HITS submitted before]]&gt;Table1[[#This Row],[HITs Approved Before]],Table1[[#This Row],[HITS submitted before]]-Table1[[#This Row],[HITs Approved Before]],0)</f>
        <v>0</v>
      </c>
      <c r="I457">
        <v>0</v>
      </c>
      <c r="J457">
        <v>0</v>
      </c>
      <c r="K457">
        <f>Table1[[#This Row],[Number of HITs approved or rejected - Last 30 days]]-Table1[[#This Row],[Number of HITs approved - Last 30 days]]</f>
        <v>0</v>
      </c>
      <c r="L45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7" s="1">
        <v>0</v>
      </c>
      <c r="N457">
        <v>0</v>
      </c>
      <c r="O457">
        <v>0</v>
      </c>
      <c r="P457" s="1">
        <v>0</v>
      </c>
      <c r="Q457" t="s">
        <v>15</v>
      </c>
      <c r="S457" t="str">
        <f>IF(Table1[[#This Row],[HITS submitted before]]&lt;&gt;0,Table1[[#This Row],[Worker ID]],0)</f>
        <v>A19HCBT1EH8484</v>
      </c>
      <c r="T457">
        <f>IF(Table1[[#This Row],[Number of HITs approved or rejected - Last 30 days]]&lt;&gt;0,Table1[[#This Row],[Worker ID]],0)</f>
        <v>0</v>
      </c>
      <c r="U457" t="str">
        <f>IF(AND(Table1[[#This Row],[HITS submitted before]]&lt;&gt;0,Table1[[#This Row],[Number of HITs approved or rejected - Last 30 days]]=0),Table1[[#This Row],[Worker ID]],0)</f>
        <v>A19HCBT1EH8484</v>
      </c>
      <c r="V457">
        <f>IF(AND(Table1[[#This Row],[HITS submitted before]]=0,Table1[[#This Row],[Number of HITs approved or rejected - Last 30 days]]&lt;&gt;0),Table1[[#This Row],[Worker ID]],0)</f>
        <v>0</v>
      </c>
      <c r="W457">
        <f>IF(AND(Table1[[#This Row],[HITS submitted before]]&lt;&gt;0,Table1[[#This Row],[Number of HITs approved or rejected - Last 30 days]]&lt;&gt;0),Table1[[#This Row],[Worker ID]],0)</f>
        <v>0</v>
      </c>
    </row>
    <row r="458" spans="1:23" x14ac:dyDescent="0.25">
      <c r="A458" t="s">
        <v>146</v>
      </c>
      <c r="B458" t="s">
        <v>147</v>
      </c>
      <c r="C458">
        <v>1</v>
      </c>
      <c r="D458">
        <v>1</v>
      </c>
      <c r="E458" s="1">
        <v>1</v>
      </c>
      <c r="F458">
        <f>Table1[[#This Row],[Number of HITs approved or rejected - Lifetime]]-Table1[[#This Row],[Number of HITs approved or rejected - Last 30 days]]</f>
        <v>1</v>
      </c>
      <c r="G458">
        <f>Table1[[#This Row],[Number of HITs approved - Lifetime]]-Table1[[#This Row],[Number of HITs approved - Last 30 days]]</f>
        <v>1</v>
      </c>
      <c r="H458">
        <f>IF(Table1[[#This Row],[HITS submitted before]]&gt;Table1[[#This Row],[HITs Approved Before]],Table1[[#This Row],[HITS submitted before]]-Table1[[#This Row],[HITs Approved Before]],0)</f>
        <v>0</v>
      </c>
      <c r="I458">
        <v>0</v>
      </c>
      <c r="J458">
        <v>0</v>
      </c>
      <c r="K458">
        <f>Table1[[#This Row],[Number of HITs approved or rejected - Last 30 days]]-Table1[[#This Row],[Number of HITs approved - Last 30 days]]</f>
        <v>0</v>
      </c>
      <c r="L45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8" s="1">
        <v>0</v>
      </c>
      <c r="N458">
        <v>0</v>
      </c>
      <c r="O458">
        <v>0</v>
      </c>
      <c r="P458" s="1">
        <v>0</v>
      </c>
      <c r="Q458" t="s">
        <v>15</v>
      </c>
      <c r="S458" t="str">
        <f>IF(Table1[[#This Row],[HITS submitted before]]&lt;&gt;0,Table1[[#This Row],[Worker ID]],0)</f>
        <v>A19UCIGYN2WDUM</v>
      </c>
      <c r="T458">
        <f>IF(Table1[[#This Row],[Number of HITs approved or rejected - Last 30 days]]&lt;&gt;0,Table1[[#This Row],[Worker ID]],0)</f>
        <v>0</v>
      </c>
      <c r="U458" t="str">
        <f>IF(AND(Table1[[#This Row],[HITS submitted before]]&lt;&gt;0,Table1[[#This Row],[Number of HITs approved or rejected - Last 30 days]]=0),Table1[[#This Row],[Worker ID]],0)</f>
        <v>A19UCIGYN2WDUM</v>
      </c>
      <c r="V458">
        <f>IF(AND(Table1[[#This Row],[HITS submitted before]]=0,Table1[[#This Row],[Number of HITs approved or rejected - Last 30 days]]&lt;&gt;0),Table1[[#This Row],[Worker ID]],0)</f>
        <v>0</v>
      </c>
      <c r="W458">
        <f>IF(AND(Table1[[#This Row],[HITS submitted before]]&lt;&gt;0,Table1[[#This Row],[Number of HITs approved or rejected - Last 30 days]]&lt;&gt;0),Table1[[#This Row],[Worker ID]],0)</f>
        <v>0</v>
      </c>
    </row>
    <row r="459" spans="1:23" x14ac:dyDescent="0.25">
      <c r="A459" t="s">
        <v>148</v>
      </c>
      <c r="B459" t="s">
        <v>149</v>
      </c>
      <c r="C459">
        <v>1</v>
      </c>
      <c r="D459">
        <v>1</v>
      </c>
      <c r="E459" s="1">
        <v>1</v>
      </c>
      <c r="F459">
        <f>Table1[[#This Row],[Number of HITs approved or rejected - Lifetime]]-Table1[[#This Row],[Number of HITs approved or rejected - Last 30 days]]</f>
        <v>1</v>
      </c>
      <c r="G459">
        <f>Table1[[#This Row],[Number of HITs approved - Lifetime]]-Table1[[#This Row],[Number of HITs approved - Last 30 days]]</f>
        <v>1</v>
      </c>
      <c r="H459">
        <f>IF(Table1[[#This Row],[HITS submitted before]]&gt;Table1[[#This Row],[HITs Approved Before]],Table1[[#This Row],[HITS submitted before]]-Table1[[#This Row],[HITs Approved Before]],0)</f>
        <v>0</v>
      </c>
      <c r="I459">
        <v>0</v>
      </c>
      <c r="J459">
        <v>0</v>
      </c>
      <c r="K459">
        <f>Table1[[#This Row],[Number of HITs approved or rejected - Last 30 days]]-Table1[[#This Row],[Number of HITs approved - Last 30 days]]</f>
        <v>0</v>
      </c>
      <c r="L45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59" s="1">
        <v>0</v>
      </c>
      <c r="N459">
        <v>0</v>
      </c>
      <c r="O459">
        <v>0</v>
      </c>
      <c r="P459" s="1">
        <v>0</v>
      </c>
      <c r="Q459" t="s">
        <v>15</v>
      </c>
      <c r="S459" t="str">
        <f>IF(Table1[[#This Row],[HITS submitted before]]&lt;&gt;0,Table1[[#This Row],[Worker ID]],0)</f>
        <v>A19WKNDHBUMV6D</v>
      </c>
      <c r="T459">
        <f>IF(Table1[[#This Row],[Number of HITs approved or rejected - Last 30 days]]&lt;&gt;0,Table1[[#This Row],[Worker ID]],0)</f>
        <v>0</v>
      </c>
      <c r="U459" t="str">
        <f>IF(AND(Table1[[#This Row],[HITS submitted before]]&lt;&gt;0,Table1[[#This Row],[Number of HITs approved or rejected - Last 30 days]]=0),Table1[[#This Row],[Worker ID]],0)</f>
        <v>A19WKNDHBUMV6D</v>
      </c>
      <c r="V459">
        <f>IF(AND(Table1[[#This Row],[HITS submitted before]]=0,Table1[[#This Row],[Number of HITs approved or rejected - Last 30 days]]&lt;&gt;0),Table1[[#This Row],[Worker ID]],0)</f>
        <v>0</v>
      </c>
      <c r="W459">
        <f>IF(AND(Table1[[#This Row],[HITS submitted before]]&lt;&gt;0,Table1[[#This Row],[Number of HITs approved or rejected - Last 30 days]]&lt;&gt;0),Table1[[#This Row],[Worker ID]],0)</f>
        <v>0</v>
      </c>
    </row>
    <row r="460" spans="1:23" x14ac:dyDescent="0.25">
      <c r="A460" t="s">
        <v>154</v>
      </c>
      <c r="B460" t="s">
        <v>155</v>
      </c>
      <c r="C460">
        <v>2</v>
      </c>
      <c r="D460">
        <v>2</v>
      </c>
      <c r="E460" s="1">
        <v>1</v>
      </c>
      <c r="F460">
        <f>Table1[[#This Row],[Number of HITs approved or rejected - Lifetime]]-Table1[[#This Row],[Number of HITs approved or rejected - Last 30 days]]</f>
        <v>2</v>
      </c>
      <c r="G460">
        <f>Table1[[#This Row],[Number of HITs approved - Lifetime]]-Table1[[#This Row],[Number of HITs approved - Last 30 days]]</f>
        <v>2</v>
      </c>
      <c r="H460">
        <f>IF(Table1[[#This Row],[HITS submitted before]]&gt;Table1[[#This Row],[HITs Approved Before]],Table1[[#This Row],[HITS submitted before]]-Table1[[#This Row],[HITs Approved Before]],0)</f>
        <v>0</v>
      </c>
      <c r="I460">
        <v>0</v>
      </c>
      <c r="J460">
        <v>0</v>
      </c>
      <c r="K460">
        <f>Table1[[#This Row],[Number of HITs approved or rejected - Last 30 days]]-Table1[[#This Row],[Number of HITs approved - Last 30 days]]</f>
        <v>0</v>
      </c>
      <c r="L46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0" s="1">
        <v>0</v>
      </c>
      <c r="N460">
        <v>0</v>
      </c>
      <c r="O460">
        <v>0</v>
      </c>
      <c r="P460" s="1">
        <v>0</v>
      </c>
      <c r="Q460" t="s">
        <v>15</v>
      </c>
      <c r="S460" t="str">
        <f>IF(Table1[[#This Row],[HITS submitted before]]&lt;&gt;0,Table1[[#This Row],[Worker ID]],0)</f>
        <v>A1AQI9O8MNVL91</v>
      </c>
      <c r="T460">
        <f>IF(Table1[[#This Row],[Number of HITs approved or rejected - Last 30 days]]&lt;&gt;0,Table1[[#This Row],[Worker ID]],0)</f>
        <v>0</v>
      </c>
      <c r="U460" t="str">
        <f>IF(AND(Table1[[#This Row],[HITS submitted before]]&lt;&gt;0,Table1[[#This Row],[Number of HITs approved or rejected - Last 30 days]]=0),Table1[[#This Row],[Worker ID]],0)</f>
        <v>A1AQI9O8MNVL91</v>
      </c>
      <c r="V460">
        <f>IF(AND(Table1[[#This Row],[HITS submitted before]]=0,Table1[[#This Row],[Number of HITs approved or rejected - Last 30 days]]&lt;&gt;0),Table1[[#This Row],[Worker ID]],0)</f>
        <v>0</v>
      </c>
      <c r="W460">
        <f>IF(AND(Table1[[#This Row],[HITS submitted before]]&lt;&gt;0,Table1[[#This Row],[Number of HITs approved or rejected - Last 30 days]]&lt;&gt;0),Table1[[#This Row],[Worker ID]],0)</f>
        <v>0</v>
      </c>
    </row>
    <row r="461" spans="1:23" x14ac:dyDescent="0.25">
      <c r="A461" t="s">
        <v>156</v>
      </c>
      <c r="B461" t="s">
        <v>157</v>
      </c>
      <c r="C461">
        <v>1</v>
      </c>
      <c r="D461">
        <v>1</v>
      </c>
      <c r="E461" s="1">
        <v>1</v>
      </c>
      <c r="F461">
        <f>Table1[[#This Row],[Number of HITs approved or rejected - Lifetime]]-Table1[[#This Row],[Number of HITs approved or rejected - Last 30 days]]</f>
        <v>1</v>
      </c>
      <c r="G461">
        <f>Table1[[#This Row],[Number of HITs approved - Lifetime]]-Table1[[#This Row],[Number of HITs approved - Last 30 days]]</f>
        <v>1</v>
      </c>
      <c r="H461">
        <f>IF(Table1[[#This Row],[HITS submitted before]]&gt;Table1[[#This Row],[HITs Approved Before]],Table1[[#This Row],[HITS submitted before]]-Table1[[#This Row],[HITs Approved Before]],0)</f>
        <v>0</v>
      </c>
      <c r="I461">
        <v>0</v>
      </c>
      <c r="J461">
        <v>0</v>
      </c>
      <c r="K461">
        <f>Table1[[#This Row],[Number of HITs approved or rejected - Last 30 days]]-Table1[[#This Row],[Number of HITs approved - Last 30 days]]</f>
        <v>0</v>
      </c>
      <c r="L46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1" s="1">
        <v>0</v>
      </c>
      <c r="N461">
        <v>0</v>
      </c>
      <c r="O461">
        <v>0</v>
      </c>
      <c r="P461" s="1">
        <v>0</v>
      </c>
      <c r="Q461" t="s">
        <v>15</v>
      </c>
      <c r="S461" t="str">
        <f>IF(Table1[[#This Row],[HITS submitted before]]&lt;&gt;0,Table1[[#This Row],[Worker ID]],0)</f>
        <v>A1AYVATMT88U1W</v>
      </c>
      <c r="T461">
        <f>IF(Table1[[#This Row],[Number of HITs approved or rejected - Last 30 days]]&lt;&gt;0,Table1[[#This Row],[Worker ID]],0)</f>
        <v>0</v>
      </c>
      <c r="U461" t="str">
        <f>IF(AND(Table1[[#This Row],[HITS submitted before]]&lt;&gt;0,Table1[[#This Row],[Number of HITs approved or rejected - Last 30 days]]=0),Table1[[#This Row],[Worker ID]],0)</f>
        <v>A1AYVATMT88U1W</v>
      </c>
      <c r="V461">
        <f>IF(AND(Table1[[#This Row],[HITS submitted before]]=0,Table1[[#This Row],[Number of HITs approved or rejected - Last 30 days]]&lt;&gt;0),Table1[[#This Row],[Worker ID]],0)</f>
        <v>0</v>
      </c>
      <c r="W461">
        <f>IF(AND(Table1[[#This Row],[HITS submitted before]]&lt;&gt;0,Table1[[#This Row],[Number of HITs approved or rejected - Last 30 days]]&lt;&gt;0),Table1[[#This Row],[Worker ID]],0)</f>
        <v>0</v>
      </c>
    </row>
    <row r="462" spans="1:23" x14ac:dyDescent="0.25">
      <c r="A462" t="s">
        <v>158</v>
      </c>
      <c r="B462" t="s">
        <v>159</v>
      </c>
      <c r="C462">
        <v>1</v>
      </c>
      <c r="D462">
        <v>1</v>
      </c>
      <c r="E462" s="1">
        <v>1</v>
      </c>
      <c r="F462">
        <f>Table1[[#This Row],[Number of HITs approved or rejected - Lifetime]]-Table1[[#This Row],[Number of HITs approved or rejected - Last 30 days]]</f>
        <v>1</v>
      </c>
      <c r="G462">
        <f>Table1[[#This Row],[Number of HITs approved - Lifetime]]-Table1[[#This Row],[Number of HITs approved - Last 30 days]]</f>
        <v>1</v>
      </c>
      <c r="H462">
        <f>IF(Table1[[#This Row],[HITS submitted before]]&gt;Table1[[#This Row],[HITs Approved Before]],Table1[[#This Row],[HITS submitted before]]-Table1[[#This Row],[HITs Approved Before]],0)</f>
        <v>0</v>
      </c>
      <c r="I462">
        <v>0</v>
      </c>
      <c r="J462">
        <v>0</v>
      </c>
      <c r="K462">
        <f>Table1[[#This Row],[Number of HITs approved or rejected - Last 30 days]]-Table1[[#This Row],[Number of HITs approved - Last 30 days]]</f>
        <v>0</v>
      </c>
      <c r="L46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2" s="1">
        <v>0</v>
      </c>
      <c r="N462">
        <v>0</v>
      </c>
      <c r="O462">
        <v>0</v>
      </c>
      <c r="P462" s="1">
        <v>0</v>
      </c>
      <c r="Q462" t="s">
        <v>15</v>
      </c>
      <c r="S462" t="str">
        <f>IF(Table1[[#This Row],[HITS submitted before]]&lt;&gt;0,Table1[[#This Row],[Worker ID]],0)</f>
        <v>A1B3C0ZBW96Y5S</v>
      </c>
      <c r="T462">
        <f>IF(Table1[[#This Row],[Number of HITs approved or rejected - Last 30 days]]&lt;&gt;0,Table1[[#This Row],[Worker ID]],0)</f>
        <v>0</v>
      </c>
      <c r="U462" t="str">
        <f>IF(AND(Table1[[#This Row],[HITS submitted before]]&lt;&gt;0,Table1[[#This Row],[Number of HITs approved or rejected - Last 30 days]]=0),Table1[[#This Row],[Worker ID]],0)</f>
        <v>A1B3C0ZBW96Y5S</v>
      </c>
      <c r="V462">
        <f>IF(AND(Table1[[#This Row],[HITS submitted before]]=0,Table1[[#This Row],[Number of HITs approved or rejected - Last 30 days]]&lt;&gt;0),Table1[[#This Row],[Worker ID]],0)</f>
        <v>0</v>
      </c>
      <c r="W462">
        <f>IF(AND(Table1[[#This Row],[HITS submitted before]]&lt;&gt;0,Table1[[#This Row],[Number of HITs approved or rejected - Last 30 days]]&lt;&gt;0),Table1[[#This Row],[Worker ID]],0)</f>
        <v>0</v>
      </c>
    </row>
    <row r="463" spans="1:23" x14ac:dyDescent="0.25">
      <c r="A463" t="s">
        <v>162</v>
      </c>
      <c r="B463" t="s">
        <v>163</v>
      </c>
      <c r="C463">
        <v>1</v>
      </c>
      <c r="D463">
        <v>1</v>
      </c>
      <c r="E463" s="1">
        <v>1</v>
      </c>
      <c r="F463">
        <f>Table1[[#This Row],[Number of HITs approved or rejected - Lifetime]]-Table1[[#This Row],[Number of HITs approved or rejected - Last 30 days]]</f>
        <v>1</v>
      </c>
      <c r="G463">
        <f>Table1[[#This Row],[Number of HITs approved - Lifetime]]-Table1[[#This Row],[Number of HITs approved - Last 30 days]]</f>
        <v>1</v>
      </c>
      <c r="H463">
        <f>IF(Table1[[#This Row],[HITS submitted before]]&gt;Table1[[#This Row],[HITs Approved Before]],Table1[[#This Row],[HITS submitted before]]-Table1[[#This Row],[HITs Approved Before]],0)</f>
        <v>0</v>
      </c>
      <c r="I463">
        <v>0</v>
      </c>
      <c r="J463">
        <v>0</v>
      </c>
      <c r="K463">
        <f>Table1[[#This Row],[Number of HITs approved or rejected - Last 30 days]]-Table1[[#This Row],[Number of HITs approved - Last 30 days]]</f>
        <v>0</v>
      </c>
      <c r="L46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3" s="1">
        <v>0</v>
      </c>
      <c r="N463">
        <v>0</v>
      </c>
      <c r="O463">
        <v>0</v>
      </c>
      <c r="P463" s="1">
        <v>0</v>
      </c>
      <c r="Q463" t="s">
        <v>15</v>
      </c>
      <c r="S463" t="str">
        <f>IF(Table1[[#This Row],[HITS submitted before]]&lt;&gt;0,Table1[[#This Row],[Worker ID]],0)</f>
        <v>A1BD9QSDYUIAE3</v>
      </c>
      <c r="T463">
        <f>IF(Table1[[#This Row],[Number of HITs approved or rejected - Last 30 days]]&lt;&gt;0,Table1[[#This Row],[Worker ID]],0)</f>
        <v>0</v>
      </c>
      <c r="U463" t="str">
        <f>IF(AND(Table1[[#This Row],[HITS submitted before]]&lt;&gt;0,Table1[[#This Row],[Number of HITs approved or rejected - Last 30 days]]=0),Table1[[#This Row],[Worker ID]],0)</f>
        <v>A1BD9QSDYUIAE3</v>
      </c>
      <c r="V463">
        <f>IF(AND(Table1[[#This Row],[HITS submitted before]]=0,Table1[[#This Row],[Number of HITs approved or rejected - Last 30 days]]&lt;&gt;0),Table1[[#This Row],[Worker ID]],0)</f>
        <v>0</v>
      </c>
      <c r="W463">
        <f>IF(AND(Table1[[#This Row],[HITS submitted before]]&lt;&gt;0,Table1[[#This Row],[Number of HITs approved or rejected - Last 30 days]]&lt;&gt;0),Table1[[#This Row],[Worker ID]],0)</f>
        <v>0</v>
      </c>
    </row>
    <row r="464" spans="1:23" x14ac:dyDescent="0.25">
      <c r="A464" t="s">
        <v>164</v>
      </c>
      <c r="B464" t="s">
        <v>165</v>
      </c>
      <c r="C464">
        <v>1</v>
      </c>
      <c r="D464">
        <v>1</v>
      </c>
      <c r="E464" s="1">
        <v>1</v>
      </c>
      <c r="F464">
        <f>Table1[[#This Row],[Number of HITs approved or rejected - Lifetime]]-Table1[[#This Row],[Number of HITs approved or rejected - Last 30 days]]</f>
        <v>1</v>
      </c>
      <c r="G464">
        <f>Table1[[#This Row],[Number of HITs approved - Lifetime]]-Table1[[#This Row],[Number of HITs approved - Last 30 days]]</f>
        <v>1</v>
      </c>
      <c r="H464">
        <f>IF(Table1[[#This Row],[HITS submitted before]]&gt;Table1[[#This Row],[HITs Approved Before]],Table1[[#This Row],[HITS submitted before]]-Table1[[#This Row],[HITs Approved Before]],0)</f>
        <v>0</v>
      </c>
      <c r="I464">
        <v>0</v>
      </c>
      <c r="J464">
        <v>0</v>
      </c>
      <c r="K464">
        <f>Table1[[#This Row],[Number of HITs approved or rejected - Last 30 days]]-Table1[[#This Row],[Number of HITs approved - Last 30 days]]</f>
        <v>0</v>
      </c>
      <c r="L46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4" s="1">
        <v>0</v>
      </c>
      <c r="N464">
        <v>0</v>
      </c>
      <c r="O464">
        <v>0</v>
      </c>
      <c r="P464" s="1">
        <v>0</v>
      </c>
      <c r="Q464" t="s">
        <v>15</v>
      </c>
      <c r="S464" t="str">
        <f>IF(Table1[[#This Row],[HITS submitted before]]&lt;&gt;0,Table1[[#This Row],[Worker ID]],0)</f>
        <v>A1BDKL1QMPM4BL</v>
      </c>
      <c r="T464">
        <f>IF(Table1[[#This Row],[Number of HITs approved or rejected - Last 30 days]]&lt;&gt;0,Table1[[#This Row],[Worker ID]],0)</f>
        <v>0</v>
      </c>
      <c r="U464" t="str">
        <f>IF(AND(Table1[[#This Row],[HITS submitted before]]&lt;&gt;0,Table1[[#This Row],[Number of HITs approved or rejected - Last 30 days]]=0),Table1[[#This Row],[Worker ID]],0)</f>
        <v>A1BDKL1QMPM4BL</v>
      </c>
      <c r="V464">
        <f>IF(AND(Table1[[#This Row],[HITS submitted before]]=0,Table1[[#This Row],[Number of HITs approved or rejected - Last 30 days]]&lt;&gt;0),Table1[[#This Row],[Worker ID]],0)</f>
        <v>0</v>
      </c>
      <c r="W464">
        <f>IF(AND(Table1[[#This Row],[HITS submitted before]]&lt;&gt;0,Table1[[#This Row],[Number of HITs approved or rejected - Last 30 days]]&lt;&gt;0),Table1[[#This Row],[Worker ID]],0)</f>
        <v>0</v>
      </c>
    </row>
    <row r="465" spans="1:23" x14ac:dyDescent="0.25">
      <c r="A465" t="s">
        <v>166</v>
      </c>
      <c r="B465" t="s">
        <v>167</v>
      </c>
      <c r="C465">
        <v>1</v>
      </c>
      <c r="D465">
        <v>1</v>
      </c>
      <c r="E465" s="1">
        <v>1</v>
      </c>
      <c r="F465">
        <f>Table1[[#This Row],[Number of HITs approved or rejected - Lifetime]]-Table1[[#This Row],[Number of HITs approved or rejected - Last 30 days]]</f>
        <v>1</v>
      </c>
      <c r="G465">
        <f>Table1[[#This Row],[Number of HITs approved - Lifetime]]-Table1[[#This Row],[Number of HITs approved - Last 30 days]]</f>
        <v>1</v>
      </c>
      <c r="H465">
        <f>IF(Table1[[#This Row],[HITS submitted before]]&gt;Table1[[#This Row],[HITs Approved Before]],Table1[[#This Row],[HITS submitted before]]-Table1[[#This Row],[HITs Approved Before]],0)</f>
        <v>0</v>
      </c>
      <c r="I465">
        <v>0</v>
      </c>
      <c r="J465">
        <v>0</v>
      </c>
      <c r="K465">
        <f>Table1[[#This Row],[Number of HITs approved or rejected - Last 30 days]]-Table1[[#This Row],[Number of HITs approved - Last 30 days]]</f>
        <v>0</v>
      </c>
      <c r="L46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5" s="1">
        <v>0</v>
      </c>
      <c r="N465">
        <v>0</v>
      </c>
      <c r="O465">
        <v>0</v>
      </c>
      <c r="P465" s="1">
        <v>0</v>
      </c>
      <c r="Q465" t="s">
        <v>15</v>
      </c>
      <c r="S465" t="str">
        <f>IF(Table1[[#This Row],[HITS submitted before]]&lt;&gt;0,Table1[[#This Row],[Worker ID]],0)</f>
        <v>A1BHGNHK83NWJ0</v>
      </c>
      <c r="T465">
        <f>IF(Table1[[#This Row],[Number of HITs approved or rejected - Last 30 days]]&lt;&gt;0,Table1[[#This Row],[Worker ID]],0)</f>
        <v>0</v>
      </c>
      <c r="U465" t="str">
        <f>IF(AND(Table1[[#This Row],[HITS submitted before]]&lt;&gt;0,Table1[[#This Row],[Number of HITs approved or rejected - Last 30 days]]=0),Table1[[#This Row],[Worker ID]],0)</f>
        <v>A1BHGNHK83NWJ0</v>
      </c>
      <c r="V465">
        <f>IF(AND(Table1[[#This Row],[HITS submitted before]]=0,Table1[[#This Row],[Number of HITs approved or rejected - Last 30 days]]&lt;&gt;0),Table1[[#This Row],[Worker ID]],0)</f>
        <v>0</v>
      </c>
      <c r="W465">
        <f>IF(AND(Table1[[#This Row],[HITS submitted before]]&lt;&gt;0,Table1[[#This Row],[Number of HITs approved or rejected - Last 30 days]]&lt;&gt;0),Table1[[#This Row],[Worker ID]],0)</f>
        <v>0</v>
      </c>
    </row>
    <row r="466" spans="1:23" x14ac:dyDescent="0.25">
      <c r="A466" t="s">
        <v>172</v>
      </c>
      <c r="B466" t="s">
        <v>173</v>
      </c>
      <c r="C466">
        <v>1</v>
      </c>
      <c r="D466">
        <v>1</v>
      </c>
      <c r="E466" s="1">
        <v>1</v>
      </c>
      <c r="F466">
        <f>Table1[[#This Row],[Number of HITs approved or rejected - Lifetime]]-Table1[[#This Row],[Number of HITs approved or rejected - Last 30 days]]</f>
        <v>1</v>
      </c>
      <c r="G466">
        <f>Table1[[#This Row],[Number of HITs approved - Lifetime]]-Table1[[#This Row],[Number of HITs approved - Last 30 days]]</f>
        <v>1</v>
      </c>
      <c r="H466">
        <f>IF(Table1[[#This Row],[HITS submitted before]]&gt;Table1[[#This Row],[HITs Approved Before]],Table1[[#This Row],[HITS submitted before]]-Table1[[#This Row],[HITs Approved Before]],0)</f>
        <v>0</v>
      </c>
      <c r="I466">
        <v>0</v>
      </c>
      <c r="J466">
        <v>0</v>
      </c>
      <c r="K466">
        <f>Table1[[#This Row],[Number of HITs approved or rejected - Last 30 days]]-Table1[[#This Row],[Number of HITs approved - Last 30 days]]</f>
        <v>0</v>
      </c>
      <c r="L46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6" s="1">
        <v>0</v>
      </c>
      <c r="N466">
        <v>0</v>
      </c>
      <c r="O466">
        <v>0</v>
      </c>
      <c r="P466" s="1">
        <v>0</v>
      </c>
      <c r="Q466" t="s">
        <v>15</v>
      </c>
      <c r="S466" t="str">
        <f>IF(Table1[[#This Row],[HITS submitted before]]&lt;&gt;0,Table1[[#This Row],[Worker ID]],0)</f>
        <v>A1C0GN3TSJE66S</v>
      </c>
      <c r="T466">
        <f>IF(Table1[[#This Row],[Number of HITs approved or rejected - Last 30 days]]&lt;&gt;0,Table1[[#This Row],[Worker ID]],0)</f>
        <v>0</v>
      </c>
      <c r="U466" t="str">
        <f>IF(AND(Table1[[#This Row],[HITS submitted before]]&lt;&gt;0,Table1[[#This Row],[Number of HITs approved or rejected - Last 30 days]]=0),Table1[[#This Row],[Worker ID]],0)</f>
        <v>A1C0GN3TSJE66S</v>
      </c>
      <c r="V466">
        <f>IF(AND(Table1[[#This Row],[HITS submitted before]]=0,Table1[[#This Row],[Number of HITs approved or rejected - Last 30 days]]&lt;&gt;0),Table1[[#This Row],[Worker ID]],0)</f>
        <v>0</v>
      </c>
      <c r="W466">
        <f>IF(AND(Table1[[#This Row],[HITS submitted before]]&lt;&gt;0,Table1[[#This Row],[Number of HITs approved or rejected - Last 30 days]]&lt;&gt;0),Table1[[#This Row],[Worker ID]],0)</f>
        <v>0</v>
      </c>
    </row>
    <row r="467" spans="1:23" x14ac:dyDescent="0.25">
      <c r="A467" t="s">
        <v>182</v>
      </c>
      <c r="B467" t="s">
        <v>183</v>
      </c>
      <c r="C467">
        <v>1</v>
      </c>
      <c r="D467">
        <v>1</v>
      </c>
      <c r="E467" s="1">
        <v>1</v>
      </c>
      <c r="F467">
        <f>Table1[[#This Row],[Number of HITs approved or rejected - Lifetime]]-Table1[[#This Row],[Number of HITs approved or rejected - Last 30 days]]</f>
        <v>1</v>
      </c>
      <c r="G467">
        <f>Table1[[#This Row],[Number of HITs approved - Lifetime]]-Table1[[#This Row],[Number of HITs approved - Last 30 days]]</f>
        <v>1</v>
      </c>
      <c r="H467">
        <f>IF(Table1[[#This Row],[HITS submitted before]]&gt;Table1[[#This Row],[HITs Approved Before]],Table1[[#This Row],[HITS submitted before]]-Table1[[#This Row],[HITs Approved Before]],0)</f>
        <v>0</v>
      </c>
      <c r="I467">
        <v>0</v>
      </c>
      <c r="J467">
        <v>0</v>
      </c>
      <c r="K467">
        <f>Table1[[#This Row],[Number of HITs approved or rejected - Last 30 days]]-Table1[[#This Row],[Number of HITs approved - Last 30 days]]</f>
        <v>0</v>
      </c>
      <c r="L46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7" s="1">
        <v>0</v>
      </c>
      <c r="N467">
        <v>0</v>
      </c>
      <c r="O467">
        <v>0</v>
      </c>
      <c r="P467" s="1">
        <v>0</v>
      </c>
      <c r="Q467" t="s">
        <v>15</v>
      </c>
      <c r="S467" t="str">
        <f>IF(Table1[[#This Row],[HITS submitted before]]&lt;&gt;0,Table1[[#This Row],[Worker ID]],0)</f>
        <v>A1CLBFSVZ8847N</v>
      </c>
      <c r="T467">
        <f>IF(Table1[[#This Row],[Number of HITs approved or rejected - Last 30 days]]&lt;&gt;0,Table1[[#This Row],[Worker ID]],0)</f>
        <v>0</v>
      </c>
      <c r="U467" t="str">
        <f>IF(AND(Table1[[#This Row],[HITS submitted before]]&lt;&gt;0,Table1[[#This Row],[Number of HITs approved or rejected - Last 30 days]]=0),Table1[[#This Row],[Worker ID]],0)</f>
        <v>A1CLBFSVZ8847N</v>
      </c>
      <c r="V467">
        <f>IF(AND(Table1[[#This Row],[HITS submitted before]]=0,Table1[[#This Row],[Number of HITs approved or rejected - Last 30 days]]&lt;&gt;0),Table1[[#This Row],[Worker ID]],0)</f>
        <v>0</v>
      </c>
      <c r="W467">
        <f>IF(AND(Table1[[#This Row],[HITS submitted before]]&lt;&gt;0,Table1[[#This Row],[Number of HITs approved or rejected - Last 30 days]]&lt;&gt;0),Table1[[#This Row],[Worker ID]],0)</f>
        <v>0</v>
      </c>
    </row>
    <row r="468" spans="1:23" x14ac:dyDescent="0.25">
      <c r="A468" t="s">
        <v>186</v>
      </c>
      <c r="B468" t="s">
        <v>187</v>
      </c>
      <c r="C468">
        <v>1</v>
      </c>
      <c r="D468">
        <v>1</v>
      </c>
      <c r="E468" s="1">
        <v>1</v>
      </c>
      <c r="F468">
        <f>Table1[[#This Row],[Number of HITs approved or rejected - Lifetime]]-Table1[[#This Row],[Number of HITs approved or rejected - Last 30 days]]</f>
        <v>1</v>
      </c>
      <c r="G468">
        <f>Table1[[#This Row],[Number of HITs approved - Lifetime]]-Table1[[#This Row],[Number of HITs approved - Last 30 days]]</f>
        <v>1</v>
      </c>
      <c r="H468">
        <f>IF(Table1[[#This Row],[HITS submitted before]]&gt;Table1[[#This Row],[HITs Approved Before]],Table1[[#This Row],[HITS submitted before]]-Table1[[#This Row],[HITs Approved Before]],0)</f>
        <v>0</v>
      </c>
      <c r="I468">
        <v>0</v>
      </c>
      <c r="J468">
        <v>0</v>
      </c>
      <c r="K468">
        <f>Table1[[#This Row],[Number of HITs approved or rejected - Last 30 days]]-Table1[[#This Row],[Number of HITs approved - Last 30 days]]</f>
        <v>0</v>
      </c>
      <c r="L46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8" s="1">
        <v>0</v>
      </c>
      <c r="N468">
        <v>0</v>
      </c>
      <c r="O468">
        <v>0</v>
      </c>
      <c r="P468" s="1">
        <v>0</v>
      </c>
      <c r="Q468" t="s">
        <v>15</v>
      </c>
      <c r="S468" t="str">
        <f>IF(Table1[[#This Row],[HITS submitted before]]&lt;&gt;0,Table1[[#This Row],[Worker ID]],0)</f>
        <v>A1CT9RABPS7JOS</v>
      </c>
      <c r="T468">
        <f>IF(Table1[[#This Row],[Number of HITs approved or rejected - Last 30 days]]&lt;&gt;0,Table1[[#This Row],[Worker ID]],0)</f>
        <v>0</v>
      </c>
      <c r="U468" t="str">
        <f>IF(AND(Table1[[#This Row],[HITS submitted before]]&lt;&gt;0,Table1[[#This Row],[Number of HITs approved or rejected - Last 30 days]]=0),Table1[[#This Row],[Worker ID]],0)</f>
        <v>A1CT9RABPS7JOS</v>
      </c>
      <c r="V468">
        <f>IF(AND(Table1[[#This Row],[HITS submitted before]]=0,Table1[[#This Row],[Number of HITs approved or rejected - Last 30 days]]&lt;&gt;0),Table1[[#This Row],[Worker ID]],0)</f>
        <v>0</v>
      </c>
      <c r="W468">
        <f>IF(AND(Table1[[#This Row],[HITS submitted before]]&lt;&gt;0,Table1[[#This Row],[Number of HITs approved or rejected - Last 30 days]]&lt;&gt;0),Table1[[#This Row],[Worker ID]],0)</f>
        <v>0</v>
      </c>
    </row>
    <row r="469" spans="1:23" x14ac:dyDescent="0.25">
      <c r="A469" t="s">
        <v>188</v>
      </c>
      <c r="B469" t="s">
        <v>189</v>
      </c>
      <c r="C469">
        <v>1</v>
      </c>
      <c r="D469">
        <v>1</v>
      </c>
      <c r="E469" s="1">
        <v>1</v>
      </c>
      <c r="F469">
        <f>Table1[[#This Row],[Number of HITs approved or rejected - Lifetime]]-Table1[[#This Row],[Number of HITs approved or rejected - Last 30 days]]</f>
        <v>1</v>
      </c>
      <c r="G469">
        <f>Table1[[#This Row],[Number of HITs approved - Lifetime]]-Table1[[#This Row],[Number of HITs approved - Last 30 days]]</f>
        <v>1</v>
      </c>
      <c r="H469">
        <f>IF(Table1[[#This Row],[HITS submitted before]]&gt;Table1[[#This Row],[HITs Approved Before]],Table1[[#This Row],[HITS submitted before]]-Table1[[#This Row],[HITs Approved Before]],0)</f>
        <v>0</v>
      </c>
      <c r="I469">
        <v>0</v>
      </c>
      <c r="J469">
        <v>0</v>
      </c>
      <c r="K469">
        <f>Table1[[#This Row],[Number of HITs approved or rejected - Last 30 days]]-Table1[[#This Row],[Number of HITs approved - Last 30 days]]</f>
        <v>0</v>
      </c>
      <c r="L46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69" s="1">
        <v>0</v>
      </c>
      <c r="N469">
        <v>0</v>
      </c>
      <c r="O469">
        <v>0</v>
      </c>
      <c r="P469" s="1">
        <v>0</v>
      </c>
      <c r="Q469" t="s">
        <v>15</v>
      </c>
      <c r="S469" t="str">
        <f>IF(Table1[[#This Row],[HITS submitted before]]&lt;&gt;0,Table1[[#This Row],[Worker ID]],0)</f>
        <v>A1D1ZNWSVLE4NI</v>
      </c>
      <c r="T469">
        <f>IF(Table1[[#This Row],[Number of HITs approved or rejected - Last 30 days]]&lt;&gt;0,Table1[[#This Row],[Worker ID]],0)</f>
        <v>0</v>
      </c>
      <c r="U469" t="str">
        <f>IF(AND(Table1[[#This Row],[HITS submitted before]]&lt;&gt;0,Table1[[#This Row],[Number of HITs approved or rejected - Last 30 days]]=0),Table1[[#This Row],[Worker ID]],0)</f>
        <v>A1D1ZNWSVLE4NI</v>
      </c>
      <c r="V469">
        <f>IF(AND(Table1[[#This Row],[HITS submitted before]]=0,Table1[[#This Row],[Number of HITs approved or rejected - Last 30 days]]&lt;&gt;0),Table1[[#This Row],[Worker ID]],0)</f>
        <v>0</v>
      </c>
      <c r="W469">
        <f>IF(AND(Table1[[#This Row],[HITS submitted before]]&lt;&gt;0,Table1[[#This Row],[Number of HITs approved or rejected - Last 30 days]]&lt;&gt;0),Table1[[#This Row],[Worker ID]],0)</f>
        <v>0</v>
      </c>
    </row>
    <row r="470" spans="1:23" x14ac:dyDescent="0.25">
      <c r="A470" t="s">
        <v>190</v>
      </c>
      <c r="B470" t="s">
        <v>191</v>
      </c>
      <c r="C470">
        <v>1</v>
      </c>
      <c r="D470">
        <v>1</v>
      </c>
      <c r="E470" s="1">
        <v>1</v>
      </c>
      <c r="F470">
        <f>Table1[[#This Row],[Number of HITs approved or rejected - Lifetime]]-Table1[[#This Row],[Number of HITs approved or rejected - Last 30 days]]</f>
        <v>1</v>
      </c>
      <c r="G470">
        <f>Table1[[#This Row],[Number of HITs approved - Lifetime]]-Table1[[#This Row],[Number of HITs approved - Last 30 days]]</f>
        <v>1</v>
      </c>
      <c r="H470">
        <f>IF(Table1[[#This Row],[HITS submitted before]]&gt;Table1[[#This Row],[HITs Approved Before]],Table1[[#This Row],[HITS submitted before]]-Table1[[#This Row],[HITs Approved Before]],0)</f>
        <v>0</v>
      </c>
      <c r="I470">
        <v>0</v>
      </c>
      <c r="J470">
        <v>0</v>
      </c>
      <c r="K470">
        <f>Table1[[#This Row],[Number of HITs approved or rejected - Last 30 days]]-Table1[[#This Row],[Number of HITs approved - Last 30 days]]</f>
        <v>0</v>
      </c>
      <c r="L47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0" s="1">
        <v>0</v>
      </c>
      <c r="N470">
        <v>0</v>
      </c>
      <c r="O470">
        <v>0</v>
      </c>
      <c r="P470" s="1">
        <v>0</v>
      </c>
      <c r="Q470" t="s">
        <v>15</v>
      </c>
      <c r="S470" t="str">
        <f>IF(Table1[[#This Row],[HITS submitted before]]&lt;&gt;0,Table1[[#This Row],[Worker ID]],0)</f>
        <v>A1D8A4G34LL6MI</v>
      </c>
      <c r="T470">
        <f>IF(Table1[[#This Row],[Number of HITs approved or rejected - Last 30 days]]&lt;&gt;0,Table1[[#This Row],[Worker ID]],0)</f>
        <v>0</v>
      </c>
      <c r="U470" t="str">
        <f>IF(AND(Table1[[#This Row],[HITS submitted before]]&lt;&gt;0,Table1[[#This Row],[Number of HITs approved or rejected - Last 30 days]]=0),Table1[[#This Row],[Worker ID]],0)</f>
        <v>A1D8A4G34LL6MI</v>
      </c>
      <c r="V470">
        <f>IF(AND(Table1[[#This Row],[HITS submitted before]]=0,Table1[[#This Row],[Number of HITs approved or rejected - Last 30 days]]&lt;&gt;0),Table1[[#This Row],[Worker ID]],0)</f>
        <v>0</v>
      </c>
      <c r="W470">
        <f>IF(AND(Table1[[#This Row],[HITS submitted before]]&lt;&gt;0,Table1[[#This Row],[Number of HITs approved or rejected - Last 30 days]]&lt;&gt;0),Table1[[#This Row],[Worker ID]],0)</f>
        <v>0</v>
      </c>
    </row>
    <row r="471" spans="1:23" x14ac:dyDescent="0.25">
      <c r="A471" t="s">
        <v>192</v>
      </c>
      <c r="B471" t="s">
        <v>193</v>
      </c>
      <c r="C471">
        <v>2</v>
      </c>
      <c r="D471">
        <v>2</v>
      </c>
      <c r="E471" s="1">
        <v>1</v>
      </c>
      <c r="F471">
        <f>Table1[[#This Row],[Number of HITs approved or rejected - Lifetime]]-Table1[[#This Row],[Number of HITs approved or rejected - Last 30 days]]</f>
        <v>2</v>
      </c>
      <c r="G471">
        <f>Table1[[#This Row],[Number of HITs approved - Lifetime]]-Table1[[#This Row],[Number of HITs approved - Last 30 days]]</f>
        <v>2</v>
      </c>
      <c r="H471">
        <f>IF(Table1[[#This Row],[HITS submitted before]]&gt;Table1[[#This Row],[HITs Approved Before]],Table1[[#This Row],[HITS submitted before]]-Table1[[#This Row],[HITs Approved Before]],0)</f>
        <v>0</v>
      </c>
      <c r="I471">
        <v>0</v>
      </c>
      <c r="J471">
        <v>0</v>
      </c>
      <c r="K471">
        <f>Table1[[#This Row],[Number of HITs approved or rejected - Last 30 days]]-Table1[[#This Row],[Number of HITs approved - Last 30 days]]</f>
        <v>0</v>
      </c>
      <c r="L47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1" s="1">
        <v>0</v>
      </c>
      <c r="N471">
        <v>0</v>
      </c>
      <c r="O471">
        <v>0</v>
      </c>
      <c r="P471" s="1">
        <v>0</v>
      </c>
      <c r="Q471" t="s">
        <v>15</v>
      </c>
      <c r="S471" t="str">
        <f>IF(Table1[[#This Row],[HITS submitted before]]&lt;&gt;0,Table1[[#This Row],[Worker ID]],0)</f>
        <v>A1DCA3FSX06H6F</v>
      </c>
      <c r="T471">
        <f>IF(Table1[[#This Row],[Number of HITs approved or rejected - Last 30 days]]&lt;&gt;0,Table1[[#This Row],[Worker ID]],0)</f>
        <v>0</v>
      </c>
      <c r="U471" t="str">
        <f>IF(AND(Table1[[#This Row],[HITS submitted before]]&lt;&gt;0,Table1[[#This Row],[Number of HITs approved or rejected - Last 30 days]]=0),Table1[[#This Row],[Worker ID]],0)</f>
        <v>A1DCA3FSX06H6F</v>
      </c>
      <c r="V471">
        <f>IF(AND(Table1[[#This Row],[HITS submitted before]]=0,Table1[[#This Row],[Number of HITs approved or rejected - Last 30 days]]&lt;&gt;0),Table1[[#This Row],[Worker ID]],0)</f>
        <v>0</v>
      </c>
      <c r="W471">
        <f>IF(AND(Table1[[#This Row],[HITS submitted before]]&lt;&gt;0,Table1[[#This Row],[Number of HITs approved or rejected - Last 30 days]]&lt;&gt;0),Table1[[#This Row],[Worker ID]],0)</f>
        <v>0</v>
      </c>
    </row>
    <row r="472" spans="1:23" x14ac:dyDescent="0.25">
      <c r="A472" t="s">
        <v>202</v>
      </c>
      <c r="B472" t="s">
        <v>203</v>
      </c>
      <c r="C472">
        <v>2</v>
      </c>
      <c r="D472">
        <v>1</v>
      </c>
      <c r="E472" s="1">
        <v>0.5</v>
      </c>
      <c r="F472">
        <f>Table1[[#This Row],[Number of HITs approved or rejected - Lifetime]]-Table1[[#This Row],[Number of HITs approved or rejected - Last 30 days]]</f>
        <v>2</v>
      </c>
      <c r="G472">
        <f>Table1[[#This Row],[Number of HITs approved - Lifetime]]-Table1[[#This Row],[Number of HITs approved - Last 30 days]]</f>
        <v>1</v>
      </c>
      <c r="H472">
        <f>IF(Table1[[#This Row],[HITS submitted before]]&gt;Table1[[#This Row],[HITs Approved Before]],Table1[[#This Row],[HITS submitted before]]-Table1[[#This Row],[HITs Approved Before]],0)</f>
        <v>1</v>
      </c>
      <c r="I472">
        <v>0</v>
      </c>
      <c r="J472">
        <v>0</v>
      </c>
      <c r="K472">
        <f>Table1[[#This Row],[Number of HITs approved or rejected - Last 30 days]]-Table1[[#This Row],[Number of HITs approved - Last 30 days]]</f>
        <v>0</v>
      </c>
      <c r="L47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2" s="1">
        <v>0</v>
      </c>
      <c r="N472">
        <v>0</v>
      </c>
      <c r="O472">
        <v>0</v>
      </c>
      <c r="P472" s="1">
        <v>0</v>
      </c>
      <c r="Q472" t="s">
        <v>15</v>
      </c>
      <c r="S472" t="str">
        <f>IF(Table1[[#This Row],[HITS submitted before]]&lt;&gt;0,Table1[[#This Row],[Worker ID]],0)</f>
        <v>A1E0I6QZJE8XXV</v>
      </c>
      <c r="T472">
        <f>IF(Table1[[#This Row],[Number of HITs approved or rejected - Last 30 days]]&lt;&gt;0,Table1[[#This Row],[Worker ID]],0)</f>
        <v>0</v>
      </c>
      <c r="U472" t="str">
        <f>IF(AND(Table1[[#This Row],[HITS submitted before]]&lt;&gt;0,Table1[[#This Row],[Number of HITs approved or rejected - Last 30 days]]=0),Table1[[#This Row],[Worker ID]],0)</f>
        <v>A1E0I6QZJE8XXV</v>
      </c>
      <c r="V472">
        <f>IF(AND(Table1[[#This Row],[HITS submitted before]]=0,Table1[[#This Row],[Number of HITs approved or rejected - Last 30 days]]&lt;&gt;0),Table1[[#This Row],[Worker ID]],0)</f>
        <v>0</v>
      </c>
      <c r="W472">
        <f>IF(AND(Table1[[#This Row],[HITS submitted before]]&lt;&gt;0,Table1[[#This Row],[Number of HITs approved or rejected - Last 30 days]]&lt;&gt;0),Table1[[#This Row],[Worker ID]],0)</f>
        <v>0</v>
      </c>
    </row>
    <row r="473" spans="1:23" x14ac:dyDescent="0.25">
      <c r="A473" t="s">
        <v>204</v>
      </c>
      <c r="B473" t="s">
        <v>205</v>
      </c>
      <c r="C473">
        <v>1</v>
      </c>
      <c r="D473">
        <v>1</v>
      </c>
      <c r="E473" s="1">
        <v>1</v>
      </c>
      <c r="F473">
        <f>Table1[[#This Row],[Number of HITs approved or rejected - Lifetime]]-Table1[[#This Row],[Number of HITs approved or rejected - Last 30 days]]</f>
        <v>1</v>
      </c>
      <c r="G473">
        <f>Table1[[#This Row],[Number of HITs approved - Lifetime]]-Table1[[#This Row],[Number of HITs approved - Last 30 days]]</f>
        <v>1</v>
      </c>
      <c r="H473">
        <f>IF(Table1[[#This Row],[HITS submitted before]]&gt;Table1[[#This Row],[HITs Approved Before]],Table1[[#This Row],[HITS submitted before]]-Table1[[#This Row],[HITs Approved Before]],0)</f>
        <v>0</v>
      </c>
      <c r="I473">
        <v>0</v>
      </c>
      <c r="J473">
        <v>0</v>
      </c>
      <c r="K473">
        <f>Table1[[#This Row],[Number of HITs approved or rejected - Last 30 days]]-Table1[[#This Row],[Number of HITs approved - Last 30 days]]</f>
        <v>0</v>
      </c>
      <c r="L47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3" s="1">
        <v>0</v>
      </c>
      <c r="N473">
        <v>0</v>
      </c>
      <c r="O473">
        <v>0</v>
      </c>
      <c r="P473" s="1">
        <v>0</v>
      </c>
      <c r="Q473" t="s">
        <v>15</v>
      </c>
      <c r="S473" t="str">
        <f>IF(Table1[[#This Row],[HITS submitted before]]&lt;&gt;0,Table1[[#This Row],[Worker ID]],0)</f>
        <v>A1E6F4QKK5XXKO</v>
      </c>
      <c r="T473">
        <f>IF(Table1[[#This Row],[Number of HITs approved or rejected - Last 30 days]]&lt;&gt;0,Table1[[#This Row],[Worker ID]],0)</f>
        <v>0</v>
      </c>
      <c r="U473" t="str">
        <f>IF(AND(Table1[[#This Row],[HITS submitted before]]&lt;&gt;0,Table1[[#This Row],[Number of HITs approved or rejected - Last 30 days]]=0),Table1[[#This Row],[Worker ID]],0)</f>
        <v>A1E6F4QKK5XXKO</v>
      </c>
      <c r="V473">
        <f>IF(AND(Table1[[#This Row],[HITS submitted before]]=0,Table1[[#This Row],[Number of HITs approved or rejected - Last 30 days]]&lt;&gt;0),Table1[[#This Row],[Worker ID]],0)</f>
        <v>0</v>
      </c>
      <c r="W473">
        <f>IF(AND(Table1[[#This Row],[HITS submitted before]]&lt;&gt;0,Table1[[#This Row],[Number of HITs approved or rejected - Last 30 days]]&lt;&gt;0),Table1[[#This Row],[Worker ID]],0)</f>
        <v>0</v>
      </c>
    </row>
    <row r="474" spans="1:23" x14ac:dyDescent="0.25">
      <c r="A474" t="s">
        <v>206</v>
      </c>
      <c r="B474" t="s">
        <v>207</v>
      </c>
      <c r="C474">
        <v>1</v>
      </c>
      <c r="D474">
        <v>1</v>
      </c>
      <c r="E474" s="1">
        <v>1</v>
      </c>
      <c r="F474">
        <f>Table1[[#This Row],[Number of HITs approved or rejected - Lifetime]]-Table1[[#This Row],[Number of HITs approved or rejected - Last 30 days]]</f>
        <v>1</v>
      </c>
      <c r="G474">
        <f>Table1[[#This Row],[Number of HITs approved - Lifetime]]-Table1[[#This Row],[Number of HITs approved - Last 30 days]]</f>
        <v>1</v>
      </c>
      <c r="H474">
        <f>IF(Table1[[#This Row],[HITS submitted before]]&gt;Table1[[#This Row],[HITs Approved Before]],Table1[[#This Row],[HITS submitted before]]-Table1[[#This Row],[HITs Approved Before]],0)</f>
        <v>0</v>
      </c>
      <c r="I474">
        <v>0</v>
      </c>
      <c r="J474">
        <v>0</v>
      </c>
      <c r="K474">
        <f>Table1[[#This Row],[Number of HITs approved or rejected - Last 30 days]]-Table1[[#This Row],[Number of HITs approved - Last 30 days]]</f>
        <v>0</v>
      </c>
      <c r="L47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4" s="1">
        <v>0</v>
      </c>
      <c r="N474">
        <v>0</v>
      </c>
      <c r="O474">
        <v>0</v>
      </c>
      <c r="P474" s="1">
        <v>0</v>
      </c>
      <c r="Q474" t="s">
        <v>15</v>
      </c>
      <c r="S474" t="str">
        <f>IF(Table1[[#This Row],[HITS submitted before]]&lt;&gt;0,Table1[[#This Row],[Worker ID]],0)</f>
        <v>A1EF9H36ND8H2Q</v>
      </c>
      <c r="T474">
        <f>IF(Table1[[#This Row],[Number of HITs approved or rejected - Last 30 days]]&lt;&gt;0,Table1[[#This Row],[Worker ID]],0)</f>
        <v>0</v>
      </c>
      <c r="U474" t="str">
        <f>IF(AND(Table1[[#This Row],[HITS submitted before]]&lt;&gt;0,Table1[[#This Row],[Number of HITs approved or rejected - Last 30 days]]=0),Table1[[#This Row],[Worker ID]],0)</f>
        <v>A1EF9H36ND8H2Q</v>
      </c>
      <c r="V474">
        <f>IF(AND(Table1[[#This Row],[HITS submitted before]]=0,Table1[[#This Row],[Number of HITs approved or rejected - Last 30 days]]&lt;&gt;0),Table1[[#This Row],[Worker ID]],0)</f>
        <v>0</v>
      </c>
      <c r="W474">
        <f>IF(AND(Table1[[#This Row],[HITS submitted before]]&lt;&gt;0,Table1[[#This Row],[Number of HITs approved or rejected - Last 30 days]]&lt;&gt;0),Table1[[#This Row],[Worker ID]],0)</f>
        <v>0</v>
      </c>
    </row>
    <row r="475" spans="1:23" x14ac:dyDescent="0.25">
      <c r="A475" t="s">
        <v>208</v>
      </c>
      <c r="B475" t="s">
        <v>209</v>
      </c>
      <c r="C475">
        <v>1</v>
      </c>
      <c r="D475">
        <v>1</v>
      </c>
      <c r="E475" s="1">
        <v>1</v>
      </c>
      <c r="F475">
        <f>Table1[[#This Row],[Number of HITs approved or rejected - Lifetime]]-Table1[[#This Row],[Number of HITs approved or rejected - Last 30 days]]</f>
        <v>1</v>
      </c>
      <c r="G475">
        <f>Table1[[#This Row],[Number of HITs approved - Lifetime]]-Table1[[#This Row],[Number of HITs approved - Last 30 days]]</f>
        <v>1</v>
      </c>
      <c r="H475">
        <f>IF(Table1[[#This Row],[HITS submitted before]]&gt;Table1[[#This Row],[HITs Approved Before]],Table1[[#This Row],[HITS submitted before]]-Table1[[#This Row],[HITs Approved Before]],0)</f>
        <v>0</v>
      </c>
      <c r="I475">
        <v>0</v>
      </c>
      <c r="J475">
        <v>0</v>
      </c>
      <c r="K475">
        <f>Table1[[#This Row],[Number of HITs approved or rejected - Last 30 days]]-Table1[[#This Row],[Number of HITs approved - Last 30 days]]</f>
        <v>0</v>
      </c>
      <c r="L47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5" s="1">
        <v>0</v>
      </c>
      <c r="N475">
        <v>0</v>
      </c>
      <c r="O475">
        <v>0</v>
      </c>
      <c r="P475" s="1">
        <v>0</v>
      </c>
      <c r="Q475" t="s">
        <v>15</v>
      </c>
      <c r="S475" t="str">
        <f>IF(Table1[[#This Row],[HITS submitted before]]&lt;&gt;0,Table1[[#This Row],[Worker ID]],0)</f>
        <v>A1EITLFAMKA61U</v>
      </c>
      <c r="T475">
        <f>IF(Table1[[#This Row],[Number of HITs approved or rejected - Last 30 days]]&lt;&gt;0,Table1[[#This Row],[Worker ID]],0)</f>
        <v>0</v>
      </c>
      <c r="U475" t="str">
        <f>IF(AND(Table1[[#This Row],[HITS submitted before]]&lt;&gt;0,Table1[[#This Row],[Number of HITs approved or rejected - Last 30 days]]=0),Table1[[#This Row],[Worker ID]],0)</f>
        <v>A1EITLFAMKA61U</v>
      </c>
      <c r="V475">
        <f>IF(AND(Table1[[#This Row],[HITS submitted before]]=0,Table1[[#This Row],[Number of HITs approved or rejected - Last 30 days]]&lt;&gt;0),Table1[[#This Row],[Worker ID]],0)</f>
        <v>0</v>
      </c>
      <c r="W475">
        <f>IF(AND(Table1[[#This Row],[HITS submitted before]]&lt;&gt;0,Table1[[#This Row],[Number of HITs approved or rejected - Last 30 days]]&lt;&gt;0),Table1[[#This Row],[Worker ID]],0)</f>
        <v>0</v>
      </c>
    </row>
    <row r="476" spans="1:23" x14ac:dyDescent="0.25">
      <c r="A476" t="s">
        <v>214</v>
      </c>
      <c r="B476" t="s">
        <v>215</v>
      </c>
      <c r="C476">
        <v>1</v>
      </c>
      <c r="D476">
        <v>1</v>
      </c>
      <c r="E476" s="1">
        <v>1</v>
      </c>
      <c r="F476">
        <f>Table1[[#This Row],[Number of HITs approved or rejected - Lifetime]]-Table1[[#This Row],[Number of HITs approved or rejected - Last 30 days]]</f>
        <v>1</v>
      </c>
      <c r="G476">
        <f>Table1[[#This Row],[Number of HITs approved - Lifetime]]-Table1[[#This Row],[Number of HITs approved - Last 30 days]]</f>
        <v>1</v>
      </c>
      <c r="H476">
        <f>IF(Table1[[#This Row],[HITS submitted before]]&gt;Table1[[#This Row],[HITs Approved Before]],Table1[[#This Row],[HITS submitted before]]-Table1[[#This Row],[HITs Approved Before]],0)</f>
        <v>0</v>
      </c>
      <c r="I476">
        <v>0</v>
      </c>
      <c r="J476">
        <v>0</v>
      </c>
      <c r="K476">
        <f>Table1[[#This Row],[Number of HITs approved or rejected - Last 30 days]]-Table1[[#This Row],[Number of HITs approved - Last 30 days]]</f>
        <v>0</v>
      </c>
      <c r="L47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6" s="1">
        <v>0</v>
      </c>
      <c r="N476">
        <v>0</v>
      </c>
      <c r="O476">
        <v>0</v>
      </c>
      <c r="P476" s="1">
        <v>0</v>
      </c>
      <c r="Q476" t="s">
        <v>15</v>
      </c>
      <c r="S476" t="str">
        <f>IF(Table1[[#This Row],[HITS submitted before]]&lt;&gt;0,Table1[[#This Row],[Worker ID]],0)</f>
        <v>A1F7XXMUT0S6UV</v>
      </c>
      <c r="T476">
        <f>IF(Table1[[#This Row],[Number of HITs approved or rejected - Last 30 days]]&lt;&gt;0,Table1[[#This Row],[Worker ID]],0)</f>
        <v>0</v>
      </c>
      <c r="U476" t="str">
        <f>IF(AND(Table1[[#This Row],[HITS submitted before]]&lt;&gt;0,Table1[[#This Row],[Number of HITs approved or rejected - Last 30 days]]=0),Table1[[#This Row],[Worker ID]],0)</f>
        <v>A1F7XXMUT0S6UV</v>
      </c>
      <c r="V476">
        <f>IF(AND(Table1[[#This Row],[HITS submitted before]]=0,Table1[[#This Row],[Number of HITs approved or rejected - Last 30 days]]&lt;&gt;0),Table1[[#This Row],[Worker ID]],0)</f>
        <v>0</v>
      </c>
      <c r="W476">
        <f>IF(AND(Table1[[#This Row],[HITS submitted before]]&lt;&gt;0,Table1[[#This Row],[Number of HITs approved or rejected - Last 30 days]]&lt;&gt;0),Table1[[#This Row],[Worker ID]],0)</f>
        <v>0</v>
      </c>
    </row>
    <row r="477" spans="1:23" x14ac:dyDescent="0.25">
      <c r="A477" t="s">
        <v>220</v>
      </c>
      <c r="B477" t="s">
        <v>221</v>
      </c>
      <c r="C477">
        <v>1</v>
      </c>
      <c r="D477">
        <v>1</v>
      </c>
      <c r="E477" s="1">
        <v>1</v>
      </c>
      <c r="F477">
        <f>Table1[[#This Row],[Number of HITs approved or rejected - Lifetime]]-Table1[[#This Row],[Number of HITs approved or rejected - Last 30 days]]</f>
        <v>1</v>
      </c>
      <c r="G477">
        <f>Table1[[#This Row],[Number of HITs approved - Lifetime]]-Table1[[#This Row],[Number of HITs approved - Last 30 days]]</f>
        <v>1</v>
      </c>
      <c r="H477">
        <f>IF(Table1[[#This Row],[HITS submitted before]]&gt;Table1[[#This Row],[HITs Approved Before]],Table1[[#This Row],[HITS submitted before]]-Table1[[#This Row],[HITs Approved Before]],0)</f>
        <v>0</v>
      </c>
      <c r="I477">
        <v>0</v>
      </c>
      <c r="J477">
        <v>0</v>
      </c>
      <c r="K477">
        <f>Table1[[#This Row],[Number of HITs approved or rejected - Last 30 days]]-Table1[[#This Row],[Number of HITs approved - Last 30 days]]</f>
        <v>0</v>
      </c>
      <c r="L47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7" s="1">
        <v>0</v>
      </c>
      <c r="N477">
        <v>0</v>
      </c>
      <c r="O477">
        <v>0</v>
      </c>
      <c r="P477" s="1">
        <v>0</v>
      </c>
      <c r="Q477" t="s">
        <v>15</v>
      </c>
      <c r="S477" t="str">
        <f>IF(Table1[[#This Row],[HITS submitted before]]&lt;&gt;0,Table1[[#This Row],[Worker ID]],0)</f>
        <v>A1FHG241M4YP3W</v>
      </c>
      <c r="T477">
        <f>IF(Table1[[#This Row],[Number of HITs approved or rejected - Last 30 days]]&lt;&gt;0,Table1[[#This Row],[Worker ID]],0)</f>
        <v>0</v>
      </c>
      <c r="U477" t="str">
        <f>IF(AND(Table1[[#This Row],[HITS submitted before]]&lt;&gt;0,Table1[[#This Row],[Number of HITs approved or rejected - Last 30 days]]=0),Table1[[#This Row],[Worker ID]],0)</f>
        <v>A1FHG241M4YP3W</v>
      </c>
      <c r="V477">
        <f>IF(AND(Table1[[#This Row],[HITS submitted before]]=0,Table1[[#This Row],[Number of HITs approved or rejected - Last 30 days]]&lt;&gt;0),Table1[[#This Row],[Worker ID]],0)</f>
        <v>0</v>
      </c>
      <c r="W477">
        <f>IF(AND(Table1[[#This Row],[HITS submitted before]]&lt;&gt;0,Table1[[#This Row],[Number of HITs approved or rejected - Last 30 days]]&lt;&gt;0),Table1[[#This Row],[Worker ID]],0)</f>
        <v>0</v>
      </c>
    </row>
    <row r="478" spans="1:23" x14ac:dyDescent="0.25">
      <c r="A478" t="s">
        <v>228</v>
      </c>
      <c r="B478" t="s">
        <v>229</v>
      </c>
      <c r="C478">
        <v>1</v>
      </c>
      <c r="D478">
        <v>1</v>
      </c>
      <c r="E478" s="1">
        <v>1</v>
      </c>
      <c r="F478">
        <f>Table1[[#This Row],[Number of HITs approved or rejected - Lifetime]]-Table1[[#This Row],[Number of HITs approved or rejected - Last 30 days]]</f>
        <v>1</v>
      </c>
      <c r="G478">
        <f>Table1[[#This Row],[Number of HITs approved - Lifetime]]-Table1[[#This Row],[Number of HITs approved - Last 30 days]]</f>
        <v>1</v>
      </c>
      <c r="H478">
        <f>IF(Table1[[#This Row],[HITS submitted before]]&gt;Table1[[#This Row],[HITs Approved Before]],Table1[[#This Row],[HITS submitted before]]-Table1[[#This Row],[HITs Approved Before]],0)</f>
        <v>0</v>
      </c>
      <c r="I478">
        <v>0</v>
      </c>
      <c r="J478">
        <v>0</v>
      </c>
      <c r="K478">
        <f>Table1[[#This Row],[Number of HITs approved or rejected - Last 30 days]]-Table1[[#This Row],[Number of HITs approved - Last 30 days]]</f>
        <v>0</v>
      </c>
      <c r="L47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8" s="1">
        <v>0</v>
      </c>
      <c r="N478">
        <v>0</v>
      </c>
      <c r="O478">
        <v>0</v>
      </c>
      <c r="P478" s="1">
        <v>0</v>
      </c>
      <c r="Q478" t="s">
        <v>15</v>
      </c>
      <c r="S478" t="str">
        <f>IF(Table1[[#This Row],[HITS submitted before]]&lt;&gt;0,Table1[[#This Row],[Worker ID]],0)</f>
        <v>A1G7GSCKWC9UBC</v>
      </c>
      <c r="T478">
        <f>IF(Table1[[#This Row],[Number of HITs approved or rejected - Last 30 days]]&lt;&gt;0,Table1[[#This Row],[Worker ID]],0)</f>
        <v>0</v>
      </c>
      <c r="U478" t="str">
        <f>IF(AND(Table1[[#This Row],[HITS submitted before]]&lt;&gt;0,Table1[[#This Row],[Number of HITs approved or rejected - Last 30 days]]=0),Table1[[#This Row],[Worker ID]],0)</f>
        <v>A1G7GSCKWC9UBC</v>
      </c>
      <c r="V478">
        <f>IF(AND(Table1[[#This Row],[HITS submitted before]]=0,Table1[[#This Row],[Number of HITs approved or rejected - Last 30 days]]&lt;&gt;0),Table1[[#This Row],[Worker ID]],0)</f>
        <v>0</v>
      </c>
      <c r="W478">
        <f>IF(AND(Table1[[#This Row],[HITS submitted before]]&lt;&gt;0,Table1[[#This Row],[Number of HITs approved or rejected - Last 30 days]]&lt;&gt;0),Table1[[#This Row],[Worker ID]],0)</f>
        <v>0</v>
      </c>
    </row>
    <row r="479" spans="1:23" x14ac:dyDescent="0.25">
      <c r="A479" t="s">
        <v>232</v>
      </c>
      <c r="B479" t="s">
        <v>233</v>
      </c>
      <c r="C479">
        <v>1</v>
      </c>
      <c r="D479">
        <v>1</v>
      </c>
      <c r="E479" s="1">
        <v>1</v>
      </c>
      <c r="F479">
        <f>Table1[[#This Row],[Number of HITs approved or rejected - Lifetime]]-Table1[[#This Row],[Number of HITs approved or rejected - Last 30 days]]</f>
        <v>1</v>
      </c>
      <c r="G479">
        <f>Table1[[#This Row],[Number of HITs approved - Lifetime]]-Table1[[#This Row],[Number of HITs approved - Last 30 days]]</f>
        <v>1</v>
      </c>
      <c r="H479">
        <f>IF(Table1[[#This Row],[HITS submitted before]]&gt;Table1[[#This Row],[HITs Approved Before]],Table1[[#This Row],[HITS submitted before]]-Table1[[#This Row],[HITs Approved Before]],0)</f>
        <v>0</v>
      </c>
      <c r="I479">
        <v>0</v>
      </c>
      <c r="J479">
        <v>0</v>
      </c>
      <c r="K479">
        <f>Table1[[#This Row],[Number of HITs approved or rejected - Last 30 days]]-Table1[[#This Row],[Number of HITs approved - Last 30 days]]</f>
        <v>0</v>
      </c>
      <c r="L47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79" s="1">
        <v>0</v>
      </c>
      <c r="N479">
        <v>0</v>
      </c>
      <c r="O479">
        <v>0</v>
      </c>
      <c r="P479" s="1">
        <v>0</v>
      </c>
      <c r="Q479" t="s">
        <v>15</v>
      </c>
      <c r="S479" t="str">
        <f>IF(Table1[[#This Row],[HITS submitted before]]&lt;&gt;0,Table1[[#This Row],[Worker ID]],0)</f>
        <v>A1G9LITTF6GPIH</v>
      </c>
      <c r="T479">
        <f>IF(Table1[[#This Row],[Number of HITs approved or rejected - Last 30 days]]&lt;&gt;0,Table1[[#This Row],[Worker ID]],0)</f>
        <v>0</v>
      </c>
      <c r="U479" t="str">
        <f>IF(AND(Table1[[#This Row],[HITS submitted before]]&lt;&gt;0,Table1[[#This Row],[Number of HITs approved or rejected - Last 30 days]]=0),Table1[[#This Row],[Worker ID]],0)</f>
        <v>A1G9LITTF6GPIH</v>
      </c>
      <c r="V479">
        <f>IF(AND(Table1[[#This Row],[HITS submitted before]]=0,Table1[[#This Row],[Number of HITs approved or rejected - Last 30 days]]&lt;&gt;0),Table1[[#This Row],[Worker ID]],0)</f>
        <v>0</v>
      </c>
      <c r="W479">
        <f>IF(AND(Table1[[#This Row],[HITS submitted before]]&lt;&gt;0,Table1[[#This Row],[Number of HITs approved or rejected - Last 30 days]]&lt;&gt;0),Table1[[#This Row],[Worker ID]],0)</f>
        <v>0</v>
      </c>
    </row>
    <row r="480" spans="1:23" x14ac:dyDescent="0.25">
      <c r="A480" t="s">
        <v>240</v>
      </c>
      <c r="B480" t="s">
        <v>241</v>
      </c>
      <c r="C480">
        <v>1</v>
      </c>
      <c r="D480">
        <v>1</v>
      </c>
      <c r="E480" s="1">
        <v>1</v>
      </c>
      <c r="F480">
        <f>Table1[[#This Row],[Number of HITs approved or rejected - Lifetime]]-Table1[[#This Row],[Number of HITs approved or rejected - Last 30 days]]</f>
        <v>1</v>
      </c>
      <c r="G480">
        <f>Table1[[#This Row],[Number of HITs approved - Lifetime]]-Table1[[#This Row],[Number of HITs approved - Last 30 days]]</f>
        <v>1</v>
      </c>
      <c r="H480">
        <f>IF(Table1[[#This Row],[HITS submitted before]]&gt;Table1[[#This Row],[HITs Approved Before]],Table1[[#This Row],[HITS submitted before]]-Table1[[#This Row],[HITs Approved Before]],0)</f>
        <v>0</v>
      </c>
      <c r="I480">
        <v>0</v>
      </c>
      <c r="J480">
        <v>0</v>
      </c>
      <c r="K480">
        <f>Table1[[#This Row],[Number of HITs approved or rejected - Last 30 days]]-Table1[[#This Row],[Number of HITs approved - Last 30 days]]</f>
        <v>0</v>
      </c>
      <c r="L48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0" s="1">
        <v>0</v>
      </c>
      <c r="N480">
        <v>0</v>
      </c>
      <c r="O480">
        <v>0</v>
      </c>
      <c r="P480" s="1">
        <v>0</v>
      </c>
      <c r="Q480" t="s">
        <v>15</v>
      </c>
      <c r="S480" t="str">
        <f>IF(Table1[[#This Row],[HITS submitted before]]&lt;&gt;0,Table1[[#This Row],[Worker ID]],0)</f>
        <v>A1GUWM3NTYQSXI</v>
      </c>
      <c r="T480">
        <f>IF(Table1[[#This Row],[Number of HITs approved or rejected - Last 30 days]]&lt;&gt;0,Table1[[#This Row],[Worker ID]],0)</f>
        <v>0</v>
      </c>
      <c r="U480" t="str">
        <f>IF(AND(Table1[[#This Row],[HITS submitted before]]&lt;&gt;0,Table1[[#This Row],[Number of HITs approved or rejected - Last 30 days]]=0),Table1[[#This Row],[Worker ID]],0)</f>
        <v>A1GUWM3NTYQSXI</v>
      </c>
      <c r="V480">
        <f>IF(AND(Table1[[#This Row],[HITS submitted before]]=0,Table1[[#This Row],[Number of HITs approved or rejected - Last 30 days]]&lt;&gt;0),Table1[[#This Row],[Worker ID]],0)</f>
        <v>0</v>
      </c>
      <c r="W480">
        <f>IF(AND(Table1[[#This Row],[HITS submitted before]]&lt;&gt;0,Table1[[#This Row],[Number of HITs approved or rejected - Last 30 days]]&lt;&gt;0),Table1[[#This Row],[Worker ID]],0)</f>
        <v>0</v>
      </c>
    </row>
    <row r="481" spans="1:23" x14ac:dyDescent="0.25">
      <c r="A481" t="s">
        <v>246</v>
      </c>
      <c r="B481" t="s">
        <v>247</v>
      </c>
      <c r="C481">
        <v>1</v>
      </c>
      <c r="D481">
        <v>0</v>
      </c>
      <c r="E481" s="1">
        <v>0</v>
      </c>
      <c r="F481">
        <f>Table1[[#This Row],[Number of HITs approved or rejected - Lifetime]]-Table1[[#This Row],[Number of HITs approved or rejected - Last 30 days]]</f>
        <v>1</v>
      </c>
      <c r="G481">
        <f>Table1[[#This Row],[Number of HITs approved - Lifetime]]-Table1[[#This Row],[Number of HITs approved - Last 30 days]]</f>
        <v>0</v>
      </c>
      <c r="H481">
        <f>IF(Table1[[#This Row],[HITS submitted before]]&gt;Table1[[#This Row],[HITs Approved Before]],Table1[[#This Row],[HITS submitted before]]-Table1[[#This Row],[HITs Approved Before]],0)</f>
        <v>1</v>
      </c>
      <c r="I481">
        <v>0</v>
      </c>
      <c r="J481">
        <v>0</v>
      </c>
      <c r="K481">
        <f>Table1[[#This Row],[Number of HITs approved or rejected - Last 30 days]]-Table1[[#This Row],[Number of HITs approved - Last 30 days]]</f>
        <v>0</v>
      </c>
      <c r="L48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1" s="1">
        <v>0</v>
      </c>
      <c r="N481">
        <v>0</v>
      </c>
      <c r="O481">
        <v>0</v>
      </c>
      <c r="P481" s="1">
        <v>0</v>
      </c>
      <c r="Q481" t="s">
        <v>15</v>
      </c>
      <c r="S481" t="str">
        <f>IF(Table1[[#This Row],[HITS submitted before]]&lt;&gt;0,Table1[[#This Row],[Worker ID]],0)</f>
        <v>A1HCV6GDGGWNUR</v>
      </c>
      <c r="T481">
        <f>IF(Table1[[#This Row],[Number of HITs approved or rejected - Last 30 days]]&lt;&gt;0,Table1[[#This Row],[Worker ID]],0)</f>
        <v>0</v>
      </c>
      <c r="U481" t="str">
        <f>IF(AND(Table1[[#This Row],[HITS submitted before]]&lt;&gt;0,Table1[[#This Row],[Number of HITs approved or rejected - Last 30 days]]=0),Table1[[#This Row],[Worker ID]],0)</f>
        <v>A1HCV6GDGGWNUR</v>
      </c>
      <c r="V481">
        <f>IF(AND(Table1[[#This Row],[HITS submitted before]]=0,Table1[[#This Row],[Number of HITs approved or rejected - Last 30 days]]&lt;&gt;0),Table1[[#This Row],[Worker ID]],0)</f>
        <v>0</v>
      </c>
      <c r="W481">
        <f>IF(AND(Table1[[#This Row],[HITS submitted before]]&lt;&gt;0,Table1[[#This Row],[Number of HITs approved or rejected - Last 30 days]]&lt;&gt;0),Table1[[#This Row],[Worker ID]],0)</f>
        <v>0</v>
      </c>
    </row>
    <row r="482" spans="1:23" x14ac:dyDescent="0.25">
      <c r="A482" t="s">
        <v>254</v>
      </c>
      <c r="B482" t="s">
        <v>255</v>
      </c>
      <c r="C482">
        <v>1</v>
      </c>
      <c r="D482">
        <v>1</v>
      </c>
      <c r="E482" s="1">
        <v>1</v>
      </c>
      <c r="F482">
        <f>Table1[[#This Row],[Number of HITs approved or rejected - Lifetime]]-Table1[[#This Row],[Number of HITs approved or rejected - Last 30 days]]</f>
        <v>1</v>
      </c>
      <c r="G482">
        <f>Table1[[#This Row],[Number of HITs approved - Lifetime]]-Table1[[#This Row],[Number of HITs approved - Last 30 days]]</f>
        <v>1</v>
      </c>
      <c r="H482">
        <f>IF(Table1[[#This Row],[HITS submitted before]]&gt;Table1[[#This Row],[HITs Approved Before]],Table1[[#This Row],[HITS submitted before]]-Table1[[#This Row],[HITs Approved Before]],0)</f>
        <v>0</v>
      </c>
      <c r="I482">
        <v>0</v>
      </c>
      <c r="J482">
        <v>0</v>
      </c>
      <c r="K482">
        <f>Table1[[#This Row],[Number of HITs approved or rejected - Last 30 days]]-Table1[[#This Row],[Number of HITs approved - Last 30 days]]</f>
        <v>0</v>
      </c>
      <c r="L48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2" s="1">
        <v>0</v>
      </c>
      <c r="N482">
        <v>0</v>
      </c>
      <c r="O482">
        <v>0</v>
      </c>
      <c r="P482" s="1">
        <v>0</v>
      </c>
      <c r="Q482" t="s">
        <v>15</v>
      </c>
      <c r="S482" t="str">
        <f>IF(Table1[[#This Row],[HITS submitted before]]&lt;&gt;0,Table1[[#This Row],[Worker ID]],0)</f>
        <v>A1HTJWLVRSVPQ8</v>
      </c>
      <c r="T482">
        <f>IF(Table1[[#This Row],[Number of HITs approved or rejected - Last 30 days]]&lt;&gt;0,Table1[[#This Row],[Worker ID]],0)</f>
        <v>0</v>
      </c>
      <c r="U482" t="str">
        <f>IF(AND(Table1[[#This Row],[HITS submitted before]]&lt;&gt;0,Table1[[#This Row],[Number of HITs approved or rejected - Last 30 days]]=0),Table1[[#This Row],[Worker ID]],0)</f>
        <v>A1HTJWLVRSVPQ8</v>
      </c>
      <c r="V482">
        <f>IF(AND(Table1[[#This Row],[HITS submitted before]]=0,Table1[[#This Row],[Number of HITs approved or rejected - Last 30 days]]&lt;&gt;0),Table1[[#This Row],[Worker ID]],0)</f>
        <v>0</v>
      </c>
      <c r="W482">
        <f>IF(AND(Table1[[#This Row],[HITS submitted before]]&lt;&gt;0,Table1[[#This Row],[Number of HITs approved or rejected - Last 30 days]]&lt;&gt;0),Table1[[#This Row],[Worker ID]],0)</f>
        <v>0</v>
      </c>
    </row>
    <row r="483" spans="1:23" x14ac:dyDescent="0.25">
      <c r="A483" t="s">
        <v>256</v>
      </c>
      <c r="B483" t="s">
        <v>257</v>
      </c>
      <c r="C483">
        <v>2</v>
      </c>
      <c r="D483">
        <v>2</v>
      </c>
      <c r="E483" s="1">
        <v>1</v>
      </c>
      <c r="F483">
        <f>Table1[[#This Row],[Number of HITs approved or rejected - Lifetime]]-Table1[[#This Row],[Number of HITs approved or rejected - Last 30 days]]</f>
        <v>2</v>
      </c>
      <c r="G483">
        <f>Table1[[#This Row],[Number of HITs approved - Lifetime]]-Table1[[#This Row],[Number of HITs approved - Last 30 days]]</f>
        <v>2</v>
      </c>
      <c r="H483">
        <f>IF(Table1[[#This Row],[HITS submitted before]]&gt;Table1[[#This Row],[HITs Approved Before]],Table1[[#This Row],[HITS submitted before]]-Table1[[#This Row],[HITs Approved Before]],0)</f>
        <v>0</v>
      </c>
      <c r="I483">
        <v>0</v>
      </c>
      <c r="J483">
        <v>0</v>
      </c>
      <c r="K483">
        <f>Table1[[#This Row],[Number of HITs approved or rejected - Last 30 days]]-Table1[[#This Row],[Number of HITs approved - Last 30 days]]</f>
        <v>0</v>
      </c>
      <c r="L48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3" s="1">
        <v>0</v>
      </c>
      <c r="N483">
        <v>0</v>
      </c>
      <c r="O483">
        <v>0</v>
      </c>
      <c r="P483" s="1">
        <v>0</v>
      </c>
      <c r="Q483" t="s">
        <v>15</v>
      </c>
      <c r="S483" t="str">
        <f>IF(Table1[[#This Row],[HITS submitted before]]&lt;&gt;0,Table1[[#This Row],[Worker ID]],0)</f>
        <v>A1IAMFWEE5O3RG</v>
      </c>
      <c r="T483">
        <f>IF(Table1[[#This Row],[Number of HITs approved or rejected - Last 30 days]]&lt;&gt;0,Table1[[#This Row],[Worker ID]],0)</f>
        <v>0</v>
      </c>
      <c r="U483" t="str">
        <f>IF(AND(Table1[[#This Row],[HITS submitted before]]&lt;&gt;0,Table1[[#This Row],[Number of HITs approved or rejected - Last 30 days]]=0),Table1[[#This Row],[Worker ID]],0)</f>
        <v>A1IAMFWEE5O3RG</v>
      </c>
      <c r="V483">
        <f>IF(AND(Table1[[#This Row],[HITS submitted before]]=0,Table1[[#This Row],[Number of HITs approved or rejected - Last 30 days]]&lt;&gt;0),Table1[[#This Row],[Worker ID]],0)</f>
        <v>0</v>
      </c>
      <c r="W483">
        <f>IF(AND(Table1[[#This Row],[HITS submitted before]]&lt;&gt;0,Table1[[#This Row],[Number of HITs approved or rejected - Last 30 days]]&lt;&gt;0),Table1[[#This Row],[Worker ID]],0)</f>
        <v>0</v>
      </c>
    </row>
    <row r="484" spans="1:23" x14ac:dyDescent="0.25">
      <c r="A484" t="s">
        <v>264</v>
      </c>
      <c r="B484" t="s">
        <v>265</v>
      </c>
      <c r="C484">
        <v>1</v>
      </c>
      <c r="D484">
        <v>1</v>
      </c>
      <c r="E484" s="1">
        <v>1</v>
      </c>
      <c r="F484">
        <f>Table1[[#This Row],[Number of HITs approved or rejected - Lifetime]]-Table1[[#This Row],[Number of HITs approved or rejected - Last 30 days]]</f>
        <v>1</v>
      </c>
      <c r="G484">
        <f>Table1[[#This Row],[Number of HITs approved - Lifetime]]-Table1[[#This Row],[Number of HITs approved - Last 30 days]]</f>
        <v>1</v>
      </c>
      <c r="H484">
        <f>IF(Table1[[#This Row],[HITS submitted before]]&gt;Table1[[#This Row],[HITs Approved Before]],Table1[[#This Row],[HITS submitted before]]-Table1[[#This Row],[HITs Approved Before]],0)</f>
        <v>0</v>
      </c>
      <c r="I484">
        <v>0</v>
      </c>
      <c r="J484">
        <v>0</v>
      </c>
      <c r="K484">
        <f>Table1[[#This Row],[Number of HITs approved or rejected - Last 30 days]]-Table1[[#This Row],[Number of HITs approved - Last 30 days]]</f>
        <v>0</v>
      </c>
      <c r="L48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4" s="1">
        <v>0</v>
      </c>
      <c r="N484">
        <v>0</v>
      </c>
      <c r="O484">
        <v>0</v>
      </c>
      <c r="P484" s="1">
        <v>0</v>
      </c>
      <c r="Q484" t="s">
        <v>15</v>
      </c>
      <c r="S484" t="str">
        <f>IF(Table1[[#This Row],[HITS submitted before]]&lt;&gt;0,Table1[[#This Row],[Worker ID]],0)</f>
        <v>A1J1LEFF5JS18C</v>
      </c>
      <c r="T484">
        <f>IF(Table1[[#This Row],[Number of HITs approved or rejected - Last 30 days]]&lt;&gt;0,Table1[[#This Row],[Worker ID]],0)</f>
        <v>0</v>
      </c>
      <c r="U484" t="str">
        <f>IF(AND(Table1[[#This Row],[HITS submitted before]]&lt;&gt;0,Table1[[#This Row],[Number of HITs approved or rejected - Last 30 days]]=0),Table1[[#This Row],[Worker ID]],0)</f>
        <v>A1J1LEFF5JS18C</v>
      </c>
      <c r="V484">
        <f>IF(AND(Table1[[#This Row],[HITS submitted before]]=0,Table1[[#This Row],[Number of HITs approved or rejected - Last 30 days]]&lt;&gt;0),Table1[[#This Row],[Worker ID]],0)</f>
        <v>0</v>
      </c>
      <c r="W484">
        <f>IF(AND(Table1[[#This Row],[HITS submitted before]]&lt;&gt;0,Table1[[#This Row],[Number of HITs approved or rejected - Last 30 days]]&lt;&gt;0),Table1[[#This Row],[Worker ID]],0)</f>
        <v>0</v>
      </c>
    </row>
    <row r="485" spans="1:23" x14ac:dyDescent="0.25">
      <c r="A485" t="s">
        <v>268</v>
      </c>
      <c r="B485" t="s">
        <v>269</v>
      </c>
      <c r="C485">
        <v>1</v>
      </c>
      <c r="D485">
        <v>1</v>
      </c>
      <c r="E485" s="1">
        <v>1</v>
      </c>
      <c r="F485">
        <f>Table1[[#This Row],[Number of HITs approved or rejected - Lifetime]]-Table1[[#This Row],[Number of HITs approved or rejected - Last 30 days]]</f>
        <v>1</v>
      </c>
      <c r="G485">
        <f>Table1[[#This Row],[Number of HITs approved - Lifetime]]-Table1[[#This Row],[Number of HITs approved - Last 30 days]]</f>
        <v>1</v>
      </c>
      <c r="H485">
        <f>IF(Table1[[#This Row],[HITS submitted before]]&gt;Table1[[#This Row],[HITs Approved Before]],Table1[[#This Row],[HITS submitted before]]-Table1[[#This Row],[HITs Approved Before]],0)</f>
        <v>0</v>
      </c>
      <c r="I485">
        <v>0</v>
      </c>
      <c r="J485">
        <v>0</v>
      </c>
      <c r="K485">
        <f>Table1[[#This Row],[Number of HITs approved or rejected - Last 30 days]]-Table1[[#This Row],[Number of HITs approved - Last 30 days]]</f>
        <v>0</v>
      </c>
      <c r="L48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5" s="1">
        <v>0</v>
      </c>
      <c r="N485">
        <v>0</v>
      </c>
      <c r="O485">
        <v>0</v>
      </c>
      <c r="P485" s="1">
        <v>0</v>
      </c>
      <c r="Q485" t="s">
        <v>15</v>
      </c>
      <c r="S485" t="str">
        <f>IF(Table1[[#This Row],[HITS submitted before]]&lt;&gt;0,Table1[[#This Row],[Worker ID]],0)</f>
        <v>A1JCFCPGEYT1L4</v>
      </c>
      <c r="T485">
        <f>IF(Table1[[#This Row],[Number of HITs approved or rejected - Last 30 days]]&lt;&gt;0,Table1[[#This Row],[Worker ID]],0)</f>
        <v>0</v>
      </c>
      <c r="U485" t="str">
        <f>IF(AND(Table1[[#This Row],[HITS submitted before]]&lt;&gt;0,Table1[[#This Row],[Number of HITs approved or rejected - Last 30 days]]=0),Table1[[#This Row],[Worker ID]],0)</f>
        <v>A1JCFCPGEYT1L4</v>
      </c>
      <c r="V485">
        <f>IF(AND(Table1[[#This Row],[HITS submitted before]]=0,Table1[[#This Row],[Number of HITs approved or rejected - Last 30 days]]&lt;&gt;0),Table1[[#This Row],[Worker ID]],0)</f>
        <v>0</v>
      </c>
      <c r="W485">
        <f>IF(AND(Table1[[#This Row],[HITS submitted before]]&lt;&gt;0,Table1[[#This Row],[Number of HITs approved or rejected - Last 30 days]]&lt;&gt;0),Table1[[#This Row],[Worker ID]],0)</f>
        <v>0</v>
      </c>
    </row>
    <row r="486" spans="1:23" x14ac:dyDescent="0.25">
      <c r="A486" t="s">
        <v>270</v>
      </c>
      <c r="B486" t="s">
        <v>271</v>
      </c>
      <c r="C486">
        <v>1</v>
      </c>
      <c r="D486">
        <v>1</v>
      </c>
      <c r="E486" s="1">
        <v>1</v>
      </c>
      <c r="F486">
        <f>Table1[[#This Row],[Number of HITs approved or rejected - Lifetime]]-Table1[[#This Row],[Number of HITs approved or rejected - Last 30 days]]</f>
        <v>1</v>
      </c>
      <c r="G486">
        <f>Table1[[#This Row],[Number of HITs approved - Lifetime]]-Table1[[#This Row],[Number of HITs approved - Last 30 days]]</f>
        <v>1</v>
      </c>
      <c r="H486">
        <f>IF(Table1[[#This Row],[HITS submitted before]]&gt;Table1[[#This Row],[HITs Approved Before]],Table1[[#This Row],[HITS submitted before]]-Table1[[#This Row],[HITs Approved Before]],0)</f>
        <v>0</v>
      </c>
      <c r="I486">
        <v>0</v>
      </c>
      <c r="J486">
        <v>0</v>
      </c>
      <c r="K486">
        <f>Table1[[#This Row],[Number of HITs approved or rejected - Last 30 days]]-Table1[[#This Row],[Number of HITs approved - Last 30 days]]</f>
        <v>0</v>
      </c>
      <c r="L48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6" s="1">
        <v>0</v>
      </c>
      <c r="N486">
        <v>0</v>
      </c>
      <c r="O486">
        <v>0</v>
      </c>
      <c r="P486" s="1">
        <v>0</v>
      </c>
      <c r="Q486" t="s">
        <v>15</v>
      </c>
      <c r="S486" t="str">
        <f>IF(Table1[[#This Row],[HITS submitted before]]&lt;&gt;0,Table1[[#This Row],[Worker ID]],0)</f>
        <v>A1JEVAWFSHDX6Y</v>
      </c>
      <c r="T486">
        <f>IF(Table1[[#This Row],[Number of HITs approved or rejected - Last 30 days]]&lt;&gt;0,Table1[[#This Row],[Worker ID]],0)</f>
        <v>0</v>
      </c>
      <c r="U486" t="str">
        <f>IF(AND(Table1[[#This Row],[HITS submitted before]]&lt;&gt;0,Table1[[#This Row],[Number of HITs approved or rejected - Last 30 days]]=0),Table1[[#This Row],[Worker ID]],0)</f>
        <v>A1JEVAWFSHDX6Y</v>
      </c>
      <c r="V486">
        <f>IF(AND(Table1[[#This Row],[HITS submitted before]]=0,Table1[[#This Row],[Number of HITs approved or rejected - Last 30 days]]&lt;&gt;0),Table1[[#This Row],[Worker ID]],0)</f>
        <v>0</v>
      </c>
      <c r="W486">
        <f>IF(AND(Table1[[#This Row],[HITS submitted before]]&lt;&gt;0,Table1[[#This Row],[Number of HITs approved or rejected - Last 30 days]]&lt;&gt;0),Table1[[#This Row],[Worker ID]],0)</f>
        <v>0</v>
      </c>
    </row>
    <row r="487" spans="1:23" x14ac:dyDescent="0.25">
      <c r="A487" t="s">
        <v>278</v>
      </c>
      <c r="B487" t="s">
        <v>279</v>
      </c>
      <c r="C487">
        <v>1</v>
      </c>
      <c r="D487">
        <v>1</v>
      </c>
      <c r="E487" s="1">
        <v>1</v>
      </c>
      <c r="F487">
        <f>Table1[[#This Row],[Number of HITs approved or rejected - Lifetime]]-Table1[[#This Row],[Number of HITs approved or rejected - Last 30 days]]</f>
        <v>1</v>
      </c>
      <c r="G487">
        <f>Table1[[#This Row],[Number of HITs approved - Lifetime]]-Table1[[#This Row],[Number of HITs approved - Last 30 days]]</f>
        <v>1</v>
      </c>
      <c r="H487">
        <f>IF(Table1[[#This Row],[HITS submitted before]]&gt;Table1[[#This Row],[HITs Approved Before]],Table1[[#This Row],[HITS submitted before]]-Table1[[#This Row],[HITs Approved Before]],0)</f>
        <v>0</v>
      </c>
      <c r="I487">
        <v>0</v>
      </c>
      <c r="J487">
        <v>0</v>
      </c>
      <c r="K487">
        <f>Table1[[#This Row],[Number of HITs approved or rejected - Last 30 days]]-Table1[[#This Row],[Number of HITs approved - Last 30 days]]</f>
        <v>0</v>
      </c>
      <c r="L48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7" s="1">
        <v>0</v>
      </c>
      <c r="N487">
        <v>0</v>
      </c>
      <c r="O487">
        <v>0</v>
      </c>
      <c r="P487" s="1">
        <v>0</v>
      </c>
      <c r="Q487" t="s">
        <v>15</v>
      </c>
      <c r="S487" t="str">
        <f>IF(Table1[[#This Row],[HITS submitted before]]&lt;&gt;0,Table1[[#This Row],[Worker ID]],0)</f>
        <v>A1JN6C4112E44M</v>
      </c>
      <c r="T487">
        <f>IF(Table1[[#This Row],[Number of HITs approved or rejected - Last 30 days]]&lt;&gt;0,Table1[[#This Row],[Worker ID]],0)</f>
        <v>0</v>
      </c>
      <c r="U487" t="str">
        <f>IF(AND(Table1[[#This Row],[HITS submitted before]]&lt;&gt;0,Table1[[#This Row],[Number of HITs approved or rejected - Last 30 days]]=0),Table1[[#This Row],[Worker ID]],0)</f>
        <v>A1JN6C4112E44M</v>
      </c>
      <c r="V487">
        <f>IF(AND(Table1[[#This Row],[HITS submitted before]]=0,Table1[[#This Row],[Number of HITs approved or rejected - Last 30 days]]&lt;&gt;0),Table1[[#This Row],[Worker ID]],0)</f>
        <v>0</v>
      </c>
      <c r="W487">
        <f>IF(AND(Table1[[#This Row],[HITS submitted before]]&lt;&gt;0,Table1[[#This Row],[Number of HITs approved or rejected - Last 30 days]]&lt;&gt;0),Table1[[#This Row],[Worker ID]],0)</f>
        <v>0</v>
      </c>
    </row>
    <row r="488" spans="1:23" x14ac:dyDescent="0.25">
      <c r="A488" t="s">
        <v>286</v>
      </c>
      <c r="B488" t="s">
        <v>287</v>
      </c>
      <c r="C488">
        <v>1</v>
      </c>
      <c r="D488">
        <v>1</v>
      </c>
      <c r="E488" s="1">
        <v>1</v>
      </c>
      <c r="F488">
        <f>Table1[[#This Row],[Number of HITs approved or rejected - Lifetime]]-Table1[[#This Row],[Number of HITs approved or rejected - Last 30 days]]</f>
        <v>1</v>
      </c>
      <c r="G488">
        <f>Table1[[#This Row],[Number of HITs approved - Lifetime]]-Table1[[#This Row],[Number of HITs approved - Last 30 days]]</f>
        <v>1</v>
      </c>
      <c r="H488">
        <f>IF(Table1[[#This Row],[HITS submitted before]]&gt;Table1[[#This Row],[HITs Approved Before]],Table1[[#This Row],[HITS submitted before]]-Table1[[#This Row],[HITs Approved Before]],0)</f>
        <v>0</v>
      </c>
      <c r="I488">
        <v>0</v>
      </c>
      <c r="J488">
        <v>0</v>
      </c>
      <c r="K488">
        <f>Table1[[#This Row],[Number of HITs approved or rejected - Last 30 days]]-Table1[[#This Row],[Number of HITs approved - Last 30 days]]</f>
        <v>0</v>
      </c>
      <c r="L48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8" s="1">
        <v>0</v>
      </c>
      <c r="N488">
        <v>0</v>
      </c>
      <c r="O488">
        <v>0</v>
      </c>
      <c r="P488" s="1">
        <v>0</v>
      </c>
      <c r="Q488" t="s">
        <v>15</v>
      </c>
      <c r="S488" t="str">
        <f>IF(Table1[[#This Row],[HITS submitted before]]&lt;&gt;0,Table1[[#This Row],[Worker ID]],0)</f>
        <v>A1K6T4BCZASC50</v>
      </c>
      <c r="T488">
        <f>IF(Table1[[#This Row],[Number of HITs approved or rejected - Last 30 days]]&lt;&gt;0,Table1[[#This Row],[Worker ID]],0)</f>
        <v>0</v>
      </c>
      <c r="U488" t="str">
        <f>IF(AND(Table1[[#This Row],[HITS submitted before]]&lt;&gt;0,Table1[[#This Row],[Number of HITs approved or rejected - Last 30 days]]=0),Table1[[#This Row],[Worker ID]],0)</f>
        <v>A1K6T4BCZASC50</v>
      </c>
      <c r="V488">
        <f>IF(AND(Table1[[#This Row],[HITS submitted before]]=0,Table1[[#This Row],[Number of HITs approved or rejected - Last 30 days]]&lt;&gt;0),Table1[[#This Row],[Worker ID]],0)</f>
        <v>0</v>
      </c>
      <c r="W488">
        <f>IF(AND(Table1[[#This Row],[HITS submitted before]]&lt;&gt;0,Table1[[#This Row],[Number of HITs approved or rejected - Last 30 days]]&lt;&gt;0),Table1[[#This Row],[Worker ID]],0)</f>
        <v>0</v>
      </c>
    </row>
    <row r="489" spans="1:23" x14ac:dyDescent="0.25">
      <c r="A489" t="s">
        <v>288</v>
      </c>
      <c r="B489" t="s">
        <v>289</v>
      </c>
      <c r="C489">
        <v>1</v>
      </c>
      <c r="D489">
        <v>1</v>
      </c>
      <c r="E489" s="1">
        <v>1</v>
      </c>
      <c r="F489">
        <f>Table1[[#This Row],[Number of HITs approved or rejected - Lifetime]]-Table1[[#This Row],[Number of HITs approved or rejected - Last 30 days]]</f>
        <v>1</v>
      </c>
      <c r="G489">
        <f>Table1[[#This Row],[Number of HITs approved - Lifetime]]-Table1[[#This Row],[Number of HITs approved - Last 30 days]]</f>
        <v>1</v>
      </c>
      <c r="H489">
        <f>IF(Table1[[#This Row],[HITS submitted before]]&gt;Table1[[#This Row],[HITs Approved Before]],Table1[[#This Row],[HITS submitted before]]-Table1[[#This Row],[HITs Approved Before]],0)</f>
        <v>0</v>
      </c>
      <c r="I489">
        <v>0</v>
      </c>
      <c r="J489">
        <v>0</v>
      </c>
      <c r="K489">
        <f>Table1[[#This Row],[Number of HITs approved or rejected - Last 30 days]]-Table1[[#This Row],[Number of HITs approved - Last 30 days]]</f>
        <v>0</v>
      </c>
      <c r="L48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89" s="1">
        <v>0</v>
      </c>
      <c r="N489">
        <v>0</v>
      </c>
      <c r="O489">
        <v>0</v>
      </c>
      <c r="P489" s="1">
        <v>0</v>
      </c>
      <c r="Q489" t="s">
        <v>15</v>
      </c>
      <c r="S489" t="str">
        <f>IF(Table1[[#This Row],[HITS submitted before]]&lt;&gt;0,Table1[[#This Row],[Worker ID]],0)</f>
        <v>A1K9BRASEIGGHL</v>
      </c>
      <c r="T489">
        <f>IF(Table1[[#This Row],[Number of HITs approved or rejected - Last 30 days]]&lt;&gt;0,Table1[[#This Row],[Worker ID]],0)</f>
        <v>0</v>
      </c>
      <c r="U489" t="str">
        <f>IF(AND(Table1[[#This Row],[HITS submitted before]]&lt;&gt;0,Table1[[#This Row],[Number of HITs approved or rejected - Last 30 days]]=0),Table1[[#This Row],[Worker ID]],0)</f>
        <v>A1K9BRASEIGGHL</v>
      </c>
      <c r="V489">
        <f>IF(AND(Table1[[#This Row],[HITS submitted before]]=0,Table1[[#This Row],[Number of HITs approved or rejected - Last 30 days]]&lt;&gt;0),Table1[[#This Row],[Worker ID]],0)</f>
        <v>0</v>
      </c>
      <c r="W489">
        <f>IF(AND(Table1[[#This Row],[HITS submitted before]]&lt;&gt;0,Table1[[#This Row],[Number of HITs approved or rejected - Last 30 days]]&lt;&gt;0),Table1[[#This Row],[Worker ID]],0)</f>
        <v>0</v>
      </c>
    </row>
    <row r="490" spans="1:23" x14ac:dyDescent="0.25">
      <c r="A490" t="s">
        <v>294</v>
      </c>
      <c r="B490" t="s">
        <v>295</v>
      </c>
      <c r="C490">
        <v>1</v>
      </c>
      <c r="D490">
        <v>1</v>
      </c>
      <c r="E490" s="1">
        <v>1</v>
      </c>
      <c r="F490">
        <f>Table1[[#This Row],[Number of HITs approved or rejected - Lifetime]]-Table1[[#This Row],[Number of HITs approved or rejected - Last 30 days]]</f>
        <v>1</v>
      </c>
      <c r="G490">
        <f>Table1[[#This Row],[Number of HITs approved - Lifetime]]-Table1[[#This Row],[Number of HITs approved - Last 30 days]]</f>
        <v>1</v>
      </c>
      <c r="H490">
        <f>IF(Table1[[#This Row],[HITS submitted before]]&gt;Table1[[#This Row],[HITs Approved Before]],Table1[[#This Row],[HITS submitted before]]-Table1[[#This Row],[HITs Approved Before]],0)</f>
        <v>0</v>
      </c>
      <c r="I490">
        <v>0</v>
      </c>
      <c r="J490">
        <v>0</v>
      </c>
      <c r="K490">
        <f>Table1[[#This Row],[Number of HITs approved or rejected - Last 30 days]]-Table1[[#This Row],[Number of HITs approved - Last 30 days]]</f>
        <v>0</v>
      </c>
      <c r="L49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0" s="1">
        <v>0</v>
      </c>
      <c r="N490">
        <v>0</v>
      </c>
      <c r="O490">
        <v>0</v>
      </c>
      <c r="P490" s="1">
        <v>0</v>
      </c>
      <c r="Q490" t="s">
        <v>15</v>
      </c>
      <c r="S490" t="str">
        <f>IF(Table1[[#This Row],[HITS submitted before]]&lt;&gt;0,Table1[[#This Row],[Worker ID]],0)</f>
        <v>A1KC11A24E1WZ5</v>
      </c>
      <c r="T490">
        <f>IF(Table1[[#This Row],[Number of HITs approved or rejected - Last 30 days]]&lt;&gt;0,Table1[[#This Row],[Worker ID]],0)</f>
        <v>0</v>
      </c>
      <c r="U490" t="str">
        <f>IF(AND(Table1[[#This Row],[HITS submitted before]]&lt;&gt;0,Table1[[#This Row],[Number of HITs approved or rejected - Last 30 days]]=0),Table1[[#This Row],[Worker ID]],0)</f>
        <v>A1KC11A24E1WZ5</v>
      </c>
      <c r="V490">
        <f>IF(AND(Table1[[#This Row],[HITS submitted before]]=0,Table1[[#This Row],[Number of HITs approved or rejected - Last 30 days]]&lt;&gt;0),Table1[[#This Row],[Worker ID]],0)</f>
        <v>0</v>
      </c>
      <c r="W490">
        <f>IF(AND(Table1[[#This Row],[HITS submitted before]]&lt;&gt;0,Table1[[#This Row],[Number of HITs approved or rejected - Last 30 days]]&lt;&gt;0),Table1[[#This Row],[Worker ID]],0)</f>
        <v>0</v>
      </c>
    </row>
    <row r="491" spans="1:23" x14ac:dyDescent="0.25">
      <c r="A491" t="s">
        <v>300</v>
      </c>
      <c r="B491" t="s">
        <v>301</v>
      </c>
      <c r="C491">
        <v>1</v>
      </c>
      <c r="D491">
        <v>0</v>
      </c>
      <c r="E491" s="1">
        <v>0</v>
      </c>
      <c r="F491">
        <f>Table1[[#This Row],[Number of HITs approved or rejected - Lifetime]]-Table1[[#This Row],[Number of HITs approved or rejected - Last 30 days]]</f>
        <v>1</v>
      </c>
      <c r="G491">
        <f>Table1[[#This Row],[Number of HITs approved - Lifetime]]-Table1[[#This Row],[Number of HITs approved - Last 30 days]]</f>
        <v>0</v>
      </c>
      <c r="H491">
        <f>IF(Table1[[#This Row],[HITS submitted before]]&gt;Table1[[#This Row],[HITs Approved Before]],Table1[[#This Row],[HITS submitted before]]-Table1[[#This Row],[HITs Approved Before]],0)</f>
        <v>1</v>
      </c>
      <c r="I491">
        <v>0</v>
      </c>
      <c r="J491">
        <v>0</v>
      </c>
      <c r="K491">
        <f>Table1[[#This Row],[Number of HITs approved or rejected - Last 30 days]]-Table1[[#This Row],[Number of HITs approved - Last 30 days]]</f>
        <v>0</v>
      </c>
      <c r="L49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1" s="1">
        <v>0</v>
      </c>
      <c r="N491">
        <v>0</v>
      </c>
      <c r="O491">
        <v>0</v>
      </c>
      <c r="P491" s="1">
        <v>0</v>
      </c>
      <c r="Q491" t="s">
        <v>15</v>
      </c>
      <c r="S491" t="str">
        <f>IF(Table1[[#This Row],[HITS submitted before]]&lt;&gt;0,Table1[[#This Row],[Worker ID]],0)</f>
        <v>A1L34SCT8FRHBE</v>
      </c>
      <c r="T491">
        <f>IF(Table1[[#This Row],[Number of HITs approved or rejected - Last 30 days]]&lt;&gt;0,Table1[[#This Row],[Worker ID]],0)</f>
        <v>0</v>
      </c>
      <c r="U491" t="str">
        <f>IF(AND(Table1[[#This Row],[HITS submitted before]]&lt;&gt;0,Table1[[#This Row],[Number of HITs approved or rejected - Last 30 days]]=0),Table1[[#This Row],[Worker ID]],0)</f>
        <v>A1L34SCT8FRHBE</v>
      </c>
      <c r="V491">
        <f>IF(AND(Table1[[#This Row],[HITS submitted before]]=0,Table1[[#This Row],[Number of HITs approved or rejected - Last 30 days]]&lt;&gt;0),Table1[[#This Row],[Worker ID]],0)</f>
        <v>0</v>
      </c>
      <c r="W491">
        <f>IF(AND(Table1[[#This Row],[HITS submitted before]]&lt;&gt;0,Table1[[#This Row],[Number of HITs approved or rejected - Last 30 days]]&lt;&gt;0),Table1[[#This Row],[Worker ID]],0)</f>
        <v>0</v>
      </c>
    </row>
    <row r="492" spans="1:23" x14ac:dyDescent="0.25">
      <c r="A492" t="s">
        <v>306</v>
      </c>
      <c r="B492" t="s">
        <v>307</v>
      </c>
      <c r="C492">
        <v>1</v>
      </c>
      <c r="D492">
        <v>1</v>
      </c>
      <c r="E492" s="1">
        <v>1</v>
      </c>
      <c r="F492">
        <f>Table1[[#This Row],[Number of HITs approved or rejected - Lifetime]]-Table1[[#This Row],[Number of HITs approved or rejected - Last 30 days]]</f>
        <v>1</v>
      </c>
      <c r="G492">
        <f>Table1[[#This Row],[Number of HITs approved - Lifetime]]-Table1[[#This Row],[Number of HITs approved - Last 30 days]]</f>
        <v>1</v>
      </c>
      <c r="H492">
        <f>IF(Table1[[#This Row],[HITS submitted before]]&gt;Table1[[#This Row],[HITs Approved Before]],Table1[[#This Row],[HITS submitted before]]-Table1[[#This Row],[HITs Approved Before]],0)</f>
        <v>0</v>
      </c>
      <c r="I492">
        <v>0</v>
      </c>
      <c r="J492">
        <v>0</v>
      </c>
      <c r="K492">
        <f>Table1[[#This Row],[Number of HITs approved or rejected - Last 30 days]]-Table1[[#This Row],[Number of HITs approved - Last 30 days]]</f>
        <v>0</v>
      </c>
      <c r="L49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2" s="1">
        <v>0</v>
      </c>
      <c r="N492">
        <v>0</v>
      </c>
      <c r="O492">
        <v>0</v>
      </c>
      <c r="P492" s="1">
        <v>0</v>
      </c>
      <c r="Q492" t="s">
        <v>15</v>
      </c>
      <c r="S492" t="str">
        <f>IF(Table1[[#This Row],[HITS submitted before]]&lt;&gt;0,Table1[[#This Row],[Worker ID]],0)</f>
        <v>A1LJKHC0NH9TIX</v>
      </c>
      <c r="T492">
        <f>IF(Table1[[#This Row],[Number of HITs approved or rejected - Last 30 days]]&lt;&gt;0,Table1[[#This Row],[Worker ID]],0)</f>
        <v>0</v>
      </c>
      <c r="U492" t="str">
        <f>IF(AND(Table1[[#This Row],[HITS submitted before]]&lt;&gt;0,Table1[[#This Row],[Number of HITs approved or rejected - Last 30 days]]=0),Table1[[#This Row],[Worker ID]],0)</f>
        <v>A1LJKHC0NH9TIX</v>
      </c>
      <c r="V492">
        <f>IF(AND(Table1[[#This Row],[HITS submitted before]]=0,Table1[[#This Row],[Number of HITs approved or rejected - Last 30 days]]&lt;&gt;0),Table1[[#This Row],[Worker ID]],0)</f>
        <v>0</v>
      </c>
      <c r="W492">
        <f>IF(AND(Table1[[#This Row],[HITS submitted before]]&lt;&gt;0,Table1[[#This Row],[Number of HITs approved or rejected - Last 30 days]]&lt;&gt;0),Table1[[#This Row],[Worker ID]],0)</f>
        <v>0</v>
      </c>
    </row>
    <row r="493" spans="1:23" x14ac:dyDescent="0.25">
      <c r="A493" t="s">
        <v>308</v>
      </c>
      <c r="B493" t="s">
        <v>309</v>
      </c>
      <c r="C493">
        <v>1</v>
      </c>
      <c r="D493">
        <v>1</v>
      </c>
      <c r="E493" s="1">
        <v>1</v>
      </c>
      <c r="F493">
        <f>Table1[[#This Row],[Number of HITs approved or rejected - Lifetime]]-Table1[[#This Row],[Number of HITs approved or rejected - Last 30 days]]</f>
        <v>1</v>
      </c>
      <c r="G493">
        <f>Table1[[#This Row],[Number of HITs approved - Lifetime]]-Table1[[#This Row],[Number of HITs approved - Last 30 days]]</f>
        <v>1</v>
      </c>
      <c r="H493">
        <f>IF(Table1[[#This Row],[HITS submitted before]]&gt;Table1[[#This Row],[HITs Approved Before]],Table1[[#This Row],[HITS submitted before]]-Table1[[#This Row],[HITs Approved Before]],0)</f>
        <v>0</v>
      </c>
      <c r="I493">
        <v>0</v>
      </c>
      <c r="J493">
        <v>0</v>
      </c>
      <c r="K493">
        <f>Table1[[#This Row],[Number of HITs approved or rejected - Last 30 days]]-Table1[[#This Row],[Number of HITs approved - Last 30 days]]</f>
        <v>0</v>
      </c>
      <c r="L49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3" s="1">
        <v>0</v>
      </c>
      <c r="N493">
        <v>0</v>
      </c>
      <c r="O493">
        <v>0</v>
      </c>
      <c r="P493" s="1">
        <v>0</v>
      </c>
      <c r="Q493" t="s">
        <v>15</v>
      </c>
      <c r="S493" t="str">
        <f>IF(Table1[[#This Row],[HITS submitted before]]&lt;&gt;0,Table1[[#This Row],[Worker ID]],0)</f>
        <v>A1LPIBLRYTY7JK</v>
      </c>
      <c r="T493">
        <f>IF(Table1[[#This Row],[Number of HITs approved or rejected - Last 30 days]]&lt;&gt;0,Table1[[#This Row],[Worker ID]],0)</f>
        <v>0</v>
      </c>
      <c r="U493" t="str">
        <f>IF(AND(Table1[[#This Row],[HITS submitted before]]&lt;&gt;0,Table1[[#This Row],[Number of HITs approved or rejected - Last 30 days]]=0),Table1[[#This Row],[Worker ID]],0)</f>
        <v>A1LPIBLRYTY7JK</v>
      </c>
      <c r="V493">
        <f>IF(AND(Table1[[#This Row],[HITS submitted before]]=0,Table1[[#This Row],[Number of HITs approved or rejected - Last 30 days]]&lt;&gt;0),Table1[[#This Row],[Worker ID]],0)</f>
        <v>0</v>
      </c>
      <c r="W493">
        <f>IF(AND(Table1[[#This Row],[HITS submitted before]]&lt;&gt;0,Table1[[#This Row],[Number of HITs approved or rejected - Last 30 days]]&lt;&gt;0),Table1[[#This Row],[Worker ID]],0)</f>
        <v>0</v>
      </c>
    </row>
    <row r="494" spans="1:23" x14ac:dyDescent="0.25">
      <c r="A494" t="s">
        <v>310</v>
      </c>
      <c r="B494" t="s">
        <v>311</v>
      </c>
      <c r="C494">
        <v>1</v>
      </c>
      <c r="D494">
        <v>1</v>
      </c>
      <c r="E494" s="1">
        <v>1</v>
      </c>
      <c r="F494">
        <f>Table1[[#This Row],[Number of HITs approved or rejected - Lifetime]]-Table1[[#This Row],[Number of HITs approved or rejected - Last 30 days]]</f>
        <v>1</v>
      </c>
      <c r="G494">
        <f>Table1[[#This Row],[Number of HITs approved - Lifetime]]-Table1[[#This Row],[Number of HITs approved - Last 30 days]]</f>
        <v>1</v>
      </c>
      <c r="H494">
        <f>IF(Table1[[#This Row],[HITS submitted before]]&gt;Table1[[#This Row],[HITs Approved Before]],Table1[[#This Row],[HITS submitted before]]-Table1[[#This Row],[HITs Approved Before]],0)</f>
        <v>0</v>
      </c>
      <c r="I494">
        <v>0</v>
      </c>
      <c r="J494">
        <v>0</v>
      </c>
      <c r="K494">
        <f>Table1[[#This Row],[Number of HITs approved or rejected - Last 30 days]]-Table1[[#This Row],[Number of HITs approved - Last 30 days]]</f>
        <v>0</v>
      </c>
      <c r="L49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4" s="1">
        <v>0</v>
      </c>
      <c r="N494">
        <v>0</v>
      </c>
      <c r="O494">
        <v>0</v>
      </c>
      <c r="P494" s="1">
        <v>0</v>
      </c>
      <c r="Q494" t="s">
        <v>15</v>
      </c>
      <c r="S494" t="str">
        <f>IF(Table1[[#This Row],[HITS submitted before]]&lt;&gt;0,Table1[[#This Row],[Worker ID]],0)</f>
        <v>A1LPW20O7JG191</v>
      </c>
      <c r="T494">
        <f>IF(Table1[[#This Row],[Number of HITs approved or rejected - Last 30 days]]&lt;&gt;0,Table1[[#This Row],[Worker ID]],0)</f>
        <v>0</v>
      </c>
      <c r="U494" t="str">
        <f>IF(AND(Table1[[#This Row],[HITS submitted before]]&lt;&gt;0,Table1[[#This Row],[Number of HITs approved or rejected - Last 30 days]]=0),Table1[[#This Row],[Worker ID]],0)</f>
        <v>A1LPW20O7JG191</v>
      </c>
      <c r="V494">
        <f>IF(AND(Table1[[#This Row],[HITS submitted before]]=0,Table1[[#This Row],[Number of HITs approved or rejected - Last 30 days]]&lt;&gt;0),Table1[[#This Row],[Worker ID]],0)</f>
        <v>0</v>
      </c>
      <c r="W494">
        <f>IF(AND(Table1[[#This Row],[HITS submitted before]]&lt;&gt;0,Table1[[#This Row],[Number of HITs approved or rejected - Last 30 days]]&lt;&gt;0),Table1[[#This Row],[Worker ID]],0)</f>
        <v>0</v>
      </c>
    </row>
    <row r="495" spans="1:23" x14ac:dyDescent="0.25">
      <c r="A495" t="s">
        <v>314</v>
      </c>
      <c r="B495" t="s">
        <v>315</v>
      </c>
      <c r="C495">
        <v>1</v>
      </c>
      <c r="D495">
        <v>1</v>
      </c>
      <c r="E495" s="1">
        <v>1</v>
      </c>
      <c r="F495">
        <f>Table1[[#This Row],[Number of HITs approved or rejected - Lifetime]]-Table1[[#This Row],[Number of HITs approved or rejected - Last 30 days]]</f>
        <v>1</v>
      </c>
      <c r="G495">
        <f>Table1[[#This Row],[Number of HITs approved - Lifetime]]-Table1[[#This Row],[Number of HITs approved - Last 30 days]]</f>
        <v>1</v>
      </c>
      <c r="H495">
        <f>IF(Table1[[#This Row],[HITS submitted before]]&gt;Table1[[#This Row],[HITs Approved Before]],Table1[[#This Row],[HITS submitted before]]-Table1[[#This Row],[HITs Approved Before]],0)</f>
        <v>0</v>
      </c>
      <c r="I495">
        <v>0</v>
      </c>
      <c r="J495">
        <v>0</v>
      </c>
      <c r="K495">
        <f>Table1[[#This Row],[Number of HITs approved or rejected - Last 30 days]]-Table1[[#This Row],[Number of HITs approved - Last 30 days]]</f>
        <v>0</v>
      </c>
      <c r="L49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5" s="1">
        <v>0</v>
      </c>
      <c r="N495">
        <v>0</v>
      </c>
      <c r="O495">
        <v>0</v>
      </c>
      <c r="P495" s="1">
        <v>0</v>
      </c>
      <c r="Q495" t="s">
        <v>15</v>
      </c>
      <c r="S495" t="str">
        <f>IF(Table1[[#This Row],[HITS submitted before]]&lt;&gt;0,Table1[[#This Row],[Worker ID]],0)</f>
        <v>A1LSG5CG2IPDVU</v>
      </c>
      <c r="T495">
        <f>IF(Table1[[#This Row],[Number of HITs approved or rejected - Last 30 days]]&lt;&gt;0,Table1[[#This Row],[Worker ID]],0)</f>
        <v>0</v>
      </c>
      <c r="U495" t="str">
        <f>IF(AND(Table1[[#This Row],[HITS submitted before]]&lt;&gt;0,Table1[[#This Row],[Number of HITs approved or rejected - Last 30 days]]=0),Table1[[#This Row],[Worker ID]],0)</f>
        <v>A1LSG5CG2IPDVU</v>
      </c>
      <c r="V495">
        <f>IF(AND(Table1[[#This Row],[HITS submitted before]]=0,Table1[[#This Row],[Number of HITs approved or rejected - Last 30 days]]&lt;&gt;0),Table1[[#This Row],[Worker ID]],0)</f>
        <v>0</v>
      </c>
      <c r="W495">
        <f>IF(AND(Table1[[#This Row],[HITS submitted before]]&lt;&gt;0,Table1[[#This Row],[Number of HITs approved or rejected - Last 30 days]]&lt;&gt;0),Table1[[#This Row],[Worker ID]],0)</f>
        <v>0</v>
      </c>
    </row>
    <row r="496" spans="1:23" x14ac:dyDescent="0.25">
      <c r="A496" t="s">
        <v>316</v>
      </c>
      <c r="B496" t="s">
        <v>317</v>
      </c>
      <c r="C496">
        <v>1</v>
      </c>
      <c r="D496">
        <v>1</v>
      </c>
      <c r="E496" s="1">
        <v>1</v>
      </c>
      <c r="F496">
        <f>Table1[[#This Row],[Number of HITs approved or rejected - Lifetime]]-Table1[[#This Row],[Number of HITs approved or rejected - Last 30 days]]</f>
        <v>1</v>
      </c>
      <c r="G496">
        <f>Table1[[#This Row],[Number of HITs approved - Lifetime]]-Table1[[#This Row],[Number of HITs approved - Last 30 days]]</f>
        <v>1</v>
      </c>
      <c r="H496">
        <f>IF(Table1[[#This Row],[HITS submitted before]]&gt;Table1[[#This Row],[HITs Approved Before]],Table1[[#This Row],[HITS submitted before]]-Table1[[#This Row],[HITs Approved Before]],0)</f>
        <v>0</v>
      </c>
      <c r="I496">
        <v>0</v>
      </c>
      <c r="J496">
        <v>0</v>
      </c>
      <c r="K496">
        <f>Table1[[#This Row],[Number of HITs approved or rejected - Last 30 days]]-Table1[[#This Row],[Number of HITs approved - Last 30 days]]</f>
        <v>0</v>
      </c>
      <c r="L49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6" s="1">
        <v>0</v>
      </c>
      <c r="N496">
        <v>0</v>
      </c>
      <c r="O496">
        <v>0</v>
      </c>
      <c r="P496" s="1">
        <v>0</v>
      </c>
      <c r="Q496" t="s">
        <v>15</v>
      </c>
      <c r="S496" t="str">
        <f>IF(Table1[[#This Row],[HITS submitted before]]&lt;&gt;0,Table1[[#This Row],[Worker ID]],0)</f>
        <v>A1M2AROM5M1IT9</v>
      </c>
      <c r="T496">
        <f>IF(Table1[[#This Row],[Number of HITs approved or rejected - Last 30 days]]&lt;&gt;0,Table1[[#This Row],[Worker ID]],0)</f>
        <v>0</v>
      </c>
      <c r="U496" t="str">
        <f>IF(AND(Table1[[#This Row],[HITS submitted before]]&lt;&gt;0,Table1[[#This Row],[Number of HITs approved or rejected - Last 30 days]]=0),Table1[[#This Row],[Worker ID]],0)</f>
        <v>A1M2AROM5M1IT9</v>
      </c>
      <c r="V496">
        <f>IF(AND(Table1[[#This Row],[HITS submitted before]]=0,Table1[[#This Row],[Number of HITs approved or rejected - Last 30 days]]&lt;&gt;0),Table1[[#This Row],[Worker ID]],0)</f>
        <v>0</v>
      </c>
      <c r="W496">
        <f>IF(AND(Table1[[#This Row],[HITS submitted before]]&lt;&gt;0,Table1[[#This Row],[Number of HITs approved or rejected - Last 30 days]]&lt;&gt;0),Table1[[#This Row],[Worker ID]],0)</f>
        <v>0</v>
      </c>
    </row>
    <row r="497" spans="1:23" x14ac:dyDescent="0.25">
      <c r="A497" t="s">
        <v>320</v>
      </c>
      <c r="B497" t="s">
        <v>321</v>
      </c>
      <c r="C497">
        <v>1</v>
      </c>
      <c r="D497">
        <v>1</v>
      </c>
      <c r="E497" s="1">
        <v>1</v>
      </c>
      <c r="F497">
        <f>Table1[[#This Row],[Number of HITs approved or rejected - Lifetime]]-Table1[[#This Row],[Number of HITs approved or rejected - Last 30 days]]</f>
        <v>1</v>
      </c>
      <c r="G497">
        <f>Table1[[#This Row],[Number of HITs approved - Lifetime]]-Table1[[#This Row],[Number of HITs approved - Last 30 days]]</f>
        <v>1</v>
      </c>
      <c r="H497">
        <f>IF(Table1[[#This Row],[HITS submitted before]]&gt;Table1[[#This Row],[HITs Approved Before]],Table1[[#This Row],[HITS submitted before]]-Table1[[#This Row],[HITs Approved Before]],0)</f>
        <v>0</v>
      </c>
      <c r="I497">
        <v>0</v>
      </c>
      <c r="J497">
        <v>0</v>
      </c>
      <c r="K497">
        <f>Table1[[#This Row],[Number of HITs approved or rejected - Last 30 days]]-Table1[[#This Row],[Number of HITs approved - Last 30 days]]</f>
        <v>0</v>
      </c>
      <c r="L49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7" s="1">
        <v>0</v>
      </c>
      <c r="N497">
        <v>0</v>
      </c>
      <c r="O497">
        <v>0</v>
      </c>
      <c r="P497" s="1">
        <v>0</v>
      </c>
      <c r="Q497" t="s">
        <v>15</v>
      </c>
      <c r="S497" t="str">
        <f>IF(Table1[[#This Row],[HITS submitted before]]&lt;&gt;0,Table1[[#This Row],[Worker ID]],0)</f>
        <v>A1M6A01CROTF3K</v>
      </c>
      <c r="T497">
        <f>IF(Table1[[#This Row],[Number of HITs approved or rejected - Last 30 days]]&lt;&gt;0,Table1[[#This Row],[Worker ID]],0)</f>
        <v>0</v>
      </c>
      <c r="U497" t="str">
        <f>IF(AND(Table1[[#This Row],[HITS submitted before]]&lt;&gt;0,Table1[[#This Row],[Number of HITs approved or rejected - Last 30 days]]=0),Table1[[#This Row],[Worker ID]],0)</f>
        <v>A1M6A01CROTF3K</v>
      </c>
      <c r="V497">
        <f>IF(AND(Table1[[#This Row],[HITS submitted before]]=0,Table1[[#This Row],[Number of HITs approved or rejected - Last 30 days]]&lt;&gt;0),Table1[[#This Row],[Worker ID]],0)</f>
        <v>0</v>
      </c>
      <c r="W497">
        <f>IF(AND(Table1[[#This Row],[HITS submitted before]]&lt;&gt;0,Table1[[#This Row],[Number of HITs approved or rejected - Last 30 days]]&lt;&gt;0),Table1[[#This Row],[Worker ID]],0)</f>
        <v>0</v>
      </c>
    </row>
    <row r="498" spans="1:23" x14ac:dyDescent="0.25">
      <c r="A498" t="s">
        <v>322</v>
      </c>
      <c r="B498" t="s">
        <v>323</v>
      </c>
      <c r="C498">
        <v>1</v>
      </c>
      <c r="D498">
        <v>1</v>
      </c>
      <c r="E498" s="1">
        <v>1</v>
      </c>
      <c r="F498">
        <f>Table1[[#This Row],[Number of HITs approved or rejected - Lifetime]]-Table1[[#This Row],[Number of HITs approved or rejected - Last 30 days]]</f>
        <v>1</v>
      </c>
      <c r="G498">
        <f>Table1[[#This Row],[Number of HITs approved - Lifetime]]-Table1[[#This Row],[Number of HITs approved - Last 30 days]]</f>
        <v>1</v>
      </c>
      <c r="H498">
        <f>IF(Table1[[#This Row],[HITS submitted before]]&gt;Table1[[#This Row],[HITs Approved Before]],Table1[[#This Row],[HITS submitted before]]-Table1[[#This Row],[HITs Approved Before]],0)</f>
        <v>0</v>
      </c>
      <c r="I498">
        <v>0</v>
      </c>
      <c r="J498">
        <v>0</v>
      </c>
      <c r="K498">
        <f>Table1[[#This Row],[Number of HITs approved or rejected - Last 30 days]]-Table1[[#This Row],[Number of HITs approved - Last 30 days]]</f>
        <v>0</v>
      </c>
      <c r="L49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8" s="1">
        <v>0</v>
      </c>
      <c r="N498">
        <v>0</v>
      </c>
      <c r="O498">
        <v>0</v>
      </c>
      <c r="P498" s="1">
        <v>0</v>
      </c>
      <c r="Q498" t="s">
        <v>15</v>
      </c>
      <c r="S498" t="str">
        <f>IF(Table1[[#This Row],[HITS submitted before]]&lt;&gt;0,Table1[[#This Row],[Worker ID]],0)</f>
        <v>A1M76ECKJQD1NB</v>
      </c>
      <c r="T498">
        <f>IF(Table1[[#This Row],[Number of HITs approved or rejected - Last 30 days]]&lt;&gt;0,Table1[[#This Row],[Worker ID]],0)</f>
        <v>0</v>
      </c>
      <c r="U498" t="str">
        <f>IF(AND(Table1[[#This Row],[HITS submitted before]]&lt;&gt;0,Table1[[#This Row],[Number of HITs approved or rejected - Last 30 days]]=0),Table1[[#This Row],[Worker ID]],0)</f>
        <v>A1M76ECKJQD1NB</v>
      </c>
      <c r="V498">
        <f>IF(AND(Table1[[#This Row],[HITS submitted before]]=0,Table1[[#This Row],[Number of HITs approved or rejected - Last 30 days]]&lt;&gt;0),Table1[[#This Row],[Worker ID]],0)</f>
        <v>0</v>
      </c>
      <c r="W498">
        <f>IF(AND(Table1[[#This Row],[HITS submitted before]]&lt;&gt;0,Table1[[#This Row],[Number of HITs approved or rejected - Last 30 days]]&lt;&gt;0),Table1[[#This Row],[Worker ID]],0)</f>
        <v>0</v>
      </c>
    </row>
    <row r="499" spans="1:23" x14ac:dyDescent="0.25">
      <c r="A499" t="s">
        <v>330</v>
      </c>
      <c r="B499" t="s">
        <v>331</v>
      </c>
      <c r="C499">
        <v>1</v>
      </c>
      <c r="D499">
        <v>1</v>
      </c>
      <c r="E499" s="1">
        <v>1</v>
      </c>
      <c r="F499">
        <f>Table1[[#This Row],[Number of HITs approved or rejected - Lifetime]]-Table1[[#This Row],[Number of HITs approved or rejected - Last 30 days]]</f>
        <v>1</v>
      </c>
      <c r="G499">
        <f>Table1[[#This Row],[Number of HITs approved - Lifetime]]-Table1[[#This Row],[Number of HITs approved - Last 30 days]]</f>
        <v>1</v>
      </c>
      <c r="H499">
        <f>IF(Table1[[#This Row],[HITS submitted before]]&gt;Table1[[#This Row],[HITs Approved Before]],Table1[[#This Row],[HITS submitted before]]-Table1[[#This Row],[HITs Approved Before]],0)</f>
        <v>0</v>
      </c>
      <c r="I499">
        <v>0</v>
      </c>
      <c r="J499">
        <v>0</v>
      </c>
      <c r="K499">
        <f>Table1[[#This Row],[Number of HITs approved or rejected - Last 30 days]]-Table1[[#This Row],[Number of HITs approved - Last 30 days]]</f>
        <v>0</v>
      </c>
      <c r="L49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499" s="1">
        <v>0</v>
      </c>
      <c r="N499">
        <v>0</v>
      </c>
      <c r="O499">
        <v>0</v>
      </c>
      <c r="P499" s="1">
        <v>0</v>
      </c>
      <c r="Q499" t="s">
        <v>15</v>
      </c>
      <c r="S499" t="str">
        <f>IF(Table1[[#This Row],[HITS submitted before]]&lt;&gt;0,Table1[[#This Row],[Worker ID]],0)</f>
        <v>A1MZ3FT1VDHWXS</v>
      </c>
      <c r="T499">
        <f>IF(Table1[[#This Row],[Number of HITs approved or rejected - Last 30 days]]&lt;&gt;0,Table1[[#This Row],[Worker ID]],0)</f>
        <v>0</v>
      </c>
      <c r="U499" t="str">
        <f>IF(AND(Table1[[#This Row],[HITS submitted before]]&lt;&gt;0,Table1[[#This Row],[Number of HITs approved or rejected - Last 30 days]]=0),Table1[[#This Row],[Worker ID]],0)</f>
        <v>A1MZ3FT1VDHWXS</v>
      </c>
      <c r="V499">
        <f>IF(AND(Table1[[#This Row],[HITS submitted before]]=0,Table1[[#This Row],[Number of HITs approved or rejected - Last 30 days]]&lt;&gt;0),Table1[[#This Row],[Worker ID]],0)</f>
        <v>0</v>
      </c>
      <c r="W499">
        <f>IF(AND(Table1[[#This Row],[HITS submitted before]]&lt;&gt;0,Table1[[#This Row],[Number of HITs approved or rejected - Last 30 days]]&lt;&gt;0),Table1[[#This Row],[Worker ID]],0)</f>
        <v>0</v>
      </c>
    </row>
    <row r="500" spans="1:23" x14ac:dyDescent="0.25">
      <c r="A500" t="s">
        <v>336</v>
      </c>
      <c r="B500" t="s">
        <v>337</v>
      </c>
      <c r="C500">
        <v>1</v>
      </c>
      <c r="D500">
        <v>1</v>
      </c>
      <c r="E500" s="1">
        <v>1</v>
      </c>
      <c r="F500">
        <f>Table1[[#This Row],[Number of HITs approved or rejected - Lifetime]]-Table1[[#This Row],[Number of HITs approved or rejected - Last 30 days]]</f>
        <v>1</v>
      </c>
      <c r="G500">
        <f>Table1[[#This Row],[Number of HITs approved - Lifetime]]-Table1[[#This Row],[Number of HITs approved - Last 30 days]]</f>
        <v>1</v>
      </c>
      <c r="H500">
        <f>IF(Table1[[#This Row],[HITS submitted before]]&gt;Table1[[#This Row],[HITs Approved Before]],Table1[[#This Row],[HITS submitted before]]-Table1[[#This Row],[HITs Approved Before]],0)</f>
        <v>0</v>
      </c>
      <c r="I500">
        <v>0</v>
      </c>
      <c r="J500">
        <v>0</v>
      </c>
      <c r="K500">
        <f>Table1[[#This Row],[Number of HITs approved or rejected - Last 30 days]]-Table1[[#This Row],[Number of HITs approved - Last 30 days]]</f>
        <v>0</v>
      </c>
      <c r="L50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0" s="1">
        <v>0</v>
      </c>
      <c r="N500">
        <v>0</v>
      </c>
      <c r="O500">
        <v>0</v>
      </c>
      <c r="P500" s="1">
        <v>0</v>
      </c>
      <c r="Q500" t="s">
        <v>15</v>
      </c>
      <c r="S500" t="str">
        <f>IF(Table1[[#This Row],[HITS submitted before]]&lt;&gt;0,Table1[[#This Row],[Worker ID]],0)</f>
        <v>A1NGLD6319F0JZ</v>
      </c>
      <c r="T500">
        <f>IF(Table1[[#This Row],[Number of HITs approved or rejected - Last 30 days]]&lt;&gt;0,Table1[[#This Row],[Worker ID]],0)</f>
        <v>0</v>
      </c>
      <c r="U500" t="str">
        <f>IF(AND(Table1[[#This Row],[HITS submitted before]]&lt;&gt;0,Table1[[#This Row],[Number of HITs approved or rejected - Last 30 days]]=0),Table1[[#This Row],[Worker ID]],0)</f>
        <v>A1NGLD6319F0JZ</v>
      </c>
      <c r="V500">
        <f>IF(AND(Table1[[#This Row],[HITS submitted before]]=0,Table1[[#This Row],[Number of HITs approved or rejected - Last 30 days]]&lt;&gt;0),Table1[[#This Row],[Worker ID]],0)</f>
        <v>0</v>
      </c>
      <c r="W500">
        <f>IF(AND(Table1[[#This Row],[HITS submitted before]]&lt;&gt;0,Table1[[#This Row],[Number of HITs approved or rejected - Last 30 days]]&lt;&gt;0),Table1[[#This Row],[Worker ID]],0)</f>
        <v>0</v>
      </c>
    </row>
    <row r="501" spans="1:23" x14ac:dyDescent="0.25">
      <c r="A501" t="s">
        <v>338</v>
      </c>
      <c r="B501" t="s">
        <v>339</v>
      </c>
      <c r="C501">
        <v>1</v>
      </c>
      <c r="D501">
        <v>1</v>
      </c>
      <c r="E501" s="1">
        <v>1</v>
      </c>
      <c r="F501">
        <f>Table1[[#This Row],[Number of HITs approved or rejected - Lifetime]]-Table1[[#This Row],[Number of HITs approved or rejected - Last 30 days]]</f>
        <v>1</v>
      </c>
      <c r="G501">
        <f>Table1[[#This Row],[Number of HITs approved - Lifetime]]-Table1[[#This Row],[Number of HITs approved - Last 30 days]]</f>
        <v>1</v>
      </c>
      <c r="H501">
        <f>IF(Table1[[#This Row],[HITS submitted before]]&gt;Table1[[#This Row],[HITs Approved Before]],Table1[[#This Row],[HITS submitted before]]-Table1[[#This Row],[HITs Approved Before]],0)</f>
        <v>0</v>
      </c>
      <c r="I501">
        <v>0</v>
      </c>
      <c r="J501">
        <v>0</v>
      </c>
      <c r="K501">
        <f>Table1[[#This Row],[Number of HITs approved or rejected - Last 30 days]]-Table1[[#This Row],[Number of HITs approved - Last 30 days]]</f>
        <v>0</v>
      </c>
      <c r="L50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1" s="1">
        <v>0</v>
      </c>
      <c r="N501">
        <v>0</v>
      </c>
      <c r="O501">
        <v>0</v>
      </c>
      <c r="P501" s="1">
        <v>0</v>
      </c>
      <c r="Q501" t="s">
        <v>15</v>
      </c>
      <c r="S501" t="str">
        <f>IF(Table1[[#This Row],[HITS submitted before]]&lt;&gt;0,Table1[[#This Row],[Worker ID]],0)</f>
        <v>A1NKKZUSX4BDXF</v>
      </c>
      <c r="T501">
        <f>IF(Table1[[#This Row],[Number of HITs approved or rejected - Last 30 days]]&lt;&gt;0,Table1[[#This Row],[Worker ID]],0)</f>
        <v>0</v>
      </c>
      <c r="U501" t="str">
        <f>IF(AND(Table1[[#This Row],[HITS submitted before]]&lt;&gt;0,Table1[[#This Row],[Number of HITs approved or rejected - Last 30 days]]=0),Table1[[#This Row],[Worker ID]],0)</f>
        <v>A1NKKZUSX4BDXF</v>
      </c>
      <c r="V501">
        <f>IF(AND(Table1[[#This Row],[HITS submitted before]]=0,Table1[[#This Row],[Number of HITs approved or rejected - Last 30 days]]&lt;&gt;0),Table1[[#This Row],[Worker ID]],0)</f>
        <v>0</v>
      </c>
      <c r="W501">
        <f>IF(AND(Table1[[#This Row],[HITS submitted before]]&lt;&gt;0,Table1[[#This Row],[Number of HITs approved or rejected - Last 30 days]]&lt;&gt;0),Table1[[#This Row],[Worker ID]],0)</f>
        <v>0</v>
      </c>
    </row>
    <row r="502" spans="1:23" x14ac:dyDescent="0.25">
      <c r="A502" t="s">
        <v>344</v>
      </c>
      <c r="B502" t="s">
        <v>345</v>
      </c>
      <c r="C502">
        <v>1</v>
      </c>
      <c r="D502">
        <v>0</v>
      </c>
      <c r="E502" s="1">
        <v>0</v>
      </c>
      <c r="F502">
        <f>Table1[[#This Row],[Number of HITs approved or rejected - Lifetime]]-Table1[[#This Row],[Number of HITs approved or rejected - Last 30 days]]</f>
        <v>1</v>
      </c>
      <c r="G502">
        <f>Table1[[#This Row],[Number of HITs approved - Lifetime]]-Table1[[#This Row],[Number of HITs approved - Last 30 days]]</f>
        <v>0</v>
      </c>
      <c r="H502">
        <f>IF(Table1[[#This Row],[HITS submitted before]]&gt;Table1[[#This Row],[HITs Approved Before]],Table1[[#This Row],[HITS submitted before]]-Table1[[#This Row],[HITs Approved Before]],0)</f>
        <v>1</v>
      </c>
      <c r="I502">
        <v>0</v>
      </c>
      <c r="J502">
        <v>0</v>
      </c>
      <c r="K502">
        <f>Table1[[#This Row],[Number of HITs approved or rejected - Last 30 days]]-Table1[[#This Row],[Number of HITs approved - Last 30 days]]</f>
        <v>0</v>
      </c>
      <c r="L50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2" s="1">
        <v>0</v>
      </c>
      <c r="N502">
        <v>0</v>
      </c>
      <c r="O502">
        <v>0</v>
      </c>
      <c r="P502" s="1">
        <v>0</v>
      </c>
      <c r="Q502" t="s">
        <v>15</v>
      </c>
      <c r="S502" t="str">
        <f>IF(Table1[[#This Row],[HITS submitted before]]&lt;&gt;0,Table1[[#This Row],[Worker ID]],0)</f>
        <v>A1NQW9H2DW4XDG</v>
      </c>
      <c r="T502">
        <f>IF(Table1[[#This Row],[Number of HITs approved or rejected - Last 30 days]]&lt;&gt;0,Table1[[#This Row],[Worker ID]],0)</f>
        <v>0</v>
      </c>
      <c r="U502" t="str">
        <f>IF(AND(Table1[[#This Row],[HITS submitted before]]&lt;&gt;0,Table1[[#This Row],[Number of HITs approved or rejected - Last 30 days]]=0),Table1[[#This Row],[Worker ID]],0)</f>
        <v>A1NQW9H2DW4XDG</v>
      </c>
      <c r="V502">
        <f>IF(AND(Table1[[#This Row],[HITS submitted before]]=0,Table1[[#This Row],[Number of HITs approved or rejected - Last 30 days]]&lt;&gt;0),Table1[[#This Row],[Worker ID]],0)</f>
        <v>0</v>
      </c>
      <c r="W502">
        <f>IF(AND(Table1[[#This Row],[HITS submitted before]]&lt;&gt;0,Table1[[#This Row],[Number of HITs approved or rejected - Last 30 days]]&lt;&gt;0),Table1[[#This Row],[Worker ID]],0)</f>
        <v>0</v>
      </c>
    </row>
    <row r="503" spans="1:23" x14ac:dyDescent="0.25">
      <c r="A503" t="s">
        <v>348</v>
      </c>
      <c r="B503" t="s">
        <v>349</v>
      </c>
      <c r="C503">
        <v>1</v>
      </c>
      <c r="D503">
        <v>1</v>
      </c>
      <c r="E503" s="1">
        <v>1</v>
      </c>
      <c r="F503">
        <f>Table1[[#This Row],[Number of HITs approved or rejected - Lifetime]]-Table1[[#This Row],[Number of HITs approved or rejected - Last 30 days]]</f>
        <v>1</v>
      </c>
      <c r="G503">
        <f>Table1[[#This Row],[Number of HITs approved - Lifetime]]-Table1[[#This Row],[Number of HITs approved - Last 30 days]]</f>
        <v>1</v>
      </c>
      <c r="H503">
        <f>IF(Table1[[#This Row],[HITS submitted before]]&gt;Table1[[#This Row],[HITs Approved Before]],Table1[[#This Row],[HITS submitted before]]-Table1[[#This Row],[HITs Approved Before]],0)</f>
        <v>0</v>
      </c>
      <c r="I503">
        <v>0</v>
      </c>
      <c r="J503">
        <v>0</v>
      </c>
      <c r="K503">
        <f>Table1[[#This Row],[Number of HITs approved or rejected - Last 30 days]]-Table1[[#This Row],[Number of HITs approved - Last 30 days]]</f>
        <v>0</v>
      </c>
      <c r="L50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3" s="1">
        <v>0</v>
      </c>
      <c r="N503">
        <v>0</v>
      </c>
      <c r="O503">
        <v>0</v>
      </c>
      <c r="P503" s="1">
        <v>0</v>
      </c>
      <c r="Q503" t="s">
        <v>15</v>
      </c>
      <c r="S503" t="str">
        <f>IF(Table1[[#This Row],[HITS submitted before]]&lt;&gt;0,Table1[[#This Row],[Worker ID]],0)</f>
        <v>A1NSDCVK7C0UTU</v>
      </c>
      <c r="T503">
        <f>IF(Table1[[#This Row],[Number of HITs approved or rejected - Last 30 days]]&lt;&gt;0,Table1[[#This Row],[Worker ID]],0)</f>
        <v>0</v>
      </c>
      <c r="U503" t="str">
        <f>IF(AND(Table1[[#This Row],[HITS submitted before]]&lt;&gt;0,Table1[[#This Row],[Number of HITs approved or rejected - Last 30 days]]=0),Table1[[#This Row],[Worker ID]],0)</f>
        <v>A1NSDCVK7C0UTU</v>
      </c>
      <c r="V503">
        <f>IF(AND(Table1[[#This Row],[HITS submitted before]]=0,Table1[[#This Row],[Number of HITs approved or rejected - Last 30 days]]&lt;&gt;0),Table1[[#This Row],[Worker ID]],0)</f>
        <v>0</v>
      </c>
      <c r="W503">
        <f>IF(AND(Table1[[#This Row],[HITS submitted before]]&lt;&gt;0,Table1[[#This Row],[Number of HITs approved or rejected - Last 30 days]]&lt;&gt;0),Table1[[#This Row],[Worker ID]],0)</f>
        <v>0</v>
      </c>
    </row>
    <row r="504" spans="1:23" x14ac:dyDescent="0.25">
      <c r="A504" t="s">
        <v>350</v>
      </c>
      <c r="B504" t="s">
        <v>351</v>
      </c>
      <c r="C504">
        <v>1</v>
      </c>
      <c r="D504">
        <v>1</v>
      </c>
      <c r="E504" s="1">
        <v>1</v>
      </c>
      <c r="F504">
        <f>Table1[[#This Row],[Number of HITs approved or rejected - Lifetime]]-Table1[[#This Row],[Number of HITs approved or rejected - Last 30 days]]</f>
        <v>1</v>
      </c>
      <c r="G504">
        <f>Table1[[#This Row],[Number of HITs approved - Lifetime]]-Table1[[#This Row],[Number of HITs approved - Last 30 days]]</f>
        <v>1</v>
      </c>
      <c r="H504">
        <f>IF(Table1[[#This Row],[HITS submitted before]]&gt;Table1[[#This Row],[HITs Approved Before]],Table1[[#This Row],[HITS submitted before]]-Table1[[#This Row],[HITs Approved Before]],0)</f>
        <v>0</v>
      </c>
      <c r="I504">
        <v>0</v>
      </c>
      <c r="J504">
        <v>0</v>
      </c>
      <c r="K504">
        <f>Table1[[#This Row],[Number of HITs approved or rejected - Last 30 days]]-Table1[[#This Row],[Number of HITs approved - Last 30 days]]</f>
        <v>0</v>
      </c>
      <c r="L50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4" s="1">
        <v>0</v>
      </c>
      <c r="N504">
        <v>0</v>
      </c>
      <c r="O504">
        <v>0</v>
      </c>
      <c r="P504" s="1">
        <v>0</v>
      </c>
      <c r="Q504" t="s">
        <v>15</v>
      </c>
      <c r="S504" t="str">
        <f>IF(Table1[[#This Row],[HITS submitted before]]&lt;&gt;0,Table1[[#This Row],[Worker ID]],0)</f>
        <v>A1NZ394HBEFNEM</v>
      </c>
      <c r="T504">
        <f>IF(Table1[[#This Row],[Number of HITs approved or rejected - Last 30 days]]&lt;&gt;0,Table1[[#This Row],[Worker ID]],0)</f>
        <v>0</v>
      </c>
      <c r="U504" t="str">
        <f>IF(AND(Table1[[#This Row],[HITS submitted before]]&lt;&gt;0,Table1[[#This Row],[Number of HITs approved or rejected - Last 30 days]]=0),Table1[[#This Row],[Worker ID]],0)</f>
        <v>A1NZ394HBEFNEM</v>
      </c>
      <c r="V504">
        <f>IF(AND(Table1[[#This Row],[HITS submitted before]]=0,Table1[[#This Row],[Number of HITs approved or rejected - Last 30 days]]&lt;&gt;0),Table1[[#This Row],[Worker ID]],0)</f>
        <v>0</v>
      </c>
      <c r="W504">
        <f>IF(AND(Table1[[#This Row],[HITS submitted before]]&lt;&gt;0,Table1[[#This Row],[Number of HITs approved or rejected - Last 30 days]]&lt;&gt;0),Table1[[#This Row],[Worker ID]],0)</f>
        <v>0</v>
      </c>
    </row>
    <row r="505" spans="1:23" x14ac:dyDescent="0.25">
      <c r="A505" t="s">
        <v>352</v>
      </c>
      <c r="B505" t="s">
        <v>353</v>
      </c>
      <c r="C505">
        <v>1</v>
      </c>
      <c r="D505">
        <v>1</v>
      </c>
      <c r="E505" s="1">
        <v>1</v>
      </c>
      <c r="F505">
        <f>Table1[[#This Row],[Number of HITs approved or rejected - Lifetime]]-Table1[[#This Row],[Number of HITs approved or rejected - Last 30 days]]</f>
        <v>1</v>
      </c>
      <c r="G505">
        <f>Table1[[#This Row],[Number of HITs approved - Lifetime]]-Table1[[#This Row],[Number of HITs approved - Last 30 days]]</f>
        <v>1</v>
      </c>
      <c r="H505">
        <f>IF(Table1[[#This Row],[HITS submitted before]]&gt;Table1[[#This Row],[HITs Approved Before]],Table1[[#This Row],[HITS submitted before]]-Table1[[#This Row],[HITs Approved Before]],0)</f>
        <v>0</v>
      </c>
      <c r="I505">
        <v>0</v>
      </c>
      <c r="J505">
        <v>0</v>
      </c>
      <c r="K505">
        <f>Table1[[#This Row],[Number of HITs approved or rejected - Last 30 days]]-Table1[[#This Row],[Number of HITs approved - Last 30 days]]</f>
        <v>0</v>
      </c>
      <c r="L50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5" s="1">
        <v>0</v>
      </c>
      <c r="N505">
        <v>0</v>
      </c>
      <c r="O505">
        <v>0</v>
      </c>
      <c r="P505" s="1">
        <v>0</v>
      </c>
      <c r="Q505" t="s">
        <v>15</v>
      </c>
      <c r="S505" t="str">
        <f>IF(Table1[[#This Row],[HITS submitted before]]&lt;&gt;0,Table1[[#This Row],[Worker ID]],0)</f>
        <v>A1O7JVT3DJ7I0D</v>
      </c>
      <c r="T505">
        <f>IF(Table1[[#This Row],[Number of HITs approved or rejected - Last 30 days]]&lt;&gt;0,Table1[[#This Row],[Worker ID]],0)</f>
        <v>0</v>
      </c>
      <c r="U505" t="str">
        <f>IF(AND(Table1[[#This Row],[HITS submitted before]]&lt;&gt;0,Table1[[#This Row],[Number of HITs approved or rejected - Last 30 days]]=0),Table1[[#This Row],[Worker ID]],0)</f>
        <v>A1O7JVT3DJ7I0D</v>
      </c>
      <c r="V505">
        <f>IF(AND(Table1[[#This Row],[HITS submitted before]]=0,Table1[[#This Row],[Number of HITs approved or rejected - Last 30 days]]&lt;&gt;0),Table1[[#This Row],[Worker ID]],0)</f>
        <v>0</v>
      </c>
      <c r="W505">
        <f>IF(AND(Table1[[#This Row],[HITS submitted before]]&lt;&gt;0,Table1[[#This Row],[Number of HITs approved or rejected - Last 30 days]]&lt;&gt;0),Table1[[#This Row],[Worker ID]],0)</f>
        <v>0</v>
      </c>
    </row>
    <row r="506" spans="1:23" x14ac:dyDescent="0.25">
      <c r="A506" t="s">
        <v>360</v>
      </c>
      <c r="B506" t="s">
        <v>361</v>
      </c>
      <c r="C506">
        <v>1</v>
      </c>
      <c r="D506">
        <v>0</v>
      </c>
      <c r="E506" s="1">
        <v>0</v>
      </c>
      <c r="F506">
        <f>Table1[[#This Row],[Number of HITs approved or rejected - Lifetime]]-Table1[[#This Row],[Number of HITs approved or rejected - Last 30 days]]</f>
        <v>1</v>
      </c>
      <c r="G506">
        <f>Table1[[#This Row],[Number of HITs approved - Lifetime]]-Table1[[#This Row],[Number of HITs approved - Last 30 days]]</f>
        <v>0</v>
      </c>
      <c r="H506">
        <f>IF(Table1[[#This Row],[HITS submitted before]]&gt;Table1[[#This Row],[HITs Approved Before]],Table1[[#This Row],[HITS submitted before]]-Table1[[#This Row],[HITs Approved Before]],0)</f>
        <v>1</v>
      </c>
      <c r="I506">
        <v>0</v>
      </c>
      <c r="J506">
        <v>0</v>
      </c>
      <c r="K506">
        <f>Table1[[#This Row],[Number of HITs approved or rejected - Last 30 days]]-Table1[[#This Row],[Number of HITs approved - Last 30 days]]</f>
        <v>0</v>
      </c>
      <c r="L50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6" s="1">
        <v>0</v>
      </c>
      <c r="N506">
        <v>0</v>
      </c>
      <c r="O506">
        <v>0</v>
      </c>
      <c r="P506" s="1">
        <v>0</v>
      </c>
      <c r="Q506" t="s">
        <v>15</v>
      </c>
      <c r="S506" t="str">
        <f>IF(Table1[[#This Row],[HITS submitted before]]&lt;&gt;0,Table1[[#This Row],[Worker ID]],0)</f>
        <v>A1OMGGZZM6G82L</v>
      </c>
      <c r="T506">
        <f>IF(Table1[[#This Row],[Number of HITs approved or rejected - Last 30 days]]&lt;&gt;0,Table1[[#This Row],[Worker ID]],0)</f>
        <v>0</v>
      </c>
      <c r="U506" t="str">
        <f>IF(AND(Table1[[#This Row],[HITS submitted before]]&lt;&gt;0,Table1[[#This Row],[Number of HITs approved or rejected - Last 30 days]]=0),Table1[[#This Row],[Worker ID]],0)</f>
        <v>A1OMGGZZM6G82L</v>
      </c>
      <c r="V506">
        <f>IF(AND(Table1[[#This Row],[HITS submitted before]]=0,Table1[[#This Row],[Number of HITs approved or rejected - Last 30 days]]&lt;&gt;0),Table1[[#This Row],[Worker ID]],0)</f>
        <v>0</v>
      </c>
      <c r="W506">
        <f>IF(AND(Table1[[#This Row],[HITS submitted before]]&lt;&gt;0,Table1[[#This Row],[Number of HITs approved or rejected - Last 30 days]]&lt;&gt;0),Table1[[#This Row],[Worker ID]],0)</f>
        <v>0</v>
      </c>
    </row>
    <row r="507" spans="1:23" x14ac:dyDescent="0.25">
      <c r="A507" t="s">
        <v>364</v>
      </c>
      <c r="B507" t="s">
        <v>365</v>
      </c>
      <c r="C507">
        <v>1</v>
      </c>
      <c r="D507">
        <v>1</v>
      </c>
      <c r="E507" s="1">
        <v>1</v>
      </c>
      <c r="F507">
        <f>Table1[[#This Row],[Number of HITs approved or rejected - Lifetime]]-Table1[[#This Row],[Number of HITs approved or rejected - Last 30 days]]</f>
        <v>1</v>
      </c>
      <c r="G507">
        <f>Table1[[#This Row],[Number of HITs approved - Lifetime]]-Table1[[#This Row],[Number of HITs approved - Last 30 days]]</f>
        <v>1</v>
      </c>
      <c r="H507">
        <f>IF(Table1[[#This Row],[HITS submitted before]]&gt;Table1[[#This Row],[HITs Approved Before]],Table1[[#This Row],[HITS submitted before]]-Table1[[#This Row],[HITs Approved Before]],0)</f>
        <v>0</v>
      </c>
      <c r="I507">
        <v>0</v>
      </c>
      <c r="J507">
        <v>0</v>
      </c>
      <c r="K507">
        <f>Table1[[#This Row],[Number of HITs approved or rejected - Last 30 days]]-Table1[[#This Row],[Number of HITs approved - Last 30 days]]</f>
        <v>0</v>
      </c>
      <c r="L50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7" s="1">
        <v>0</v>
      </c>
      <c r="N507">
        <v>0</v>
      </c>
      <c r="O507">
        <v>0</v>
      </c>
      <c r="P507" s="1">
        <v>0</v>
      </c>
      <c r="Q507" t="s">
        <v>15</v>
      </c>
      <c r="S507" t="str">
        <f>IF(Table1[[#This Row],[HITS submitted before]]&lt;&gt;0,Table1[[#This Row],[Worker ID]],0)</f>
        <v>A1OSU7I0UWU54E</v>
      </c>
      <c r="T507">
        <f>IF(Table1[[#This Row],[Number of HITs approved or rejected - Last 30 days]]&lt;&gt;0,Table1[[#This Row],[Worker ID]],0)</f>
        <v>0</v>
      </c>
      <c r="U507" t="str">
        <f>IF(AND(Table1[[#This Row],[HITS submitted before]]&lt;&gt;0,Table1[[#This Row],[Number of HITs approved or rejected - Last 30 days]]=0),Table1[[#This Row],[Worker ID]],0)</f>
        <v>A1OSU7I0UWU54E</v>
      </c>
      <c r="V507">
        <f>IF(AND(Table1[[#This Row],[HITS submitted before]]=0,Table1[[#This Row],[Number of HITs approved or rejected - Last 30 days]]&lt;&gt;0),Table1[[#This Row],[Worker ID]],0)</f>
        <v>0</v>
      </c>
      <c r="W507">
        <f>IF(AND(Table1[[#This Row],[HITS submitted before]]&lt;&gt;0,Table1[[#This Row],[Number of HITs approved or rejected - Last 30 days]]&lt;&gt;0),Table1[[#This Row],[Worker ID]],0)</f>
        <v>0</v>
      </c>
    </row>
    <row r="508" spans="1:23" x14ac:dyDescent="0.25">
      <c r="A508" t="s">
        <v>374</v>
      </c>
      <c r="B508" t="s">
        <v>375</v>
      </c>
      <c r="C508">
        <v>1</v>
      </c>
      <c r="D508">
        <v>1</v>
      </c>
      <c r="E508" s="1">
        <v>1</v>
      </c>
      <c r="F508">
        <f>Table1[[#This Row],[Number of HITs approved or rejected - Lifetime]]-Table1[[#This Row],[Number of HITs approved or rejected - Last 30 days]]</f>
        <v>1</v>
      </c>
      <c r="G508">
        <f>Table1[[#This Row],[Number of HITs approved - Lifetime]]-Table1[[#This Row],[Number of HITs approved - Last 30 days]]</f>
        <v>1</v>
      </c>
      <c r="H508">
        <f>IF(Table1[[#This Row],[HITS submitted before]]&gt;Table1[[#This Row],[HITs Approved Before]],Table1[[#This Row],[HITS submitted before]]-Table1[[#This Row],[HITs Approved Before]],0)</f>
        <v>0</v>
      </c>
      <c r="I508">
        <v>0</v>
      </c>
      <c r="J508">
        <v>0</v>
      </c>
      <c r="K508">
        <f>Table1[[#This Row],[Number of HITs approved or rejected - Last 30 days]]-Table1[[#This Row],[Number of HITs approved - Last 30 days]]</f>
        <v>0</v>
      </c>
      <c r="L50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8" s="1">
        <v>0</v>
      </c>
      <c r="N508">
        <v>0</v>
      </c>
      <c r="O508">
        <v>0</v>
      </c>
      <c r="P508" s="1">
        <v>0</v>
      </c>
      <c r="Q508" t="s">
        <v>15</v>
      </c>
      <c r="S508" t="str">
        <f>IF(Table1[[#This Row],[HITS submitted before]]&lt;&gt;0,Table1[[#This Row],[Worker ID]],0)</f>
        <v>A1PTQ0ZHFE32AY</v>
      </c>
      <c r="T508">
        <f>IF(Table1[[#This Row],[Number of HITs approved or rejected - Last 30 days]]&lt;&gt;0,Table1[[#This Row],[Worker ID]],0)</f>
        <v>0</v>
      </c>
      <c r="U508" t="str">
        <f>IF(AND(Table1[[#This Row],[HITS submitted before]]&lt;&gt;0,Table1[[#This Row],[Number of HITs approved or rejected - Last 30 days]]=0),Table1[[#This Row],[Worker ID]],0)</f>
        <v>A1PTQ0ZHFE32AY</v>
      </c>
      <c r="V508">
        <f>IF(AND(Table1[[#This Row],[HITS submitted before]]=0,Table1[[#This Row],[Number of HITs approved or rejected - Last 30 days]]&lt;&gt;0),Table1[[#This Row],[Worker ID]],0)</f>
        <v>0</v>
      </c>
      <c r="W508">
        <f>IF(AND(Table1[[#This Row],[HITS submitted before]]&lt;&gt;0,Table1[[#This Row],[Number of HITs approved or rejected - Last 30 days]]&lt;&gt;0),Table1[[#This Row],[Worker ID]],0)</f>
        <v>0</v>
      </c>
    </row>
    <row r="509" spans="1:23" x14ac:dyDescent="0.25">
      <c r="A509" t="s">
        <v>376</v>
      </c>
      <c r="B509" t="s">
        <v>377</v>
      </c>
      <c r="C509">
        <v>1</v>
      </c>
      <c r="D509">
        <v>1</v>
      </c>
      <c r="E509" s="1">
        <v>1</v>
      </c>
      <c r="F509">
        <f>Table1[[#This Row],[Number of HITs approved or rejected - Lifetime]]-Table1[[#This Row],[Number of HITs approved or rejected - Last 30 days]]</f>
        <v>1</v>
      </c>
      <c r="G509">
        <f>Table1[[#This Row],[Number of HITs approved - Lifetime]]-Table1[[#This Row],[Number of HITs approved - Last 30 days]]</f>
        <v>1</v>
      </c>
      <c r="H509">
        <f>IF(Table1[[#This Row],[HITS submitted before]]&gt;Table1[[#This Row],[HITs Approved Before]],Table1[[#This Row],[HITS submitted before]]-Table1[[#This Row],[HITs Approved Before]],0)</f>
        <v>0</v>
      </c>
      <c r="I509">
        <v>0</v>
      </c>
      <c r="J509">
        <v>0</v>
      </c>
      <c r="K509">
        <f>Table1[[#This Row],[Number of HITs approved or rejected - Last 30 days]]-Table1[[#This Row],[Number of HITs approved - Last 30 days]]</f>
        <v>0</v>
      </c>
      <c r="L50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09" s="1">
        <v>0</v>
      </c>
      <c r="N509">
        <v>0</v>
      </c>
      <c r="O509">
        <v>0</v>
      </c>
      <c r="P509" s="1">
        <v>0</v>
      </c>
      <c r="Q509" t="s">
        <v>15</v>
      </c>
      <c r="S509" t="str">
        <f>IF(Table1[[#This Row],[HITS submitted before]]&lt;&gt;0,Table1[[#This Row],[Worker ID]],0)</f>
        <v>A1Q3WD0690AMUQ</v>
      </c>
      <c r="T509">
        <f>IF(Table1[[#This Row],[Number of HITs approved or rejected - Last 30 days]]&lt;&gt;0,Table1[[#This Row],[Worker ID]],0)</f>
        <v>0</v>
      </c>
      <c r="U509" t="str">
        <f>IF(AND(Table1[[#This Row],[HITS submitted before]]&lt;&gt;0,Table1[[#This Row],[Number of HITs approved or rejected - Last 30 days]]=0),Table1[[#This Row],[Worker ID]],0)</f>
        <v>A1Q3WD0690AMUQ</v>
      </c>
      <c r="V509">
        <f>IF(AND(Table1[[#This Row],[HITS submitted before]]=0,Table1[[#This Row],[Number of HITs approved or rejected - Last 30 days]]&lt;&gt;0),Table1[[#This Row],[Worker ID]],0)</f>
        <v>0</v>
      </c>
      <c r="W509">
        <f>IF(AND(Table1[[#This Row],[HITS submitted before]]&lt;&gt;0,Table1[[#This Row],[Number of HITs approved or rejected - Last 30 days]]&lt;&gt;0),Table1[[#This Row],[Worker ID]],0)</f>
        <v>0</v>
      </c>
    </row>
    <row r="510" spans="1:23" x14ac:dyDescent="0.25">
      <c r="A510" t="s">
        <v>380</v>
      </c>
      <c r="B510" t="s">
        <v>381</v>
      </c>
      <c r="C510">
        <v>1</v>
      </c>
      <c r="D510">
        <v>1</v>
      </c>
      <c r="E510" s="1">
        <v>1</v>
      </c>
      <c r="F510">
        <f>Table1[[#This Row],[Number of HITs approved or rejected - Lifetime]]-Table1[[#This Row],[Number of HITs approved or rejected - Last 30 days]]</f>
        <v>1</v>
      </c>
      <c r="G510">
        <f>Table1[[#This Row],[Number of HITs approved - Lifetime]]-Table1[[#This Row],[Number of HITs approved - Last 30 days]]</f>
        <v>1</v>
      </c>
      <c r="H510">
        <f>IF(Table1[[#This Row],[HITS submitted before]]&gt;Table1[[#This Row],[HITs Approved Before]],Table1[[#This Row],[HITS submitted before]]-Table1[[#This Row],[HITs Approved Before]],0)</f>
        <v>0</v>
      </c>
      <c r="I510">
        <v>0</v>
      </c>
      <c r="J510">
        <v>0</v>
      </c>
      <c r="K510">
        <f>Table1[[#This Row],[Number of HITs approved or rejected - Last 30 days]]-Table1[[#This Row],[Number of HITs approved - Last 30 days]]</f>
        <v>0</v>
      </c>
      <c r="L5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0" s="1">
        <v>0</v>
      </c>
      <c r="N510">
        <v>0</v>
      </c>
      <c r="O510">
        <v>0</v>
      </c>
      <c r="P510" s="1">
        <v>0</v>
      </c>
      <c r="Q510" t="s">
        <v>15</v>
      </c>
      <c r="S510" t="str">
        <f>IF(Table1[[#This Row],[HITS submitted before]]&lt;&gt;0,Table1[[#This Row],[Worker ID]],0)</f>
        <v>A1QCCXXFM8EH00</v>
      </c>
      <c r="T510">
        <f>IF(Table1[[#This Row],[Number of HITs approved or rejected - Last 30 days]]&lt;&gt;0,Table1[[#This Row],[Worker ID]],0)</f>
        <v>0</v>
      </c>
      <c r="U510" t="str">
        <f>IF(AND(Table1[[#This Row],[HITS submitted before]]&lt;&gt;0,Table1[[#This Row],[Number of HITs approved or rejected - Last 30 days]]=0),Table1[[#This Row],[Worker ID]],0)</f>
        <v>A1QCCXXFM8EH00</v>
      </c>
      <c r="V510">
        <f>IF(AND(Table1[[#This Row],[HITS submitted before]]=0,Table1[[#This Row],[Number of HITs approved or rejected - Last 30 days]]&lt;&gt;0),Table1[[#This Row],[Worker ID]],0)</f>
        <v>0</v>
      </c>
      <c r="W510">
        <f>IF(AND(Table1[[#This Row],[HITS submitted before]]&lt;&gt;0,Table1[[#This Row],[Number of HITs approved or rejected - Last 30 days]]&lt;&gt;0),Table1[[#This Row],[Worker ID]],0)</f>
        <v>0</v>
      </c>
    </row>
    <row r="511" spans="1:23" x14ac:dyDescent="0.25">
      <c r="A511" t="s">
        <v>382</v>
      </c>
      <c r="B511" t="s">
        <v>383</v>
      </c>
      <c r="C511">
        <v>2</v>
      </c>
      <c r="D511">
        <v>2</v>
      </c>
      <c r="E511" s="1">
        <v>1</v>
      </c>
      <c r="F511">
        <f>Table1[[#This Row],[Number of HITs approved or rejected - Lifetime]]-Table1[[#This Row],[Number of HITs approved or rejected - Last 30 days]]</f>
        <v>2</v>
      </c>
      <c r="G511">
        <f>Table1[[#This Row],[Number of HITs approved - Lifetime]]-Table1[[#This Row],[Number of HITs approved - Last 30 days]]</f>
        <v>2</v>
      </c>
      <c r="H511">
        <f>IF(Table1[[#This Row],[HITS submitted before]]&gt;Table1[[#This Row],[HITs Approved Before]],Table1[[#This Row],[HITS submitted before]]-Table1[[#This Row],[HITs Approved Before]],0)</f>
        <v>0</v>
      </c>
      <c r="I511">
        <v>0</v>
      </c>
      <c r="J511">
        <v>0</v>
      </c>
      <c r="K511">
        <f>Table1[[#This Row],[Number of HITs approved or rejected - Last 30 days]]-Table1[[#This Row],[Number of HITs approved - Last 30 days]]</f>
        <v>0</v>
      </c>
      <c r="L5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1" s="1">
        <v>0</v>
      </c>
      <c r="N511">
        <v>0</v>
      </c>
      <c r="O511">
        <v>0</v>
      </c>
      <c r="P511" s="1">
        <v>0</v>
      </c>
      <c r="Q511" t="s">
        <v>15</v>
      </c>
      <c r="S511" t="str">
        <f>IF(Table1[[#This Row],[HITS submitted before]]&lt;&gt;0,Table1[[#This Row],[Worker ID]],0)</f>
        <v>A1QD0XE25CXJ2A</v>
      </c>
      <c r="T511">
        <f>IF(Table1[[#This Row],[Number of HITs approved or rejected - Last 30 days]]&lt;&gt;0,Table1[[#This Row],[Worker ID]],0)</f>
        <v>0</v>
      </c>
      <c r="U511" t="str">
        <f>IF(AND(Table1[[#This Row],[HITS submitted before]]&lt;&gt;0,Table1[[#This Row],[Number of HITs approved or rejected - Last 30 days]]=0),Table1[[#This Row],[Worker ID]],0)</f>
        <v>A1QD0XE25CXJ2A</v>
      </c>
      <c r="V511">
        <f>IF(AND(Table1[[#This Row],[HITS submitted before]]=0,Table1[[#This Row],[Number of HITs approved or rejected - Last 30 days]]&lt;&gt;0),Table1[[#This Row],[Worker ID]],0)</f>
        <v>0</v>
      </c>
      <c r="W511">
        <f>IF(AND(Table1[[#This Row],[HITS submitted before]]&lt;&gt;0,Table1[[#This Row],[Number of HITs approved or rejected - Last 30 days]]&lt;&gt;0),Table1[[#This Row],[Worker ID]],0)</f>
        <v>0</v>
      </c>
    </row>
    <row r="512" spans="1:23" x14ac:dyDescent="0.25">
      <c r="A512" t="s">
        <v>384</v>
      </c>
      <c r="B512" t="s">
        <v>385</v>
      </c>
      <c r="C512">
        <v>1</v>
      </c>
      <c r="D512">
        <v>1</v>
      </c>
      <c r="E512" s="1">
        <v>1</v>
      </c>
      <c r="F512">
        <f>Table1[[#This Row],[Number of HITs approved or rejected - Lifetime]]-Table1[[#This Row],[Number of HITs approved or rejected - Last 30 days]]</f>
        <v>1</v>
      </c>
      <c r="G512">
        <f>Table1[[#This Row],[Number of HITs approved - Lifetime]]-Table1[[#This Row],[Number of HITs approved - Last 30 days]]</f>
        <v>1</v>
      </c>
      <c r="H512">
        <f>IF(Table1[[#This Row],[HITS submitted before]]&gt;Table1[[#This Row],[HITs Approved Before]],Table1[[#This Row],[HITS submitted before]]-Table1[[#This Row],[HITs Approved Before]],0)</f>
        <v>0</v>
      </c>
      <c r="I512">
        <v>0</v>
      </c>
      <c r="J512">
        <v>0</v>
      </c>
      <c r="K512">
        <f>Table1[[#This Row],[Number of HITs approved or rejected - Last 30 days]]-Table1[[#This Row],[Number of HITs approved - Last 30 days]]</f>
        <v>0</v>
      </c>
      <c r="L5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2" s="1">
        <v>0</v>
      </c>
      <c r="N512">
        <v>0</v>
      </c>
      <c r="O512">
        <v>0</v>
      </c>
      <c r="P512" s="1">
        <v>0</v>
      </c>
      <c r="Q512" t="s">
        <v>15</v>
      </c>
      <c r="S512" t="str">
        <f>IF(Table1[[#This Row],[HITS submitted before]]&lt;&gt;0,Table1[[#This Row],[Worker ID]],0)</f>
        <v>A1QHNLJCVOQJ08</v>
      </c>
      <c r="T512">
        <f>IF(Table1[[#This Row],[Number of HITs approved or rejected - Last 30 days]]&lt;&gt;0,Table1[[#This Row],[Worker ID]],0)</f>
        <v>0</v>
      </c>
      <c r="U512" t="str">
        <f>IF(AND(Table1[[#This Row],[HITS submitted before]]&lt;&gt;0,Table1[[#This Row],[Number of HITs approved or rejected - Last 30 days]]=0),Table1[[#This Row],[Worker ID]],0)</f>
        <v>A1QHNLJCVOQJ08</v>
      </c>
      <c r="V512">
        <f>IF(AND(Table1[[#This Row],[HITS submitted before]]=0,Table1[[#This Row],[Number of HITs approved or rejected - Last 30 days]]&lt;&gt;0),Table1[[#This Row],[Worker ID]],0)</f>
        <v>0</v>
      </c>
      <c r="W512">
        <f>IF(AND(Table1[[#This Row],[HITS submitted before]]&lt;&gt;0,Table1[[#This Row],[Number of HITs approved or rejected - Last 30 days]]&lt;&gt;0),Table1[[#This Row],[Worker ID]],0)</f>
        <v>0</v>
      </c>
    </row>
    <row r="513" spans="1:23" x14ac:dyDescent="0.25">
      <c r="A513" t="s">
        <v>386</v>
      </c>
      <c r="B513" t="s">
        <v>387</v>
      </c>
      <c r="C513">
        <v>1</v>
      </c>
      <c r="D513">
        <v>1</v>
      </c>
      <c r="E513" s="1">
        <v>1</v>
      </c>
      <c r="F513">
        <f>Table1[[#This Row],[Number of HITs approved or rejected - Lifetime]]-Table1[[#This Row],[Number of HITs approved or rejected - Last 30 days]]</f>
        <v>1</v>
      </c>
      <c r="G513">
        <f>Table1[[#This Row],[Number of HITs approved - Lifetime]]-Table1[[#This Row],[Number of HITs approved - Last 30 days]]</f>
        <v>1</v>
      </c>
      <c r="H513">
        <f>IF(Table1[[#This Row],[HITS submitted before]]&gt;Table1[[#This Row],[HITs Approved Before]],Table1[[#This Row],[HITS submitted before]]-Table1[[#This Row],[HITs Approved Before]],0)</f>
        <v>0</v>
      </c>
      <c r="I513">
        <v>0</v>
      </c>
      <c r="J513">
        <v>0</v>
      </c>
      <c r="K513">
        <f>Table1[[#This Row],[Number of HITs approved or rejected - Last 30 days]]-Table1[[#This Row],[Number of HITs approved - Last 30 days]]</f>
        <v>0</v>
      </c>
      <c r="L5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3" s="1">
        <v>0</v>
      </c>
      <c r="N513">
        <v>0</v>
      </c>
      <c r="O513">
        <v>0</v>
      </c>
      <c r="P513" s="1">
        <v>0</v>
      </c>
      <c r="Q513" t="s">
        <v>15</v>
      </c>
      <c r="S513" t="str">
        <f>IF(Table1[[#This Row],[HITS submitted before]]&lt;&gt;0,Table1[[#This Row],[Worker ID]],0)</f>
        <v>A1QJB929SY95XX</v>
      </c>
      <c r="T513">
        <f>IF(Table1[[#This Row],[Number of HITs approved or rejected - Last 30 days]]&lt;&gt;0,Table1[[#This Row],[Worker ID]],0)</f>
        <v>0</v>
      </c>
      <c r="U513" t="str">
        <f>IF(AND(Table1[[#This Row],[HITS submitted before]]&lt;&gt;0,Table1[[#This Row],[Number of HITs approved or rejected - Last 30 days]]=0),Table1[[#This Row],[Worker ID]],0)</f>
        <v>A1QJB929SY95XX</v>
      </c>
      <c r="V513">
        <f>IF(AND(Table1[[#This Row],[HITS submitted before]]=0,Table1[[#This Row],[Number of HITs approved or rejected - Last 30 days]]&lt;&gt;0),Table1[[#This Row],[Worker ID]],0)</f>
        <v>0</v>
      </c>
      <c r="W513">
        <f>IF(AND(Table1[[#This Row],[HITS submitted before]]&lt;&gt;0,Table1[[#This Row],[Number of HITs approved or rejected - Last 30 days]]&lt;&gt;0),Table1[[#This Row],[Worker ID]],0)</f>
        <v>0</v>
      </c>
    </row>
    <row r="514" spans="1:23" x14ac:dyDescent="0.25">
      <c r="A514" t="s">
        <v>388</v>
      </c>
      <c r="B514" t="s">
        <v>389</v>
      </c>
      <c r="C514">
        <v>1</v>
      </c>
      <c r="D514">
        <v>1</v>
      </c>
      <c r="E514" s="1">
        <v>1</v>
      </c>
      <c r="F514">
        <f>Table1[[#This Row],[Number of HITs approved or rejected - Lifetime]]-Table1[[#This Row],[Number of HITs approved or rejected - Last 30 days]]</f>
        <v>1</v>
      </c>
      <c r="G514">
        <f>Table1[[#This Row],[Number of HITs approved - Lifetime]]-Table1[[#This Row],[Number of HITs approved - Last 30 days]]</f>
        <v>1</v>
      </c>
      <c r="H514">
        <f>IF(Table1[[#This Row],[HITS submitted before]]&gt;Table1[[#This Row],[HITs Approved Before]],Table1[[#This Row],[HITS submitted before]]-Table1[[#This Row],[HITs Approved Before]],0)</f>
        <v>0</v>
      </c>
      <c r="I514">
        <v>0</v>
      </c>
      <c r="J514">
        <v>0</v>
      </c>
      <c r="K514">
        <f>Table1[[#This Row],[Number of HITs approved or rejected - Last 30 days]]-Table1[[#This Row],[Number of HITs approved - Last 30 days]]</f>
        <v>0</v>
      </c>
      <c r="L5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4" s="1">
        <v>0</v>
      </c>
      <c r="N514">
        <v>0</v>
      </c>
      <c r="O514">
        <v>0</v>
      </c>
      <c r="P514" s="1">
        <v>0</v>
      </c>
      <c r="Q514" t="s">
        <v>15</v>
      </c>
      <c r="S514" t="str">
        <f>IF(Table1[[#This Row],[HITS submitted before]]&lt;&gt;0,Table1[[#This Row],[Worker ID]],0)</f>
        <v>A1QQXS82WG2EM7</v>
      </c>
      <c r="T514">
        <f>IF(Table1[[#This Row],[Number of HITs approved or rejected - Last 30 days]]&lt;&gt;0,Table1[[#This Row],[Worker ID]],0)</f>
        <v>0</v>
      </c>
      <c r="U514" t="str">
        <f>IF(AND(Table1[[#This Row],[HITS submitted before]]&lt;&gt;0,Table1[[#This Row],[Number of HITs approved or rejected - Last 30 days]]=0),Table1[[#This Row],[Worker ID]],0)</f>
        <v>A1QQXS82WG2EM7</v>
      </c>
      <c r="V514">
        <f>IF(AND(Table1[[#This Row],[HITS submitted before]]=0,Table1[[#This Row],[Number of HITs approved or rejected - Last 30 days]]&lt;&gt;0),Table1[[#This Row],[Worker ID]],0)</f>
        <v>0</v>
      </c>
      <c r="W514">
        <f>IF(AND(Table1[[#This Row],[HITS submitted before]]&lt;&gt;0,Table1[[#This Row],[Number of HITs approved or rejected - Last 30 days]]&lt;&gt;0),Table1[[#This Row],[Worker ID]],0)</f>
        <v>0</v>
      </c>
    </row>
    <row r="515" spans="1:23" x14ac:dyDescent="0.25">
      <c r="A515" t="s">
        <v>390</v>
      </c>
      <c r="B515" t="s">
        <v>391</v>
      </c>
      <c r="C515">
        <v>1</v>
      </c>
      <c r="D515">
        <v>1</v>
      </c>
      <c r="E515" s="1">
        <v>1</v>
      </c>
      <c r="F515">
        <f>Table1[[#This Row],[Number of HITs approved or rejected - Lifetime]]-Table1[[#This Row],[Number of HITs approved or rejected - Last 30 days]]</f>
        <v>1</v>
      </c>
      <c r="G515">
        <f>Table1[[#This Row],[Number of HITs approved - Lifetime]]-Table1[[#This Row],[Number of HITs approved - Last 30 days]]</f>
        <v>1</v>
      </c>
      <c r="H515">
        <f>IF(Table1[[#This Row],[HITS submitted before]]&gt;Table1[[#This Row],[HITs Approved Before]],Table1[[#This Row],[HITS submitted before]]-Table1[[#This Row],[HITs Approved Before]],0)</f>
        <v>0</v>
      </c>
      <c r="I515">
        <v>0</v>
      </c>
      <c r="J515">
        <v>0</v>
      </c>
      <c r="K515">
        <f>Table1[[#This Row],[Number of HITs approved or rejected - Last 30 days]]-Table1[[#This Row],[Number of HITs approved - Last 30 days]]</f>
        <v>0</v>
      </c>
      <c r="L5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5" s="1">
        <v>0</v>
      </c>
      <c r="N515">
        <v>0</v>
      </c>
      <c r="O515">
        <v>0</v>
      </c>
      <c r="P515" s="1">
        <v>0</v>
      </c>
      <c r="Q515" t="s">
        <v>15</v>
      </c>
      <c r="S515" t="str">
        <f>IF(Table1[[#This Row],[HITS submitted before]]&lt;&gt;0,Table1[[#This Row],[Worker ID]],0)</f>
        <v>A1QXWAWDACODFF</v>
      </c>
      <c r="T515">
        <f>IF(Table1[[#This Row],[Number of HITs approved or rejected - Last 30 days]]&lt;&gt;0,Table1[[#This Row],[Worker ID]],0)</f>
        <v>0</v>
      </c>
      <c r="U515" t="str">
        <f>IF(AND(Table1[[#This Row],[HITS submitted before]]&lt;&gt;0,Table1[[#This Row],[Number of HITs approved or rejected - Last 30 days]]=0),Table1[[#This Row],[Worker ID]],0)</f>
        <v>A1QXWAWDACODFF</v>
      </c>
      <c r="V515">
        <f>IF(AND(Table1[[#This Row],[HITS submitted before]]=0,Table1[[#This Row],[Number of HITs approved or rejected - Last 30 days]]&lt;&gt;0),Table1[[#This Row],[Worker ID]],0)</f>
        <v>0</v>
      </c>
      <c r="W515">
        <f>IF(AND(Table1[[#This Row],[HITS submitted before]]&lt;&gt;0,Table1[[#This Row],[Number of HITs approved or rejected - Last 30 days]]&lt;&gt;0),Table1[[#This Row],[Worker ID]],0)</f>
        <v>0</v>
      </c>
    </row>
    <row r="516" spans="1:23" x14ac:dyDescent="0.25">
      <c r="A516" t="s">
        <v>396</v>
      </c>
      <c r="B516" t="s">
        <v>397</v>
      </c>
      <c r="C516">
        <v>1</v>
      </c>
      <c r="D516">
        <v>0</v>
      </c>
      <c r="E516" s="1">
        <v>0</v>
      </c>
      <c r="F516">
        <f>Table1[[#This Row],[Number of HITs approved or rejected - Lifetime]]-Table1[[#This Row],[Number of HITs approved or rejected - Last 30 days]]</f>
        <v>1</v>
      </c>
      <c r="G516">
        <f>Table1[[#This Row],[Number of HITs approved - Lifetime]]-Table1[[#This Row],[Number of HITs approved - Last 30 days]]</f>
        <v>0</v>
      </c>
      <c r="H516">
        <f>IF(Table1[[#This Row],[HITS submitted before]]&gt;Table1[[#This Row],[HITs Approved Before]],Table1[[#This Row],[HITS submitted before]]-Table1[[#This Row],[HITs Approved Before]],0)</f>
        <v>1</v>
      </c>
      <c r="I516">
        <v>0</v>
      </c>
      <c r="J516">
        <v>0</v>
      </c>
      <c r="K516">
        <f>Table1[[#This Row],[Number of HITs approved or rejected - Last 30 days]]-Table1[[#This Row],[Number of HITs approved - Last 30 days]]</f>
        <v>0</v>
      </c>
      <c r="L5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6" s="1">
        <v>0</v>
      </c>
      <c r="N516">
        <v>0</v>
      </c>
      <c r="O516">
        <v>0</v>
      </c>
      <c r="P516" s="1">
        <v>0</v>
      </c>
      <c r="Q516" t="s">
        <v>398</v>
      </c>
      <c r="S516" t="str">
        <f>IF(Table1[[#This Row],[HITS submitted before]]&lt;&gt;0,Table1[[#This Row],[Worker ID]],0)</f>
        <v>A1REYGL62AI5M1</v>
      </c>
      <c r="T516">
        <f>IF(Table1[[#This Row],[Number of HITs approved or rejected - Last 30 days]]&lt;&gt;0,Table1[[#This Row],[Worker ID]],0)</f>
        <v>0</v>
      </c>
      <c r="U516" t="str">
        <f>IF(AND(Table1[[#This Row],[HITS submitted before]]&lt;&gt;0,Table1[[#This Row],[Number of HITs approved or rejected - Last 30 days]]=0),Table1[[#This Row],[Worker ID]],0)</f>
        <v>A1REYGL62AI5M1</v>
      </c>
      <c r="V516">
        <f>IF(AND(Table1[[#This Row],[HITS submitted before]]=0,Table1[[#This Row],[Number of HITs approved or rejected - Last 30 days]]&lt;&gt;0),Table1[[#This Row],[Worker ID]],0)</f>
        <v>0</v>
      </c>
      <c r="W516">
        <f>IF(AND(Table1[[#This Row],[HITS submitted before]]&lt;&gt;0,Table1[[#This Row],[Number of HITs approved or rejected - Last 30 days]]&lt;&gt;0),Table1[[#This Row],[Worker ID]],0)</f>
        <v>0</v>
      </c>
    </row>
    <row r="517" spans="1:23" x14ac:dyDescent="0.25">
      <c r="A517" t="s">
        <v>399</v>
      </c>
      <c r="B517" t="s">
        <v>400</v>
      </c>
      <c r="C517">
        <v>1</v>
      </c>
      <c r="D517">
        <v>1</v>
      </c>
      <c r="E517" s="1">
        <v>1</v>
      </c>
      <c r="F517">
        <f>Table1[[#This Row],[Number of HITs approved or rejected - Lifetime]]-Table1[[#This Row],[Number of HITs approved or rejected - Last 30 days]]</f>
        <v>1</v>
      </c>
      <c r="G517">
        <f>Table1[[#This Row],[Number of HITs approved - Lifetime]]-Table1[[#This Row],[Number of HITs approved - Last 30 days]]</f>
        <v>1</v>
      </c>
      <c r="H517">
        <f>IF(Table1[[#This Row],[HITS submitted before]]&gt;Table1[[#This Row],[HITs Approved Before]],Table1[[#This Row],[HITS submitted before]]-Table1[[#This Row],[HITs Approved Before]],0)</f>
        <v>0</v>
      </c>
      <c r="I517">
        <v>0</v>
      </c>
      <c r="J517">
        <v>0</v>
      </c>
      <c r="K517">
        <f>Table1[[#This Row],[Number of HITs approved or rejected - Last 30 days]]-Table1[[#This Row],[Number of HITs approved - Last 30 days]]</f>
        <v>0</v>
      </c>
      <c r="L5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7" s="1">
        <v>0</v>
      </c>
      <c r="N517">
        <v>0</v>
      </c>
      <c r="O517">
        <v>0</v>
      </c>
      <c r="P517" s="1">
        <v>0</v>
      </c>
      <c r="Q517" t="s">
        <v>15</v>
      </c>
      <c r="S517" t="str">
        <f>IF(Table1[[#This Row],[HITS submitted before]]&lt;&gt;0,Table1[[#This Row],[Worker ID]],0)</f>
        <v>A1RJPXSFJLXA7R</v>
      </c>
      <c r="T517">
        <f>IF(Table1[[#This Row],[Number of HITs approved or rejected - Last 30 days]]&lt;&gt;0,Table1[[#This Row],[Worker ID]],0)</f>
        <v>0</v>
      </c>
      <c r="U517" t="str">
        <f>IF(AND(Table1[[#This Row],[HITS submitted before]]&lt;&gt;0,Table1[[#This Row],[Number of HITs approved or rejected - Last 30 days]]=0),Table1[[#This Row],[Worker ID]],0)</f>
        <v>A1RJPXSFJLXA7R</v>
      </c>
      <c r="V517">
        <f>IF(AND(Table1[[#This Row],[HITS submitted before]]=0,Table1[[#This Row],[Number of HITs approved or rejected - Last 30 days]]&lt;&gt;0),Table1[[#This Row],[Worker ID]],0)</f>
        <v>0</v>
      </c>
      <c r="W517">
        <f>IF(AND(Table1[[#This Row],[HITS submitted before]]&lt;&gt;0,Table1[[#This Row],[Number of HITs approved or rejected - Last 30 days]]&lt;&gt;0),Table1[[#This Row],[Worker ID]],0)</f>
        <v>0</v>
      </c>
    </row>
    <row r="518" spans="1:23" x14ac:dyDescent="0.25">
      <c r="A518" t="s">
        <v>401</v>
      </c>
      <c r="B518" t="s">
        <v>402</v>
      </c>
      <c r="C518">
        <v>1</v>
      </c>
      <c r="D518">
        <v>1</v>
      </c>
      <c r="E518" s="1">
        <v>1</v>
      </c>
      <c r="F518">
        <f>Table1[[#This Row],[Number of HITs approved or rejected - Lifetime]]-Table1[[#This Row],[Number of HITs approved or rejected - Last 30 days]]</f>
        <v>1</v>
      </c>
      <c r="G518">
        <f>Table1[[#This Row],[Number of HITs approved - Lifetime]]-Table1[[#This Row],[Number of HITs approved - Last 30 days]]</f>
        <v>1</v>
      </c>
      <c r="H518">
        <f>IF(Table1[[#This Row],[HITS submitted before]]&gt;Table1[[#This Row],[HITs Approved Before]],Table1[[#This Row],[HITS submitted before]]-Table1[[#This Row],[HITs Approved Before]],0)</f>
        <v>0</v>
      </c>
      <c r="I518">
        <v>0</v>
      </c>
      <c r="J518">
        <v>0</v>
      </c>
      <c r="K518">
        <f>Table1[[#This Row],[Number of HITs approved or rejected - Last 30 days]]-Table1[[#This Row],[Number of HITs approved - Last 30 days]]</f>
        <v>0</v>
      </c>
      <c r="L5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8" s="1">
        <v>0</v>
      </c>
      <c r="N518">
        <v>0</v>
      </c>
      <c r="O518">
        <v>0</v>
      </c>
      <c r="P518" s="1">
        <v>0</v>
      </c>
      <c r="Q518" t="s">
        <v>15</v>
      </c>
      <c r="S518" t="str">
        <f>IF(Table1[[#This Row],[HITS submitted before]]&lt;&gt;0,Table1[[#This Row],[Worker ID]],0)</f>
        <v>A1RR8SK5I9BBEL</v>
      </c>
      <c r="T518">
        <f>IF(Table1[[#This Row],[Number of HITs approved or rejected - Last 30 days]]&lt;&gt;0,Table1[[#This Row],[Worker ID]],0)</f>
        <v>0</v>
      </c>
      <c r="U518" t="str">
        <f>IF(AND(Table1[[#This Row],[HITS submitted before]]&lt;&gt;0,Table1[[#This Row],[Number of HITs approved or rejected - Last 30 days]]=0),Table1[[#This Row],[Worker ID]],0)</f>
        <v>A1RR8SK5I9BBEL</v>
      </c>
      <c r="V518">
        <f>IF(AND(Table1[[#This Row],[HITS submitted before]]=0,Table1[[#This Row],[Number of HITs approved or rejected - Last 30 days]]&lt;&gt;0),Table1[[#This Row],[Worker ID]],0)</f>
        <v>0</v>
      </c>
      <c r="W518">
        <f>IF(AND(Table1[[#This Row],[HITS submitted before]]&lt;&gt;0,Table1[[#This Row],[Number of HITs approved or rejected - Last 30 days]]&lt;&gt;0),Table1[[#This Row],[Worker ID]],0)</f>
        <v>0</v>
      </c>
    </row>
    <row r="519" spans="1:23" x14ac:dyDescent="0.25">
      <c r="A519" t="s">
        <v>405</v>
      </c>
      <c r="B519" t="s">
        <v>406</v>
      </c>
      <c r="C519">
        <v>1</v>
      </c>
      <c r="D519">
        <v>1</v>
      </c>
      <c r="E519" s="1">
        <v>1</v>
      </c>
      <c r="F519">
        <f>Table1[[#This Row],[Number of HITs approved or rejected - Lifetime]]-Table1[[#This Row],[Number of HITs approved or rejected - Last 30 days]]</f>
        <v>1</v>
      </c>
      <c r="G519">
        <f>Table1[[#This Row],[Number of HITs approved - Lifetime]]-Table1[[#This Row],[Number of HITs approved - Last 30 days]]</f>
        <v>1</v>
      </c>
      <c r="H519">
        <f>IF(Table1[[#This Row],[HITS submitted before]]&gt;Table1[[#This Row],[HITs Approved Before]],Table1[[#This Row],[HITS submitted before]]-Table1[[#This Row],[HITs Approved Before]],0)</f>
        <v>0</v>
      </c>
      <c r="I519">
        <v>0</v>
      </c>
      <c r="J519">
        <v>0</v>
      </c>
      <c r="K519">
        <f>Table1[[#This Row],[Number of HITs approved or rejected - Last 30 days]]-Table1[[#This Row],[Number of HITs approved - Last 30 days]]</f>
        <v>0</v>
      </c>
      <c r="L5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19" s="1">
        <v>0</v>
      </c>
      <c r="N519">
        <v>0</v>
      </c>
      <c r="O519">
        <v>0</v>
      </c>
      <c r="P519" s="1">
        <v>0</v>
      </c>
      <c r="Q519" t="s">
        <v>15</v>
      </c>
      <c r="S519" t="str">
        <f>IF(Table1[[#This Row],[HITS submitted before]]&lt;&gt;0,Table1[[#This Row],[Worker ID]],0)</f>
        <v>A1RTGA9KHJ6VS4</v>
      </c>
      <c r="T519">
        <f>IF(Table1[[#This Row],[Number of HITs approved or rejected - Last 30 days]]&lt;&gt;0,Table1[[#This Row],[Worker ID]],0)</f>
        <v>0</v>
      </c>
      <c r="U519" t="str">
        <f>IF(AND(Table1[[#This Row],[HITS submitted before]]&lt;&gt;0,Table1[[#This Row],[Number of HITs approved or rejected - Last 30 days]]=0),Table1[[#This Row],[Worker ID]],0)</f>
        <v>A1RTGA9KHJ6VS4</v>
      </c>
      <c r="V519">
        <f>IF(AND(Table1[[#This Row],[HITS submitted before]]=0,Table1[[#This Row],[Number of HITs approved or rejected - Last 30 days]]&lt;&gt;0),Table1[[#This Row],[Worker ID]],0)</f>
        <v>0</v>
      </c>
      <c r="W519">
        <f>IF(AND(Table1[[#This Row],[HITS submitted before]]&lt;&gt;0,Table1[[#This Row],[Number of HITs approved or rejected - Last 30 days]]&lt;&gt;0),Table1[[#This Row],[Worker ID]],0)</f>
        <v>0</v>
      </c>
    </row>
    <row r="520" spans="1:23" x14ac:dyDescent="0.25">
      <c r="A520" t="s">
        <v>407</v>
      </c>
      <c r="B520" t="s">
        <v>408</v>
      </c>
      <c r="C520">
        <v>1</v>
      </c>
      <c r="D520">
        <v>1</v>
      </c>
      <c r="E520" s="1">
        <v>1</v>
      </c>
      <c r="F520">
        <f>Table1[[#This Row],[Number of HITs approved or rejected - Lifetime]]-Table1[[#This Row],[Number of HITs approved or rejected - Last 30 days]]</f>
        <v>1</v>
      </c>
      <c r="G520">
        <f>Table1[[#This Row],[Number of HITs approved - Lifetime]]-Table1[[#This Row],[Number of HITs approved - Last 30 days]]</f>
        <v>1</v>
      </c>
      <c r="H520">
        <f>IF(Table1[[#This Row],[HITS submitted before]]&gt;Table1[[#This Row],[HITs Approved Before]],Table1[[#This Row],[HITS submitted before]]-Table1[[#This Row],[HITs Approved Before]],0)</f>
        <v>0</v>
      </c>
      <c r="I520">
        <v>0</v>
      </c>
      <c r="J520">
        <v>0</v>
      </c>
      <c r="K520">
        <f>Table1[[#This Row],[Number of HITs approved or rejected - Last 30 days]]-Table1[[#This Row],[Number of HITs approved - Last 30 days]]</f>
        <v>0</v>
      </c>
      <c r="L5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0" s="1">
        <v>0</v>
      </c>
      <c r="N520">
        <v>0</v>
      </c>
      <c r="O520">
        <v>0</v>
      </c>
      <c r="P520" s="1">
        <v>0</v>
      </c>
      <c r="Q520" t="s">
        <v>15</v>
      </c>
      <c r="S520" t="str">
        <f>IF(Table1[[#This Row],[HITS submitted before]]&lt;&gt;0,Table1[[#This Row],[Worker ID]],0)</f>
        <v>A1S624VSVI32QZ</v>
      </c>
      <c r="T520">
        <f>IF(Table1[[#This Row],[Number of HITs approved or rejected - Last 30 days]]&lt;&gt;0,Table1[[#This Row],[Worker ID]],0)</f>
        <v>0</v>
      </c>
      <c r="U520" t="str">
        <f>IF(AND(Table1[[#This Row],[HITS submitted before]]&lt;&gt;0,Table1[[#This Row],[Number of HITs approved or rejected - Last 30 days]]=0),Table1[[#This Row],[Worker ID]],0)</f>
        <v>A1S624VSVI32QZ</v>
      </c>
      <c r="V520">
        <f>IF(AND(Table1[[#This Row],[HITS submitted before]]=0,Table1[[#This Row],[Number of HITs approved or rejected - Last 30 days]]&lt;&gt;0),Table1[[#This Row],[Worker ID]],0)</f>
        <v>0</v>
      </c>
      <c r="W520">
        <f>IF(AND(Table1[[#This Row],[HITS submitted before]]&lt;&gt;0,Table1[[#This Row],[Number of HITs approved or rejected - Last 30 days]]&lt;&gt;0),Table1[[#This Row],[Worker ID]],0)</f>
        <v>0</v>
      </c>
    </row>
    <row r="521" spans="1:23" x14ac:dyDescent="0.25">
      <c r="A521" t="s">
        <v>411</v>
      </c>
      <c r="B521" t="s">
        <v>412</v>
      </c>
      <c r="C521">
        <v>2</v>
      </c>
      <c r="D521">
        <v>2</v>
      </c>
      <c r="E521" s="1">
        <v>1</v>
      </c>
      <c r="F521">
        <f>Table1[[#This Row],[Number of HITs approved or rejected - Lifetime]]-Table1[[#This Row],[Number of HITs approved or rejected - Last 30 days]]</f>
        <v>2</v>
      </c>
      <c r="G521">
        <f>Table1[[#This Row],[Number of HITs approved - Lifetime]]-Table1[[#This Row],[Number of HITs approved - Last 30 days]]</f>
        <v>2</v>
      </c>
      <c r="H521">
        <f>IF(Table1[[#This Row],[HITS submitted before]]&gt;Table1[[#This Row],[HITs Approved Before]],Table1[[#This Row],[HITS submitted before]]-Table1[[#This Row],[HITs Approved Before]],0)</f>
        <v>0</v>
      </c>
      <c r="I521">
        <v>0</v>
      </c>
      <c r="J521">
        <v>0</v>
      </c>
      <c r="K521">
        <f>Table1[[#This Row],[Number of HITs approved or rejected - Last 30 days]]-Table1[[#This Row],[Number of HITs approved - Last 30 days]]</f>
        <v>0</v>
      </c>
      <c r="L5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1" s="1">
        <v>0</v>
      </c>
      <c r="N521">
        <v>0</v>
      </c>
      <c r="O521">
        <v>0</v>
      </c>
      <c r="P521" s="1">
        <v>0</v>
      </c>
      <c r="Q521" t="s">
        <v>15</v>
      </c>
      <c r="S521" t="str">
        <f>IF(Table1[[#This Row],[HITS submitted before]]&lt;&gt;0,Table1[[#This Row],[Worker ID]],0)</f>
        <v>A1S883P9FJ8L60</v>
      </c>
      <c r="T521">
        <f>IF(Table1[[#This Row],[Number of HITs approved or rejected - Last 30 days]]&lt;&gt;0,Table1[[#This Row],[Worker ID]],0)</f>
        <v>0</v>
      </c>
      <c r="U521" t="str">
        <f>IF(AND(Table1[[#This Row],[HITS submitted before]]&lt;&gt;0,Table1[[#This Row],[Number of HITs approved or rejected - Last 30 days]]=0),Table1[[#This Row],[Worker ID]],0)</f>
        <v>A1S883P9FJ8L60</v>
      </c>
      <c r="V521">
        <f>IF(AND(Table1[[#This Row],[HITS submitted before]]=0,Table1[[#This Row],[Number of HITs approved or rejected - Last 30 days]]&lt;&gt;0),Table1[[#This Row],[Worker ID]],0)</f>
        <v>0</v>
      </c>
      <c r="W521">
        <f>IF(AND(Table1[[#This Row],[HITS submitted before]]&lt;&gt;0,Table1[[#This Row],[Number of HITs approved or rejected - Last 30 days]]&lt;&gt;0),Table1[[#This Row],[Worker ID]],0)</f>
        <v>0</v>
      </c>
    </row>
    <row r="522" spans="1:23" x14ac:dyDescent="0.25">
      <c r="A522" t="s">
        <v>413</v>
      </c>
      <c r="B522" t="s">
        <v>414</v>
      </c>
      <c r="C522">
        <v>1</v>
      </c>
      <c r="D522">
        <v>1</v>
      </c>
      <c r="E522" s="1">
        <v>1</v>
      </c>
      <c r="F522">
        <f>Table1[[#This Row],[Number of HITs approved or rejected - Lifetime]]-Table1[[#This Row],[Number of HITs approved or rejected - Last 30 days]]</f>
        <v>1</v>
      </c>
      <c r="G522">
        <f>Table1[[#This Row],[Number of HITs approved - Lifetime]]-Table1[[#This Row],[Number of HITs approved - Last 30 days]]</f>
        <v>1</v>
      </c>
      <c r="H522">
        <f>IF(Table1[[#This Row],[HITS submitted before]]&gt;Table1[[#This Row],[HITs Approved Before]],Table1[[#This Row],[HITS submitted before]]-Table1[[#This Row],[HITs Approved Before]],0)</f>
        <v>0</v>
      </c>
      <c r="I522">
        <v>0</v>
      </c>
      <c r="J522">
        <v>0</v>
      </c>
      <c r="K522">
        <f>Table1[[#This Row],[Number of HITs approved or rejected - Last 30 days]]-Table1[[#This Row],[Number of HITs approved - Last 30 days]]</f>
        <v>0</v>
      </c>
      <c r="L5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2" s="1">
        <v>0</v>
      </c>
      <c r="N522">
        <v>0</v>
      </c>
      <c r="O522">
        <v>0</v>
      </c>
      <c r="P522" s="1">
        <v>0</v>
      </c>
      <c r="Q522" t="s">
        <v>15</v>
      </c>
      <c r="S522" t="str">
        <f>IF(Table1[[#This Row],[HITS submitted before]]&lt;&gt;0,Table1[[#This Row],[Worker ID]],0)</f>
        <v>A1SEH8A8YN51RB</v>
      </c>
      <c r="T522">
        <f>IF(Table1[[#This Row],[Number of HITs approved or rejected - Last 30 days]]&lt;&gt;0,Table1[[#This Row],[Worker ID]],0)</f>
        <v>0</v>
      </c>
      <c r="U522" t="str">
        <f>IF(AND(Table1[[#This Row],[HITS submitted before]]&lt;&gt;0,Table1[[#This Row],[Number of HITs approved or rejected - Last 30 days]]=0),Table1[[#This Row],[Worker ID]],0)</f>
        <v>A1SEH8A8YN51RB</v>
      </c>
      <c r="V522">
        <f>IF(AND(Table1[[#This Row],[HITS submitted before]]=0,Table1[[#This Row],[Number of HITs approved or rejected - Last 30 days]]&lt;&gt;0),Table1[[#This Row],[Worker ID]],0)</f>
        <v>0</v>
      </c>
      <c r="W522">
        <f>IF(AND(Table1[[#This Row],[HITS submitted before]]&lt;&gt;0,Table1[[#This Row],[Number of HITs approved or rejected - Last 30 days]]&lt;&gt;0),Table1[[#This Row],[Worker ID]],0)</f>
        <v>0</v>
      </c>
    </row>
    <row r="523" spans="1:23" x14ac:dyDescent="0.25">
      <c r="A523" t="s">
        <v>417</v>
      </c>
      <c r="B523" t="s">
        <v>418</v>
      </c>
      <c r="C523">
        <v>1</v>
      </c>
      <c r="D523">
        <v>1</v>
      </c>
      <c r="E523" s="1">
        <v>1</v>
      </c>
      <c r="F523">
        <f>Table1[[#This Row],[Number of HITs approved or rejected - Lifetime]]-Table1[[#This Row],[Number of HITs approved or rejected - Last 30 days]]</f>
        <v>1</v>
      </c>
      <c r="G523">
        <f>Table1[[#This Row],[Number of HITs approved - Lifetime]]-Table1[[#This Row],[Number of HITs approved - Last 30 days]]</f>
        <v>1</v>
      </c>
      <c r="H523">
        <f>IF(Table1[[#This Row],[HITS submitted before]]&gt;Table1[[#This Row],[HITs Approved Before]],Table1[[#This Row],[HITS submitted before]]-Table1[[#This Row],[HITs Approved Before]],0)</f>
        <v>0</v>
      </c>
      <c r="I523">
        <v>0</v>
      </c>
      <c r="J523">
        <v>0</v>
      </c>
      <c r="K523">
        <f>Table1[[#This Row],[Number of HITs approved or rejected - Last 30 days]]-Table1[[#This Row],[Number of HITs approved - Last 30 days]]</f>
        <v>0</v>
      </c>
      <c r="L5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3" s="1">
        <v>0</v>
      </c>
      <c r="N523">
        <v>0</v>
      </c>
      <c r="O523">
        <v>0</v>
      </c>
      <c r="P523" s="1">
        <v>0</v>
      </c>
      <c r="Q523" t="s">
        <v>15</v>
      </c>
      <c r="S523" t="str">
        <f>IF(Table1[[#This Row],[HITS submitted before]]&lt;&gt;0,Table1[[#This Row],[Worker ID]],0)</f>
        <v>A1SMA0OF7QEPVR</v>
      </c>
      <c r="T523">
        <f>IF(Table1[[#This Row],[Number of HITs approved or rejected - Last 30 days]]&lt;&gt;0,Table1[[#This Row],[Worker ID]],0)</f>
        <v>0</v>
      </c>
      <c r="U523" t="str">
        <f>IF(AND(Table1[[#This Row],[HITS submitted before]]&lt;&gt;0,Table1[[#This Row],[Number of HITs approved or rejected - Last 30 days]]=0),Table1[[#This Row],[Worker ID]],0)</f>
        <v>A1SMA0OF7QEPVR</v>
      </c>
      <c r="V523">
        <f>IF(AND(Table1[[#This Row],[HITS submitted before]]=0,Table1[[#This Row],[Number of HITs approved or rejected - Last 30 days]]&lt;&gt;0),Table1[[#This Row],[Worker ID]],0)</f>
        <v>0</v>
      </c>
      <c r="W523">
        <f>IF(AND(Table1[[#This Row],[HITS submitted before]]&lt;&gt;0,Table1[[#This Row],[Number of HITs approved or rejected - Last 30 days]]&lt;&gt;0),Table1[[#This Row],[Worker ID]],0)</f>
        <v>0</v>
      </c>
    </row>
    <row r="524" spans="1:23" x14ac:dyDescent="0.25">
      <c r="A524" t="s">
        <v>421</v>
      </c>
      <c r="B524" t="s">
        <v>422</v>
      </c>
      <c r="C524">
        <v>1</v>
      </c>
      <c r="D524">
        <v>1</v>
      </c>
      <c r="E524" s="1">
        <v>1</v>
      </c>
      <c r="F524">
        <f>Table1[[#This Row],[Number of HITs approved or rejected - Lifetime]]-Table1[[#This Row],[Number of HITs approved or rejected - Last 30 days]]</f>
        <v>1</v>
      </c>
      <c r="G524">
        <f>Table1[[#This Row],[Number of HITs approved - Lifetime]]-Table1[[#This Row],[Number of HITs approved - Last 30 days]]</f>
        <v>1</v>
      </c>
      <c r="H524">
        <f>IF(Table1[[#This Row],[HITS submitted before]]&gt;Table1[[#This Row],[HITs Approved Before]],Table1[[#This Row],[HITS submitted before]]-Table1[[#This Row],[HITs Approved Before]],0)</f>
        <v>0</v>
      </c>
      <c r="I524">
        <v>0</v>
      </c>
      <c r="J524">
        <v>0</v>
      </c>
      <c r="K524">
        <f>Table1[[#This Row],[Number of HITs approved or rejected - Last 30 days]]-Table1[[#This Row],[Number of HITs approved - Last 30 days]]</f>
        <v>0</v>
      </c>
      <c r="L5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4" s="1">
        <v>0</v>
      </c>
      <c r="N524">
        <v>0</v>
      </c>
      <c r="O524">
        <v>0</v>
      </c>
      <c r="P524" s="1">
        <v>0</v>
      </c>
      <c r="Q524" t="s">
        <v>15</v>
      </c>
      <c r="S524" t="str">
        <f>IF(Table1[[#This Row],[HITS submitted before]]&lt;&gt;0,Table1[[#This Row],[Worker ID]],0)</f>
        <v>A1SYFJNZIQAU9J</v>
      </c>
      <c r="T524">
        <f>IF(Table1[[#This Row],[Number of HITs approved or rejected - Last 30 days]]&lt;&gt;0,Table1[[#This Row],[Worker ID]],0)</f>
        <v>0</v>
      </c>
      <c r="U524" t="str">
        <f>IF(AND(Table1[[#This Row],[HITS submitted before]]&lt;&gt;0,Table1[[#This Row],[Number of HITs approved or rejected - Last 30 days]]=0),Table1[[#This Row],[Worker ID]],0)</f>
        <v>A1SYFJNZIQAU9J</v>
      </c>
      <c r="V524">
        <f>IF(AND(Table1[[#This Row],[HITS submitted before]]=0,Table1[[#This Row],[Number of HITs approved or rejected - Last 30 days]]&lt;&gt;0),Table1[[#This Row],[Worker ID]],0)</f>
        <v>0</v>
      </c>
      <c r="W524">
        <f>IF(AND(Table1[[#This Row],[HITS submitted before]]&lt;&gt;0,Table1[[#This Row],[Number of HITs approved or rejected - Last 30 days]]&lt;&gt;0),Table1[[#This Row],[Worker ID]],0)</f>
        <v>0</v>
      </c>
    </row>
    <row r="525" spans="1:23" x14ac:dyDescent="0.25">
      <c r="A525" t="s">
        <v>423</v>
      </c>
      <c r="B525" t="s">
        <v>424</v>
      </c>
      <c r="C525">
        <v>1</v>
      </c>
      <c r="D525">
        <v>1</v>
      </c>
      <c r="E525" s="1">
        <v>1</v>
      </c>
      <c r="F525">
        <f>Table1[[#This Row],[Number of HITs approved or rejected - Lifetime]]-Table1[[#This Row],[Number of HITs approved or rejected - Last 30 days]]</f>
        <v>1</v>
      </c>
      <c r="G525">
        <f>Table1[[#This Row],[Number of HITs approved - Lifetime]]-Table1[[#This Row],[Number of HITs approved - Last 30 days]]</f>
        <v>1</v>
      </c>
      <c r="H525">
        <f>IF(Table1[[#This Row],[HITS submitted before]]&gt;Table1[[#This Row],[HITs Approved Before]],Table1[[#This Row],[HITS submitted before]]-Table1[[#This Row],[HITs Approved Before]],0)</f>
        <v>0</v>
      </c>
      <c r="I525">
        <v>0</v>
      </c>
      <c r="J525">
        <v>0</v>
      </c>
      <c r="K525">
        <f>Table1[[#This Row],[Number of HITs approved or rejected - Last 30 days]]-Table1[[#This Row],[Number of HITs approved - Last 30 days]]</f>
        <v>0</v>
      </c>
      <c r="L52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5" s="1">
        <v>0</v>
      </c>
      <c r="N525">
        <v>0</v>
      </c>
      <c r="O525">
        <v>0</v>
      </c>
      <c r="P525" s="1">
        <v>0</v>
      </c>
      <c r="Q525" t="s">
        <v>15</v>
      </c>
      <c r="S525" t="str">
        <f>IF(Table1[[#This Row],[HITS submitted before]]&lt;&gt;0,Table1[[#This Row],[Worker ID]],0)</f>
        <v>A1T1SBUUNAJDS3</v>
      </c>
      <c r="T525">
        <f>IF(Table1[[#This Row],[Number of HITs approved or rejected - Last 30 days]]&lt;&gt;0,Table1[[#This Row],[Worker ID]],0)</f>
        <v>0</v>
      </c>
      <c r="U525" t="str">
        <f>IF(AND(Table1[[#This Row],[HITS submitted before]]&lt;&gt;0,Table1[[#This Row],[Number of HITs approved or rejected - Last 30 days]]=0),Table1[[#This Row],[Worker ID]],0)</f>
        <v>A1T1SBUUNAJDS3</v>
      </c>
      <c r="V525">
        <f>IF(AND(Table1[[#This Row],[HITS submitted before]]=0,Table1[[#This Row],[Number of HITs approved or rejected - Last 30 days]]&lt;&gt;0),Table1[[#This Row],[Worker ID]],0)</f>
        <v>0</v>
      </c>
      <c r="W525">
        <f>IF(AND(Table1[[#This Row],[HITS submitted before]]&lt;&gt;0,Table1[[#This Row],[Number of HITs approved or rejected - Last 30 days]]&lt;&gt;0),Table1[[#This Row],[Worker ID]],0)</f>
        <v>0</v>
      </c>
    </row>
    <row r="526" spans="1:23" x14ac:dyDescent="0.25">
      <c r="A526" t="s">
        <v>431</v>
      </c>
      <c r="B526" t="s">
        <v>432</v>
      </c>
      <c r="C526">
        <v>1</v>
      </c>
      <c r="D526">
        <v>1</v>
      </c>
      <c r="E526" s="1">
        <v>1</v>
      </c>
      <c r="F526">
        <f>Table1[[#This Row],[Number of HITs approved or rejected - Lifetime]]-Table1[[#This Row],[Number of HITs approved or rejected - Last 30 days]]</f>
        <v>1</v>
      </c>
      <c r="G526">
        <f>Table1[[#This Row],[Number of HITs approved - Lifetime]]-Table1[[#This Row],[Number of HITs approved - Last 30 days]]</f>
        <v>1</v>
      </c>
      <c r="H526">
        <f>IF(Table1[[#This Row],[HITS submitted before]]&gt;Table1[[#This Row],[HITs Approved Before]],Table1[[#This Row],[HITS submitted before]]-Table1[[#This Row],[HITs Approved Before]],0)</f>
        <v>0</v>
      </c>
      <c r="I526">
        <v>0</v>
      </c>
      <c r="J526">
        <v>0</v>
      </c>
      <c r="K526">
        <f>Table1[[#This Row],[Number of HITs approved or rejected - Last 30 days]]-Table1[[#This Row],[Number of HITs approved - Last 30 days]]</f>
        <v>0</v>
      </c>
      <c r="L52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6" s="1">
        <v>0</v>
      </c>
      <c r="N526">
        <v>0</v>
      </c>
      <c r="O526">
        <v>0</v>
      </c>
      <c r="P526" s="1">
        <v>0</v>
      </c>
      <c r="Q526" t="s">
        <v>15</v>
      </c>
      <c r="S526" t="str">
        <f>IF(Table1[[#This Row],[HITS submitted before]]&lt;&gt;0,Table1[[#This Row],[Worker ID]],0)</f>
        <v>A1TKOHOHB3P6Y0</v>
      </c>
      <c r="T526">
        <f>IF(Table1[[#This Row],[Number of HITs approved or rejected - Last 30 days]]&lt;&gt;0,Table1[[#This Row],[Worker ID]],0)</f>
        <v>0</v>
      </c>
      <c r="U526" t="str">
        <f>IF(AND(Table1[[#This Row],[HITS submitted before]]&lt;&gt;0,Table1[[#This Row],[Number of HITs approved or rejected - Last 30 days]]=0),Table1[[#This Row],[Worker ID]],0)</f>
        <v>A1TKOHOHB3P6Y0</v>
      </c>
      <c r="V526">
        <f>IF(AND(Table1[[#This Row],[HITS submitted before]]=0,Table1[[#This Row],[Number of HITs approved or rejected - Last 30 days]]&lt;&gt;0),Table1[[#This Row],[Worker ID]],0)</f>
        <v>0</v>
      </c>
      <c r="W526">
        <f>IF(AND(Table1[[#This Row],[HITS submitted before]]&lt;&gt;0,Table1[[#This Row],[Number of HITs approved or rejected - Last 30 days]]&lt;&gt;0),Table1[[#This Row],[Worker ID]],0)</f>
        <v>0</v>
      </c>
    </row>
    <row r="527" spans="1:23" x14ac:dyDescent="0.25">
      <c r="A527" t="s">
        <v>433</v>
      </c>
      <c r="B527" t="s">
        <v>434</v>
      </c>
      <c r="C527">
        <v>1</v>
      </c>
      <c r="D527">
        <v>1</v>
      </c>
      <c r="E527" s="1">
        <v>1</v>
      </c>
      <c r="F527">
        <f>Table1[[#This Row],[Number of HITs approved or rejected - Lifetime]]-Table1[[#This Row],[Number of HITs approved or rejected - Last 30 days]]</f>
        <v>1</v>
      </c>
      <c r="G527">
        <f>Table1[[#This Row],[Number of HITs approved - Lifetime]]-Table1[[#This Row],[Number of HITs approved - Last 30 days]]</f>
        <v>1</v>
      </c>
      <c r="H527">
        <f>IF(Table1[[#This Row],[HITS submitted before]]&gt;Table1[[#This Row],[HITs Approved Before]],Table1[[#This Row],[HITS submitted before]]-Table1[[#This Row],[HITs Approved Before]],0)</f>
        <v>0</v>
      </c>
      <c r="I527">
        <v>0</v>
      </c>
      <c r="J527">
        <v>0</v>
      </c>
      <c r="K527">
        <f>Table1[[#This Row],[Number of HITs approved or rejected - Last 30 days]]-Table1[[#This Row],[Number of HITs approved - Last 30 days]]</f>
        <v>0</v>
      </c>
      <c r="L52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7" s="1">
        <v>0</v>
      </c>
      <c r="N527">
        <v>0</v>
      </c>
      <c r="O527">
        <v>0</v>
      </c>
      <c r="P527" s="1">
        <v>0</v>
      </c>
      <c r="Q527" t="s">
        <v>15</v>
      </c>
      <c r="S527" t="str">
        <f>IF(Table1[[#This Row],[HITS submitted before]]&lt;&gt;0,Table1[[#This Row],[Worker ID]],0)</f>
        <v>A1TOKNDFDM8MJR</v>
      </c>
      <c r="T527">
        <f>IF(Table1[[#This Row],[Number of HITs approved or rejected - Last 30 days]]&lt;&gt;0,Table1[[#This Row],[Worker ID]],0)</f>
        <v>0</v>
      </c>
      <c r="U527" t="str">
        <f>IF(AND(Table1[[#This Row],[HITS submitted before]]&lt;&gt;0,Table1[[#This Row],[Number of HITs approved or rejected - Last 30 days]]=0),Table1[[#This Row],[Worker ID]],0)</f>
        <v>A1TOKNDFDM8MJR</v>
      </c>
      <c r="V527">
        <f>IF(AND(Table1[[#This Row],[HITS submitted before]]=0,Table1[[#This Row],[Number of HITs approved or rejected - Last 30 days]]&lt;&gt;0),Table1[[#This Row],[Worker ID]],0)</f>
        <v>0</v>
      </c>
      <c r="W527">
        <f>IF(AND(Table1[[#This Row],[HITS submitted before]]&lt;&gt;0,Table1[[#This Row],[Number of HITs approved or rejected - Last 30 days]]&lt;&gt;0),Table1[[#This Row],[Worker ID]],0)</f>
        <v>0</v>
      </c>
    </row>
    <row r="528" spans="1:23" x14ac:dyDescent="0.25">
      <c r="A528" t="s">
        <v>437</v>
      </c>
      <c r="B528" t="s">
        <v>438</v>
      </c>
      <c r="C528">
        <v>1</v>
      </c>
      <c r="D528">
        <v>1</v>
      </c>
      <c r="E528" s="1">
        <v>1</v>
      </c>
      <c r="F528">
        <f>Table1[[#This Row],[Number of HITs approved or rejected - Lifetime]]-Table1[[#This Row],[Number of HITs approved or rejected - Last 30 days]]</f>
        <v>1</v>
      </c>
      <c r="G528">
        <f>Table1[[#This Row],[Number of HITs approved - Lifetime]]-Table1[[#This Row],[Number of HITs approved - Last 30 days]]</f>
        <v>1</v>
      </c>
      <c r="H528">
        <f>IF(Table1[[#This Row],[HITS submitted before]]&gt;Table1[[#This Row],[HITs Approved Before]],Table1[[#This Row],[HITS submitted before]]-Table1[[#This Row],[HITs Approved Before]],0)</f>
        <v>0</v>
      </c>
      <c r="I528">
        <v>0</v>
      </c>
      <c r="J528">
        <v>0</v>
      </c>
      <c r="K528">
        <f>Table1[[#This Row],[Number of HITs approved or rejected - Last 30 days]]-Table1[[#This Row],[Number of HITs approved - Last 30 days]]</f>
        <v>0</v>
      </c>
      <c r="L52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8" s="1">
        <v>0</v>
      </c>
      <c r="N528">
        <v>0</v>
      </c>
      <c r="O528">
        <v>0</v>
      </c>
      <c r="P528" s="1">
        <v>0</v>
      </c>
      <c r="Q528" t="s">
        <v>15</v>
      </c>
      <c r="S528" t="str">
        <f>IF(Table1[[#This Row],[HITS submitted before]]&lt;&gt;0,Table1[[#This Row],[Worker ID]],0)</f>
        <v>A1TW60NCALLP12</v>
      </c>
      <c r="T528">
        <f>IF(Table1[[#This Row],[Number of HITs approved or rejected - Last 30 days]]&lt;&gt;0,Table1[[#This Row],[Worker ID]],0)</f>
        <v>0</v>
      </c>
      <c r="U528" t="str">
        <f>IF(AND(Table1[[#This Row],[HITS submitted before]]&lt;&gt;0,Table1[[#This Row],[Number of HITs approved or rejected - Last 30 days]]=0),Table1[[#This Row],[Worker ID]],0)</f>
        <v>A1TW60NCALLP12</v>
      </c>
      <c r="V528">
        <f>IF(AND(Table1[[#This Row],[HITS submitted before]]=0,Table1[[#This Row],[Number of HITs approved or rejected - Last 30 days]]&lt;&gt;0),Table1[[#This Row],[Worker ID]],0)</f>
        <v>0</v>
      </c>
      <c r="W528">
        <f>IF(AND(Table1[[#This Row],[HITS submitted before]]&lt;&gt;0,Table1[[#This Row],[Number of HITs approved or rejected - Last 30 days]]&lt;&gt;0),Table1[[#This Row],[Worker ID]],0)</f>
        <v>0</v>
      </c>
    </row>
    <row r="529" spans="1:23" x14ac:dyDescent="0.25">
      <c r="A529" t="s">
        <v>443</v>
      </c>
      <c r="B529" t="s">
        <v>444</v>
      </c>
      <c r="C529">
        <v>1</v>
      </c>
      <c r="D529">
        <v>1</v>
      </c>
      <c r="E529" s="1">
        <v>1</v>
      </c>
      <c r="F529">
        <f>Table1[[#This Row],[Number of HITs approved or rejected - Lifetime]]-Table1[[#This Row],[Number of HITs approved or rejected - Last 30 days]]</f>
        <v>1</v>
      </c>
      <c r="G529">
        <f>Table1[[#This Row],[Number of HITs approved - Lifetime]]-Table1[[#This Row],[Number of HITs approved - Last 30 days]]</f>
        <v>1</v>
      </c>
      <c r="H529">
        <f>IF(Table1[[#This Row],[HITS submitted before]]&gt;Table1[[#This Row],[HITs Approved Before]],Table1[[#This Row],[HITS submitted before]]-Table1[[#This Row],[HITs Approved Before]],0)</f>
        <v>0</v>
      </c>
      <c r="I529">
        <v>0</v>
      </c>
      <c r="J529">
        <v>0</v>
      </c>
      <c r="K529">
        <f>Table1[[#This Row],[Number of HITs approved or rejected - Last 30 days]]-Table1[[#This Row],[Number of HITs approved - Last 30 days]]</f>
        <v>0</v>
      </c>
      <c r="L52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29" s="1">
        <v>0</v>
      </c>
      <c r="N529">
        <v>0</v>
      </c>
      <c r="O529">
        <v>0</v>
      </c>
      <c r="P529" s="1">
        <v>0</v>
      </c>
      <c r="Q529" t="s">
        <v>15</v>
      </c>
      <c r="S529" t="str">
        <f>IF(Table1[[#This Row],[HITS submitted before]]&lt;&gt;0,Table1[[#This Row],[Worker ID]],0)</f>
        <v>A1U7CZGXTNHAOO</v>
      </c>
      <c r="T529">
        <f>IF(Table1[[#This Row],[Number of HITs approved or rejected - Last 30 days]]&lt;&gt;0,Table1[[#This Row],[Worker ID]],0)</f>
        <v>0</v>
      </c>
      <c r="U529" t="str">
        <f>IF(AND(Table1[[#This Row],[HITS submitted before]]&lt;&gt;0,Table1[[#This Row],[Number of HITs approved or rejected - Last 30 days]]=0),Table1[[#This Row],[Worker ID]],0)</f>
        <v>A1U7CZGXTNHAOO</v>
      </c>
      <c r="V529">
        <f>IF(AND(Table1[[#This Row],[HITS submitted before]]=0,Table1[[#This Row],[Number of HITs approved or rejected - Last 30 days]]&lt;&gt;0),Table1[[#This Row],[Worker ID]],0)</f>
        <v>0</v>
      </c>
      <c r="W529">
        <f>IF(AND(Table1[[#This Row],[HITS submitted before]]&lt;&gt;0,Table1[[#This Row],[Number of HITs approved or rejected - Last 30 days]]&lt;&gt;0),Table1[[#This Row],[Worker ID]],0)</f>
        <v>0</v>
      </c>
    </row>
    <row r="530" spans="1:23" x14ac:dyDescent="0.25">
      <c r="A530" t="s">
        <v>447</v>
      </c>
      <c r="B530" t="s">
        <v>448</v>
      </c>
      <c r="C530">
        <v>1</v>
      </c>
      <c r="D530">
        <v>1</v>
      </c>
      <c r="E530" s="1">
        <v>1</v>
      </c>
      <c r="F530">
        <f>Table1[[#This Row],[Number of HITs approved or rejected - Lifetime]]-Table1[[#This Row],[Number of HITs approved or rejected - Last 30 days]]</f>
        <v>1</v>
      </c>
      <c r="G530">
        <f>Table1[[#This Row],[Number of HITs approved - Lifetime]]-Table1[[#This Row],[Number of HITs approved - Last 30 days]]</f>
        <v>1</v>
      </c>
      <c r="H530">
        <f>IF(Table1[[#This Row],[HITS submitted before]]&gt;Table1[[#This Row],[HITs Approved Before]],Table1[[#This Row],[HITS submitted before]]-Table1[[#This Row],[HITs Approved Before]],0)</f>
        <v>0</v>
      </c>
      <c r="I530">
        <v>0</v>
      </c>
      <c r="J530">
        <v>0</v>
      </c>
      <c r="K530">
        <f>Table1[[#This Row],[Number of HITs approved or rejected - Last 30 days]]-Table1[[#This Row],[Number of HITs approved - Last 30 days]]</f>
        <v>0</v>
      </c>
      <c r="L53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0" s="1">
        <v>0</v>
      </c>
      <c r="N530">
        <v>0</v>
      </c>
      <c r="O530">
        <v>0</v>
      </c>
      <c r="P530" s="1">
        <v>0</v>
      </c>
      <c r="Q530" t="s">
        <v>15</v>
      </c>
      <c r="S530" t="str">
        <f>IF(Table1[[#This Row],[HITS submitted before]]&lt;&gt;0,Table1[[#This Row],[Worker ID]],0)</f>
        <v>A1UGMN6XER0Z2V</v>
      </c>
      <c r="T530">
        <f>IF(Table1[[#This Row],[Number of HITs approved or rejected - Last 30 days]]&lt;&gt;0,Table1[[#This Row],[Worker ID]],0)</f>
        <v>0</v>
      </c>
      <c r="U530" t="str">
        <f>IF(AND(Table1[[#This Row],[HITS submitted before]]&lt;&gt;0,Table1[[#This Row],[Number of HITs approved or rejected - Last 30 days]]=0),Table1[[#This Row],[Worker ID]],0)</f>
        <v>A1UGMN6XER0Z2V</v>
      </c>
      <c r="V530">
        <f>IF(AND(Table1[[#This Row],[HITS submitted before]]=0,Table1[[#This Row],[Number of HITs approved or rejected - Last 30 days]]&lt;&gt;0),Table1[[#This Row],[Worker ID]],0)</f>
        <v>0</v>
      </c>
      <c r="W530">
        <f>IF(AND(Table1[[#This Row],[HITS submitted before]]&lt;&gt;0,Table1[[#This Row],[Number of HITs approved or rejected - Last 30 days]]&lt;&gt;0),Table1[[#This Row],[Worker ID]],0)</f>
        <v>0</v>
      </c>
    </row>
    <row r="531" spans="1:23" x14ac:dyDescent="0.25">
      <c r="A531" t="s">
        <v>449</v>
      </c>
      <c r="B531" t="s">
        <v>450</v>
      </c>
      <c r="C531">
        <v>1</v>
      </c>
      <c r="D531">
        <v>1</v>
      </c>
      <c r="E531" s="1">
        <v>1</v>
      </c>
      <c r="F531">
        <f>Table1[[#This Row],[Number of HITs approved or rejected - Lifetime]]-Table1[[#This Row],[Number of HITs approved or rejected - Last 30 days]]</f>
        <v>1</v>
      </c>
      <c r="G531">
        <f>Table1[[#This Row],[Number of HITs approved - Lifetime]]-Table1[[#This Row],[Number of HITs approved - Last 30 days]]</f>
        <v>1</v>
      </c>
      <c r="H531">
        <f>IF(Table1[[#This Row],[HITS submitted before]]&gt;Table1[[#This Row],[HITs Approved Before]],Table1[[#This Row],[HITS submitted before]]-Table1[[#This Row],[HITs Approved Before]],0)</f>
        <v>0</v>
      </c>
      <c r="I531">
        <v>0</v>
      </c>
      <c r="J531">
        <v>0</v>
      </c>
      <c r="K531">
        <f>Table1[[#This Row],[Number of HITs approved or rejected - Last 30 days]]-Table1[[#This Row],[Number of HITs approved - Last 30 days]]</f>
        <v>0</v>
      </c>
      <c r="L53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1" s="1">
        <v>0</v>
      </c>
      <c r="N531">
        <v>0</v>
      </c>
      <c r="O531">
        <v>0</v>
      </c>
      <c r="P531" s="1">
        <v>0</v>
      </c>
      <c r="Q531" t="s">
        <v>15</v>
      </c>
      <c r="S531" t="str">
        <f>IF(Table1[[#This Row],[HITS submitted before]]&lt;&gt;0,Table1[[#This Row],[Worker ID]],0)</f>
        <v>A1UN6Z74XH149G</v>
      </c>
      <c r="T531">
        <f>IF(Table1[[#This Row],[Number of HITs approved or rejected - Last 30 days]]&lt;&gt;0,Table1[[#This Row],[Worker ID]],0)</f>
        <v>0</v>
      </c>
      <c r="U531" t="str">
        <f>IF(AND(Table1[[#This Row],[HITS submitted before]]&lt;&gt;0,Table1[[#This Row],[Number of HITs approved or rejected - Last 30 days]]=0),Table1[[#This Row],[Worker ID]],0)</f>
        <v>A1UN6Z74XH149G</v>
      </c>
      <c r="V531">
        <f>IF(AND(Table1[[#This Row],[HITS submitted before]]=0,Table1[[#This Row],[Number of HITs approved or rejected - Last 30 days]]&lt;&gt;0),Table1[[#This Row],[Worker ID]],0)</f>
        <v>0</v>
      </c>
      <c r="W531">
        <f>IF(AND(Table1[[#This Row],[HITS submitted before]]&lt;&gt;0,Table1[[#This Row],[Number of HITs approved or rejected - Last 30 days]]&lt;&gt;0),Table1[[#This Row],[Worker ID]],0)</f>
        <v>0</v>
      </c>
    </row>
    <row r="532" spans="1:23" x14ac:dyDescent="0.25">
      <c r="A532" t="s">
        <v>451</v>
      </c>
      <c r="B532" t="s">
        <v>452</v>
      </c>
      <c r="C532">
        <v>1</v>
      </c>
      <c r="D532">
        <v>1</v>
      </c>
      <c r="E532" s="1">
        <v>1</v>
      </c>
      <c r="F532">
        <f>Table1[[#This Row],[Number of HITs approved or rejected - Lifetime]]-Table1[[#This Row],[Number of HITs approved or rejected - Last 30 days]]</f>
        <v>1</v>
      </c>
      <c r="G532">
        <f>Table1[[#This Row],[Number of HITs approved - Lifetime]]-Table1[[#This Row],[Number of HITs approved - Last 30 days]]</f>
        <v>1</v>
      </c>
      <c r="H532">
        <f>IF(Table1[[#This Row],[HITS submitted before]]&gt;Table1[[#This Row],[HITs Approved Before]],Table1[[#This Row],[HITS submitted before]]-Table1[[#This Row],[HITs Approved Before]],0)</f>
        <v>0</v>
      </c>
      <c r="I532">
        <v>0</v>
      </c>
      <c r="J532">
        <v>0</v>
      </c>
      <c r="K532">
        <f>Table1[[#This Row],[Number of HITs approved or rejected - Last 30 days]]-Table1[[#This Row],[Number of HITs approved - Last 30 days]]</f>
        <v>0</v>
      </c>
      <c r="L53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2" s="1">
        <v>0</v>
      </c>
      <c r="N532">
        <v>0</v>
      </c>
      <c r="O532">
        <v>0</v>
      </c>
      <c r="P532" s="1">
        <v>0</v>
      </c>
      <c r="Q532" t="s">
        <v>15</v>
      </c>
      <c r="S532" t="str">
        <f>IF(Table1[[#This Row],[HITS submitted before]]&lt;&gt;0,Table1[[#This Row],[Worker ID]],0)</f>
        <v>A1USDMJVT10CE4</v>
      </c>
      <c r="T532">
        <f>IF(Table1[[#This Row],[Number of HITs approved or rejected - Last 30 days]]&lt;&gt;0,Table1[[#This Row],[Worker ID]],0)</f>
        <v>0</v>
      </c>
      <c r="U532" t="str">
        <f>IF(AND(Table1[[#This Row],[HITS submitted before]]&lt;&gt;0,Table1[[#This Row],[Number of HITs approved or rejected - Last 30 days]]=0),Table1[[#This Row],[Worker ID]],0)</f>
        <v>A1USDMJVT10CE4</v>
      </c>
      <c r="V532">
        <f>IF(AND(Table1[[#This Row],[HITS submitted before]]=0,Table1[[#This Row],[Number of HITs approved or rejected - Last 30 days]]&lt;&gt;0),Table1[[#This Row],[Worker ID]],0)</f>
        <v>0</v>
      </c>
      <c r="W532">
        <f>IF(AND(Table1[[#This Row],[HITS submitted before]]&lt;&gt;0,Table1[[#This Row],[Number of HITs approved or rejected - Last 30 days]]&lt;&gt;0),Table1[[#This Row],[Worker ID]],0)</f>
        <v>0</v>
      </c>
    </row>
    <row r="533" spans="1:23" x14ac:dyDescent="0.25">
      <c r="A533" t="s">
        <v>461</v>
      </c>
      <c r="B533" t="s">
        <v>462</v>
      </c>
      <c r="C533">
        <v>1</v>
      </c>
      <c r="D533">
        <v>1</v>
      </c>
      <c r="E533" s="1">
        <v>1</v>
      </c>
      <c r="F533">
        <f>Table1[[#This Row],[Number of HITs approved or rejected - Lifetime]]-Table1[[#This Row],[Number of HITs approved or rejected - Last 30 days]]</f>
        <v>1</v>
      </c>
      <c r="G533">
        <f>Table1[[#This Row],[Number of HITs approved - Lifetime]]-Table1[[#This Row],[Number of HITs approved - Last 30 days]]</f>
        <v>1</v>
      </c>
      <c r="H533">
        <f>IF(Table1[[#This Row],[HITS submitted before]]&gt;Table1[[#This Row],[HITs Approved Before]],Table1[[#This Row],[HITS submitted before]]-Table1[[#This Row],[HITs Approved Before]],0)</f>
        <v>0</v>
      </c>
      <c r="I533">
        <v>0</v>
      </c>
      <c r="J533">
        <v>0</v>
      </c>
      <c r="K533">
        <f>Table1[[#This Row],[Number of HITs approved or rejected - Last 30 days]]-Table1[[#This Row],[Number of HITs approved - Last 30 days]]</f>
        <v>0</v>
      </c>
      <c r="L53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3" s="1">
        <v>0</v>
      </c>
      <c r="N533">
        <v>0</v>
      </c>
      <c r="O533">
        <v>0</v>
      </c>
      <c r="P533" s="1">
        <v>0</v>
      </c>
      <c r="Q533" t="s">
        <v>15</v>
      </c>
      <c r="S533" t="str">
        <f>IF(Table1[[#This Row],[HITS submitted before]]&lt;&gt;0,Table1[[#This Row],[Worker ID]],0)</f>
        <v>A1VF6T2E3PWU9K</v>
      </c>
      <c r="T533">
        <f>IF(Table1[[#This Row],[Number of HITs approved or rejected - Last 30 days]]&lt;&gt;0,Table1[[#This Row],[Worker ID]],0)</f>
        <v>0</v>
      </c>
      <c r="U533" t="str">
        <f>IF(AND(Table1[[#This Row],[HITS submitted before]]&lt;&gt;0,Table1[[#This Row],[Number of HITs approved or rejected - Last 30 days]]=0),Table1[[#This Row],[Worker ID]],0)</f>
        <v>A1VF6T2E3PWU9K</v>
      </c>
      <c r="V533">
        <f>IF(AND(Table1[[#This Row],[HITS submitted before]]=0,Table1[[#This Row],[Number of HITs approved or rejected - Last 30 days]]&lt;&gt;0),Table1[[#This Row],[Worker ID]],0)</f>
        <v>0</v>
      </c>
      <c r="W533">
        <f>IF(AND(Table1[[#This Row],[HITS submitted before]]&lt;&gt;0,Table1[[#This Row],[Number of HITs approved or rejected - Last 30 days]]&lt;&gt;0),Table1[[#This Row],[Worker ID]],0)</f>
        <v>0</v>
      </c>
    </row>
    <row r="534" spans="1:23" x14ac:dyDescent="0.25">
      <c r="A534" t="s">
        <v>467</v>
      </c>
      <c r="B534" t="s">
        <v>468</v>
      </c>
      <c r="C534">
        <v>1</v>
      </c>
      <c r="D534">
        <v>1</v>
      </c>
      <c r="E534" s="1">
        <v>1</v>
      </c>
      <c r="F534">
        <f>Table1[[#This Row],[Number of HITs approved or rejected - Lifetime]]-Table1[[#This Row],[Number of HITs approved or rejected - Last 30 days]]</f>
        <v>1</v>
      </c>
      <c r="G534">
        <f>Table1[[#This Row],[Number of HITs approved - Lifetime]]-Table1[[#This Row],[Number of HITs approved - Last 30 days]]</f>
        <v>1</v>
      </c>
      <c r="H534">
        <f>IF(Table1[[#This Row],[HITS submitted before]]&gt;Table1[[#This Row],[HITs Approved Before]],Table1[[#This Row],[HITS submitted before]]-Table1[[#This Row],[HITs Approved Before]],0)</f>
        <v>0</v>
      </c>
      <c r="I534">
        <v>0</v>
      </c>
      <c r="J534">
        <v>0</v>
      </c>
      <c r="K534">
        <f>Table1[[#This Row],[Number of HITs approved or rejected - Last 30 days]]-Table1[[#This Row],[Number of HITs approved - Last 30 days]]</f>
        <v>0</v>
      </c>
      <c r="L53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4" s="1">
        <v>0</v>
      </c>
      <c r="N534">
        <v>0</v>
      </c>
      <c r="O534">
        <v>0</v>
      </c>
      <c r="P534" s="1">
        <v>0</v>
      </c>
      <c r="Q534" t="s">
        <v>15</v>
      </c>
      <c r="S534" t="str">
        <f>IF(Table1[[#This Row],[HITS submitted before]]&lt;&gt;0,Table1[[#This Row],[Worker ID]],0)</f>
        <v>A1W0A3TSRQ89MN</v>
      </c>
      <c r="T534">
        <f>IF(Table1[[#This Row],[Number of HITs approved or rejected - Last 30 days]]&lt;&gt;0,Table1[[#This Row],[Worker ID]],0)</f>
        <v>0</v>
      </c>
      <c r="U534" t="str">
        <f>IF(AND(Table1[[#This Row],[HITS submitted before]]&lt;&gt;0,Table1[[#This Row],[Number of HITs approved or rejected - Last 30 days]]=0),Table1[[#This Row],[Worker ID]],0)</f>
        <v>A1W0A3TSRQ89MN</v>
      </c>
      <c r="V534">
        <f>IF(AND(Table1[[#This Row],[HITS submitted before]]=0,Table1[[#This Row],[Number of HITs approved or rejected - Last 30 days]]&lt;&gt;0),Table1[[#This Row],[Worker ID]],0)</f>
        <v>0</v>
      </c>
      <c r="W534">
        <f>IF(AND(Table1[[#This Row],[HITS submitted before]]&lt;&gt;0,Table1[[#This Row],[Number of HITs approved or rejected - Last 30 days]]&lt;&gt;0),Table1[[#This Row],[Worker ID]],0)</f>
        <v>0</v>
      </c>
    </row>
    <row r="535" spans="1:23" x14ac:dyDescent="0.25">
      <c r="A535" t="s">
        <v>471</v>
      </c>
      <c r="B535" t="s">
        <v>472</v>
      </c>
      <c r="C535">
        <v>1</v>
      </c>
      <c r="D535">
        <v>1</v>
      </c>
      <c r="E535" s="1">
        <v>1</v>
      </c>
      <c r="F535">
        <f>Table1[[#This Row],[Number of HITs approved or rejected - Lifetime]]-Table1[[#This Row],[Number of HITs approved or rejected - Last 30 days]]</f>
        <v>1</v>
      </c>
      <c r="G535">
        <f>Table1[[#This Row],[Number of HITs approved - Lifetime]]-Table1[[#This Row],[Number of HITs approved - Last 30 days]]</f>
        <v>1</v>
      </c>
      <c r="H535">
        <f>IF(Table1[[#This Row],[HITS submitted before]]&gt;Table1[[#This Row],[HITs Approved Before]],Table1[[#This Row],[HITS submitted before]]-Table1[[#This Row],[HITs Approved Before]],0)</f>
        <v>0</v>
      </c>
      <c r="I535">
        <v>0</v>
      </c>
      <c r="J535">
        <v>0</v>
      </c>
      <c r="K535">
        <f>Table1[[#This Row],[Number of HITs approved or rejected - Last 30 days]]-Table1[[#This Row],[Number of HITs approved - Last 30 days]]</f>
        <v>0</v>
      </c>
      <c r="L53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5" s="1">
        <v>0</v>
      </c>
      <c r="N535">
        <v>0</v>
      </c>
      <c r="O535">
        <v>0</v>
      </c>
      <c r="P535" s="1">
        <v>0</v>
      </c>
      <c r="Q535" t="s">
        <v>15</v>
      </c>
      <c r="S535" t="str">
        <f>IF(Table1[[#This Row],[HITS submitted before]]&lt;&gt;0,Table1[[#This Row],[Worker ID]],0)</f>
        <v>A1W8MCDVS6DDWE</v>
      </c>
      <c r="T535">
        <f>IF(Table1[[#This Row],[Number of HITs approved or rejected - Last 30 days]]&lt;&gt;0,Table1[[#This Row],[Worker ID]],0)</f>
        <v>0</v>
      </c>
      <c r="U535" t="str">
        <f>IF(AND(Table1[[#This Row],[HITS submitted before]]&lt;&gt;0,Table1[[#This Row],[Number of HITs approved or rejected - Last 30 days]]=0),Table1[[#This Row],[Worker ID]],0)</f>
        <v>A1W8MCDVS6DDWE</v>
      </c>
      <c r="V535">
        <f>IF(AND(Table1[[#This Row],[HITS submitted before]]=0,Table1[[#This Row],[Number of HITs approved or rejected - Last 30 days]]&lt;&gt;0),Table1[[#This Row],[Worker ID]],0)</f>
        <v>0</v>
      </c>
      <c r="W535">
        <f>IF(AND(Table1[[#This Row],[HITS submitted before]]&lt;&gt;0,Table1[[#This Row],[Number of HITs approved or rejected - Last 30 days]]&lt;&gt;0),Table1[[#This Row],[Worker ID]],0)</f>
        <v>0</v>
      </c>
    </row>
    <row r="536" spans="1:23" x14ac:dyDescent="0.25">
      <c r="A536" t="s">
        <v>473</v>
      </c>
      <c r="B536" t="s">
        <v>474</v>
      </c>
      <c r="C536">
        <v>1</v>
      </c>
      <c r="D536">
        <v>1</v>
      </c>
      <c r="E536" s="1">
        <v>1</v>
      </c>
      <c r="F536">
        <f>Table1[[#This Row],[Number of HITs approved or rejected - Lifetime]]-Table1[[#This Row],[Number of HITs approved or rejected - Last 30 days]]</f>
        <v>1</v>
      </c>
      <c r="G536">
        <f>Table1[[#This Row],[Number of HITs approved - Lifetime]]-Table1[[#This Row],[Number of HITs approved - Last 30 days]]</f>
        <v>1</v>
      </c>
      <c r="H536">
        <f>IF(Table1[[#This Row],[HITS submitted before]]&gt;Table1[[#This Row],[HITs Approved Before]],Table1[[#This Row],[HITS submitted before]]-Table1[[#This Row],[HITs Approved Before]],0)</f>
        <v>0</v>
      </c>
      <c r="I536">
        <v>0</v>
      </c>
      <c r="J536">
        <v>0</v>
      </c>
      <c r="K536">
        <f>Table1[[#This Row],[Number of HITs approved or rejected - Last 30 days]]-Table1[[#This Row],[Number of HITs approved - Last 30 days]]</f>
        <v>0</v>
      </c>
      <c r="L53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6" s="1">
        <v>0</v>
      </c>
      <c r="N536">
        <v>0</v>
      </c>
      <c r="O536">
        <v>0</v>
      </c>
      <c r="P536" s="1">
        <v>0</v>
      </c>
      <c r="Q536" t="s">
        <v>15</v>
      </c>
      <c r="S536" t="str">
        <f>IF(Table1[[#This Row],[HITS submitted before]]&lt;&gt;0,Table1[[#This Row],[Worker ID]],0)</f>
        <v>A1WCFQ3C0SNQBZ</v>
      </c>
      <c r="T536">
        <f>IF(Table1[[#This Row],[Number of HITs approved or rejected - Last 30 days]]&lt;&gt;0,Table1[[#This Row],[Worker ID]],0)</f>
        <v>0</v>
      </c>
      <c r="U536" t="str">
        <f>IF(AND(Table1[[#This Row],[HITS submitted before]]&lt;&gt;0,Table1[[#This Row],[Number of HITs approved or rejected - Last 30 days]]=0),Table1[[#This Row],[Worker ID]],0)</f>
        <v>A1WCFQ3C0SNQBZ</v>
      </c>
      <c r="V536">
        <f>IF(AND(Table1[[#This Row],[HITS submitted before]]=0,Table1[[#This Row],[Number of HITs approved or rejected - Last 30 days]]&lt;&gt;0),Table1[[#This Row],[Worker ID]],0)</f>
        <v>0</v>
      </c>
      <c r="W536">
        <f>IF(AND(Table1[[#This Row],[HITS submitted before]]&lt;&gt;0,Table1[[#This Row],[Number of HITs approved or rejected - Last 30 days]]&lt;&gt;0),Table1[[#This Row],[Worker ID]],0)</f>
        <v>0</v>
      </c>
    </row>
    <row r="537" spans="1:23" x14ac:dyDescent="0.25">
      <c r="A537" t="s">
        <v>475</v>
      </c>
      <c r="B537" t="s">
        <v>476</v>
      </c>
      <c r="C537">
        <v>1</v>
      </c>
      <c r="D537">
        <v>1</v>
      </c>
      <c r="E537" s="1">
        <v>1</v>
      </c>
      <c r="F537">
        <f>Table1[[#This Row],[Number of HITs approved or rejected - Lifetime]]-Table1[[#This Row],[Number of HITs approved or rejected - Last 30 days]]</f>
        <v>1</v>
      </c>
      <c r="G537">
        <f>Table1[[#This Row],[Number of HITs approved - Lifetime]]-Table1[[#This Row],[Number of HITs approved - Last 30 days]]</f>
        <v>1</v>
      </c>
      <c r="H537">
        <f>IF(Table1[[#This Row],[HITS submitted before]]&gt;Table1[[#This Row],[HITs Approved Before]],Table1[[#This Row],[HITS submitted before]]-Table1[[#This Row],[HITs Approved Before]],0)</f>
        <v>0</v>
      </c>
      <c r="I537">
        <v>0</v>
      </c>
      <c r="J537">
        <v>0</v>
      </c>
      <c r="K537">
        <f>Table1[[#This Row],[Number of HITs approved or rejected - Last 30 days]]-Table1[[#This Row],[Number of HITs approved - Last 30 days]]</f>
        <v>0</v>
      </c>
      <c r="L53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7" s="1">
        <v>0</v>
      </c>
      <c r="N537">
        <v>0</v>
      </c>
      <c r="O537">
        <v>0</v>
      </c>
      <c r="P537" s="1">
        <v>0</v>
      </c>
      <c r="Q537" t="s">
        <v>15</v>
      </c>
      <c r="S537" t="str">
        <f>IF(Table1[[#This Row],[HITS submitted before]]&lt;&gt;0,Table1[[#This Row],[Worker ID]],0)</f>
        <v>A1WJ9UN0N4UOB2</v>
      </c>
      <c r="T537">
        <f>IF(Table1[[#This Row],[Number of HITs approved or rejected - Last 30 days]]&lt;&gt;0,Table1[[#This Row],[Worker ID]],0)</f>
        <v>0</v>
      </c>
      <c r="U537" t="str">
        <f>IF(AND(Table1[[#This Row],[HITS submitted before]]&lt;&gt;0,Table1[[#This Row],[Number of HITs approved or rejected - Last 30 days]]=0),Table1[[#This Row],[Worker ID]],0)</f>
        <v>A1WJ9UN0N4UOB2</v>
      </c>
      <c r="V537">
        <f>IF(AND(Table1[[#This Row],[HITS submitted before]]=0,Table1[[#This Row],[Number of HITs approved or rejected - Last 30 days]]&lt;&gt;0),Table1[[#This Row],[Worker ID]],0)</f>
        <v>0</v>
      </c>
      <c r="W537">
        <f>IF(AND(Table1[[#This Row],[HITS submitted before]]&lt;&gt;0,Table1[[#This Row],[Number of HITs approved or rejected - Last 30 days]]&lt;&gt;0),Table1[[#This Row],[Worker ID]],0)</f>
        <v>0</v>
      </c>
    </row>
    <row r="538" spans="1:23" x14ac:dyDescent="0.25">
      <c r="A538" t="s">
        <v>481</v>
      </c>
      <c r="B538" t="s">
        <v>482</v>
      </c>
      <c r="C538">
        <v>1</v>
      </c>
      <c r="D538">
        <v>1</v>
      </c>
      <c r="E538" s="1">
        <v>1</v>
      </c>
      <c r="F538">
        <f>Table1[[#This Row],[Number of HITs approved or rejected - Lifetime]]-Table1[[#This Row],[Number of HITs approved or rejected - Last 30 days]]</f>
        <v>1</v>
      </c>
      <c r="G538">
        <f>Table1[[#This Row],[Number of HITs approved - Lifetime]]-Table1[[#This Row],[Number of HITs approved - Last 30 days]]</f>
        <v>1</v>
      </c>
      <c r="H538">
        <f>IF(Table1[[#This Row],[HITS submitted before]]&gt;Table1[[#This Row],[HITs Approved Before]],Table1[[#This Row],[HITS submitted before]]-Table1[[#This Row],[HITs Approved Before]],0)</f>
        <v>0</v>
      </c>
      <c r="I538">
        <v>0</v>
      </c>
      <c r="J538">
        <v>0</v>
      </c>
      <c r="K538">
        <f>Table1[[#This Row],[Number of HITs approved or rejected - Last 30 days]]-Table1[[#This Row],[Number of HITs approved - Last 30 days]]</f>
        <v>0</v>
      </c>
      <c r="L53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8" s="1">
        <v>0</v>
      </c>
      <c r="N538">
        <v>0</v>
      </c>
      <c r="O538">
        <v>0</v>
      </c>
      <c r="P538" s="1">
        <v>0</v>
      </c>
      <c r="Q538" t="s">
        <v>15</v>
      </c>
      <c r="S538" t="str">
        <f>IF(Table1[[#This Row],[HITS submitted before]]&lt;&gt;0,Table1[[#This Row],[Worker ID]],0)</f>
        <v>A1WOGCA8BV5BM3</v>
      </c>
      <c r="T538">
        <f>IF(Table1[[#This Row],[Number of HITs approved or rejected - Last 30 days]]&lt;&gt;0,Table1[[#This Row],[Worker ID]],0)</f>
        <v>0</v>
      </c>
      <c r="U538" t="str">
        <f>IF(AND(Table1[[#This Row],[HITS submitted before]]&lt;&gt;0,Table1[[#This Row],[Number of HITs approved or rejected - Last 30 days]]=0),Table1[[#This Row],[Worker ID]],0)</f>
        <v>A1WOGCA8BV5BM3</v>
      </c>
      <c r="V538">
        <f>IF(AND(Table1[[#This Row],[HITS submitted before]]=0,Table1[[#This Row],[Number of HITs approved or rejected - Last 30 days]]&lt;&gt;0),Table1[[#This Row],[Worker ID]],0)</f>
        <v>0</v>
      </c>
      <c r="W538">
        <f>IF(AND(Table1[[#This Row],[HITS submitted before]]&lt;&gt;0,Table1[[#This Row],[Number of HITs approved or rejected - Last 30 days]]&lt;&gt;0),Table1[[#This Row],[Worker ID]],0)</f>
        <v>0</v>
      </c>
    </row>
    <row r="539" spans="1:23" x14ac:dyDescent="0.25">
      <c r="A539" t="s">
        <v>483</v>
      </c>
      <c r="B539" t="s">
        <v>484</v>
      </c>
      <c r="C539">
        <v>1</v>
      </c>
      <c r="D539">
        <v>1</v>
      </c>
      <c r="E539" s="1">
        <v>1</v>
      </c>
      <c r="F539">
        <f>Table1[[#This Row],[Number of HITs approved or rejected - Lifetime]]-Table1[[#This Row],[Number of HITs approved or rejected - Last 30 days]]</f>
        <v>1</v>
      </c>
      <c r="G539">
        <f>Table1[[#This Row],[Number of HITs approved - Lifetime]]-Table1[[#This Row],[Number of HITs approved - Last 30 days]]</f>
        <v>1</v>
      </c>
      <c r="H539">
        <f>IF(Table1[[#This Row],[HITS submitted before]]&gt;Table1[[#This Row],[HITs Approved Before]],Table1[[#This Row],[HITS submitted before]]-Table1[[#This Row],[HITs Approved Before]],0)</f>
        <v>0</v>
      </c>
      <c r="I539">
        <v>0</v>
      </c>
      <c r="J539">
        <v>0</v>
      </c>
      <c r="K539">
        <f>Table1[[#This Row],[Number of HITs approved or rejected - Last 30 days]]-Table1[[#This Row],[Number of HITs approved - Last 30 days]]</f>
        <v>0</v>
      </c>
      <c r="L53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39" s="1">
        <v>0</v>
      </c>
      <c r="N539">
        <v>0</v>
      </c>
      <c r="O539">
        <v>0</v>
      </c>
      <c r="P539" s="1">
        <v>0</v>
      </c>
      <c r="Q539" t="s">
        <v>15</v>
      </c>
      <c r="S539" t="str">
        <f>IF(Table1[[#This Row],[HITS submitted before]]&lt;&gt;0,Table1[[#This Row],[Worker ID]],0)</f>
        <v>A1WOYTIIPMQT16</v>
      </c>
      <c r="T539">
        <f>IF(Table1[[#This Row],[Number of HITs approved or rejected - Last 30 days]]&lt;&gt;0,Table1[[#This Row],[Worker ID]],0)</f>
        <v>0</v>
      </c>
      <c r="U539" t="str">
        <f>IF(AND(Table1[[#This Row],[HITS submitted before]]&lt;&gt;0,Table1[[#This Row],[Number of HITs approved or rejected - Last 30 days]]=0),Table1[[#This Row],[Worker ID]],0)</f>
        <v>A1WOYTIIPMQT16</v>
      </c>
      <c r="V539">
        <f>IF(AND(Table1[[#This Row],[HITS submitted before]]=0,Table1[[#This Row],[Number of HITs approved or rejected - Last 30 days]]&lt;&gt;0),Table1[[#This Row],[Worker ID]],0)</f>
        <v>0</v>
      </c>
      <c r="W539">
        <f>IF(AND(Table1[[#This Row],[HITS submitted before]]&lt;&gt;0,Table1[[#This Row],[Number of HITs approved or rejected - Last 30 days]]&lt;&gt;0),Table1[[#This Row],[Worker ID]],0)</f>
        <v>0</v>
      </c>
    </row>
    <row r="540" spans="1:23" x14ac:dyDescent="0.25">
      <c r="A540" t="s">
        <v>491</v>
      </c>
      <c r="B540" t="s">
        <v>492</v>
      </c>
      <c r="C540">
        <v>1</v>
      </c>
      <c r="D540">
        <v>1</v>
      </c>
      <c r="E540" s="1">
        <v>1</v>
      </c>
      <c r="F540">
        <f>Table1[[#This Row],[Number of HITs approved or rejected - Lifetime]]-Table1[[#This Row],[Number of HITs approved or rejected - Last 30 days]]</f>
        <v>1</v>
      </c>
      <c r="G540">
        <f>Table1[[#This Row],[Number of HITs approved - Lifetime]]-Table1[[#This Row],[Number of HITs approved - Last 30 days]]</f>
        <v>1</v>
      </c>
      <c r="H540">
        <f>IF(Table1[[#This Row],[HITS submitted before]]&gt;Table1[[#This Row],[HITs Approved Before]],Table1[[#This Row],[HITS submitted before]]-Table1[[#This Row],[HITs Approved Before]],0)</f>
        <v>0</v>
      </c>
      <c r="I540">
        <v>0</v>
      </c>
      <c r="J540">
        <v>0</v>
      </c>
      <c r="K540">
        <f>Table1[[#This Row],[Number of HITs approved or rejected - Last 30 days]]-Table1[[#This Row],[Number of HITs approved - Last 30 days]]</f>
        <v>0</v>
      </c>
      <c r="L54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0" s="1">
        <v>0</v>
      </c>
      <c r="N540">
        <v>0</v>
      </c>
      <c r="O540">
        <v>0</v>
      </c>
      <c r="P540" s="1">
        <v>0</v>
      </c>
      <c r="Q540" t="s">
        <v>15</v>
      </c>
      <c r="S540" t="str">
        <f>IF(Table1[[#This Row],[HITS submitted before]]&lt;&gt;0,Table1[[#This Row],[Worker ID]],0)</f>
        <v>A1X2XK7TI1HD2T</v>
      </c>
      <c r="T540">
        <f>IF(Table1[[#This Row],[Number of HITs approved or rejected - Last 30 days]]&lt;&gt;0,Table1[[#This Row],[Worker ID]],0)</f>
        <v>0</v>
      </c>
      <c r="U540" t="str">
        <f>IF(AND(Table1[[#This Row],[HITS submitted before]]&lt;&gt;0,Table1[[#This Row],[Number of HITs approved or rejected - Last 30 days]]=0),Table1[[#This Row],[Worker ID]],0)</f>
        <v>A1X2XK7TI1HD2T</v>
      </c>
      <c r="V540">
        <f>IF(AND(Table1[[#This Row],[HITS submitted before]]=0,Table1[[#This Row],[Number of HITs approved or rejected - Last 30 days]]&lt;&gt;0),Table1[[#This Row],[Worker ID]],0)</f>
        <v>0</v>
      </c>
      <c r="W540">
        <f>IF(AND(Table1[[#This Row],[HITS submitted before]]&lt;&gt;0,Table1[[#This Row],[Number of HITs approved or rejected - Last 30 days]]&lt;&gt;0),Table1[[#This Row],[Worker ID]],0)</f>
        <v>0</v>
      </c>
    </row>
    <row r="541" spans="1:23" x14ac:dyDescent="0.25">
      <c r="A541" t="s">
        <v>493</v>
      </c>
      <c r="B541" t="s">
        <v>494</v>
      </c>
      <c r="C541">
        <v>1</v>
      </c>
      <c r="D541">
        <v>0</v>
      </c>
      <c r="E541" s="1">
        <v>0</v>
      </c>
      <c r="F541">
        <f>Table1[[#This Row],[Number of HITs approved or rejected - Lifetime]]-Table1[[#This Row],[Number of HITs approved or rejected - Last 30 days]]</f>
        <v>1</v>
      </c>
      <c r="G541">
        <f>Table1[[#This Row],[Number of HITs approved - Lifetime]]-Table1[[#This Row],[Number of HITs approved - Last 30 days]]</f>
        <v>0</v>
      </c>
      <c r="H541">
        <f>IF(Table1[[#This Row],[HITS submitted before]]&gt;Table1[[#This Row],[HITs Approved Before]],Table1[[#This Row],[HITS submitted before]]-Table1[[#This Row],[HITs Approved Before]],0)</f>
        <v>1</v>
      </c>
      <c r="I541">
        <v>0</v>
      </c>
      <c r="J541">
        <v>0</v>
      </c>
      <c r="K541">
        <f>Table1[[#This Row],[Number of HITs approved or rejected - Last 30 days]]-Table1[[#This Row],[Number of HITs approved - Last 30 days]]</f>
        <v>0</v>
      </c>
      <c r="L54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1" s="1">
        <v>0</v>
      </c>
      <c r="N541">
        <v>0</v>
      </c>
      <c r="O541">
        <v>0</v>
      </c>
      <c r="P541" s="1">
        <v>0</v>
      </c>
      <c r="Q541" t="s">
        <v>15</v>
      </c>
      <c r="S541" t="str">
        <f>IF(Table1[[#This Row],[HITS submitted before]]&lt;&gt;0,Table1[[#This Row],[Worker ID]],0)</f>
        <v>A1XDKVPUKAHAHN</v>
      </c>
      <c r="T541">
        <f>IF(Table1[[#This Row],[Number of HITs approved or rejected - Last 30 days]]&lt;&gt;0,Table1[[#This Row],[Worker ID]],0)</f>
        <v>0</v>
      </c>
      <c r="U541" t="str">
        <f>IF(AND(Table1[[#This Row],[HITS submitted before]]&lt;&gt;0,Table1[[#This Row],[Number of HITs approved or rejected - Last 30 days]]=0),Table1[[#This Row],[Worker ID]],0)</f>
        <v>A1XDKVPUKAHAHN</v>
      </c>
      <c r="V541">
        <f>IF(AND(Table1[[#This Row],[HITS submitted before]]=0,Table1[[#This Row],[Number of HITs approved or rejected - Last 30 days]]&lt;&gt;0),Table1[[#This Row],[Worker ID]],0)</f>
        <v>0</v>
      </c>
      <c r="W541">
        <f>IF(AND(Table1[[#This Row],[HITS submitted before]]&lt;&gt;0,Table1[[#This Row],[Number of HITs approved or rejected - Last 30 days]]&lt;&gt;0),Table1[[#This Row],[Worker ID]],0)</f>
        <v>0</v>
      </c>
    </row>
    <row r="542" spans="1:23" x14ac:dyDescent="0.25">
      <c r="A542" t="s">
        <v>495</v>
      </c>
      <c r="B542" t="s">
        <v>496</v>
      </c>
      <c r="C542">
        <v>1</v>
      </c>
      <c r="D542">
        <v>1</v>
      </c>
      <c r="E542" s="1">
        <v>1</v>
      </c>
      <c r="F542">
        <f>Table1[[#This Row],[Number of HITs approved or rejected - Lifetime]]-Table1[[#This Row],[Number of HITs approved or rejected - Last 30 days]]</f>
        <v>1</v>
      </c>
      <c r="G542">
        <f>Table1[[#This Row],[Number of HITs approved - Lifetime]]-Table1[[#This Row],[Number of HITs approved - Last 30 days]]</f>
        <v>1</v>
      </c>
      <c r="H542">
        <f>IF(Table1[[#This Row],[HITS submitted before]]&gt;Table1[[#This Row],[HITs Approved Before]],Table1[[#This Row],[HITS submitted before]]-Table1[[#This Row],[HITs Approved Before]],0)</f>
        <v>0</v>
      </c>
      <c r="I542">
        <v>0</v>
      </c>
      <c r="J542">
        <v>0</v>
      </c>
      <c r="K542">
        <f>Table1[[#This Row],[Number of HITs approved or rejected - Last 30 days]]-Table1[[#This Row],[Number of HITs approved - Last 30 days]]</f>
        <v>0</v>
      </c>
      <c r="L54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2" s="1">
        <v>0</v>
      </c>
      <c r="N542">
        <v>0</v>
      </c>
      <c r="O542">
        <v>0</v>
      </c>
      <c r="P542" s="1">
        <v>0</v>
      </c>
      <c r="Q542" t="s">
        <v>15</v>
      </c>
      <c r="S542" t="str">
        <f>IF(Table1[[#This Row],[HITS submitted before]]&lt;&gt;0,Table1[[#This Row],[Worker ID]],0)</f>
        <v>A1XGPH7RXFU2MC</v>
      </c>
      <c r="T542">
        <f>IF(Table1[[#This Row],[Number of HITs approved or rejected - Last 30 days]]&lt;&gt;0,Table1[[#This Row],[Worker ID]],0)</f>
        <v>0</v>
      </c>
      <c r="U542" t="str">
        <f>IF(AND(Table1[[#This Row],[HITS submitted before]]&lt;&gt;0,Table1[[#This Row],[Number of HITs approved or rejected - Last 30 days]]=0),Table1[[#This Row],[Worker ID]],0)</f>
        <v>A1XGPH7RXFU2MC</v>
      </c>
      <c r="V542">
        <f>IF(AND(Table1[[#This Row],[HITS submitted before]]=0,Table1[[#This Row],[Number of HITs approved or rejected - Last 30 days]]&lt;&gt;0),Table1[[#This Row],[Worker ID]],0)</f>
        <v>0</v>
      </c>
      <c r="W542">
        <f>IF(AND(Table1[[#This Row],[HITS submitted before]]&lt;&gt;0,Table1[[#This Row],[Number of HITs approved or rejected - Last 30 days]]&lt;&gt;0),Table1[[#This Row],[Worker ID]],0)</f>
        <v>0</v>
      </c>
    </row>
    <row r="543" spans="1:23" x14ac:dyDescent="0.25">
      <c r="A543" t="s">
        <v>497</v>
      </c>
      <c r="B543" t="s">
        <v>498</v>
      </c>
      <c r="C543">
        <v>1</v>
      </c>
      <c r="D543">
        <v>1</v>
      </c>
      <c r="E543" s="1">
        <v>1</v>
      </c>
      <c r="F543">
        <f>Table1[[#This Row],[Number of HITs approved or rejected - Lifetime]]-Table1[[#This Row],[Number of HITs approved or rejected - Last 30 days]]</f>
        <v>1</v>
      </c>
      <c r="G543">
        <f>Table1[[#This Row],[Number of HITs approved - Lifetime]]-Table1[[#This Row],[Number of HITs approved - Last 30 days]]</f>
        <v>1</v>
      </c>
      <c r="H543">
        <f>IF(Table1[[#This Row],[HITS submitted before]]&gt;Table1[[#This Row],[HITs Approved Before]],Table1[[#This Row],[HITS submitted before]]-Table1[[#This Row],[HITs Approved Before]],0)</f>
        <v>0</v>
      </c>
      <c r="I543">
        <v>0</v>
      </c>
      <c r="J543">
        <v>0</v>
      </c>
      <c r="K543">
        <f>Table1[[#This Row],[Number of HITs approved or rejected - Last 30 days]]-Table1[[#This Row],[Number of HITs approved - Last 30 days]]</f>
        <v>0</v>
      </c>
      <c r="L54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3" s="1">
        <v>0</v>
      </c>
      <c r="N543">
        <v>0</v>
      </c>
      <c r="O543">
        <v>0</v>
      </c>
      <c r="P543" s="1">
        <v>0</v>
      </c>
      <c r="Q543" t="s">
        <v>15</v>
      </c>
      <c r="S543" t="str">
        <f>IF(Table1[[#This Row],[HITS submitted before]]&lt;&gt;0,Table1[[#This Row],[Worker ID]],0)</f>
        <v>A1XI6SC3GTEAVC</v>
      </c>
      <c r="T543">
        <f>IF(Table1[[#This Row],[Number of HITs approved or rejected - Last 30 days]]&lt;&gt;0,Table1[[#This Row],[Worker ID]],0)</f>
        <v>0</v>
      </c>
      <c r="U543" t="str">
        <f>IF(AND(Table1[[#This Row],[HITS submitted before]]&lt;&gt;0,Table1[[#This Row],[Number of HITs approved or rejected - Last 30 days]]=0),Table1[[#This Row],[Worker ID]],0)</f>
        <v>A1XI6SC3GTEAVC</v>
      </c>
      <c r="V543">
        <f>IF(AND(Table1[[#This Row],[HITS submitted before]]=0,Table1[[#This Row],[Number of HITs approved or rejected - Last 30 days]]&lt;&gt;0),Table1[[#This Row],[Worker ID]],0)</f>
        <v>0</v>
      </c>
      <c r="W543">
        <f>IF(AND(Table1[[#This Row],[HITS submitted before]]&lt;&gt;0,Table1[[#This Row],[Number of HITs approved or rejected - Last 30 days]]&lt;&gt;0),Table1[[#This Row],[Worker ID]],0)</f>
        <v>0</v>
      </c>
    </row>
    <row r="544" spans="1:23" x14ac:dyDescent="0.25">
      <c r="A544" t="s">
        <v>501</v>
      </c>
      <c r="B544" t="s">
        <v>502</v>
      </c>
      <c r="C544">
        <v>1</v>
      </c>
      <c r="D544">
        <v>1</v>
      </c>
      <c r="E544" s="1">
        <v>1</v>
      </c>
      <c r="F544">
        <f>Table1[[#This Row],[Number of HITs approved or rejected - Lifetime]]-Table1[[#This Row],[Number of HITs approved or rejected - Last 30 days]]</f>
        <v>1</v>
      </c>
      <c r="G544">
        <f>Table1[[#This Row],[Number of HITs approved - Lifetime]]-Table1[[#This Row],[Number of HITs approved - Last 30 days]]</f>
        <v>1</v>
      </c>
      <c r="H544">
        <f>IF(Table1[[#This Row],[HITS submitted before]]&gt;Table1[[#This Row],[HITs Approved Before]],Table1[[#This Row],[HITS submitted before]]-Table1[[#This Row],[HITs Approved Before]],0)</f>
        <v>0</v>
      </c>
      <c r="I544">
        <v>0</v>
      </c>
      <c r="J544">
        <v>0</v>
      </c>
      <c r="K544">
        <f>Table1[[#This Row],[Number of HITs approved or rejected - Last 30 days]]-Table1[[#This Row],[Number of HITs approved - Last 30 days]]</f>
        <v>0</v>
      </c>
      <c r="L54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4" s="1">
        <v>0</v>
      </c>
      <c r="N544">
        <v>0</v>
      </c>
      <c r="O544">
        <v>0</v>
      </c>
      <c r="P544" s="1">
        <v>0</v>
      </c>
      <c r="Q544" t="s">
        <v>15</v>
      </c>
      <c r="S544" t="str">
        <f>IF(Table1[[#This Row],[HITS submitted before]]&lt;&gt;0,Table1[[#This Row],[Worker ID]],0)</f>
        <v>A1XJNSIORSVEYG</v>
      </c>
      <c r="T544">
        <f>IF(Table1[[#This Row],[Number of HITs approved or rejected - Last 30 days]]&lt;&gt;0,Table1[[#This Row],[Worker ID]],0)</f>
        <v>0</v>
      </c>
      <c r="U544" t="str">
        <f>IF(AND(Table1[[#This Row],[HITS submitted before]]&lt;&gt;0,Table1[[#This Row],[Number of HITs approved or rejected - Last 30 days]]=0),Table1[[#This Row],[Worker ID]],0)</f>
        <v>A1XJNSIORSVEYG</v>
      </c>
      <c r="V544">
        <f>IF(AND(Table1[[#This Row],[HITS submitted before]]=0,Table1[[#This Row],[Number of HITs approved or rejected - Last 30 days]]&lt;&gt;0),Table1[[#This Row],[Worker ID]],0)</f>
        <v>0</v>
      </c>
      <c r="W544">
        <f>IF(AND(Table1[[#This Row],[HITS submitted before]]&lt;&gt;0,Table1[[#This Row],[Number of HITs approved or rejected - Last 30 days]]&lt;&gt;0),Table1[[#This Row],[Worker ID]],0)</f>
        <v>0</v>
      </c>
    </row>
    <row r="545" spans="1:23" x14ac:dyDescent="0.25">
      <c r="A545" t="s">
        <v>505</v>
      </c>
      <c r="B545" t="s">
        <v>506</v>
      </c>
      <c r="C545">
        <v>1</v>
      </c>
      <c r="D545">
        <v>1</v>
      </c>
      <c r="E545" s="1">
        <v>1</v>
      </c>
      <c r="F545">
        <f>Table1[[#This Row],[Number of HITs approved or rejected - Lifetime]]-Table1[[#This Row],[Number of HITs approved or rejected - Last 30 days]]</f>
        <v>1</v>
      </c>
      <c r="G545">
        <f>Table1[[#This Row],[Number of HITs approved - Lifetime]]-Table1[[#This Row],[Number of HITs approved - Last 30 days]]</f>
        <v>1</v>
      </c>
      <c r="H545">
        <f>IF(Table1[[#This Row],[HITS submitted before]]&gt;Table1[[#This Row],[HITs Approved Before]],Table1[[#This Row],[HITS submitted before]]-Table1[[#This Row],[HITs Approved Before]],0)</f>
        <v>0</v>
      </c>
      <c r="I545">
        <v>0</v>
      </c>
      <c r="J545">
        <v>0</v>
      </c>
      <c r="K545">
        <f>Table1[[#This Row],[Number of HITs approved or rejected - Last 30 days]]-Table1[[#This Row],[Number of HITs approved - Last 30 days]]</f>
        <v>0</v>
      </c>
      <c r="L54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5" s="1">
        <v>0</v>
      </c>
      <c r="N545">
        <v>0</v>
      </c>
      <c r="O545">
        <v>0</v>
      </c>
      <c r="P545" s="1">
        <v>0</v>
      </c>
      <c r="Q545" t="s">
        <v>15</v>
      </c>
      <c r="S545" t="str">
        <f>IF(Table1[[#This Row],[HITS submitted before]]&lt;&gt;0,Table1[[#This Row],[Worker ID]],0)</f>
        <v>A1XOXGWBAN6HEJ</v>
      </c>
      <c r="T545">
        <f>IF(Table1[[#This Row],[Number of HITs approved or rejected - Last 30 days]]&lt;&gt;0,Table1[[#This Row],[Worker ID]],0)</f>
        <v>0</v>
      </c>
      <c r="U545" t="str">
        <f>IF(AND(Table1[[#This Row],[HITS submitted before]]&lt;&gt;0,Table1[[#This Row],[Number of HITs approved or rejected - Last 30 days]]=0),Table1[[#This Row],[Worker ID]],0)</f>
        <v>A1XOXGWBAN6HEJ</v>
      </c>
      <c r="V545">
        <f>IF(AND(Table1[[#This Row],[HITS submitted before]]=0,Table1[[#This Row],[Number of HITs approved or rejected - Last 30 days]]&lt;&gt;0),Table1[[#This Row],[Worker ID]],0)</f>
        <v>0</v>
      </c>
      <c r="W545">
        <f>IF(AND(Table1[[#This Row],[HITS submitted before]]&lt;&gt;0,Table1[[#This Row],[Number of HITs approved or rejected - Last 30 days]]&lt;&gt;0),Table1[[#This Row],[Worker ID]],0)</f>
        <v>0</v>
      </c>
    </row>
    <row r="546" spans="1:23" x14ac:dyDescent="0.25">
      <c r="A546" t="s">
        <v>507</v>
      </c>
      <c r="B546" t="s">
        <v>508</v>
      </c>
      <c r="C546">
        <v>1</v>
      </c>
      <c r="D546">
        <v>1</v>
      </c>
      <c r="E546" s="1">
        <v>1</v>
      </c>
      <c r="F546">
        <f>Table1[[#This Row],[Number of HITs approved or rejected - Lifetime]]-Table1[[#This Row],[Number of HITs approved or rejected - Last 30 days]]</f>
        <v>1</v>
      </c>
      <c r="G546">
        <f>Table1[[#This Row],[Number of HITs approved - Lifetime]]-Table1[[#This Row],[Number of HITs approved - Last 30 days]]</f>
        <v>1</v>
      </c>
      <c r="H546">
        <f>IF(Table1[[#This Row],[HITS submitted before]]&gt;Table1[[#This Row],[HITs Approved Before]],Table1[[#This Row],[HITS submitted before]]-Table1[[#This Row],[HITs Approved Before]],0)</f>
        <v>0</v>
      </c>
      <c r="I546">
        <v>0</v>
      </c>
      <c r="J546">
        <v>0</v>
      </c>
      <c r="K546">
        <f>Table1[[#This Row],[Number of HITs approved or rejected - Last 30 days]]-Table1[[#This Row],[Number of HITs approved - Last 30 days]]</f>
        <v>0</v>
      </c>
      <c r="L54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6" s="1">
        <v>0</v>
      </c>
      <c r="N546">
        <v>0</v>
      </c>
      <c r="O546">
        <v>0</v>
      </c>
      <c r="P546" s="1">
        <v>0</v>
      </c>
      <c r="Q546" t="s">
        <v>15</v>
      </c>
      <c r="S546" t="str">
        <f>IF(Table1[[#This Row],[HITS submitted before]]&lt;&gt;0,Table1[[#This Row],[Worker ID]],0)</f>
        <v>A1XQYL0SYY3NV7</v>
      </c>
      <c r="T546">
        <f>IF(Table1[[#This Row],[Number of HITs approved or rejected - Last 30 days]]&lt;&gt;0,Table1[[#This Row],[Worker ID]],0)</f>
        <v>0</v>
      </c>
      <c r="U546" t="str">
        <f>IF(AND(Table1[[#This Row],[HITS submitted before]]&lt;&gt;0,Table1[[#This Row],[Number of HITs approved or rejected - Last 30 days]]=0),Table1[[#This Row],[Worker ID]],0)</f>
        <v>A1XQYL0SYY3NV7</v>
      </c>
      <c r="V546">
        <f>IF(AND(Table1[[#This Row],[HITS submitted before]]=0,Table1[[#This Row],[Number of HITs approved or rejected - Last 30 days]]&lt;&gt;0),Table1[[#This Row],[Worker ID]],0)</f>
        <v>0</v>
      </c>
      <c r="W546">
        <f>IF(AND(Table1[[#This Row],[HITS submitted before]]&lt;&gt;0,Table1[[#This Row],[Number of HITs approved or rejected - Last 30 days]]&lt;&gt;0),Table1[[#This Row],[Worker ID]],0)</f>
        <v>0</v>
      </c>
    </row>
    <row r="547" spans="1:23" x14ac:dyDescent="0.25">
      <c r="A547" t="s">
        <v>513</v>
      </c>
      <c r="B547" t="s">
        <v>514</v>
      </c>
      <c r="C547">
        <v>1</v>
      </c>
      <c r="D547">
        <v>1</v>
      </c>
      <c r="E547" s="1">
        <v>1</v>
      </c>
      <c r="F547">
        <f>Table1[[#This Row],[Number of HITs approved or rejected - Lifetime]]-Table1[[#This Row],[Number of HITs approved or rejected - Last 30 days]]</f>
        <v>1</v>
      </c>
      <c r="G547">
        <f>Table1[[#This Row],[Number of HITs approved - Lifetime]]-Table1[[#This Row],[Number of HITs approved - Last 30 days]]</f>
        <v>1</v>
      </c>
      <c r="H547">
        <f>IF(Table1[[#This Row],[HITS submitted before]]&gt;Table1[[#This Row],[HITs Approved Before]],Table1[[#This Row],[HITS submitted before]]-Table1[[#This Row],[HITs Approved Before]],0)</f>
        <v>0</v>
      </c>
      <c r="I547">
        <v>0</v>
      </c>
      <c r="J547">
        <v>0</v>
      </c>
      <c r="K547">
        <f>Table1[[#This Row],[Number of HITs approved or rejected - Last 30 days]]-Table1[[#This Row],[Number of HITs approved - Last 30 days]]</f>
        <v>0</v>
      </c>
      <c r="L54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7" s="1">
        <v>0</v>
      </c>
      <c r="N547">
        <v>0</v>
      </c>
      <c r="O547">
        <v>0</v>
      </c>
      <c r="P547" s="1">
        <v>0</v>
      </c>
      <c r="Q547" t="s">
        <v>15</v>
      </c>
      <c r="S547" t="str">
        <f>IF(Table1[[#This Row],[HITS submitted before]]&lt;&gt;0,Table1[[#This Row],[Worker ID]],0)</f>
        <v>A1XYFVSML9HEQM</v>
      </c>
      <c r="T547">
        <f>IF(Table1[[#This Row],[Number of HITs approved or rejected - Last 30 days]]&lt;&gt;0,Table1[[#This Row],[Worker ID]],0)</f>
        <v>0</v>
      </c>
      <c r="U547" t="str">
        <f>IF(AND(Table1[[#This Row],[HITS submitted before]]&lt;&gt;0,Table1[[#This Row],[Number of HITs approved or rejected - Last 30 days]]=0),Table1[[#This Row],[Worker ID]],0)</f>
        <v>A1XYFVSML9HEQM</v>
      </c>
      <c r="V547">
        <f>IF(AND(Table1[[#This Row],[HITS submitted before]]=0,Table1[[#This Row],[Number of HITs approved or rejected - Last 30 days]]&lt;&gt;0),Table1[[#This Row],[Worker ID]],0)</f>
        <v>0</v>
      </c>
      <c r="W547">
        <f>IF(AND(Table1[[#This Row],[HITS submitted before]]&lt;&gt;0,Table1[[#This Row],[Number of HITs approved or rejected - Last 30 days]]&lt;&gt;0),Table1[[#This Row],[Worker ID]],0)</f>
        <v>0</v>
      </c>
    </row>
    <row r="548" spans="1:23" x14ac:dyDescent="0.25">
      <c r="A548" t="s">
        <v>519</v>
      </c>
      <c r="B548" t="s">
        <v>520</v>
      </c>
      <c r="C548">
        <v>1</v>
      </c>
      <c r="D548">
        <v>1</v>
      </c>
      <c r="E548" s="1">
        <v>1</v>
      </c>
      <c r="F548">
        <f>Table1[[#This Row],[Number of HITs approved or rejected - Lifetime]]-Table1[[#This Row],[Number of HITs approved or rejected - Last 30 days]]</f>
        <v>1</v>
      </c>
      <c r="G548">
        <f>Table1[[#This Row],[Number of HITs approved - Lifetime]]-Table1[[#This Row],[Number of HITs approved - Last 30 days]]</f>
        <v>1</v>
      </c>
      <c r="H548">
        <f>IF(Table1[[#This Row],[HITS submitted before]]&gt;Table1[[#This Row],[HITs Approved Before]],Table1[[#This Row],[HITS submitted before]]-Table1[[#This Row],[HITs Approved Before]],0)</f>
        <v>0</v>
      </c>
      <c r="I548">
        <v>0</v>
      </c>
      <c r="J548">
        <v>0</v>
      </c>
      <c r="K548">
        <f>Table1[[#This Row],[Number of HITs approved or rejected - Last 30 days]]-Table1[[#This Row],[Number of HITs approved - Last 30 days]]</f>
        <v>0</v>
      </c>
      <c r="L54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8" s="1">
        <v>0</v>
      </c>
      <c r="N548">
        <v>0</v>
      </c>
      <c r="O548">
        <v>0</v>
      </c>
      <c r="P548" s="1">
        <v>0</v>
      </c>
      <c r="Q548" t="s">
        <v>15</v>
      </c>
      <c r="S548" t="str">
        <f>IF(Table1[[#This Row],[HITS submitted before]]&lt;&gt;0,Table1[[#This Row],[Worker ID]],0)</f>
        <v>A1Z698OKB17NDW</v>
      </c>
      <c r="T548">
        <f>IF(Table1[[#This Row],[Number of HITs approved or rejected - Last 30 days]]&lt;&gt;0,Table1[[#This Row],[Worker ID]],0)</f>
        <v>0</v>
      </c>
      <c r="U548" t="str">
        <f>IF(AND(Table1[[#This Row],[HITS submitted before]]&lt;&gt;0,Table1[[#This Row],[Number of HITs approved or rejected - Last 30 days]]=0),Table1[[#This Row],[Worker ID]],0)</f>
        <v>A1Z698OKB17NDW</v>
      </c>
      <c r="V548">
        <f>IF(AND(Table1[[#This Row],[HITS submitted before]]=0,Table1[[#This Row],[Number of HITs approved or rejected - Last 30 days]]&lt;&gt;0),Table1[[#This Row],[Worker ID]],0)</f>
        <v>0</v>
      </c>
      <c r="W548">
        <f>IF(AND(Table1[[#This Row],[HITS submitted before]]&lt;&gt;0,Table1[[#This Row],[Number of HITs approved or rejected - Last 30 days]]&lt;&gt;0),Table1[[#This Row],[Worker ID]],0)</f>
        <v>0</v>
      </c>
    </row>
    <row r="549" spans="1:23" x14ac:dyDescent="0.25">
      <c r="A549" t="s">
        <v>525</v>
      </c>
      <c r="B549" t="s">
        <v>526</v>
      </c>
      <c r="C549">
        <v>1</v>
      </c>
      <c r="D549">
        <v>0</v>
      </c>
      <c r="E549" s="1">
        <v>0</v>
      </c>
      <c r="F549">
        <f>Table1[[#This Row],[Number of HITs approved or rejected - Lifetime]]-Table1[[#This Row],[Number of HITs approved or rejected - Last 30 days]]</f>
        <v>1</v>
      </c>
      <c r="G549">
        <f>Table1[[#This Row],[Number of HITs approved - Lifetime]]-Table1[[#This Row],[Number of HITs approved - Last 30 days]]</f>
        <v>0</v>
      </c>
      <c r="H549">
        <f>IF(Table1[[#This Row],[HITS submitted before]]&gt;Table1[[#This Row],[HITs Approved Before]],Table1[[#This Row],[HITS submitted before]]-Table1[[#This Row],[HITs Approved Before]],0)</f>
        <v>1</v>
      </c>
      <c r="I549">
        <v>0</v>
      </c>
      <c r="J549">
        <v>0</v>
      </c>
      <c r="K549">
        <f>Table1[[#This Row],[Number of HITs approved or rejected - Last 30 days]]-Table1[[#This Row],[Number of HITs approved - Last 30 days]]</f>
        <v>0</v>
      </c>
      <c r="L54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49" s="1">
        <v>0</v>
      </c>
      <c r="N549">
        <v>0</v>
      </c>
      <c r="O549">
        <v>0</v>
      </c>
      <c r="P549" s="1">
        <v>0</v>
      </c>
      <c r="Q549" t="s">
        <v>15</v>
      </c>
      <c r="S549" t="str">
        <f>IF(Table1[[#This Row],[HITS submitted before]]&lt;&gt;0,Table1[[#This Row],[Worker ID]],0)</f>
        <v>A1ZF0NJW766NP0</v>
      </c>
      <c r="T549">
        <f>IF(Table1[[#This Row],[Number of HITs approved or rejected - Last 30 days]]&lt;&gt;0,Table1[[#This Row],[Worker ID]],0)</f>
        <v>0</v>
      </c>
      <c r="U549" t="str">
        <f>IF(AND(Table1[[#This Row],[HITS submitted before]]&lt;&gt;0,Table1[[#This Row],[Number of HITs approved or rejected - Last 30 days]]=0),Table1[[#This Row],[Worker ID]],0)</f>
        <v>A1ZF0NJW766NP0</v>
      </c>
      <c r="V549">
        <f>IF(AND(Table1[[#This Row],[HITS submitted before]]=0,Table1[[#This Row],[Number of HITs approved or rejected - Last 30 days]]&lt;&gt;0),Table1[[#This Row],[Worker ID]],0)</f>
        <v>0</v>
      </c>
      <c r="W549">
        <f>IF(AND(Table1[[#This Row],[HITS submitted before]]&lt;&gt;0,Table1[[#This Row],[Number of HITs approved or rejected - Last 30 days]]&lt;&gt;0),Table1[[#This Row],[Worker ID]],0)</f>
        <v>0</v>
      </c>
    </row>
    <row r="550" spans="1:23" x14ac:dyDescent="0.25">
      <c r="A550" t="s">
        <v>531</v>
      </c>
      <c r="B550" t="s">
        <v>532</v>
      </c>
      <c r="C550">
        <v>1</v>
      </c>
      <c r="D550">
        <v>0</v>
      </c>
      <c r="E550" s="1">
        <v>0</v>
      </c>
      <c r="F550">
        <f>Table1[[#This Row],[Number of HITs approved or rejected - Lifetime]]-Table1[[#This Row],[Number of HITs approved or rejected - Last 30 days]]</f>
        <v>1</v>
      </c>
      <c r="G550">
        <f>Table1[[#This Row],[Number of HITs approved - Lifetime]]-Table1[[#This Row],[Number of HITs approved - Last 30 days]]</f>
        <v>0</v>
      </c>
      <c r="H550">
        <f>IF(Table1[[#This Row],[HITS submitted before]]&gt;Table1[[#This Row],[HITs Approved Before]],Table1[[#This Row],[HITS submitted before]]-Table1[[#This Row],[HITs Approved Before]],0)</f>
        <v>1</v>
      </c>
      <c r="I550">
        <v>0</v>
      </c>
      <c r="J550">
        <v>0</v>
      </c>
      <c r="K550">
        <f>Table1[[#This Row],[Number of HITs approved or rejected - Last 30 days]]-Table1[[#This Row],[Number of HITs approved - Last 30 days]]</f>
        <v>0</v>
      </c>
      <c r="L55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0" s="1">
        <v>0</v>
      </c>
      <c r="N550">
        <v>0</v>
      </c>
      <c r="O550">
        <v>0</v>
      </c>
      <c r="P550" s="1">
        <v>0</v>
      </c>
      <c r="Q550" t="s">
        <v>15</v>
      </c>
      <c r="S550" t="str">
        <f>IF(Table1[[#This Row],[HITS submitted before]]&lt;&gt;0,Table1[[#This Row],[Worker ID]],0)</f>
        <v>A1ZLGUT9YT3AJ4</v>
      </c>
      <c r="T550">
        <f>IF(Table1[[#This Row],[Number of HITs approved or rejected - Last 30 days]]&lt;&gt;0,Table1[[#This Row],[Worker ID]],0)</f>
        <v>0</v>
      </c>
      <c r="U550" t="str">
        <f>IF(AND(Table1[[#This Row],[HITS submitted before]]&lt;&gt;0,Table1[[#This Row],[Number of HITs approved or rejected - Last 30 days]]=0),Table1[[#This Row],[Worker ID]],0)</f>
        <v>A1ZLGUT9YT3AJ4</v>
      </c>
      <c r="V550">
        <f>IF(AND(Table1[[#This Row],[HITS submitted before]]=0,Table1[[#This Row],[Number of HITs approved or rejected - Last 30 days]]&lt;&gt;0),Table1[[#This Row],[Worker ID]],0)</f>
        <v>0</v>
      </c>
      <c r="W550">
        <f>IF(AND(Table1[[#This Row],[HITS submitted before]]&lt;&gt;0,Table1[[#This Row],[Number of HITs approved or rejected - Last 30 days]]&lt;&gt;0),Table1[[#This Row],[Worker ID]],0)</f>
        <v>0</v>
      </c>
    </row>
    <row r="551" spans="1:23" x14ac:dyDescent="0.25">
      <c r="A551" t="s">
        <v>539</v>
      </c>
      <c r="B551" t="s">
        <v>540</v>
      </c>
      <c r="C551">
        <v>1</v>
      </c>
      <c r="D551">
        <v>1</v>
      </c>
      <c r="E551" s="1">
        <v>1</v>
      </c>
      <c r="F551">
        <f>Table1[[#This Row],[Number of HITs approved or rejected - Lifetime]]-Table1[[#This Row],[Number of HITs approved or rejected - Last 30 days]]</f>
        <v>1</v>
      </c>
      <c r="G551">
        <f>Table1[[#This Row],[Number of HITs approved - Lifetime]]-Table1[[#This Row],[Number of HITs approved - Last 30 days]]</f>
        <v>1</v>
      </c>
      <c r="H551">
        <f>IF(Table1[[#This Row],[HITS submitted before]]&gt;Table1[[#This Row],[HITs Approved Before]],Table1[[#This Row],[HITS submitted before]]-Table1[[#This Row],[HITs Approved Before]],0)</f>
        <v>0</v>
      </c>
      <c r="I551">
        <v>0</v>
      </c>
      <c r="J551">
        <v>0</v>
      </c>
      <c r="K551">
        <f>Table1[[#This Row],[Number of HITs approved or rejected - Last 30 days]]-Table1[[#This Row],[Number of HITs approved - Last 30 days]]</f>
        <v>0</v>
      </c>
      <c r="L55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1" s="1">
        <v>0</v>
      </c>
      <c r="N551">
        <v>0</v>
      </c>
      <c r="O551">
        <v>0</v>
      </c>
      <c r="P551" s="1">
        <v>0</v>
      </c>
      <c r="Q551" t="s">
        <v>15</v>
      </c>
      <c r="S551" t="str">
        <f>IF(Table1[[#This Row],[HITS submitted before]]&lt;&gt;0,Table1[[#This Row],[Worker ID]],0)</f>
        <v>A200DNBNDWLWNB</v>
      </c>
      <c r="T551">
        <f>IF(Table1[[#This Row],[Number of HITs approved or rejected - Last 30 days]]&lt;&gt;0,Table1[[#This Row],[Worker ID]],0)</f>
        <v>0</v>
      </c>
      <c r="U551" t="str">
        <f>IF(AND(Table1[[#This Row],[HITS submitted before]]&lt;&gt;0,Table1[[#This Row],[Number of HITs approved or rejected - Last 30 days]]=0),Table1[[#This Row],[Worker ID]],0)</f>
        <v>A200DNBNDWLWNB</v>
      </c>
      <c r="V551">
        <f>IF(AND(Table1[[#This Row],[HITS submitted before]]=0,Table1[[#This Row],[Number of HITs approved or rejected - Last 30 days]]&lt;&gt;0),Table1[[#This Row],[Worker ID]],0)</f>
        <v>0</v>
      </c>
      <c r="W551">
        <f>IF(AND(Table1[[#This Row],[HITS submitted before]]&lt;&gt;0,Table1[[#This Row],[Number of HITs approved or rejected - Last 30 days]]&lt;&gt;0),Table1[[#This Row],[Worker ID]],0)</f>
        <v>0</v>
      </c>
    </row>
    <row r="552" spans="1:23" x14ac:dyDescent="0.25">
      <c r="A552" t="s">
        <v>543</v>
      </c>
      <c r="B552" t="s">
        <v>544</v>
      </c>
      <c r="C552">
        <v>2</v>
      </c>
      <c r="D552">
        <v>2</v>
      </c>
      <c r="E552" s="1">
        <v>1</v>
      </c>
      <c r="F552">
        <f>Table1[[#This Row],[Number of HITs approved or rejected - Lifetime]]-Table1[[#This Row],[Number of HITs approved or rejected - Last 30 days]]</f>
        <v>2</v>
      </c>
      <c r="G552">
        <f>Table1[[#This Row],[Number of HITs approved - Lifetime]]-Table1[[#This Row],[Number of HITs approved - Last 30 days]]</f>
        <v>2</v>
      </c>
      <c r="H552">
        <f>IF(Table1[[#This Row],[HITS submitted before]]&gt;Table1[[#This Row],[HITs Approved Before]],Table1[[#This Row],[HITS submitted before]]-Table1[[#This Row],[HITs Approved Before]],0)</f>
        <v>0</v>
      </c>
      <c r="I552">
        <v>0</v>
      </c>
      <c r="J552">
        <v>0</v>
      </c>
      <c r="K552">
        <f>Table1[[#This Row],[Number of HITs approved or rejected - Last 30 days]]-Table1[[#This Row],[Number of HITs approved - Last 30 days]]</f>
        <v>0</v>
      </c>
      <c r="L55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2" s="1">
        <v>0</v>
      </c>
      <c r="N552">
        <v>0</v>
      </c>
      <c r="O552">
        <v>0</v>
      </c>
      <c r="P552" s="1">
        <v>0</v>
      </c>
      <c r="Q552" t="s">
        <v>15</v>
      </c>
      <c r="S552" t="str">
        <f>IF(Table1[[#This Row],[HITS submitted before]]&lt;&gt;0,Table1[[#This Row],[Worker ID]],0)</f>
        <v>A208DBTGWQ62QT</v>
      </c>
      <c r="T552">
        <f>IF(Table1[[#This Row],[Number of HITs approved or rejected - Last 30 days]]&lt;&gt;0,Table1[[#This Row],[Worker ID]],0)</f>
        <v>0</v>
      </c>
      <c r="U552" t="str">
        <f>IF(AND(Table1[[#This Row],[HITS submitted before]]&lt;&gt;0,Table1[[#This Row],[Number of HITs approved or rejected - Last 30 days]]=0),Table1[[#This Row],[Worker ID]],0)</f>
        <v>A208DBTGWQ62QT</v>
      </c>
      <c r="V552">
        <f>IF(AND(Table1[[#This Row],[HITS submitted before]]=0,Table1[[#This Row],[Number of HITs approved or rejected - Last 30 days]]&lt;&gt;0),Table1[[#This Row],[Worker ID]],0)</f>
        <v>0</v>
      </c>
      <c r="W552">
        <f>IF(AND(Table1[[#This Row],[HITS submitted before]]&lt;&gt;0,Table1[[#This Row],[Number of HITs approved or rejected - Last 30 days]]&lt;&gt;0),Table1[[#This Row],[Worker ID]],0)</f>
        <v>0</v>
      </c>
    </row>
    <row r="553" spans="1:23" x14ac:dyDescent="0.25">
      <c r="A553" t="s">
        <v>545</v>
      </c>
      <c r="B553" t="s">
        <v>546</v>
      </c>
      <c r="C553">
        <v>1</v>
      </c>
      <c r="D553">
        <v>1</v>
      </c>
      <c r="E553" s="1">
        <v>1</v>
      </c>
      <c r="F553">
        <f>Table1[[#This Row],[Number of HITs approved or rejected - Lifetime]]-Table1[[#This Row],[Number of HITs approved or rejected - Last 30 days]]</f>
        <v>1</v>
      </c>
      <c r="G553">
        <f>Table1[[#This Row],[Number of HITs approved - Lifetime]]-Table1[[#This Row],[Number of HITs approved - Last 30 days]]</f>
        <v>1</v>
      </c>
      <c r="H553">
        <f>IF(Table1[[#This Row],[HITS submitted before]]&gt;Table1[[#This Row],[HITs Approved Before]],Table1[[#This Row],[HITS submitted before]]-Table1[[#This Row],[HITs Approved Before]],0)</f>
        <v>0</v>
      </c>
      <c r="I553">
        <v>0</v>
      </c>
      <c r="J553">
        <v>0</v>
      </c>
      <c r="K553">
        <f>Table1[[#This Row],[Number of HITs approved or rejected - Last 30 days]]-Table1[[#This Row],[Number of HITs approved - Last 30 days]]</f>
        <v>0</v>
      </c>
      <c r="L55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3" s="1">
        <v>0</v>
      </c>
      <c r="N553">
        <v>0</v>
      </c>
      <c r="O553">
        <v>0</v>
      </c>
      <c r="P553" s="1">
        <v>0</v>
      </c>
      <c r="Q553" t="s">
        <v>15</v>
      </c>
      <c r="S553" t="str">
        <f>IF(Table1[[#This Row],[HITS submitted before]]&lt;&gt;0,Table1[[#This Row],[Worker ID]],0)</f>
        <v>A20BLZE2WDKJ9J</v>
      </c>
      <c r="T553">
        <f>IF(Table1[[#This Row],[Number of HITs approved or rejected - Last 30 days]]&lt;&gt;0,Table1[[#This Row],[Worker ID]],0)</f>
        <v>0</v>
      </c>
      <c r="U553" t="str">
        <f>IF(AND(Table1[[#This Row],[HITS submitted before]]&lt;&gt;0,Table1[[#This Row],[Number of HITs approved or rejected - Last 30 days]]=0),Table1[[#This Row],[Worker ID]],0)</f>
        <v>A20BLZE2WDKJ9J</v>
      </c>
      <c r="V553">
        <f>IF(AND(Table1[[#This Row],[HITS submitted before]]=0,Table1[[#This Row],[Number of HITs approved or rejected - Last 30 days]]&lt;&gt;0),Table1[[#This Row],[Worker ID]],0)</f>
        <v>0</v>
      </c>
      <c r="W553">
        <f>IF(AND(Table1[[#This Row],[HITS submitted before]]&lt;&gt;0,Table1[[#This Row],[Number of HITs approved or rejected - Last 30 days]]&lt;&gt;0),Table1[[#This Row],[Worker ID]],0)</f>
        <v>0</v>
      </c>
    </row>
    <row r="554" spans="1:23" x14ac:dyDescent="0.25">
      <c r="A554" t="s">
        <v>553</v>
      </c>
      <c r="B554" t="s">
        <v>554</v>
      </c>
      <c r="C554">
        <v>1</v>
      </c>
      <c r="D554">
        <v>1</v>
      </c>
      <c r="E554" s="1">
        <v>1</v>
      </c>
      <c r="F554">
        <f>Table1[[#This Row],[Number of HITs approved or rejected - Lifetime]]-Table1[[#This Row],[Number of HITs approved or rejected - Last 30 days]]</f>
        <v>1</v>
      </c>
      <c r="G554">
        <f>Table1[[#This Row],[Number of HITs approved - Lifetime]]-Table1[[#This Row],[Number of HITs approved - Last 30 days]]</f>
        <v>1</v>
      </c>
      <c r="H554">
        <f>IF(Table1[[#This Row],[HITS submitted before]]&gt;Table1[[#This Row],[HITs Approved Before]],Table1[[#This Row],[HITS submitted before]]-Table1[[#This Row],[HITs Approved Before]],0)</f>
        <v>0</v>
      </c>
      <c r="I554">
        <v>0</v>
      </c>
      <c r="J554">
        <v>0</v>
      </c>
      <c r="K554">
        <f>Table1[[#This Row],[Number of HITs approved or rejected - Last 30 days]]-Table1[[#This Row],[Number of HITs approved - Last 30 days]]</f>
        <v>0</v>
      </c>
      <c r="L55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4" s="1">
        <v>0</v>
      </c>
      <c r="N554">
        <v>0</v>
      </c>
      <c r="O554">
        <v>0</v>
      </c>
      <c r="P554" s="1">
        <v>0</v>
      </c>
      <c r="Q554" t="s">
        <v>15</v>
      </c>
      <c r="S554" t="str">
        <f>IF(Table1[[#This Row],[HITS submitted before]]&lt;&gt;0,Table1[[#This Row],[Worker ID]],0)</f>
        <v>A214IHLFLUI719</v>
      </c>
      <c r="T554">
        <f>IF(Table1[[#This Row],[Number of HITs approved or rejected - Last 30 days]]&lt;&gt;0,Table1[[#This Row],[Worker ID]],0)</f>
        <v>0</v>
      </c>
      <c r="U554" t="str">
        <f>IF(AND(Table1[[#This Row],[HITS submitted before]]&lt;&gt;0,Table1[[#This Row],[Number of HITs approved or rejected - Last 30 days]]=0),Table1[[#This Row],[Worker ID]],0)</f>
        <v>A214IHLFLUI719</v>
      </c>
      <c r="V554">
        <f>IF(AND(Table1[[#This Row],[HITS submitted before]]=0,Table1[[#This Row],[Number of HITs approved or rejected - Last 30 days]]&lt;&gt;0),Table1[[#This Row],[Worker ID]],0)</f>
        <v>0</v>
      </c>
      <c r="W554">
        <f>IF(AND(Table1[[#This Row],[HITS submitted before]]&lt;&gt;0,Table1[[#This Row],[Number of HITs approved or rejected - Last 30 days]]&lt;&gt;0),Table1[[#This Row],[Worker ID]],0)</f>
        <v>0</v>
      </c>
    </row>
    <row r="555" spans="1:23" x14ac:dyDescent="0.25">
      <c r="A555" t="s">
        <v>555</v>
      </c>
      <c r="B555" t="s">
        <v>556</v>
      </c>
      <c r="C555">
        <v>1</v>
      </c>
      <c r="D555">
        <v>0</v>
      </c>
      <c r="E555" s="1">
        <v>0</v>
      </c>
      <c r="F555">
        <f>Table1[[#This Row],[Number of HITs approved or rejected - Lifetime]]-Table1[[#This Row],[Number of HITs approved or rejected - Last 30 days]]</f>
        <v>1</v>
      </c>
      <c r="G555">
        <f>Table1[[#This Row],[Number of HITs approved - Lifetime]]-Table1[[#This Row],[Number of HITs approved - Last 30 days]]</f>
        <v>0</v>
      </c>
      <c r="H555">
        <f>IF(Table1[[#This Row],[HITS submitted before]]&gt;Table1[[#This Row],[HITs Approved Before]],Table1[[#This Row],[HITS submitted before]]-Table1[[#This Row],[HITs Approved Before]],0)</f>
        <v>1</v>
      </c>
      <c r="I555">
        <v>0</v>
      </c>
      <c r="J555">
        <v>0</v>
      </c>
      <c r="K555">
        <f>Table1[[#This Row],[Number of HITs approved or rejected - Last 30 days]]-Table1[[#This Row],[Number of HITs approved - Last 30 days]]</f>
        <v>0</v>
      </c>
      <c r="L55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5" s="1">
        <v>0</v>
      </c>
      <c r="N555">
        <v>0</v>
      </c>
      <c r="O555">
        <v>0</v>
      </c>
      <c r="P555" s="1">
        <v>0</v>
      </c>
      <c r="Q555" t="s">
        <v>15</v>
      </c>
      <c r="S555" t="str">
        <f>IF(Table1[[#This Row],[HITS submitted before]]&lt;&gt;0,Table1[[#This Row],[Worker ID]],0)</f>
        <v>A21FO6LZL0DLPF</v>
      </c>
      <c r="T555">
        <f>IF(Table1[[#This Row],[Number of HITs approved or rejected - Last 30 days]]&lt;&gt;0,Table1[[#This Row],[Worker ID]],0)</f>
        <v>0</v>
      </c>
      <c r="U555" t="str">
        <f>IF(AND(Table1[[#This Row],[HITS submitted before]]&lt;&gt;0,Table1[[#This Row],[Number of HITs approved or rejected - Last 30 days]]=0),Table1[[#This Row],[Worker ID]],0)</f>
        <v>A21FO6LZL0DLPF</v>
      </c>
      <c r="V555">
        <f>IF(AND(Table1[[#This Row],[HITS submitted before]]=0,Table1[[#This Row],[Number of HITs approved or rejected - Last 30 days]]&lt;&gt;0),Table1[[#This Row],[Worker ID]],0)</f>
        <v>0</v>
      </c>
      <c r="W555">
        <f>IF(AND(Table1[[#This Row],[HITS submitted before]]&lt;&gt;0,Table1[[#This Row],[Number of HITs approved or rejected - Last 30 days]]&lt;&gt;0),Table1[[#This Row],[Worker ID]],0)</f>
        <v>0</v>
      </c>
    </row>
    <row r="556" spans="1:23" x14ac:dyDescent="0.25">
      <c r="A556" t="s">
        <v>559</v>
      </c>
      <c r="B556" t="s">
        <v>560</v>
      </c>
      <c r="C556">
        <v>1</v>
      </c>
      <c r="D556">
        <v>1</v>
      </c>
      <c r="E556" s="1">
        <v>1</v>
      </c>
      <c r="F556">
        <f>Table1[[#This Row],[Number of HITs approved or rejected - Lifetime]]-Table1[[#This Row],[Number of HITs approved or rejected - Last 30 days]]</f>
        <v>1</v>
      </c>
      <c r="G556">
        <f>Table1[[#This Row],[Number of HITs approved - Lifetime]]-Table1[[#This Row],[Number of HITs approved - Last 30 days]]</f>
        <v>1</v>
      </c>
      <c r="H556">
        <f>IF(Table1[[#This Row],[HITS submitted before]]&gt;Table1[[#This Row],[HITs Approved Before]],Table1[[#This Row],[HITS submitted before]]-Table1[[#This Row],[HITs Approved Before]],0)</f>
        <v>0</v>
      </c>
      <c r="I556">
        <v>0</v>
      </c>
      <c r="J556">
        <v>0</v>
      </c>
      <c r="K556">
        <f>Table1[[#This Row],[Number of HITs approved or rejected - Last 30 days]]-Table1[[#This Row],[Number of HITs approved - Last 30 days]]</f>
        <v>0</v>
      </c>
      <c r="L55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6" s="1">
        <v>0</v>
      </c>
      <c r="N556">
        <v>0</v>
      </c>
      <c r="O556">
        <v>0</v>
      </c>
      <c r="P556" s="1">
        <v>0</v>
      </c>
      <c r="Q556" t="s">
        <v>15</v>
      </c>
      <c r="S556" t="str">
        <f>IF(Table1[[#This Row],[HITS submitted before]]&lt;&gt;0,Table1[[#This Row],[Worker ID]],0)</f>
        <v>A21R673T7KINBJ</v>
      </c>
      <c r="T556">
        <f>IF(Table1[[#This Row],[Number of HITs approved or rejected - Last 30 days]]&lt;&gt;0,Table1[[#This Row],[Worker ID]],0)</f>
        <v>0</v>
      </c>
      <c r="U556" t="str">
        <f>IF(AND(Table1[[#This Row],[HITS submitted before]]&lt;&gt;0,Table1[[#This Row],[Number of HITs approved or rejected - Last 30 days]]=0),Table1[[#This Row],[Worker ID]],0)</f>
        <v>A21R673T7KINBJ</v>
      </c>
      <c r="V556">
        <f>IF(AND(Table1[[#This Row],[HITS submitted before]]=0,Table1[[#This Row],[Number of HITs approved or rejected - Last 30 days]]&lt;&gt;0),Table1[[#This Row],[Worker ID]],0)</f>
        <v>0</v>
      </c>
      <c r="W556">
        <f>IF(AND(Table1[[#This Row],[HITS submitted before]]&lt;&gt;0,Table1[[#This Row],[Number of HITs approved or rejected - Last 30 days]]&lt;&gt;0),Table1[[#This Row],[Worker ID]],0)</f>
        <v>0</v>
      </c>
    </row>
    <row r="557" spans="1:23" x14ac:dyDescent="0.25">
      <c r="A557" t="s">
        <v>563</v>
      </c>
      <c r="B557" t="s">
        <v>564</v>
      </c>
      <c r="C557">
        <v>1</v>
      </c>
      <c r="D557">
        <v>1</v>
      </c>
      <c r="E557" s="1">
        <v>1</v>
      </c>
      <c r="F557">
        <f>Table1[[#This Row],[Number of HITs approved or rejected - Lifetime]]-Table1[[#This Row],[Number of HITs approved or rejected - Last 30 days]]</f>
        <v>1</v>
      </c>
      <c r="G557">
        <f>Table1[[#This Row],[Number of HITs approved - Lifetime]]-Table1[[#This Row],[Number of HITs approved - Last 30 days]]</f>
        <v>1</v>
      </c>
      <c r="H557">
        <f>IF(Table1[[#This Row],[HITS submitted before]]&gt;Table1[[#This Row],[HITs Approved Before]],Table1[[#This Row],[HITS submitted before]]-Table1[[#This Row],[HITs Approved Before]],0)</f>
        <v>0</v>
      </c>
      <c r="I557">
        <v>0</v>
      </c>
      <c r="J557">
        <v>0</v>
      </c>
      <c r="K557">
        <f>Table1[[#This Row],[Number of HITs approved or rejected - Last 30 days]]-Table1[[#This Row],[Number of HITs approved - Last 30 days]]</f>
        <v>0</v>
      </c>
      <c r="L55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7" s="1">
        <v>0</v>
      </c>
      <c r="N557">
        <v>0</v>
      </c>
      <c r="O557">
        <v>0</v>
      </c>
      <c r="P557" s="1">
        <v>0</v>
      </c>
      <c r="Q557" t="s">
        <v>15</v>
      </c>
      <c r="S557" t="str">
        <f>IF(Table1[[#This Row],[HITS submitted before]]&lt;&gt;0,Table1[[#This Row],[Worker ID]],0)</f>
        <v>A21UJ3NAJPT80K</v>
      </c>
      <c r="T557">
        <f>IF(Table1[[#This Row],[Number of HITs approved or rejected - Last 30 days]]&lt;&gt;0,Table1[[#This Row],[Worker ID]],0)</f>
        <v>0</v>
      </c>
      <c r="U557" t="str">
        <f>IF(AND(Table1[[#This Row],[HITS submitted before]]&lt;&gt;0,Table1[[#This Row],[Number of HITs approved or rejected - Last 30 days]]=0),Table1[[#This Row],[Worker ID]],0)</f>
        <v>A21UJ3NAJPT80K</v>
      </c>
      <c r="V557">
        <f>IF(AND(Table1[[#This Row],[HITS submitted before]]=0,Table1[[#This Row],[Number of HITs approved or rejected - Last 30 days]]&lt;&gt;0),Table1[[#This Row],[Worker ID]],0)</f>
        <v>0</v>
      </c>
      <c r="W557">
        <f>IF(AND(Table1[[#This Row],[HITS submitted before]]&lt;&gt;0,Table1[[#This Row],[Number of HITs approved or rejected - Last 30 days]]&lt;&gt;0),Table1[[#This Row],[Worker ID]],0)</f>
        <v>0</v>
      </c>
    </row>
    <row r="558" spans="1:23" x14ac:dyDescent="0.25">
      <c r="A558" t="s">
        <v>565</v>
      </c>
      <c r="B558" t="s">
        <v>566</v>
      </c>
      <c r="C558">
        <v>1</v>
      </c>
      <c r="D558">
        <v>1</v>
      </c>
      <c r="E558" s="1">
        <v>1</v>
      </c>
      <c r="F558">
        <f>Table1[[#This Row],[Number of HITs approved or rejected - Lifetime]]-Table1[[#This Row],[Number of HITs approved or rejected - Last 30 days]]</f>
        <v>1</v>
      </c>
      <c r="G558">
        <f>Table1[[#This Row],[Number of HITs approved - Lifetime]]-Table1[[#This Row],[Number of HITs approved - Last 30 days]]</f>
        <v>1</v>
      </c>
      <c r="H558">
        <f>IF(Table1[[#This Row],[HITS submitted before]]&gt;Table1[[#This Row],[HITs Approved Before]],Table1[[#This Row],[HITS submitted before]]-Table1[[#This Row],[HITs Approved Before]],0)</f>
        <v>0</v>
      </c>
      <c r="I558">
        <v>0</v>
      </c>
      <c r="J558">
        <v>0</v>
      </c>
      <c r="K558">
        <f>Table1[[#This Row],[Number of HITs approved or rejected - Last 30 days]]-Table1[[#This Row],[Number of HITs approved - Last 30 days]]</f>
        <v>0</v>
      </c>
      <c r="L55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8" s="1">
        <v>0</v>
      </c>
      <c r="N558">
        <v>0</v>
      </c>
      <c r="O558">
        <v>0</v>
      </c>
      <c r="P558" s="1">
        <v>0</v>
      </c>
      <c r="Q558" t="s">
        <v>15</v>
      </c>
      <c r="S558" t="str">
        <f>IF(Table1[[#This Row],[HITS submitted before]]&lt;&gt;0,Table1[[#This Row],[Worker ID]],0)</f>
        <v>A21UXC7QGRXE8O</v>
      </c>
      <c r="T558">
        <f>IF(Table1[[#This Row],[Number of HITs approved or rejected - Last 30 days]]&lt;&gt;0,Table1[[#This Row],[Worker ID]],0)</f>
        <v>0</v>
      </c>
      <c r="U558" t="str">
        <f>IF(AND(Table1[[#This Row],[HITS submitted before]]&lt;&gt;0,Table1[[#This Row],[Number of HITs approved or rejected - Last 30 days]]=0),Table1[[#This Row],[Worker ID]],0)</f>
        <v>A21UXC7QGRXE8O</v>
      </c>
      <c r="V558">
        <f>IF(AND(Table1[[#This Row],[HITS submitted before]]=0,Table1[[#This Row],[Number of HITs approved or rejected - Last 30 days]]&lt;&gt;0),Table1[[#This Row],[Worker ID]],0)</f>
        <v>0</v>
      </c>
      <c r="W558">
        <f>IF(AND(Table1[[#This Row],[HITS submitted before]]&lt;&gt;0,Table1[[#This Row],[Number of HITs approved or rejected - Last 30 days]]&lt;&gt;0),Table1[[#This Row],[Worker ID]],0)</f>
        <v>0</v>
      </c>
    </row>
    <row r="559" spans="1:23" x14ac:dyDescent="0.25">
      <c r="A559" t="s">
        <v>569</v>
      </c>
      <c r="B559" t="s">
        <v>570</v>
      </c>
      <c r="C559">
        <v>1</v>
      </c>
      <c r="D559">
        <v>1</v>
      </c>
      <c r="E559" s="1">
        <v>1</v>
      </c>
      <c r="F559">
        <f>Table1[[#This Row],[Number of HITs approved or rejected - Lifetime]]-Table1[[#This Row],[Number of HITs approved or rejected - Last 30 days]]</f>
        <v>1</v>
      </c>
      <c r="G559">
        <f>Table1[[#This Row],[Number of HITs approved - Lifetime]]-Table1[[#This Row],[Number of HITs approved - Last 30 days]]</f>
        <v>1</v>
      </c>
      <c r="H559">
        <f>IF(Table1[[#This Row],[HITS submitted before]]&gt;Table1[[#This Row],[HITs Approved Before]],Table1[[#This Row],[HITS submitted before]]-Table1[[#This Row],[HITs Approved Before]],0)</f>
        <v>0</v>
      </c>
      <c r="I559">
        <v>0</v>
      </c>
      <c r="J559">
        <v>0</v>
      </c>
      <c r="K559">
        <f>Table1[[#This Row],[Number of HITs approved or rejected - Last 30 days]]-Table1[[#This Row],[Number of HITs approved - Last 30 days]]</f>
        <v>0</v>
      </c>
      <c r="L55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59" s="1">
        <v>0</v>
      </c>
      <c r="N559">
        <v>0</v>
      </c>
      <c r="O559">
        <v>0</v>
      </c>
      <c r="P559" s="1">
        <v>0</v>
      </c>
      <c r="Q559" t="s">
        <v>15</v>
      </c>
      <c r="S559" t="str">
        <f>IF(Table1[[#This Row],[HITS submitted before]]&lt;&gt;0,Table1[[#This Row],[Worker ID]],0)</f>
        <v>A2269W9SSZQMZO</v>
      </c>
      <c r="T559">
        <f>IF(Table1[[#This Row],[Number of HITs approved or rejected - Last 30 days]]&lt;&gt;0,Table1[[#This Row],[Worker ID]],0)</f>
        <v>0</v>
      </c>
      <c r="U559" t="str">
        <f>IF(AND(Table1[[#This Row],[HITS submitted before]]&lt;&gt;0,Table1[[#This Row],[Number of HITs approved or rejected - Last 30 days]]=0),Table1[[#This Row],[Worker ID]],0)</f>
        <v>A2269W9SSZQMZO</v>
      </c>
      <c r="V559">
        <f>IF(AND(Table1[[#This Row],[HITS submitted before]]=0,Table1[[#This Row],[Number of HITs approved or rejected - Last 30 days]]&lt;&gt;0),Table1[[#This Row],[Worker ID]],0)</f>
        <v>0</v>
      </c>
      <c r="W559">
        <f>IF(AND(Table1[[#This Row],[HITS submitted before]]&lt;&gt;0,Table1[[#This Row],[Number of HITs approved or rejected - Last 30 days]]&lt;&gt;0),Table1[[#This Row],[Worker ID]],0)</f>
        <v>0</v>
      </c>
    </row>
    <row r="560" spans="1:23" x14ac:dyDescent="0.25">
      <c r="A560" t="s">
        <v>573</v>
      </c>
      <c r="B560" t="s">
        <v>574</v>
      </c>
      <c r="C560">
        <v>1</v>
      </c>
      <c r="D560">
        <v>1</v>
      </c>
      <c r="E560" s="1">
        <v>1</v>
      </c>
      <c r="F560">
        <f>Table1[[#This Row],[Number of HITs approved or rejected - Lifetime]]-Table1[[#This Row],[Number of HITs approved or rejected - Last 30 days]]</f>
        <v>1</v>
      </c>
      <c r="G560">
        <f>Table1[[#This Row],[Number of HITs approved - Lifetime]]-Table1[[#This Row],[Number of HITs approved - Last 30 days]]</f>
        <v>1</v>
      </c>
      <c r="H560">
        <f>IF(Table1[[#This Row],[HITS submitted before]]&gt;Table1[[#This Row],[HITs Approved Before]],Table1[[#This Row],[HITS submitted before]]-Table1[[#This Row],[HITs Approved Before]],0)</f>
        <v>0</v>
      </c>
      <c r="I560">
        <v>0</v>
      </c>
      <c r="J560">
        <v>0</v>
      </c>
      <c r="K560">
        <f>Table1[[#This Row],[Number of HITs approved or rejected - Last 30 days]]-Table1[[#This Row],[Number of HITs approved - Last 30 days]]</f>
        <v>0</v>
      </c>
      <c r="L56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0" s="1">
        <v>0</v>
      </c>
      <c r="N560">
        <v>0</v>
      </c>
      <c r="O560">
        <v>0</v>
      </c>
      <c r="P560" s="1">
        <v>0</v>
      </c>
      <c r="Q560" t="s">
        <v>15</v>
      </c>
      <c r="S560" t="str">
        <f>IF(Table1[[#This Row],[HITS submitted before]]&lt;&gt;0,Table1[[#This Row],[Worker ID]],0)</f>
        <v>A22A4VZY3A9Q7T</v>
      </c>
      <c r="T560">
        <f>IF(Table1[[#This Row],[Number of HITs approved or rejected - Last 30 days]]&lt;&gt;0,Table1[[#This Row],[Worker ID]],0)</f>
        <v>0</v>
      </c>
      <c r="U560" t="str">
        <f>IF(AND(Table1[[#This Row],[HITS submitted before]]&lt;&gt;0,Table1[[#This Row],[Number of HITs approved or rejected - Last 30 days]]=0),Table1[[#This Row],[Worker ID]],0)</f>
        <v>A22A4VZY3A9Q7T</v>
      </c>
      <c r="V560">
        <f>IF(AND(Table1[[#This Row],[HITS submitted before]]=0,Table1[[#This Row],[Number of HITs approved or rejected - Last 30 days]]&lt;&gt;0),Table1[[#This Row],[Worker ID]],0)</f>
        <v>0</v>
      </c>
      <c r="W560">
        <f>IF(AND(Table1[[#This Row],[HITS submitted before]]&lt;&gt;0,Table1[[#This Row],[Number of HITs approved or rejected - Last 30 days]]&lt;&gt;0),Table1[[#This Row],[Worker ID]],0)</f>
        <v>0</v>
      </c>
    </row>
    <row r="561" spans="1:23" x14ac:dyDescent="0.25">
      <c r="A561" t="s">
        <v>575</v>
      </c>
      <c r="B561" t="s">
        <v>576</v>
      </c>
      <c r="C561">
        <v>1</v>
      </c>
      <c r="D561">
        <v>1</v>
      </c>
      <c r="E561" s="1">
        <v>1</v>
      </c>
      <c r="F561">
        <f>Table1[[#This Row],[Number of HITs approved or rejected - Lifetime]]-Table1[[#This Row],[Number of HITs approved or rejected - Last 30 days]]</f>
        <v>1</v>
      </c>
      <c r="G561">
        <f>Table1[[#This Row],[Number of HITs approved - Lifetime]]-Table1[[#This Row],[Number of HITs approved - Last 30 days]]</f>
        <v>1</v>
      </c>
      <c r="H561">
        <f>IF(Table1[[#This Row],[HITS submitted before]]&gt;Table1[[#This Row],[HITs Approved Before]],Table1[[#This Row],[HITS submitted before]]-Table1[[#This Row],[HITs Approved Before]],0)</f>
        <v>0</v>
      </c>
      <c r="I561">
        <v>0</v>
      </c>
      <c r="J561">
        <v>0</v>
      </c>
      <c r="K561">
        <f>Table1[[#This Row],[Number of HITs approved or rejected - Last 30 days]]-Table1[[#This Row],[Number of HITs approved - Last 30 days]]</f>
        <v>0</v>
      </c>
      <c r="L56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1" s="1">
        <v>0</v>
      </c>
      <c r="N561">
        <v>0</v>
      </c>
      <c r="O561">
        <v>0</v>
      </c>
      <c r="P561" s="1">
        <v>0</v>
      </c>
      <c r="Q561" t="s">
        <v>15</v>
      </c>
      <c r="S561" t="str">
        <f>IF(Table1[[#This Row],[HITS submitted before]]&lt;&gt;0,Table1[[#This Row],[Worker ID]],0)</f>
        <v>A22APWQ7L4D3TZ</v>
      </c>
      <c r="T561">
        <f>IF(Table1[[#This Row],[Number of HITs approved or rejected - Last 30 days]]&lt;&gt;0,Table1[[#This Row],[Worker ID]],0)</f>
        <v>0</v>
      </c>
      <c r="U561" t="str">
        <f>IF(AND(Table1[[#This Row],[HITS submitted before]]&lt;&gt;0,Table1[[#This Row],[Number of HITs approved or rejected - Last 30 days]]=0),Table1[[#This Row],[Worker ID]],0)</f>
        <v>A22APWQ7L4D3TZ</v>
      </c>
      <c r="V561">
        <f>IF(AND(Table1[[#This Row],[HITS submitted before]]=0,Table1[[#This Row],[Number of HITs approved or rejected - Last 30 days]]&lt;&gt;0),Table1[[#This Row],[Worker ID]],0)</f>
        <v>0</v>
      </c>
      <c r="W561">
        <f>IF(AND(Table1[[#This Row],[HITS submitted before]]&lt;&gt;0,Table1[[#This Row],[Number of HITs approved or rejected - Last 30 days]]&lt;&gt;0),Table1[[#This Row],[Worker ID]],0)</f>
        <v>0</v>
      </c>
    </row>
    <row r="562" spans="1:23" x14ac:dyDescent="0.25">
      <c r="A562" t="s">
        <v>577</v>
      </c>
      <c r="B562" t="s">
        <v>578</v>
      </c>
      <c r="C562">
        <v>1</v>
      </c>
      <c r="D562">
        <v>1</v>
      </c>
      <c r="E562" s="1">
        <v>1</v>
      </c>
      <c r="F562">
        <f>Table1[[#This Row],[Number of HITs approved or rejected - Lifetime]]-Table1[[#This Row],[Number of HITs approved or rejected - Last 30 days]]</f>
        <v>1</v>
      </c>
      <c r="G562">
        <f>Table1[[#This Row],[Number of HITs approved - Lifetime]]-Table1[[#This Row],[Number of HITs approved - Last 30 days]]</f>
        <v>1</v>
      </c>
      <c r="H562">
        <f>IF(Table1[[#This Row],[HITS submitted before]]&gt;Table1[[#This Row],[HITs Approved Before]],Table1[[#This Row],[HITS submitted before]]-Table1[[#This Row],[HITs Approved Before]],0)</f>
        <v>0</v>
      </c>
      <c r="I562">
        <v>0</v>
      </c>
      <c r="J562">
        <v>0</v>
      </c>
      <c r="K562">
        <f>Table1[[#This Row],[Number of HITs approved or rejected - Last 30 days]]-Table1[[#This Row],[Number of HITs approved - Last 30 days]]</f>
        <v>0</v>
      </c>
      <c r="L56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2" s="1">
        <v>0</v>
      </c>
      <c r="N562">
        <v>0</v>
      </c>
      <c r="O562">
        <v>0</v>
      </c>
      <c r="P562" s="1">
        <v>0</v>
      </c>
      <c r="Q562" t="s">
        <v>15</v>
      </c>
      <c r="S562" t="str">
        <f>IF(Table1[[#This Row],[HITS submitted before]]&lt;&gt;0,Table1[[#This Row],[Worker ID]],0)</f>
        <v>A22C9T1FX5LD5C</v>
      </c>
      <c r="T562">
        <f>IF(Table1[[#This Row],[Number of HITs approved or rejected - Last 30 days]]&lt;&gt;0,Table1[[#This Row],[Worker ID]],0)</f>
        <v>0</v>
      </c>
      <c r="U562" t="str">
        <f>IF(AND(Table1[[#This Row],[HITS submitted before]]&lt;&gt;0,Table1[[#This Row],[Number of HITs approved or rejected - Last 30 days]]=0),Table1[[#This Row],[Worker ID]],0)</f>
        <v>A22C9T1FX5LD5C</v>
      </c>
      <c r="V562">
        <f>IF(AND(Table1[[#This Row],[HITS submitted before]]=0,Table1[[#This Row],[Number of HITs approved or rejected - Last 30 days]]&lt;&gt;0),Table1[[#This Row],[Worker ID]],0)</f>
        <v>0</v>
      </c>
      <c r="W562">
        <f>IF(AND(Table1[[#This Row],[HITS submitted before]]&lt;&gt;0,Table1[[#This Row],[Number of HITs approved or rejected - Last 30 days]]&lt;&gt;0),Table1[[#This Row],[Worker ID]],0)</f>
        <v>0</v>
      </c>
    </row>
    <row r="563" spans="1:23" x14ac:dyDescent="0.25">
      <c r="A563" t="s">
        <v>579</v>
      </c>
      <c r="B563" t="s">
        <v>580</v>
      </c>
      <c r="C563">
        <v>1</v>
      </c>
      <c r="D563">
        <v>1</v>
      </c>
      <c r="E563" s="1">
        <v>1</v>
      </c>
      <c r="F563">
        <f>Table1[[#This Row],[Number of HITs approved or rejected - Lifetime]]-Table1[[#This Row],[Number of HITs approved or rejected - Last 30 days]]</f>
        <v>1</v>
      </c>
      <c r="G563">
        <f>Table1[[#This Row],[Number of HITs approved - Lifetime]]-Table1[[#This Row],[Number of HITs approved - Last 30 days]]</f>
        <v>1</v>
      </c>
      <c r="H563">
        <f>IF(Table1[[#This Row],[HITS submitted before]]&gt;Table1[[#This Row],[HITs Approved Before]],Table1[[#This Row],[HITS submitted before]]-Table1[[#This Row],[HITs Approved Before]],0)</f>
        <v>0</v>
      </c>
      <c r="I563">
        <v>0</v>
      </c>
      <c r="J563">
        <v>0</v>
      </c>
      <c r="K563">
        <f>Table1[[#This Row],[Number of HITs approved or rejected - Last 30 days]]-Table1[[#This Row],[Number of HITs approved - Last 30 days]]</f>
        <v>0</v>
      </c>
      <c r="L56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3" s="1">
        <v>0</v>
      </c>
      <c r="N563">
        <v>0</v>
      </c>
      <c r="O563">
        <v>0</v>
      </c>
      <c r="P563" s="1">
        <v>0</v>
      </c>
      <c r="Q563" t="s">
        <v>15</v>
      </c>
      <c r="S563" t="str">
        <f>IF(Table1[[#This Row],[HITS submitted before]]&lt;&gt;0,Table1[[#This Row],[Worker ID]],0)</f>
        <v>A22F8WAKT57A2U</v>
      </c>
      <c r="T563">
        <f>IF(Table1[[#This Row],[Number of HITs approved or rejected - Last 30 days]]&lt;&gt;0,Table1[[#This Row],[Worker ID]],0)</f>
        <v>0</v>
      </c>
      <c r="U563" t="str">
        <f>IF(AND(Table1[[#This Row],[HITS submitted before]]&lt;&gt;0,Table1[[#This Row],[Number of HITs approved or rejected - Last 30 days]]=0),Table1[[#This Row],[Worker ID]],0)</f>
        <v>A22F8WAKT57A2U</v>
      </c>
      <c r="V563">
        <f>IF(AND(Table1[[#This Row],[HITS submitted before]]=0,Table1[[#This Row],[Number of HITs approved or rejected - Last 30 days]]&lt;&gt;0),Table1[[#This Row],[Worker ID]],0)</f>
        <v>0</v>
      </c>
      <c r="W563">
        <f>IF(AND(Table1[[#This Row],[HITS submitted before]]&lt;&gt;0,Table1[[#This Row],[Number of HITs approved or rejected - Last 30 days]]&lt;&gt;0),Table1[[#This Row],[Worker ID]],0)</f>
        <v>0</v>
      </c>
    </row>
    <row r="564" spans="1:23" x14ac:dyDescent="0.25">
      <c r="A564" t="s">
        <v>583</v>
      </c>
      <c r="B564" t="s">
        <v>584</v>
      </c>
      <c r="C564">
        <v>1</v>
      </c>
      <c r="D564">
        <v>1</v>
      </c>
      <c r="E564" s="1">
        <v>1</v>
      </c>
      <c r="F564">
        <f>Table1[[#This Row],[Number of HITs approved or rejected - Lifetime]]-Table1[[#This Row],[Number of HITs approved or rejected - Last 30 days]]</f>
        <v>1</v>
      </c>
      <c r="G564">
        <f>Table1[[#This Row],[Number of HITs approved - Lifetime]]-Table1[[#This Row],[Number of HITs approved - Last 30 days]]</f>
        <v>1</v>
      </c>
      <c r="H564">
        <f>IF(Table1[[#This Row],[HITS submitted before]]&gt;Table1[[#This Row],[HITs Approved Before]],Table1[[#This Row],[HITS submitted before]]-Table1[[#This Row],[HITs Approved Before]],0)</f>
        <v>0</v>
      </c>
      <c r="I564">
        <v>0</v>
      </c>
      <c r="J564">
        <v>0</v>
      </c>
      <c r="K564">
        <f>Table1[[#This Row],[Number of HITs approved or rejected - Last 30 days]]-Table1[[#This Row],[Number of HITs approved - Last 30 days]]</f>
        <v>0</v>
      </c>
      <c r="L56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4" s="1">
        <v>0</v>
      </c>
      <c r="N564">
        <v>0</v>
      </c>
      <c r="O564">
        <v>0</v>
      </c>
      <c r="P564" s="1">
        <v>0</v>
      </c>
      <c r="Q564" t="s">
        <v>15</v>
      </c>
      <c r="S564" t="str">
        <f>IF(Table1[[#This Row],[HITS submitted before]]&lt;&gt;0,Table1[[#This Row],[Worker ID]],0)</f>
        <v>A22R7DT2XQIKXV</v>
      </c>
      <c r="T564">
        <f>IF(Table1[[#This Row],[Number of HITs approved or rejected - Last 30 days]]&lt;&gt;0,Table1[[#This Row],[Worker ID]],0)</f>
        <v>0</v>
      </c>
      <c r="U564" t="str">
        <f>IF(AND(Table1[[#This Row],[HITS submitted before]]&lt;&gt;0,Table1[[#This Row],[Number of HITs approved or rejected - Last 30 days]]=0),Table1[[#This Row],[Worker ID]],0)</f>
        <v>A22R7DT2XQIKXV</v>
      </c>
      <c r="V564">
        <f>IF(AND(Table1[[#This Row],[HITS submitted before]]=0,Table1[[#This Row],[Number of HITs approved or rejected - Last 30 days]]&lt;&gt;0),Table1[[#This Row],[Worker ID]],0)</f>
        <v>0</v>
      </c>
      <c r="W564">
        <f>IF(AND(Table1[[#This Row],[HITS submitted before]]&lt;&gt;0,Table1[[#This Row],[Number of HITs approved or rejected - Last 30 days]]&lt;&gt;0),Table1[[#This Row],[Worker ID]],0)</f>
        <v>0</v>
      </c>
    </row>
    <row r="565" spans="1:23" x14ac:dyDescent="0.25">
      <c r="A565" t="s">
        <v>585</v>
      </c>
      <c r="B565" t="s">
        <v>586</v>
      </c>
      <c r="C565">
        <v>1</v>
      </c>
      <c r="D565">
        <v>1</v>
      </c>
      <c r="E565" s="1">
        <v>1</v>
      </c>
      <c r="F565">
        <f>Table1[[#This Row],[Number of HITs approved or rejected - Lifetime]]-Table1[[#This Row],[Number of HITs approved or rejected - Last 30 days]]</f>
        <v>1</v>
      </c>
      <c r="G565">
        <f>Table1[[#This Row],[Number of HITs approved - Lifetime]]-Table1[[#This Row],[Number of HITs approved - Last 30 days]]</f>
        <v>1</v>
      </c>
      <c r="H565">
        <f>IF(Table1[[#This Row],[HITS submitted before]]&gt;Table1[[#This Row],[HITs Approved Before]],Table1[[#This Row],[HITS submitted before]]-Table1[[#This Row],[HITs Approved Before]],0)</f>
        <v>0</v>
      </c>
      <c r="I565">
        <v>0</v>
      </c>
      <c r="J565">
        <v>0</v>
      </c>
      <c r="K565">
        <f>Table1[[#This Row],[Number of HITs approved or rejected - Last 30 days]]-Table1[[#This Row],[Number of HITs approved - Last 30 days]]</f>
        <v>0</v>
      </c>
      <c r="L56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5" s="1">
        <v>0</v>
      </c>
      <c r="N565">
        <v>0</v>
      </c>
      <c r="O565">
        <v>0</v>
      </c>
      <c r="P565" s="1">
        <v>0</v>
      </c>
      <c r="Q565" t="s">
        <v>15</v>
      </c>
      <c r="S565" t="str">
        <f>IF(Table1[[#This Row],[HITS submitted before]]&lt;&gt;0,Table1[[#This Row],[Worker ID]],0)</f>
        <v>A22YXDQXUL7ANX</v>
      </c>
      <c r="T565">
        <f>IF(Table1[[#This Row],[Number of HITs approved or rejected - Last 30 days]]&lt;&gt;0,Table1[[#This Row],[Worker ID]],0)</f>
        <v>0</v>
      </c>
      <c r="U565" t="str">
        <f>IF(AND(Table1[[#This Row],[HITS submitted before]]&lt;&gt;0,Table1[[#This Row],[Number of HITs approved or rejected - Last 30 days]]=0),Table1[[#This Row],[Worker ID]],0)</f>
        <v>A22YXDQXUL7ANX</v>
      </c>
      <c r="V565">
        <f>IF(AND(Table1[[#This Row],[HITS submitted before]]=0,Table1[[#This Row],[Number of HITs approved or rejected - Last 30 days]]&lt;&gt;0),Table1[[#This Row],[Worker ID]],0)</f>
        <v>0</v>
      </c>
      <c r="W565">
        <f>IF(AND(Table1[[#This Row],[HITS submitted before]]&lt;&gt;0,Table1[[#This Row],[Number of HITs approved or rejected - Last 30 days]]&lt;&gt;0),Table1[[#This Row],[Worker ID]],0)</f>
        <v>0</v>
      </c>
    </row>
    <row r="566" spans="1:23" x14ac:dyDescent="0.25">
      <c r="A566" t="s">
        <v>587</v>
      </c>
      <c r="B566" t="s">
        <v>588</v>
      </c>
      <c r="C566">
        <v>1</v>
      </c>
      <c r="D566">
        <v>1</v>
      </c>
      <c r="E566" s="1">
        <v>1</v>
      </c>
      <c r="F566">
        <f>Table1[[#This Row],[Number of HITs approved or rejected - Lifetime]]-Table1[[#This Row],[Number of HITs approved or rejected - Last 30 days]]</f>
        <v>1</v>
      </c>
      <c r="G566">
        <f>Table1[[#This Row],[Number of HITs approved - Lifetime]]-Table1[[#This Row],[Number of HITs approved - Last 30 days]]</f>
        <v>1</v>
      </c>
      <c r="H566">
        <f>IF(Table1[[#This Row],[HITS submitted before]]&gt;Table1[[#This Row],[HITs Approved Before]],Table1[[#This Row],[HITS submitted before]]-Table1[[#This Row],[HITs Approved Before]],0)</f>
        <v>0</v>
      </c>
      <c r="I566">
        <v>0</v>
      </c>
      <c r="J566">
        <v>0</v>
      </c>
      <c r="K566">
        <f>Table1[[#This Row],[Number of HITs approved or rejected - Last 30 days]]-Table1[[#This Row],[Number of HITs approved - Last 30 days]]</f>
        <v>0</v>
      </c>
      <c r="L56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6" s="1">
        <v>0</v>
      </c>
      <c r="N566">
        <v>0</v>
      </c>
      <c r="O566">
        <v>0</v>
      </c>
      <c r="P566" s="1">
        <v>0</v>
      </c>
      <c r="Q566" t="s">
        <v>15</v>
      </c>
      <c r="S566" t="str">
        <f>IF(Table1[[#This Row],[HITS submitted before]]&lt;&gt;0,Table1[[#This Row],[Worker ID]],0)</f>
        <v>A22ZZM5CMK00J7</v>
      </c>
      <c r="T566">
        <f>IF(Table1[[#This Row],[Number of HITs approved or rejected - Last 30 days]]&lt;&gt;0,Table1[[#This Row],[Worker ID]],0)</f>
        <v>0</v>
      </c>
      <c r="U566" t="str">
        <f>IF(AND(Table1[[#This Row],[HITS submitted before]]&lt;&gt;0,Table1[[#This Row],[Number of HITs approved or rejected - Last 30 days]]=0),Table1[[#This Row],[Worker ID]],0)</f>
        <v>A22ZZM5CMK00J7</v>
      </c>
      <c r="V566">
        <f>IF(AND(Table1[[#This Row],[HITS submitted before]]=0,Table1[[#This Row],[Number of HITs approved or rejected - Last 30 days]]&lt;&gt;0),Table1[[#This Row],[Worker ID]],0)</f>
        <v>0</v>
      </c>
      <c r="W566">
        <f>IF(AND(Table1[[#This Row],[HITS submitted before]]&lt;&gt;0,Table1[[#This Row],[Number of HITs approved or rejected - Last 30 days]]&lt;&gt;0),Table1[[#This Row],[Worker ID]],0)</f>
        <v>0</v>
      </c>
    </row>
    <row r="567" spans="1:23" x14ac:dyDescent="0.25">
      <c r="A567" t="s">
        <v>593</v>
      </c>
      <c r="B567" t="s">
        <v>594</v>
      </c>
      <c r="C567">
        <v>1</v>
      </c>
      <c r="D567">
        <v>0</v>
      </c>
      <c r="E567" s="1">
        <v>0</v>
      </c>
      <c r="F567">
        <f>Table1[[#This Row],[Number of HITs approved or rejected - Lifetime]]-Table1[[#This Row],[Number of HITs approved or rejected - Last 30 days]]</f>
        <v>1</v>
      </c>
      <c r="G567">
        <f>Table1[[#This Row],[Number of HITs approved - Lifetime]]-Table1[[#This Row],[Number of HITs approved - Last 30 days]]</f>
        <v>0</v>
      </c>
      <c r="H567">
        <f>IF(Table1[[#This Row],[HITS submitted before]]&gt;Table1[[#This Row],[HITs Approved Before]],Table1[[#This Row],[HITS submitted before]]-Table1[[#This Row],[HITs Approved Before]],0)</f>
        <v>1</v>
      </c>
      <c r="I567">
        <v>0</v>
      </c>
      <c r="J567">
        <v>0</v>
      </c>
      <c r="K567">
        <f>Table1[[#This Row],[Number of HITs approved or rejected - Last 30 days]]-Table1[[#This Row],[Number of HITs approved - Last 30 days]]</f>
        <v>0</v>
      </c>
      <c r="L56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7" s="1">
        <v>0</v>
      </c>
      <c r="N567">
        <v>0</v>
      </c>
      <c r="O567">
        <v>0</v>
      </c>
      <c r="P567" s="1">
        <v>0</v>
      </c>
      <c r="Q567" t="s">
        <v>15</v>
      </c>
      <c r="S567" t="str">
        <f>IF(Table1[[#This Row],[HITS submitted before]]&lt;&gt;0,Table1[[#This Row],[Worker ID]],0)</f>
        <v>A234XCE451PXXU</v>
      </c>
      <c r="T567">
        <f>IF(Table1[[#This Row],[Number of HITs approved or rejected - Last 30 days]]&lt;&gt;0,Table1[[#This Row],[Worker ID]],0)</f>
        <v>0</v>
      </c>
      <c r="U567" t="str">
        <f>IF(AND(Table1[[#This Row],[HITS submitted before]]&lt;&gt;0,Table1[[#This Row],[Number of HITs approved or rejected - Last 30 days]]=0),Table1[[#This Row],[Worker ID]],0)</f>
        <v>A234XCE451PXXU</v>
      </c>
      <c r="V567">
        <f>IF(AND(Table1[[#This Row],[HITS submitted before]]=0,Table1[[#This Row],[Number of HITs approved or rejected - Last 30 days]]&lt;&gt;0),Table1[[#This Row],[Worker ID]],0)</f>
        <v>0</v>
      </c>
      <c r="W567">
        <f>IF(AND(Table1[[#This Row],[HITS submitted before]]&lt;&gt;0,Table1[[#This Row],[Number of HITs approved or rejected - Last 30 days]]&lt;&gt;0),Table1[[#This Row],[Worker ID]],0)</f>
        <v>0</v>
      </c>
    </row>
    <row r="568" spans="1:23" x14ac:dyDescent="0.25">
      <c r="A568" t="s">
        <v>597</v>
      </c>
      <c r="B568" t="s">
        <v>598</v>
      </c>
      <c r="C568">
        <v>1</v>
      </c>
      <c r="D568">
        <v>1</v>
      </c>
      <c r="E568" s="1">
        <v>1</v>
      </c>
      <c r="F568">
        <f>Table1[[#This Row],[Number of HITs approved or rejected - Lifetime]]-Table1[[#This Row],[Number of HITs approved or rejected - Last 30 days]]</f>
        <v>1</v>
      </c>
      <c r="G568">
        <f>Table1[[#This Row],[Number of HITs approved - Lifetime]]-Table1[[#This Row],[Number of HITs approved - Last 30 days]]</f>
        <v>1</v>
      </c>
      <c r="H568">
        <f>IF(Table1[[#This Row],[HITS submitted before]]&gt;Table1[[#This Row],[HITs Approved Before]],Table1[[#This Row],[HITS submitted before]]-Table1[[#This Row],[HITs Approved Before]],0)</f>
        <v>0</v>
      </c>
      <c r="I568">
        <v>0</v>
      </c>
      <c r="J568">
        <v>0</v>
      </c>
      <c r="K568">
        <f>Table1[[#This Row],[Number of HITs approved or rejected - Last 30 days]]-Table1[[#This Row],[Number of HITs approved - Last 30 days]]</f>
        <v>0</v>
      </c>
      <c r="L56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8" s="1">
        <v>0</v>
      </c>
      <c r="N568">
        <v>0</v>
      </c>
      <c r="O568">
        <v>0</v>
      </c>
      <c r="P568" s="1">
        <v>0</v>
      </c>
      <c r="Q568" t="s">
        <v>15</v>
      </c>
      <c r="S568" t="str">
        <f>IF(Table1[[#This Row],[HITS submitted before]]&lt;&gt;0,Table1[[#This Row],[Worker ID]],0)</f>
        <v>A23NHL1Q5LUYB4</v>
      </c>
      <c r="T568">
        <f>IF(Table1[[#This Row],[Number of HITs approved or rejected - Last 30 days]]&lt;&gt;0,Table1[[#This Row],[Worker ID]],0)</f>
        <v>0</v>
      </c>
      <c r="U568" t="str">
        <f>IF(AND(Table1[[#This Row],[HITS submitted before]]&lt;&gt;0,Table1[[#This Row],[Number of HITs approved or rejected - Last 30 days]]=0),Table1[[#This Row],[Worker ID]],0)</f>
        <v>A23NHL1Q5LUYB4</v>
      </c>
      <c r="V568">
        <f>IF(AND(Table1[[#This Row],[HITS submitted before]]=0,Table1[[#This Row],[Number of HITs approved or rejected - Last 30 days]]&lt;&gt;0),Table1[[#This Row],[Worker ID]],0)</f>
        <v>0</v>
      </c>
      <c r="W568">
        <f>IF(AND(Table1[[#This Row],[HITS submitted before]]&lt;&gt;0,Table1[[#This Row],[Number of HITs approved or rejected - Last 30 days]]&lt;&gt;0),Table1[[#This Row],[Worker ID]],0)</f>
        <v>0</v>
      </c>
    </row>
    <row r="569" spans="1:23" x14ac:dyDescent="0.25">
      <c r="A569" t="s">
        <v>599</v>
      </c>
      <c r="B569" t="s">
        <v>600</v>
      </c>
      <c r="C569">
        <v>1</v>
      </c>
      <c r="D569">
        <v>1</v>
      </c>
      <c r="E569" s="1">
        <v>1</v>
      </c>
      <c r="F569">
        <f>Table1[[#This Row],[Number of HITs approved or rejected - Lifetime]]-Table1[[#This Row],[Number of HITs approved or rejected - Last 30 days]]</f>
        <v>1</v>
      </c>
      <c r="G569">
        <f>Table1[[#This Row],[Number of HITs approved - Lifetime]]-Table1[[#This Row],[Number of HITs approved - Last 30 days]]</f>
        <v>1</v>
      </c>
      <c r="H569">
        <f>IF(Table1[[#This Row],[HITS submitted before]]&gt;Table1[[#This Row],[HITs Approved Before]],Table1[[#This Row],[HITS submitted before]]-Table1[[#This Row],[HITs Approved Before]],0)</f>
        <v>0</v>
      </c>
      <c r="I569">
        <v>0</v>
      </c>
      <c r="J569">
        <v>0</v>
      </c>
      <c r="K569">
        <f>Table1[[#This Row],[Number of HITs approved or rejected - Last 30 days]]-Table1[[#This Row],[Number of HITs approved - Last 30 days]]</f>
        <v>0</v>
      </c>
      <c r="L56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69" s="1">
        <v>0</v>
      </c>
      <c r="N569">
        <v>0</v>
      </c>
      <c r="O569">
        <v>0</v>
      </c>
      <c r="P569" s="1">
        <v>0</v>
      </c>
      <c r="Q569" t="s">
        <v>15</v>
      </c>
      <c r="S569" t="str">
        <f>IF(Table1[[#This Row],[HITS submitted before]]&lt;&gt;0,Table1[[#This Row],[Worker ID]],0)</f>
        <v>A23TT2QIGSRHTQ</v>
      </c>
      <c r="T569">
        <f>IF(Table1[[#This Row],[Number of HITs approved or rejected - Last 30 days]]&lt;&gt;0,Table1[[#This Row],[Worker ID]],0)</f>
        <v>0</v>
      </c>
      <c r="U569" t="str">
        <f>IF(AND(Table1[[#This Row],[HITS submitted before]]&lt;&gt;0,Table1[[#This Row],[Number of HITs approved or rejected - Last 30 days]]=0),Table1[[#This Row],[Worker ID]],0)</f>
        <v>A23TT2QIGSRHTQ</v>
      </c>
      <c r="V569">
        <f>IF(AND(Table1[[#This Row],[HITS submitted before]]=0,Table1[[#This Row],[Number of HITs approved or rejected - Last 30 days]]&lt;&gt;0),Table1[[#This Row],[Worker ID]],0)</f>
        <v>0</v>
      </c>
      <c r="W569">
        <f>IF(AND(Table1[[#This Row],[HITS submitted before]]&lt;&gt;0,Table1[[#This Row],[Number of HITs approved or rejected - Last 30 days]]&lt;&gt;0),Table1[[#This Row],[Worker ID]],0)</f>
        <v>0</v>
      </c>
    </row>
    <row r="570" spans="1:23" x14ac:dyDescent="0.25">
      <c r="A570" t="s">
        <v>601</v>
      </c>
      <c r="B570" t="s">
        <v>602</v>
      </c>
      <c r="C570">
        <v>1</v>
      </c>
      <c r="D570">
        <v>1</v>
      </c>
      <c r="E570" s="1">
        <v>1</v>
      </c>
      <c r="F570">
        <f>Table1[[#This Row],[Number of HITs approved or rejected - Lifetime]]-Table1[[#This Row],[Number of HITs approved or rejected - Last 30 days]]</f>
        <v>1</v>
      </c>
      <c r="G570">
        <f>Table1[[#This Row],[Number of HITs approved - Lifetime]]-Table1[[#This Row],[Number of HITs approved - Last 30 days]]</f>
        <v>1</v>
      </c>
      <c r="H570">
        <f>IF(Table1[[#This Row],[HITS submitted before]]&gt;Table1[[#This Row],[HITs Approved Before]],Table1[[#This Row],[HITS submitted before]]-Table1[[#This Row],[HITs Approved Before]],0)</f>
        <v>0</v>
      </c>
      <c r="I570">
        <v>0</v>
      </c>
      <c r="J570">
        <v>0</v>
      </c>
      <c r="K570">
        <f>Table1[[#This Row],[Number of HITs approved or rejected - Last 30 days]]-Table1[[#This Row],[Number of HITs approved - Last 30 days]]</f>
        <v>0</v>
      </c>
      <c r="L57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0" s="1">
        <v>0</v>
      </c>
      <c r="N570">
        <v>0</v>
      </c>
      <c r="O570">
        <v>0</v>
      </c>
      <c r="P570" s="1">
        <v>0</v>
      </c>
      <c r="Q570" t="s">
        <v>15</v>
      </c>
      <c r="S570" t="str">
        <f>IF(Table1[[#This Row],[HITS submitted before]]&lt;&gt;0,Table1[[#This Row],[Worker ID]],0)</f>
        <v>A240QXZJ8CLZ54</v>
      </c>
      <c r="T570">
        <f>IF(Table1[[#This Row],[Number of HITs approved or rejected - Last 30 days]]&lt;&gt;0,Table1[[#This Row],[Worker ID]],0)</f>
        <v>0</v>
      </c>
      <c r="U570" t="str">
        <f>IF(AND(Table1[[#This Row],[HITS submitted before]]&lt;&gt;0,Table1[[#This Row],[Number of HITs approved or rejected - Last 30 days]]=0),Table1[[#This Row],[Worker ID]],0)</f>
        <v>A240QXZJ8CLZ54</v>
      </c>
      <c r="V570">
        <f>IF(AND(Table1[[#This Row],[HITS submitted before]]=0,Table1[[#This Row],[Number of HITs approved or rejected - Last 30 days]]&lt;&gt;0),Table1[[#This Row],[Worker ID]],0)</f>
        <v>0</v>
      </c>
      <c r="W570">
        <f>IF(AND(Table1[[#This Row],[HITS submitted before]]&lt;&gt;0,Table1[[#This Row],[Number of HITs approved or rejected - Last 30 days]]&lt;&gt;0),Table1[[#This Row],[Worker ID]],0)</f>
        <v>0</v>
      </c>
    </row>
    <row r="571" spans="1:23" x14ac:dyDescent="0.25">
      <c r="A571" t="s">
        <v>603</v>
      </c>
      <c r="B571" t="s">
        <v>604</v>
      </c>
      <c r="C571">
        <v>1</v>
      </c>
      <c r="D571">
        <v>1</v>
      </c>
      <c r="E571" s="1">
        <v>1</v>
      </c>
      <c r="F571">
        <f>Table1[[#This Row],[Number of HITs approved or rejected - Lifetime]]-Table1[[#This Row],[Number of HITs approved or rejected - Last 30 days]]</f>
        <v>1</v>
      </c>
      <c r="G571">
        <f>Table1[[#This Row],[Number of HITs approved - Lifetime]]-Table1[[#This Row],[Number of HITs approved - Last 30 days]]</f>
        <v>1</v>
      </c>
      <c r="H571">
        <f>IF(Table1[[#This Row],[HITS submitted before]]&gt;Table1[[#This Row],[HITs Approved Before]],Table1[[#This Row],[HITS submitted before]]-Table1[[#This Row],[HITs Approved Before]],0)</f>
        <v>0</v>
      </c>
      <c r="I571">
        <v>0</v>
      </c>
      <c r="J571">
        <v>0</v>
      </c>
      <c r="K571">
        <f>Table1[[#This Row],[Number of HITs approved or rejected - Last 30 days]]-Table1[[#This Row],[Number of HITs approved - Last 30 days]]</f>
        <v>0</v>
      </c>
      <c r="L57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1" s="1">
        <v>0</v>
      </c>
      <c r="N571">
        <v>0</v>
      </c>
      <c r="O571">
        <v>0</v>
      </c>
      <c r="P571" s="1">
        <v>0</v>
      </c>
      <c r="Q571" t="s">
        <v>15</v>
      </c>
      <c r="S571" t="str">
        <f>IF(Table1[[#This Row],[HITS submitted before]]&lt;&gt;0,Table1[[#This Row],[Worker ID]],0)</f>
        <v>A2460MAJX0NA82</v>
      </c>
      <c r="T571">
        <f>IF(Table1[[#This Row],[Number of HITs approved or rejected - Last 30 days]]&lt;&gt;0,Table1[[#This Row],[Worker ID]],0)</f>
        <v>0</v>
      </c>
      <c r="U571" t="str">
        <f>IF(AND(Table1[[#This Row],[HITS submitted before]]&lt;&gt;0,Table1[[#This Row],[Number of HITs approved or rejected - Last 30 days]]=0),Table1[[#This Row],[Worker ID]],0)</f>
        <v>A2460MAJX0NA82</v>
      </c>
      <c r="V571">
        <f>IF(AND(Table1[[#This Row],[HITS submitted before]]=0,Table1[[#This Row],[Number of HITs approved or rejected - Last 30 days]]&lt;&gt;0),Table1[[#This Row],[Worker ID]],0)</f>
        <v>0</v>
      </c>
      <c r="W571">
        <f>IF(AND(Table1[[#This Row],[HITS submitted before]]&lt;&gt;0,Table1[[#This Row],[Number of HITs approved or rejected - Last 30 days]]&lt;&gt;0),Table1[[#This Row],[Worker ID]],0)</f>
        <v>0</v>
      </c>
    </row>
    <row r="572" spans="1:23" x14ac:dyDescent="0.25">
      <c r="A572" t="s">
        <v>605</v>
      </c>
      <c r="B572" t="s">
        <v>606</v>
      </c>
      <c r="C572">
        <v>1</v>
      </c>
      <c r="D572">
        <v>1</v>
      </c>
      <c r="E572" s="1">
        <v>1</v>
      </c>
      <c r="F572">
        <f>Table1[[#This Row],[Number of HITs approved or rejected - Lifetime]]-Table1[[#This Row],[Number of HITs approved or rejected - Last 30 days]]</f>
        <v>1</v>
      </c>
      <c r="G572">
        <f>Table1[[#This Row],[Number of HITs approved - Lifetime]]-Table1[[#This Row],[Number of HITs approved - Last 30 days]]</f>
        <v>1</v>
      </c>
      <c r="H572">
        <f>IF(Table1[[#This Row],[HITS submitted before]]&gt;Table1[[#This Row],[HITs Approved Before]],Table1[[#This Row],[HITS submitted before]]-Table1[[#This Row],[HITs Approved Before]],0)</f>
        <v>0</v>
      </c>
      <c r="I572">
        <v>0</v>
      </c>
      <c r="J572">
        <v>0</v>
      </c>
      <c r="K572">
        <f>Table1[[#This Row],[Number of HITs approved or rejected - Last 30 days]]-Table1[[#This Row],[Number of HITs approved - Last 30 days]]</f>
        <v>0</v>
      </c>
      <c r="L57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2" s="1">
        <v>0</v>
      </c>
      <c r="N572">
        <v>0</v>
      </c>
      <c r="O572">
        <v>0</v>
      </c>
      <c r="P572" s="1">
        <v>0</v>
      </c>
      <c r="Q572" t="s">
        <v>15</v>
      </c>
      <c r="S572" t="str">
        <f>IF(Table1[[#This Row],[HITS submitted before]]&lt;&gt;0,Table1[[#This Row],[Worker ID]],0)</f>
        <v>A24LWGRA11U6CX</v>
      </c>
      <c r="T572">
        <f>IF(Table1[[#This Row],[Number of HITs approved or rejected - Last 30 days]]&lt;&gt;0,Table1[[#This Row],[Worker ID]],0)</f>
        <v>0</v>
      </c>
      <c r="U572" t="str">
        <f>IF(AND(Table1[[#This Row],[HITS submitted before]]&lt;&gt;0,Table1[[#This Row],[Number of HITs approved or rejected - Last 30 days]]=0),Table1[[#This Row],[Worker ID]],0)</f>
        <v>A24LWGRA11U6CX</v>
      </c>
      <c r="V572">
        <f>IF(AND(Table1[[#This Row],[HITS submitted before]]=0,Table1[[#This Row],[Number of HITs approved or rejected - Last 30 days]]&lt;&gt;0),Table1[[#This Row],[Worker ID]],0)</f>
        <v>0</v>
      </c>
      <c r="W572">
        <f>IF(AND(Table1[[#This Row],[HITS submitted before]]&lt;&gt;0,Table1[[#This Row],[Number of HITs approved or rejected - Last 30 days]]&lt;&gt;0),Table1[[#This Row],[Worker ID]],0)</f>
        <v>0</v>
      </c>
    </row>
    <row r="573" spans="1:23" x14ac:dyDescent="0.25">
      <c r="A573" t="s">
        <v>607</v>
      </c>
      <c r="B573" t="s">
        <v>608</v>
      </c>
      <c r="C573">
        <v>1</v>
      </c>
      <c r="D573">
        <v>1</v>
      </c>
      <c r="E573" s="1">
        <v>1</v>
      </c>
      <c r="F573">
        <f>Table1[[#This Row],[Number of HITs approved or rejected - Lifetime]]-Table1[[#This Row],[Number of HITs approved or rejected - Last 30 days]]</f>
        <v>1</v>
      </c>
      <c r="G573">
        <f>Table1[[#This Row],[Number of HITs approved - Lifetime]]-Table1[[#This Row],[Number of HITs approved - Last 30 days]]</f>
        <v>1</v>
      </c>
      <c r="H573">
        <f>IF(Table1[[#This Row],[HITS submitted before]]&gt;Table1[[#This Row],[HITs Approved Before]],Table1[[#This Row],[HITS submitted before]]-Table1[[#This Row],[HITs Approved Before]],0)</f>
        <v>0</v>
      </c>
      <c r="I573">
        <v>0</v>
      </c>
      <c r="J573">
        <v>0</v>
      </c>
      <c r="K573">
        <f>Table1[[#This Row],[Number of HITs approved or rejected - Last 30 days]]-Table1[[#This Row],[Number of HITs approved - Last 30 days]]</f>
        <v>0</v>
      </c>
      <c r="L57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3" s="1">
        <v>0</v>
      </c>
      <c r="N573">
        <v>0</v>
      </c>
      <c r="O573">
        <v>0</v>
      </c>
      <c r="P573" s="1">
        <v>0</v>
      </c>
      <c r="Q573" t="s">
        <v>15</v>
      </c>
      <c r="S573" t="str">
        <f>IF(Table1[[#This Row],[HITS submitted before]]&lt;&gt;0,Table1[[#This Row],[Worker ID]],0)</f>
        <v>A24RSI1ABPEXE9</v>
      </c>
      <c r="T573">
        <f>IF(Table1[[#This Row],[Number of HITs approved or rejected - Last 30 days]]&lt;&gt;0,Table1[[#This Row],[Worker ID]],0)</f>
        <v>0</v>
      </c>
      <c r="U573" t="str">
        <f>IF(AND(Table1[[#This Row],[HITS submitted before]]&lt;&gt;0,Table1[[#This Row],[Number of HITs approved or rejected - Last 30 days]]=0),Table1[[#This Row],[Worker ID]],0)</f>
        <v>A24RSI1ABPEXE9</v>
      </c>
      <c r="V573">
        <f>IF(AND(Table1[[#This Row],[HITS submitted before]]=0,Table1[[#This Row],[Number of HITs approved or rejected - Last 30 days]]&lt;&gt;0),Table1[[#This Row],[Worker ID]],0)</f>
        <v>0</v>
      </c>
      <c r="W573">
        <f>IF(AND(Table1[[#This Row],[HITS submitted before]]&lt;&gt;0,Table1[[#This Row],[Number of HITs approved or rejected - Last 30 days]]&lt;&gt;0),Table1[[#This Row],[Worker ID]],0)</f>
        <v>0</v>
      </c>
    </row>
    <row r="574" spans="1:23" x14ac:dyDescent="0.25">
      <c r="A574" t="s">
        <v>619</v>
      </c>
      <c r="B574" t="s">
        <v>620</v>
      </c>
      <c r="C574">
        <v>1</v>
      </c>
      <c r="D574">
        <v>1</v>
      </c>
      <c r="E574" s="1">
        <v>1</v>
      </c>
      <c r="F574">
        <f>Table1[[#This Row],[Number of HITs approved or rejected - Lifetime]]-Table1[[#This Row],[Number of HITs approved or rejected - Last 30 days]]</f>
        <v>1</v>
      </c>
      <c r="G574">
        <f>Table1[[#This Row],[Number of HITs approved - Lifetime]]-Table1[[#This Row],[Number of HITs approved - Last 30 days]]</f>
        <v>1</v>
      </c>
      <c r="H574">
        <f>IF(Table1[[#This Row],[HITS submitted before]]&gt;Table1[[#This Row],[HITs Approved Before]],Table1[[#This Row],[HITS submitted before]]-Table1[[#This Row],[HITs Approved Before]],0)</f>
        <v>0</v>
      </c>
      <c r="I574">
        <v>0</v>
      </c>
      <c r="J574">
        <v>0</v>
      </c>
      <c r="K574">
        <f>Table1[[#This Row],[Number of HITs approved or rejected - Last 30 days]]-Table1[[#This Row],[Number of HITs approved - Last 30 days]]</f>
        <v>0</v>
      </c>
      <c r="L57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4" s="1">
        <v>0</v>
      </c>
      <c r="N574">
        <v>0</v>
      </c>
      <c r="O574">
        <v>0</v>
      </c>
      <c r="P574" s="1">
        <v>0</v>
      </c>
      <c r="Q574" t="s">
        <v>15</v>
      </c>
      <c r="S574" t="str">
        <f>IF(Table1[[#This Row],[HITS submitted before]]&lt;&gt;0,Table1[[#This Row],[Worker ID]],0)</f>
        <v>A25C4GTV3O6NUJ</v>
      </c>
      <c r="T574">
        <f>IF(Table1[[#This Row],[Number of HITs approved or rejected - Last 30 days]]&lt;&gt;0,Table1[[#This Row],[Worker ID]],0)</f>
        <v>0</v>
      </c>
      <c r="U574" t="str">
        <f>IF(AND(Table1[[#This Row],[HITS submitted before]]&lt;&gt;0,Table1[[#This Row],[Number of HITs approved or rejected - Last 30 days]]=0),Table1[[#This Row],[Worker ID]],0)</f>
        <v>A25C4GTV3O6NUJ</v>
      </c>
      <c r="V574">
        <f>IF(AND(Table1[[#This Row],[HITS submitted before]]=0,Table1[[#This Row],[Number of HITs approved or rejected - Last 30 days]]&lt;&gt;0),Table1[[#This Row],[Worker ID]],0)</f>
        <v>0</v>
      </c>
      <c r="W574">
        <f>IF(AND(Table1[[#This Row],[HITS submitted before]]&lt;&gt;0,Table1[[#This Row],[Number of HITs approved or rejected - Last 30 days]]&lt;&gt;0),Table1[[#This Row],[Worker ID]],0)</f>
        <v>0</v>
      </c>
    </row>
    <row r="575" spans="1:23" x14ac:dyDescent="0.25">
      <c r="A575" t="s">
        <v>621</v>
      </c>
      <c r="B575" t="s">
        <v>622</v>
      </c>
      <c r="C575">
        <v>1</v>
      </c>
      <c r="D575">
        <v>1</v>
      </c>
      <c r="E575" s="1">
        <v>1</v>
      </c>
      <c r="F575">
        <f>Table1[[#This Row],[Number of HITs approved or rejected - Lifetime]]-Table1[[#This Row],[Number of HITs approved or rejected - Last 30 days]]</f>
        <v>1</v>
      </c>
      <c r="G575">
        <f>Table1[[#This Row],[Number of HITs approved - Lifetime]]-Table1[[#This Row],[Number of HITs approved - Last 30 days]]</f>
        <v>1</v>
      </c>
      <c r="H575">
        <f>IF(Table1[[#This Row],[HITS submitted before]]&gt;Table1[[#This Row],[HITs Approved Before]],Table1[[#This Row],[HITS submitted before]]-Table1[[#This Row],[HITs Approved Before]],0)</f>
        <v>0</v>
      </c>
      <c r="I575">
        <v>0</v>
      </c>
      <c r="J575">
        <v>0</v>
      </c>
      <c r="K575">
        <f>Table1[[#This Row],[Number of HITs approved or rejected - Last 30 days]]-Table1[[#This Row],[Number of HITs approved - Last 30 days]]</f>
        <v>0</v>
      </c>
      <c r="L57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5" s="1">
        <v>0</v>
      </c>
      <c r="N575">
        <v>0</v>
      </c>
      <c r="O575">
        <v>0</v>
      </c>
      <c r="P575" s="1">
        <v>0</v>
      </c>
      <c r="Q575" t="s">
        <v>15</v>
      </c>
      <c r="S575" t="str">
        <f>IF(Table1[[#This Row],[HITS submitted before]]&lt;&gt;0,Table1[[#This Row],[Worker ID]],0)</f>
        <v>A25DP2IBIXX6MM</v>
      </c>
      <c r="T575">
        <f>IF(Table1[[#This Row],[Number of HITs approved or rejected - Last 30 days]]&lt;&gt;0,Table1[[#This Row],[Worker ID]],0)</f>
        <v>0</v>
      </c>
      <c r="U575" t="str">
        <f>IF(AND(Table1[[#This Row],[HITS submitted before]]&lt;&gt;0,Table1[[#This Row],[Number of HITs approved or rejected - Last 30 days]]=0),Table1[[#This Row],[Worker ID]],0)</f>
        <v>A25DP2IBIXX6MM</v>
      </c>
      <c r="V575">
        <f>IF(AND(Table1[[#This Row],[HITS submitted before]]=0,Table1[[#This Row],[Number of HITs approved or rejected - Last 30 days]]&lt;&gt;0),Table1[[#This Row],[Worker ID]],0)</f>
        <v>0</v>
      </c>
      <c r="W575">
        <f>IF(AND(Table1[[#This Row],[HITS submitted before]]&lt;&gt;0,Table1[[#This Row],[Number of HITs approved or rejected - Last 30 days]]&lt;&gt;0),Table1[[#This Row],[Worker ID]],0)</f>
        <v>0</v>
      </c>
    </row>
    <row r="576" spans="1:23" x14ac:dyDescent="0.25">
      <c r="A576" t="s">
        <v>625</v>
      </c>
      <c r="B576" t="s">
        <v>626</v>
      </c>
      <c r="C576">
        <v>1</v>
      </c>
      <c r="D576">
        <v>1</v>
      </c>
      <c r="E576" s="1">
        <v>1</v>
      </c>
      <c r="F576">
        <f>Table1[[#This Row],[Number of HITs approved or rejected - Lifetime]]-Table1[[#This Row],[Number of HITs approved or rejected - Last 30 days]]</f>
        <v>1</v>
      </c>
      <c r="G576">
        <f>Table1[[#This Row],[Number of HITs approved - Lifetime]]-Table1[[#This Row],[Number of HITs approved - Last 30 days]]</f>
        <v>1</v>
      </c>
      <c r="H576">
        <f>IF(Table1[[#This Row],[HITS submitted before]]&gt;Table1[[#This Row],[HITs Approved Before]],Table1[[#This Row],[HITS submitted before]]-Table1[[#This Row],[HITs Approved Before]],0)</f>
        <v>0</v>
      </c>
      <c r="I576">
        <v>0</v>
      </c>
      <c r="J576">
        <v>0</v>
      </c>
      <c r="K576">
        <f>Table1[[#This Row],[Number of HITs approved or rejected - Last 30 days]]-Table1[[#This Row],[Number of HITs approved - Last 30 days]]</f>
        <v>0</v>
      </c>
      <c r="L57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6" s="1">
        <v>0</v>
      </c>
      <c r="N576">
        <v>0</v>
      </c>
      <c r="O576">
        <v>0</v>
      </c>
      <c r="P576" s="1">
        <v>0</v>
      </c>
      <c r="Q576" t="s">
        <v>15</v>
      </c>
      <c r="S576" t="str">
        <f>IF(Table1[[#This Row],[HITS submitted before]]&lt;&gt;0,Table1[[#This Row],[Worker ID]],0)</f>
        <v>A25KBI1WB6NI7H</v>
      </c>
      <c r="T576">
        <f>IF(Table1[[#This Row],[Number of HITs approved or rejected - Last 30 days]]&lt;&gt;0,Table1[[#This Row],[Worker ID]],0)</f>
        <v>0</v>
      </c>
      <c r="U576" t="str">
        <f>IF(AND(Table1[[#This Row],[HITS submitted before]]&lt;&gt;0,Table1[[#This Row],[Number of HITs approved or rejected - Last 30 days]]=0),Table1[[#This Row],[Worker ID]],0)</f>
        <v>A25KBI1WB6NI7H</v>
      </c>
      <c r="V576">
        <f>IF(AND(Table1[[#This Row],[HITS submitted before]]=0,Table1[[#This Row],[Number of HITs approved or rejected - Last 30 days]]&lt;&gt;0),Table1[[#This Row],[Worker ID]],0)</f>
        <v>0</v>
      </c>
      <c r="W576">
        <f>IF(AND(Table1[[#This Row],[HITS submitted before]]&lt;&gt;0,Table1[[#This Row],[Number of HITs approved or rejected - Last 30 days]]&lt;&gt;0),Table1[[#This Row],[Worker ID]],0)</f>
        <v>0</v>
      </c>
    </row>
    <row r="577" spans="1:23" x14ac:dyDescent="0.25">
      <c r="A577" t="s">
        <v>629</v>
      </c>
      <c r="B577" t="s">
        <v>630</v>
      </c>
      <c r="C577">
        <v>1</v>
      </c>
      <c r="D577">
        <v>1</v>
      </c>
      <c r="E577" s="1">
        <v>1</v>
      </c>
      <c r="F577">
        <f>Table1[[#This Row],[Number of HITs approved or rejected - Lifetime]]-Table1[[#This Row],[Number of HITs approved or rejected - Last 30 days]]</f>
        <v>1</v>
      </c>
      <c r="G577">
        <f>Table1[[#This Row],[Number of HITs approved - Lifetime]]-Table1[[#This Row],[Number of HITs approved - Last 30 days]]</f>
        <v>1</v>
      </c>
      <c r="H577">
        <f>IF(Table1[[#This Row],[HITS submitted before]]&gt;Table1[[#This Row],[HITs Approved Before]],Table1[[#This Row],[HITS submitted before]]-Table1[[#This Row],[HITs Approved Before]],0)</f>
        <v>0</v>
      </c>
      <c r="I577">
        <v>0</v>
      </c>
      <c r="J577">
        <v>0</v>
      </c>
      <c r="K577">
        <f>Table1[[#This Row],[Number of HITs approved or rejected - Last 30 days]]-Table1[[#This Row],[Number of HITs approved - Last 30 days]]</f>
        <v>0</v>
      </c>
      <c r="L57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7" s="1">
        <v>0</v>
      </c>
      <c r="N577">
        <v>0</v>
      </c>
      <c r="O577">
        <v>0</v>
      </c>
      <c r="P577" s="1">
        <v>0</v>
      </c>
      <c r="Q577" t="s">
        <v>15</v>
      </c>
      <c r="S577" t="str">
        <f>IF(Table1[[#This Row],[HITS submitted before]]&lt;&gt;0,Table1[[#This Row],[Worker ID]],0)</f>
        <v>A267HLDY3PTY2P</v>
      </c>
      <c r="T577">
        <f>IF(Table1[[#This Row],[Number of HITs approved or rejected - Last 30 days]]&lt;&gt;0,Table1[[#This Row],[Worker ID]],0)</f>
        <v>0</v>
      </c>
      <c r="U577" t="str">
        <f>IF(AND(Table1[[#This Row],[HITS submitted before]]&lt;&gt;0,Table1[[#This Row],[Number of HITs approved or rejected - Last 30 days]]=0),Table1[[#This Row],[Worker ID]],0)</f>
        <v>A267HLDY3PTY2P</v>
      </c>
      <c r="V577">
        <f>IF(AND(Table1[[#This Row],[HITS submitted before]]=0,Table1[[#This Row],[Number of HITs approved or rejected - Last 30 days]]&lt;&gt;0),Table1[[#This Row],[Worker ID]],0)</f>
        <v>0</v>
      </c>
      <c r="W577">
        <f>IF(AND(Table1[[#This Row],[HITS submitted before]]&lt;&gt;0,Table1[[#This Row],[Number of HITs approved or rejected - Last 30 days]]&lt;&gt;0),Table1[[#This Row],[Worker ID]],0)</f>
        <v>0</v>
      </c>
    </row>
    <row r="578" spans="1:23" x14ac:dyDescent="0.25">
      <c r="A578" t="s">
        <v>631</v>
      </c>
      <c r="B578" t="s">
        <v>632</v>
      </c>
      <c r="C578">
        <v>1</v>
      </c>
      <c r="D578">
        <v>1</v>
      </c>
      <c r="E578" s="1">
        <v>1</v>
      </c>
      <c r="F578">
        <f>Table1[[#This Row],[Number of HITs approved or rejected - Lifetime]]-Table1[[#This Row],[Number of HITs approved or rejected - Last 30 days]]</f>
        <v>1</v>
      </c>
      <c r="G578">
        <f>Table1[[#This Row],[Number of HITs approved - Lifetime]]-Table1[[#This Row],[Number of HITs approved - Last 30 days]]</f>
        <v>1</v>
      </c>
      <c r="H578">
        <f>IF(Table1[[#This Row],[HITS submitted before]]&gt;Table1[[#This Row],[HITs Approved Before]],Table1[[#This Row],[HITS submitted before]]-Table1[[#This Row],[HITs Approved Before]],0)</f>
        <v>0</v>
      </c>
      <c r="I578">
        <v>0</v>
      </c>
      <c r="J578">
        <v>0</v>
      </c>
      <c r="K578">
        <f>Table1[[#This Row],[Number of HITs approved or rejected - Last 30 days]]-Table1[[#This Row],[Number of HITs approved - Last 30 days]]</f>
        <v>0</v>
      </c>
      <c r="L57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8" s="1">
        <v>0</v>
      </c>
      <c r="N578">
        <v>0</v>
      </c>
      <c r="O578">
        <v>0</v>
      </c>
      <c r="P578" s="1">
        <v>0</v>
      </c>
      <c r="Q578" t="s">
        <v>15</v>
      </c>
      <c r="S578" t="str">
        <f>IF(Table1[[#This Row],[HITS submitted before]]&lt;&gt;0,Table1[[#This Row],[Worker ID]],0)</f>
        <v>A26AWQF6KVF08Y</v>
      </c>
      <c r="T578">
        <f>IF(Table1[[#This Row],[Number of HITs approved or rejected - Last 30 days]]&lt;&gt;0,Table1[[#This Row],[Worker ID]],0)</f>
        <v>0</v>
      </c>
      <c r="U578" t="str">
        <f>IF(AND(Table1[[#This Row],[HITS submitted before]]&lt;&gt;0,Table1[[#This Row],[Number of HITs approved or rejected - Last 30 days]]=0),Table1[[#This Row],[Worker ID]],0)</f>
        <v>A26AWQF6KVF08Y</v>
      </c>
      <c r="V578">
        <f>IF(AND(Table1[[#This Row],[HITS submitted before]]=0,Table1[[#This Row],[Number of HITs approved or rejected - Last 30 days]]&lt;&gt;0),Table1[[#This Row],[Worker ID]],0)</f>
        <v>0</v>
      </c>
      <c r="W578">
        <f>IF(AND(Table1[[#This Row],[HITS submitted before]]&lt;&gt;0,Table1[[#This Row],[Number of HITs approved or rejected - Last 30 days]]&lt;&gt;0),Table1[[#This Row],[Worker ID]],0)</f>
        <v>0</v>
      </c>
    </row>
    <row r="579" spans="1:23" x14ac:dyDescent="0.25">
      <c r="A579" t="s">
        <v>635</v>
      </c>
      <c r="B579" t="s">
        <v>636</v>
      </c>
      <c r="C579">
        <v>1</v>
      </c>
      <c r="D579">
        <v>1</v>
      </c>
      <c r="E579" s="1">
        <v>1</v>
      </c>
      <c r="F579">
        <f>Table1[[#This Row],[Number of HITs approved or rejected - Lifetime]]-Table1[[#This Row],[Number of HITs approved or rejected - Last 30 days]]</f>
        <v>1</v>
      </c>
      <c r="G579">
        <f>Table1[[#This Row],[Number of HITs approved - Lifetime]]-Table1[[#This Row],[Number of HITs approved - Last 30 days]]</f>
        <v>1</v>
      </c>
      <c r="H579">
        <f>IF(Table1[[#This Row],[HITS submitted before]]&gt;Table1[[#This Row],[HITs Approved Before]],Table1[[#This Row],[HITS submitted before]]-Table1[[#This Row],[HITs Approved Before]],0)</f>
        <v>0</v>
      </c>
      <c r="I579">
        <v>0</v>
      </c>
      <c r="J579">
        <v>0</v>
      </c>
      <c r="K579">
        <f>Table1[[#This Row],[Number of HITs approved or rejected - Last 30 days]]-Table1[[#This Row],[Number of HITs approved - Last 30 days]]</f>
        <v>0</v>
      </c>
      <c r="L57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79" s="1">
        <v>0</v>
      </c>
      <c r="N579">
        <v>0</v>
      </c>
      <c r="O579">
        <v>0</v>
      </c>
      <c r="P579" s="1">
        <v>0</v>
      </c>
      <c r="Q579" t="s">
        <v>15</v>
      </c>
      <c r="S579" t="str">
        <f>IF(Table1[[#This Row],[HITS submitted before]]&lt;&gt;0,Table1[[#This Row],[Worker ID]],0)</f>
        <v>A26IMTFQSTECUM</v>
      </c>
      <c r="T579">
        <f>IF(Table1[[#This Row],[Number of HITs approved or rejected - Last 30 days]]&lt;&gt;0,Table1[[#This Row],[Worker ID]],0)</f>
        <v>0</v>
      </c>
      <c r="U579" t="str">
        <f>IF(AND(Table1[[#This Row],[HITS submitted before]]&lt;&gt;0,Table1[[#This Row],[Number of HITs approved or rejected - Last 30 days]]=0),Table1[[#This Row],[Worker ID]],0)</f>
        <v>A26IMTFQSTECUM</v>
      </c>
      <c r="V579">
        <f>IF(AND(Table1[[#This Row],[HITS submitted before]]=0,Table1[[#This Row],[Number of HITs approved or rejected - Last 30 days]]&lt;&gt;0),Table1[[#This Row],[Worker ID]],0)</f>
        <v>0</v>
      </c>
      <c r="W579">
        <f>IF(AND(Table1[[#This Row],[HITS submitted before]]&lt;&gt;0,Table1[[#This Row],[Number of HITs approved or rejected - Last 30 days]]&lt;&gt;0),Table1[[#This Row],[Worker ID]],0)</f>
        <v>0</v>
      </c>
    </row>
    <row r="580" spans="1:23" x14ac:dyDescent="0.25">
      <c r="A580" t="s">
        <v>637</v>
      </c>
      <c r="B580" t="s">
        <v>638</v>
      </c>
      <c r="C580">
        <v>1</v>
      </c>
      <c r="D580">
        <v>1</v>
      </c>
      <c r="E580" s="1">
        <v>1</v>
      </c>
      <c r="F580">
        <f>Table1[[#This Row],[Number of HITs approved or rejected - Lifetime]]-Table1[[#This Row],[Number of HITs approved or rejected - Last 30 days]]</f>
        <v>1</v>
      </c>
      <c r="G580">
        <f>Table1[[#This Row],[Number of HITs approved - Lifetime]]-Table1[[#This Row],[Number of HITs approved - Last 30 days]]</f>
        <v>1</v>
      </c>
      <c r="H580">
        <f>IF(Table1[[#This Row],[HITS submitted before]]&gt;Table1[[#This Row],[HITs Approved Before]],Table1[[#This Row],[HITS submitted before]]-Table1[[#This Row],[HITs Approved Before]],0)</f>
        <v>0</v>
      </c>
      <c r="I580">
        <v>0</v>
      </c>
      <c r="J580">
        <v>0</v>
      </c>
      <c r="K580">
        <f>Table1[[#This Row],[Number of HITs approved or rejected - Last 30 days]]-Table1[[#This Row],[Number of HITs approved - Last 30 days]]</f>
        <v>0</v>
      </c>
      <c r="L58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0" s="1">
        <v>0</v>
      </c>
      <c r="N580">
        <v>0</v>
      </c>
      <c r="O580">
        <v>0</v>
      </c>
      <c r="P580" s="1">
        <v>0</v>
      </c>
      <c r="Q580" t="s">
        <v>15</v>
      </c>
      <c r="S580" t="str">
        <f>IF(Table1[[#This Row],[HITS submitted before]]&lt;&gt;0,Table1[[#This Row],[Worker ID]],0)</f>
        <v>A26ZR29W6HLD9F</v>
      </c>
      <c r="T580">
        <f>IF(Table1[[#This Row],[Number of HITs approved or rejected - Last 30 days]]&lt;&gt;0,Table1[[#This Row],[Worker ID]],0)</f>
        <v>0</v>
      </c>
      <c r="U580" t="str">
        <f>IF(AND(Table1[[#This Row],[HITS submitted before]]&lt;&gt;0,Table1[[#This Row],[Number of HITs approved or rejected - Last 30 days]]=0),Table1[[#This Row],[Worker ID]],0)</f>
        <v>A26ZR29W6HLD9F</v>
      </c>
      <c r="V580">
        <f>IF(AND(Table1[[#This Row],[HITS submitted before]]=0,Table1[[#This Row],[Number of HITs approved or rejected - Last 30 days]]&lt;&gt;0),Table1[[#This Row],[Worker ID]],0)</f>
        <v>0</v>
      </c>
      <c r="W580">
        <f>IF(AND(Table1[[#This Row],[HITS submitted before]]&lt;&gt;0,Table1[[#This Row],[Number of HITs approved or rejected - Last 30 days]]&lt;&gt;0),Table1[[#This Row],[Worker ID]],0)</f>
        <v>0</v>
      </c>
    </row>
    <row r="581" spans="1:23" x14ac:dyDescent="0.25">
      <c r="A581" t="s">
        <v>641</v>
      </c>
      <c r="B581" t="s">
        <v>642</v>
      </c>
      <c r="C581">
        <v>1</v>
      </c>
      <c r="D581">
        <v>1</v>
      </c>
      <c r="E581" s="1">
        <v>1</v>
      </c>
      <c r="F581">
        <f>Table1[[#This Row],[Number of HITs approved or rejected - Lifetime]]-Table1[[#This Row],[Number of HITs approved or rejected - Last 30 days]]</f>
        <v>1</v>
      </c>
      <c r="G581">
        <f>Table1[[#This Row],[Number of HITs approved - Lifetime]]-Table1[[#This Row],[Number of HITs approved - Last 30 days]]</f>
        <v>1</v>
      </c>
      <c r="H581">
        <f>IF(Table1[[#This Row],[HITS submitted before]]&gt;Table1[[#This Row],[HITs Approved Before]],Table1[[#This Row],[HITS submitted before]]-Table1[[#This Row],[HITs Approved Before]],0)</f>
        <v>0</v>
      </c>
      <c r="I581">
        <v>0</v>
      </c>
      <c r="J581">
        <v>0</v>
      </c>
      <c r="K581">
        <f>Table1[[#This Row],[Number of HITs approved or rejected - Last 30 days]]-Table1[[#This Row],[Number of HITs approved - Last 30 days]]</f>
        <v>0</v>
      </c>
      <c r="L58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1" s="1">
        <v>0</v>
      </c>
      <c r="N581">
        <v>0</v>
      </c>
      <c r="O581">
        <v>0</v>
      </c>
      <c r="P581" s="1">
        <v>0</v>
      </c>
      <c r="Q581" t="s">
        <v>15</v>
      </c>
      <c r="S581" t="str">
        <f>IF(Table1[[#This Row],[HITS submitted before]]&lt;&gt;0,Table1[[#This Row],[Worker ID]],0)</f>
        <v>A27BKFN6UB1LDP</v>
      </c>
      <c r="T581">
        <f>IF(Table1[[#This Row],[Number of HITs approved or rejected - Last 30 days]]&lt;&gt;0,Table1[[#This Row],[Worker ID]],0)</f>
        <v>0</v>
      </c>
      <c r="U581" t="str">
        <f>IF(AND(Table1[[#This Row],[HITS submitted before]]&lt;&gt;0,Table1[[#This Row],[Number of HITs approved or rejected - Last 30 days]]=0),Table1[[#This Row],[Worker ID]],0)</f>
        <v>A27BKFN6UB1LDP</v>
      </c>
      <c r="V581">
        <f>IF(AND(Table1[[#This Row],[HITS submitted before]]=0,Table1[[#This Row],[Number of HITs approved or rejected - Last 30 days]]&lt;&gt;0),Table1[[#This Row],[Worker ID]],0)</f>
        <v>0</v>
      </c>
      <c r="W581">
        <f>IF(AND(Table1[[#This Row],[HITS submitted before]]&lt;&gt;0,Table1[[#This Row],[Number of HITs approved or rejected - Last 30 days]]&lt;&gt;0),Table1[[#This Row],[Worker ID]],0)</f>
        <v>0</v>
      </c>
    </row>
    <row r="582" spans="1:23" x14ac:dyDescent="0.25">
      <c r="A582" t="s">
        <v>653</v>
      </c>
      <c r="B582" t="s">
        <v>654</v>
      </c>
      <c r="C582">
        <v>1</v>
      </c>
      <c r="D582">
        <v>1</v>
      </c>
      <c r="E582" s="1">
        <v>1</v>
      </c>
      <c r="F582">
        <f>Table1[[#This Row],[Number of HITs approved or rejected - Lifetime]]-Table1[[#This Row],[Number of HITs approved or rejected - Last 30 days]]</f>
        <v>1</v>
      </c>
      <c r="G582">
        <f>Table1[[#This Row],[Number of HITs approved - Lifetime]]-Table1[[#This Row],[Number of HITs approved - Last 30 days]]</f>
        <v>1</v>
      </c>
      <c r="H582">
        <f>IF(Table1[[#This Row],[HITS submitted before]]&gt;Table1[[#This Row],[HITs Approved Before]],Table1[[#This Row],[HITS submitted before]]-Table1[[#This Row],[HITs Approved Before]],0)</f>
        <v>0</v>
      </c>
      <c r="I582">
        <v>0</v>
      </c>
      <c r="J582">
        <v>0</v>
      </c>
      <c r="K582">
        <f>Table1[[#This Row],[Number of HITs approved or rejected - Last 30 days]]-Table1[[#This Row],[Number of HITs approved - Last 30 days]]</f>
        <v>0</v>
      </c>
      <c r="L58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2" s="1">
        <v>0</v>
      </c>
      <c r="N582">
        <v>0</v>
      </c>
      <c r="O582">
        <v>0</v>
      </c>
      <c r="P582" s="1">
        <v>0</v>
      </c>
      <c r="Q582" t="s">
        <v>15</v>
      </c>
      <c r="S582" t="str">
        <f>IF(Table1[[#This Row],[HITS submitted before]]&lt;&gt;0,Table1[[#This Row],[Worker ID]],0)</f>
        <v>A28N9U9BULQ53I</v>
      </c>
      <c r="T582">
        <f>IF(Table1[[#This Row],[Number of HITs approved or rejected - Last 30 days]]&lt;&gt;0,Table1[[#This Row],[Worker ID]],0)</f>
        <v>0</v>
      </c>
      <c r="U582" t="str">
        <f>IF(AND(Table1[[#This Row],[HITS submitted before]]&lt;&gt;0,Table1[[#This Row],[Number of HITs approved or rejected - Last 30 days]]=0),Table1[[#This Row],[Worker ID]],0)</f>
        <v>A28N9U9BULQ53I</v>
      </c>
      <c r="V582">
        <f>IF(AND(Table1[[#This Row],[HITS submitted before]]=0,Table1[[#This Row],[Number of HITs approved or rejected - Last 30 days]]&lt;&gt;0),Table1[[#This Row],[Worker ID]],0)</f>
        <v>0</v>
      </c>
      <c r="W582">
        <f>IF(AND(Table1[[#This Row],[HITS submitted before]]&lt;&gt;0,Table1[[#This Row],[Number of HITs approved or rejected - Last 30 days]]&lt;&gt;0),Table1[[#This Row],[Worker ID]],0)</f>
        <v>0</v>
      </c>
    </row>
    <row r="583" spans="1:23" x14ac:dyDescent="0.25">
      <c r="A583" t="s">
        <v>655</v>
      </c>
      <c r="B583" t="s">
        <v>656</v>
      </c>
      <c r="C583">
        <v>1</v>
      </c>
      <c r="D583">
        <v>1</v>
      </c>
      <c r="E583" s="1">
        <v>1</v>
      </c>
      <c r="F583">
        <f>Table1[[#This Row],[Number of HITs approved or rejected - Lifetime]]-Table1[[#This Row],[Number of HITs approved or rejected - Last 30 days]]</f>
        <v>1</v>
      </c>
      <c r="G583">
        <f>Table1[[#This Row],[Number of HITs approved - Lifetime]]-Table1[[#This Row],[Number of HITs approved - Last 30 days]]</f>
        <v>1</v>
      </c>
      <c r="H583">
        <f>IF(Table1[[#This Row],[HITS submitted before]]&gt;Table1[[#This Row],[HITs Approved Before]],Table1[[#This Row],[HITS submitted before]]-Table1[[#This Row],[HITs Approved Before]],0)</f>
        <v>0</v>
      </c>
      <c r="I583">
        <v>0</v>
      </c>
      <c r="J583">
        <v>0</v>
      </c>
      <c r="K583">
        <f>Table1[[#This Row],[Number of HITs approved or rejected - Last 30 days]]-Table1[[#This Row],[Number of HITs approved - Last 30 days]]</f>
        <v>0</v>
      </c>
      <c r="L58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3" s="1">
        <v>0</v>
      </c>
      <c r="N583">
        <v>0</v>
      </c>
      <c r="O583">
        <v>0</v>
      </c>
      <c r="P583" s="1">
        <v>0</v>
      </c>
      <c r="Q583" t="s">
        <v>15</v>
      </c>
      <c r="S583" t="str">
        <f>IF(Table1[[#This Row],[HITS submitted before]]&lt;&gt;0,Table1[[#This Row],[Worker ID]],0)</f>
        <v>A28NJ0J10Y3YD3</v>
      </c>
      <c r="T583">
        <f>IF(Table1[[#This Row],[Number of HITs approved or rejected - Last 30 days]]&lt;&gt;0,Table1[[#This Row],[Worker ID]],0)</f>
        <v>0</v>
      </c>
      <c r="U583" t="str">
        <f>IF(AND(Table1[[#This Row],[HITS submitted before]]&lt;&gt;0,Table1[[#This Row],[Number of HITs approved or rejected - Last 30 days]]=0),Table1[[#This Row],[Worker ID]],0)</f>
        <v>A28NJ0J10Y3YD3</v>
      </c>
      <c r="V583">
        <f>IF(AND(Table1[[#This Row],[HITS submitted before]]=0,Table1[[#This Row],[Number of HITs approved or rejected - Last 30 days]]&lt;&gt;0),Table1[[#This Row],[Worker ID]],0)</f>
        <v>0</v>
      </c>
      <c r="W583">
        <f>IF(AND(Table1[[#This Row],[HITS submitted before]]&lt;&gt;0,Table1[[#This Row],[Number of HITs approved or rejected - Last 30 days]]&lt;&gt;0),Table1[[#This Row],[Worker ID]],0)</f>
        <v>0</v>
      </c>
    </row>
    <row r="584" spans="1:23" x14ac:dyDescent="0.25">
      <c r="A584" t="s">
        <v>657</v>
      </c>
      <c r="B584" t="s">
        <v>658</v>
      </c>
      <c r="C584">
        <v>1</v>
      </c>
      <c r="D584">
        <v>1</v>
      </c>
      <c r="E584" s="1">
        <v>1</v>
      </c>
      <c r="F584">
        <f>Table1[[#This Row],[Number of HITs approved or rejected - Lifetime]]-Table1[[#This Row],[Number of HITs approved or rejected - Last 30 days]]</f>
        <v>1</v>
      </c>
      <c r="G584">
        <f>Table1[[#This Row],[Number of HITs approved - Lifetime]]-Table1[[#This Row],[Number of HITs approved - Last 30 days]]</f>
        <v>1</v>
      </c>
      <c r="H584">
        <f>IF(Table1[[#This Row],[HITS submitted before]]&gt;Table1[[#This Row],[HITs Approved Before]],Table1[[#This Row],[HITS submitted before]]-Table1[[#This Row],[HITs Approved Before]],0)</f>
        <v>0</v>
      </c>
      <c r="I584">
        <v>0</v>
      </c>
      <c r="J584">
        <v>0</v>
      </c>
      <c r="K584">
        <f>Table1[[#This Row],[Number of HITs approved or rejected - Last 30 days]]-Table1[[#This Row],[Number of HITs approved - Last 30 days]]</f>
        <v>0</v>
      </c>
      <c r="L58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4" s="1">
        <v>0</v>
      </c>
      <c r="N584">
        <v>0</v>
      </c>
      <c r="O584">
        <v>0</v>
      </c>
      <c r="P584" s="1">
        <v>0</v>
      </c>
      <c r="Q584" t="s">
        <v>15</v>
      </c>
      <c r="S584" t="str">
        <f>IF(Table1[[#This Row],[HITS submitted before]]&lt;&gt;0,Table1[[#This Row],[Worker ID]],0)</f>
        <v>A292HCLXK8KBCX</v>
      </c>
      <c r="T584">
        <f>IF(Table1[[#This Row],[Number of HITs approved or rejected - Last 30 days]]&lt;&gt;0,Table1[[#This Row],[Worker ID]],0)</f>
        <v>0</v>
      </c>
      <c r="U584" t="str">
        <f>IF(AND(Table1[[#This Row],[HITS submitted before]]&lt;&gt;0,Table1[[#This Row],[Number of HITs approved or rejected - Last 30 days]]=0),Table1[[#This Row],[Worker ID]],0)</f>
        <v>A292HCLXK8KBCX</v>
      </c>
      <c r="V584">
        <f>IF(AND(Table1[[#This Row],[HITS submitted before]]=0,Table1[[#This Row],[Number of HITs approved or rejected - Last 30 days]]&lt;&gt;0),Table1[[#This Row],[Worker ID]],0)</f>
        <v>0</v>
      </c>
      <c r="W584">
        <f>IF(AND(Table1[[#This Row],[HITS submitted before]]&lt;&gt;0,Table1[[#This Row],[Number of HITs approved or rejected - Last 30 days]]&lt;&gt;0),Table1[[#This Row],[Worker ID]],0)</f>
        <v>0</v>
      </c>
    </row>
    <row r="585" spans="1:23" x14ac:dyDescent="0.25">
      <c r="A585" t="s">
        <v>659</v>
      </c>
      <c r="B585" t="s">
        <v>660</v>
      </c>
      <c r="C585">
        <v>1</v>
      </c>
      <c r="D585">
        <v>1</v>
      </c>
      <c r="E585" s="1">
        <v>1</v>
      </c>
      <c r="F585">
        <f>Table1[[#This Row],[Number of HITs approved or rejected - Lifetime]]-Table1[[#This Row],[Number of HITs approved or rejected - Last 30 days]]</f>
        <v>1</v>
      </c>
      <c r="G585">
        <f>Table1[[#This Row],[Number of HITs approved - Lifetime]]-Table1[[#This Row],[Number of HITs approved - Last 30 days]]</f>
        <v>1</v>
      </c>
      <c r="H585">
        <f>IF(Table1[[#This Row],[HITS submitted before]]&gt;Table1[[#This Row],[HITs Approved Before]],Table1[[#This Row],[HITS submitted before]]-Table1[[#This Row],[HITs Approved Before]],0)</f>
        <v>0</v>
      </c>
      <c r="I585">
        <v>0</v>
      </c>
      <c r="J585">
        <v>0</v>
      </c>
      <c r="K585">
        <f>Table1[[#This Row],[Number of HITs approved or rejected - Last 30 days]]-Table1[[#This Row],[Number of HITs approved - Last 30 days]]</f>
        <v>0</v>
      </c>
      <c r="L58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5" s="1">
        <v>0</v>
      </c>
      <c r="N585">
        <v>0</v>
      </c>
      <c r="O585">
        <v>0</v>
      </c>
      <c r="P585" s="1">
        <v>0</v>
      </c>
      <c r="Q585" t="s">
        <v>15</v>
      </c>
      <c r="S585" t="str">
        <f>IF(Table1[[#This Row],[HITS submitted before]]&lt;&gt;0,Table1[[#This Row],[Worker ID]],0)</f>
        <v>A2958TQAW43MP6</v>
      </c>
      <c r="T585">
        <f>IF(Table1[[#This Row],[Number of HITs approved or rejected - Last 30 days]]&lt;&gt;0,Table1[[#This Row],[Worker ID]],0)</f>
        <v>0</v>
      </c>
      <c r="U585" t="str">
        <f>IF(AND(Table1[[#This Row],[HITS submitted before]]&lt;&gt;0,Table1[[#This Row],[Number of HITs approved or rejected - Last 30 days]]=0),Table1[[#This Row],[Worker ID]],0)</f>
        <v>A2958TQAW43MP6</v>
      </c>
      <c r="V585">
        <f>IF(AND(Table1[[#This Row],[HITS submitted before]]=0,Table1[[#This Row],[Number of HITs approved or rejected - Last 30 days]]&lt;&gt;0),Table1[[#This Row],[Worker ID]],0)</f>
        <v>0</v>
      </c>
      <c r="W585">
        <f>IF(AND(Table1[[#This Row],[HITS submitted before]]&lt;&gt;0,Table1[[#This Row],[Number of HITs approved or rejected - Last 30 days]]&lt;&gt;0),Table1[[#This Row],[Worker ID]],0)</f>
        <v>0</v>
      </c>
    </row>
    <row r="586" spans="1:23" x14ac:dyDescent="0.25">
      <c r="A586" t="s">
        <v>661</v>
      </c>
      <c r="B586" t="s">
        <v>662</v>
      </c>
      <c r="C586">
        <v>1</v>
      </c>
      <c r="D586">
        <v>1</v>
      </c>
      <c r="E586" s="1">
        <v>1</v>
      </c>
      <c r="F586">
        <f>Table1[[#This Row],[Number of HITs approved or rejected - Lifetime]]-Table1[[#This Row],[Number of HITs approved or rejected - Last 30 days]]</f>
        <v>1</v>
      </c>
      <c r="G586">
        <f>Table1[[#This Row],[Number of HITs approved - Lifetime]]-Table1[[#This Row],[Number of HITs approved - Last 30 days]]</f>
        <v>1</v>
      </c>
      <c r="H586">
        <f>IF(Table1[[#This Row],[HITS submitted before]]&gt;Table1[[#This Row],[HITs Approved Before]],Table1[[#This Row],[HITS submitted before]]-Table1[[#This Row],[HITs Approved Before]],0)</f>
        <v>0</v>
      </c>
      <c r="I586">
        <v>0</v>
      </c>
      <c r="J586">
        <v>0</v>
      </c>
      <c r="K586">
        <f>Table1[[#This Row],[Number of HITs approved or rejected - Last 30 days]]-Table1[[#This Row],[Number of HITs approved - Last 30 days]]</f>
        <v>0</v>
      </c>
      <c r="L58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6" s="1">
        <v>0</v>
      </c>
      <c r="N586">
        <v>0</v>
      </c>
      <c r="O586">
        <v>0</v>
      </c>
      <c r="P586" s="1">
        <v>0</v>
      </c>
      <c r="Q586" t="s">
        <v>15</v>
      </c>
      <c r="S586" t="str">
        <f>IF(Table1[[#This Row],[HITS submitted before]]&lt;&gt;0,Table1[[#This Row],[Worker ID]],0)</f>
        <v>A29B6LC4XAGRJU</v>
      </c>
      <c r="T586">
        <f>IF(Table1[[#This Row],[Number of HITs approved or rejected - Last 30 days]]&lt;&gt;0,Table1[[#This Row],[Worker ID]],0)</f>
        <v>0</v>
      </c>
      <c r="U586" t="str">
        <f>IF(AND(Table1[[#This Row],[HITS submitted before]]&lt;&gt;0,Table1[[#This Row],[Number of HITs approved or rejected - Last 30 days]]=0),Table1[[#This Row],[Worker ID]],0)</f>
        <v>A29B6LC4XAGRJU</v>
      </c>
      <c r="V586">
        <f>IF(AND(Table1[[#This Row],[HITS submitted before]]=0,Table1[[#This Row],[Number of HITs approved or rejected - Last 30 days]]&lt;&gt;0),Table1[[#This Row],[Worker ID]],0)</f>
        <v>0</v>
      </c>
      <c r="W586">
        <f>IF(AND(Table1[[#This Row],[HITS submitted before]]&lt;&gt;0,Table1[[#This Row],[Number of HITs approved or rejected - Last 30 days]]&lt;&gt;0),Table1[[#This Row],[Worker ID]],0)</f>
        <v>0</v>
      </c>
    </row>
    <row r="587" spans="1:23" x14ac:dyDescent="0.25">
      <c r="A587" t="s">
        <v>663</v>
      </c>
      <c r="B587" t="s">
        <v>664</v>
      </c>
      <c r="C587">
        <v>1</v>
      </c>
      <c r="D587">
        <v>1</v>
      </c>
      <c r="E587" s="1">
        <v>1</v>
      </c>
      <c r="F587">
        <f>Table1[[#This Row],[Number of HITs approved or rejected - Lifetime]]-Table1[[#This Row],[Number of HITs approved or rejected - Last 30 days]]</f>
        <v>1</v>
      </c>
      <c r="G587">
        <f>Table1[[#This Row],[Number of HITs approved - Lifetime]]-Table1[[#This Row],[Number of HITs approved - Last 30 days]]</f>
        <v>1</v>
      </c>
      <c r="H587">
        <f>IF(Table1[[#This Row],[HITS submitted before]]&gt;Table1[[#This Row],[HITs Approved Before]],Table1[[#This Row],[HITS submitted before]]-Table1[[#This Row],[HITs Approved Before]],0)</f>
        <v>0</v>
      </c>
      <c r="I587">
        <v>0</v>
      </c>
      <c r="J587">
        <v>0</v>
      </c>
      <c r="K587">
        <f>Table1[[#This Row],[Number of HITs approved or rejected - Last 30 days]]-Table1[[#This Row],[Number of HITs approved - Last 30 days]]</f>
        <v>0</v>
      </c>
      <c r="L58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7" s="1">
        <v>0</v>
      </c>
      <c r="N587">
        <v>0</v>
      </c>
      <c r="O587">
        <v>0</v>
      </c>
      <c r="P587" s="1">
        <v>0</v>
      </c>
      <c r="Q587" t="s">
        <v>15</v>
      </c>
      <c r="S587" t="str">
        <f>IF(Table1[[#This Row],[HITS submitted before]]&lt;&gt;0,Table1[[#This Row],[Worker ID]],0)</f>
        <v>A29IHT3FWUUJ9T</v>
      </c>
      <c r="T587">
        <f>IF(Table1[[#This Row],[Number of HITs approved or rejected - Last 30 days]]&lt;&gt;0,Table1[[#This Row],[Worker ID]],0)</f>
        <v>0</v>
      </c>
      <c r="U587" t="str">
        <f>IF(AND(Table1[[#This Row],[HITS submitted before]]&lt;&gt;0,Table1[[#This Row],[Number of HITs approved or rejected - Last 30 days]]=0),Table1[[#This Row],[Worker ID]],0)</f>
        <v>A29IHT3FWUUJ9T</v>
      </c>
      <c r="V587">
        <f>IF(AND(Table1[[#This Row],[HITS submitted before]]=0,Table1[[#This Row],[Number of HITs approved or rejected - Last 30 days]]&lt;&gt;0),Table1[[#This Row],[Worker ID]],0)</f>
        <v>0</v>
      </c>
      <c r="W587">
        <f>IF(AND(Table1[[#This Row],[HITS submitted before]]&lt;&gt;0,Table1[[#This Row],[Number of HITs approved or rejected - Last 30 days]]&lt;&gt;0),Table1[[#This Row],[Worker ID]],0)</f>
        <v>0</v>
      </c>
    </row>
    <row r="588" spans="1:23" x14ac:dyDescent="0.25">
      <c r="A588" t="s">
        <v>665</v>
      </c>
      <c r="B588" t="s">
        <v>666</v>
      </c>
      <c r="C588">
        <v>1</v>
      </c>
      <c r="D588">
        <v>1</v>
      </c>
      <c r="E588" s="1">
        <v>1</v>
      </c>
      <c r="F588">
        <f>Table1[[#This Row],[Number of HITs approved or rejected - Lifetime]]-Table1[[#This Row],[Number of HITs approved or rejected - Last 30 days]]</f>
        <v>1</v>
      </c>
      <c r="G588">
        <f>Table1[[#This Row],[Number of HITs approved - Lifetime]]-Table1[[#This Row],[Number of HITs approved - Last 30 days]]</f>
        <v>1</v>
      </c>
      <c r="H588">
        <f>IF(Table1[[#This Row],[HITS submitted before]]&gt;Table1[[#This Row],[HITs Approved Before]],Table1[[#This Row],[HITS submitted before]]-Table1[[#This Row],[HITs Approved Before]],0)</f>
        <v>0</v>
      </c>
      <c r="I588">
        <v>0</v>
      </c>
      <c r="J588">
        <v>0</v>
      </c>
      <c r="K588">
        <f>Table1[[#This Row],[Number of HITs approved or rejected - Last 30 days]]-Table1[[#This Row],[Number of HITs approved - Last 30 days]]</f>
        <v>0</v>
      </c>
      <c r="L58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8" s="1">
        <v>0</v>
      </c>
      <c r="N588">
        <v>0</v>
      </c>
      <c r="O588">
        <v>0</v>
      </c>
      <c r="P588" s="1">
        <v>0</v>
      </c>
      <c r="Q588" t="s">
        <v>15</v>
      </c>
      <c r="S588" t="str">
        <f>IF(Table1[[#This Row],[HITS submitted before]]&lt;&gt;0,Table1[[#This Row],[Worker ID]],0)</f>
        <v>A29JTIEIVENRAY</v>
      </c>
      <c r="T588">
        <f>IF(Table1[[#This Row],[Number of HITs approved or rejected - Last 30 days]]&lt;&gt;0,Table1[[#This Row],[Worker ID]],0)</f>
        <v>0</v>
      </c>
      <c r="U588" t="str">
        <f>IF(AND(Table1[[#This Row],[HITS submitted before]]&lt;&gt;0,Table1[[#This Row],[Number of HITs approved or rejected - Last 30 days]]=0),Table1[[#This Row],[Worker ID]],0)</f>
        <v>A29JTIEIVENRAY</v>
      </c>
      <c r="V588">
        <f>IF(AND(Table1[[#This Row],[HITS submitted before]]=0,Table1[[#This Row],[Number of HITs approved or rejected - Last 30 days]]&lt;&gt;0),Table1[[#This Row],[Worker ID]],0)</f>
        <v>0</v>
      </c>
      <c r="W588">
        <f>IF(AND(Table1[[#This Row],[HITS submitted before]]&lt;&gt;0,Table1[[#This Row],[Number of HITs approved or rejected - Last 30 days]]&lt;&gt;0),Table1[[#This Row],[Worker ID]],0)</f>
        <v>0</v>
      </c>
    </row>
    <row r="589" spans="1:23" x14ac:dyDescent="0.25">
      <c r="A589" t="s">
        <v>667</v>
      </c>
      <c r="B589" t="s">
        <v>668</v>
      </c>
      <c r="C589">
        <v>1</v>
      </c>
      <c r="D589">
        <v>1</v>
      </c>
      <c r="E589" s="1">
        <v>1</v>
      </c>
      <c r="F589">
        <f>Table1[[#This Row],[Number of HITs approved or rejected - Lifetime]]-Table1[[#This Row],[Number of HITs approved or rejected - Last 30 days]]</f>
        <v>1</v>
      </c>
      <c r="G589">
        <f>Table1[[#This Row],[Number of HITs approved - Lifetime]]-Table1[[#This Row],[Number of HITs approved - Last 30 days]]</f>
        <v>1</v>
      </c>
      <c r="H589">
        <f>IF(Table1[[#This Row],[HITS submitted before]]&gt;Table1[[#This Row],[HITs Approved Before]],Table1[[#This Row],[HITS submitted before]]-Table1[[#This Row],[HITs Approved Before]],0)</f>
        <v>0</v>
      </c>
      <c r="I589">
        <v>0</v>
      </c>
      <c r="J589">
        <v>0</v>
      </c>
      <c r="K589">
        <f>Table1[[#This Row],[Number of HITs approved or rejected - Last 30 days]]-Table1[[#This Row],[Number of HITs approved - Last 30 days]]</f>
        <v>0</v>
      </c>
      <c r="L58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89" s="1">
        <v>0</v>
      </c>
      <c r="N589">
        <v>0</v>
      </c>
      <c r="O589">
        <v>0</v>
      </c>
      <c r="P589" s="1">
        <v>0</v>
      </c>
      <c r="Q589" t="s">
        <v>15</v>
      </c>
      <c r="S589" t="str">
        <f>IF(Table1[[#This Row],[HITS submitted before]]&lt;&gt;0,Table1[[#This Row],[Worker ID]],0)</f>
        <v>A29P2R9A6A0WRU</v>
      </c>
      <c r="T589">
        <f>IF(Table1[[#This Row],[Number of HITs approved or rejected - Last 30 days]]&lt;&gt;0,Table1[[#This Row],[Worker ID]],0)</f>
        <v>0</v>
      </c>
      <c r="U589" t="str">
        <f>IF(AND(Table1[[#This Row],[HITS submitted before]]&lt;&gt;0,Table1[[#This Row],[Number of HITs approved or rejected - Last 30 days]]=0),Table1[[#This Row],[Worker ID]],0)</f>
        <v>A29P2R9A6A0WRU</v>
      </c>
      <c r="V589">
        <f>IF(AND(Table1[[#This Row],[HITS submitted before]]=0,Table1[[#This Row],[Number of HITs approved or rejected - Last 30 days]]&lt;&gt;0),Table1[[#This Row],[Worker ID]],0)</f>
        <v>0</v>
      </c>
      <c r="W589">
        <f>IF(AND(Table1[[#This Row],[HITS submitted before]]&lt;&gt;0,Table1[[#This Row],[Number of HITs approved or rejected - Last 30 days]]&lt;&gt;0),Table1[[#This Row],[Worker ID]],0)</f>
        <v>0</v>
      </c>
    </row>
    <row r="590" spans="1:23" x14ac:dyDescent="0.25">
      <c r="A590" t="s">
        <v>673</v>
      </c>
      <c r="B590" t="s">
        <v>674</v>
      </c>
      <c r="C590">
        <v>2</v>
      </c>
      <c r="D590">
        <v>2</v>
      </c>
      <c r="E590" s="1">
        <v>1</v>
      </c>
      <c r="F590">
        <f>Table1[[#This Row],[Number of HITs approved or rejected - Lifetime]]-Table1[[#This Row],[Number of HITs approved or rejected - Last 30 days]]</f>
        <v>2</v>
      </c>
      <c r="G590">
        <f>Table1[[#This Row],[Number of HITs approved - Lifetime]]-Table1[[#This Row],[Number of HITs approved - Last 30 days]]</f>
        <v>2</v>
      </c>
      <c r="H590">
        <f>IF(Table1[[#This Row],[HITS submitted before]]&gt;Table1[[#This Row],[HITs Approved Before]],Table1[[#This Row],[HITS submitted before]]-Table1[[#This Row],[HITs Approved Before]],0)</f>
        <v>0</v>
      </c>
      <c r="I590">
        <v>0</v>
      </c>
      <c r="J590">
        <v>0</v>
      </c>
      <c r="K590">
        <f>Table1[[#This Row],[Number of HITs approved or rejected - Last 30 days]]-Table1[[#This Row],[Number of HITs approved - Last 30 days]]</f>
        <v>0</v>
      </c>
      <c r="L59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0" s="1">
        <v>0</v>
      </c>
      <c r="N590">
        <v>0</v>
      </c>
      <c r="O590">
        <v>0</v>
      </c>
      <c r="P590" s="1">
        <v>0</v>
      </c>
      <c r="Q590" t="s">
        <v>15</v>
      </c>
      <c r="S590" t="str">
        <f>IF(Table1[[#This Row],[HITS submitted before]]&lt;&gt;0,Table1[[#This Row],[Worker ID]],0)</f>
        <v>A2A8HRBDYBV6XJ</v>
      </c>
      <c r="T590">
        <f>IF(Table1[[#This Row],[Number of HITs approved or rejected - Last 30 days]]&lt;&gt;0,Table1[[#This Row],[Worker ID]],0)</f>
        <v>0</v>
      </c>
      <c r="U590" t="str">
        <f>IF(AND(Table1[[#This Row],[HITS submitted before]]&lt;&gt;0,Table1[[#This Row],[Number of HITs approved or rejected - Last 30 days]]=0),Table1[[#This Row],[Worker ID]],0)</f>
        <v>A2A8HRBDYBV6XJ</v>
      </c>
      <c r="V590">
        <f>IF(AND(Table1[[#This Row],[HITS submitted before]]=0,Table1[[#This Row],[Number of HITs approved or rejected - Last 30 days]]&lt;&gt;0),Table1[[#This Row],[Worker ID]],0)</f>
        <v>0</v>
      </c>
      <c r="W590">
        <f>IF(AND(Table1[[#This Row],[HITS submitted before]]&lt;&gt;0,Table1[[#This Row],[Number of HITs approved or rejected - Last 30 days]]&lt;&gt;0),Table1[[#This Row],[Worker ID]],0)</f>
        <v>0</v>
      </c>
    </row>
    <row r="591" spans="1:23" x14ac:dyDescent="0.25">
      <c r="A591" t="s">
        <v>675</v>
      </c>
      <c r="B591" t="s">
        <v>676</v>
      </c>
      <c r="C591">
        <v>1</v>
      </c>
      <c r="D591">
        <v>1</v>
      </c>
      <c r="E591" s="1">
        <v>1</v>
      </c>
      <c r="F591">
        <f>Table1[[#This Row],[Number of HITs approved or rejected - Lifetime]]-Table1[[#This Row],[Number of HITs approved or rejected - Last 30 days]]</f>
        <v>1</v>
      </c>
      <c r="G591">
        <f>Table1[[#This Row],[Number of HITs approved - Lifetime]]-Table1[[#This Row],[Number of HITs approved - Last 30 days]]</f>
        <v>1</v>
      </c>
      <c r="H591">
        <f>IF(Table1[[#This Row],[HITS submitted before]]&gt;Table1[[#This Row],[HITs Approved Before]],Table1[[#This Row],[HITS submitted before]]-Table1[[#This Row],[HITs Approved Before]],0)</f>
        <v>0</v>
      </c>
      <c r="I591">
        <v>0</v>
      </c>
      <c r="J591">
        <v>0</v>
      </c>
      <c r="K591">
        <f>Table1[[#This Row],[Number of HITs approved or rejected - Last 30 days]]-Table1[[#This Row],[Number of HITs approved - Last 30 days]]</f>
        <v>0</v>
      </c>
      <c r="L59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1" s="1">
        <v>0</v>
      </c>
      <c r="N591">
        <v>0</v>
      </c>
      <c r="O591">
        <v>0</v>
      </c>
      <c r="P591" s="1">
        <v>0</v>
      </c>
      <c r="Q591" t="s">
        <v>15</v>
      </c>
      <c r="S591" t="str">
        <f>IF(Table1[[#This Row],[HITS submitted before]]&lt;&gt;0,Table1[[#This Row],[Worker ID]],0)</f>
        <v>A2A9A811YTJUMZ</v>
      </c>
      <c r="T591">
        <f>IF(Table1[[#This Row],[Number of HITs approved or rejected - Last 30 days]]&lt;&gt;0,Table1[[#This Row],[Worker ID]],0)</f>
        <v>0</v>
      </c>
      <c r="U591" t="str">
        <f>IF(AND(Table1[[#This Row],[HITS submitted before]]&lt;&gt;0,Table1[[#This Row],[Number of HITs approved or rejected - Last 30 days]]=0),Table1[[#This Row],[Worker ID]],0)</f>
        <v>A2A9A811YTJUMZ</v>
      </c>
      <c r="V591">
        <f>IF(AND(Table1[[#This Row],[HITS submitted before]]=0,Table1[[#This Row],[Number of HITs approved or rejected - Last 30 days]]&lt;&gt;0),Table1[[#This Row],[Worker ID]],0)</f>
        <v>0</v>
      </c>
      <c r="W591">
        <f>IF(AND(Table1[[#This Row],[HITS submitted before]]&lt;&gt;0,Table1[[#This Row],[Number of HITs approved or rejected - Last 30 days]]&lt;&gt;0),Table1[[#This Row],[Worker ID]],0)</f>
        <v>0</v>
      </c>
    </row>
    <row r="592" spans="1:23" x14ac:dyDescent="0.25">
      <c r="A592" t="s">
        <v>677</v>
      </c>
      <c r="B592" t="s">
        <v>678</v>
      </c>
      <c r="C592">
        <v>1</v>
      </c>
      <c r="D592">
        <v>1</v>
      </c>
      <c r="E592" s="1">
        <v>1</v>
      </c>
      <c r="F592">
        <f>Table1[[#This Row],[Number of HITs approved or rejected - Lifetime]]-Table1[[#This Row],[Number of HITs approved or rejected - Last 30 days]]</f>
        <v>1</v>
      </c>
      <c r="G592">
        <f>Table1[[#This Row],[Number of HITs approved - Lifetime]]-Table1[[#This Row],[Number of HITs approved - Last 30 days]]</f>
        <v>1</v>
      </c>
      <c r="H592">
        <f>IF(Table1[[#This Row],[HITS submitted before]]&gt;Table1[[#This Row],[HITs Approved Before]],Table1[[#This Row],[HITS submitted before]]-Table1[[#This Row],[HITs Approved Before]],0)</f>
        <v>0</v>
      </c>
      <c r="I592">
        <v>0</v>
      </c>
      <c r="J592">
        <v>0</v>
      </c>
      <c r="K592">
        <f>Table1[[#This Row],[Number of HITs approved or rejected - Last 30 days]]-Table1[[#This Row],[Number of HITs approved - Last 30 days]]</f>
        <v>0</v>
      </c>
      <c r="L59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2" s="1">
        <v>0</v>
      </c>
      <c r="N592">
        <v>0</v>
      </c>
      <c r="O592">
        <v>0</v>
      </c>
      <c r="P592" s="1">
        <v>0</v>
      </c>
      <c r="Q592" t="s">
        <v>15</v>
      </c>
      <c r="S592" t="str">
        <f>IF(Table1[[#This Row],[HITS submitted before]]&lt;&gt;0,Table1[[#This Row],[Worker ID]],0)</f>
        <v>A2AEDRUDL229H2</v>
      </c>
      <c r="T592">
        <f>IF(Table1[[#This Row],[Number of HITs approved or rejected - Last 30 days]]&lt;&gt;0,Table1[[#This Row],[Worker ID]],0)</f>
        <v>0</v>
      </c>
      <c r="U592" t="str">
        <f>IF(AND(Table1[[#This Row],[HITS submitted before]]&lt;&gt;0,Table1[[#This Row],[Number of HITs approved or rejected - Last 30 days]]=0),Table1[[#This Row],[Worker ID]],0)</f>
        <v>A2AEDRUDL229H2</v>
      </c>
      <c r="V592">
        <f>IF(AND(Table1[[#This Row],[HITS submitted before]]=0,Table1[[#This Row],[Number of HITs approved or rejected - Last 30 days]]&lt;&gt;0),Table1[[#This Row],[Worker ID]],0)</f>
        <v>0</v>
      </c>
      <c r="W592">
        <f>IF(AND(Table1[[#This Row],[HITS submitted before]]&lt;&gt;0,Table1[[#This Row],[Number of HITs approved or rejected - Last 30 days]]&lt;&gt;0),Table1[[#This Row],[Worker ID]],0)</f>
        <v>0</v>
      </c>
    </row>
    <row r="593" spans="1:23" x14ac:dyDescent="0.25">
      <c r="A593" t="s">
        <v>679</v>
      </c>
      <c r="B593" t="s">
        <v>680</v>
      </c>
      <c r="C593">
        <v>1</v>
      </c>
      <c r="D593">
        <v>1</v>
      </c>
      <c r="E593" s="1">
        <v>1</v>
      </c>
      <c r="F593">
        <f>Table1[[#This Row],[Number of HITs approved or rejected - Lifetime]]-Table1[[#This Row],[Number of HITs approved or rejected - Last 30 days]]</f>
        <v>1</v>
      </c>
      <c r="G593">
        <f>Table1[[#This Row],[Number of HITs approved - Lifetime]]-Table1[[#This Row],[Number of HITs approved - Last 30 days]]</f>
        <v>1</v>
      </c>
      <c r="H593">
        <f>IF(Table1[[#This Row],[HITS submitted before]]&gt;Table1[[#This Row],[HITs Approved Before]],Table1[[#This Row],[HITS submitted before]]-Table1[[#This Row],[HITs Approved Before]],0)</f>
        <v>0</v>
      </c>
      <c r="I593">
        <v>0</v>
      </c>
      <c r="J593">
        <v>0</v>
      </c>
      <c r="K593">
        <f>Table1[[#This Row],[Number of HITs approved or rejected - Last 30 days]]-Table1[[#This Row],[Number of HITs approved - Last 30 days]]</f>
        <v>0</v>
      </c>
      <c r="L59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3" s="1">
        <v>0</v>
      </c>
      <c r="N593">
        <v>0</v>
      </c>
      <c r="O593">
        <v>0</v>
      </c>
      <c r="P593" s="1">
        <v>0</v>
      </c>
      <c r="Q593" t="s">
        <v>15</v>
      </c>
      <c r="S593" t="str">
        <f>IF(Table1[[#This Row],[HITS submitted before]]&lt;&gt;0,Table1[[#This Row],[Worker ID]],0)</f>
        <v>A2AKOW9TWU803K</v>
      </c>
      <c r="T593">
        <f>IF(Table1[[#This Row],[Number of HITs approved or rejected - Last 30 days]]&lt;&gt;0,Table1[[#This Row],[Worker ID]],0)</f>
        <v>0</v>
      </c>
      <c r="U593" t="str">
        <f>IF(AND(Table1[[#This Row],[HITS submitted before]]&lt;&gt;0,Table1[[#This Row],[Number of HITs approved or rejected - Last 30 days]]=0),Table1[[#This Row],[Worker ID]],0)</f>
        <v>A2AKOW9TWU803K</v>
      </c>
      <c r="V593">
        <f>IF(AND(Table1[[#This Row],[HITS submitted before]]=0,Table1[[#This Row],[Number of HITs approved or rejected - Last 30 days]]&lt;&gt;0),Table1[[#This Row],[Worker ID]],0)</f>
        <v>0</v>
      </c>
      <c r="W593">
        <f>IF(AND(Table1[[#This Row],[HITS submitted before]]&lt;&gt;0,Table1[[#This Row],[Number of HITs approved or rejected - Last 30 days]]&lt;&gt;0),Table1[[#This Row],[Worker ID]],0)</f>
        <v>0</v>
      </c>
    </row>
    <row r="594" spans="1:23" x14ac:dyDescent="0.25">
      <c r="A594" t="s">
        <v>687</v>
      </c>
      <c r="B594" t="s">
        <v>688</v>
      </c>
      <c r="C594">
        <v>1</v>
      </c>
      <c r="D594">
        <v>1</v>
      </c>
      <c r="E594" s="1">
        <v>1</v>
      </c>
      <c r="F594">
        <f>Table1[[#This Row],[Number of HITs approved or rejected - Lifetime]]-Table1[[#This Row],[Number of HITs approved or rejected - Last 30 days]]</f>
        <v>1</v>
      </c>
      <c r="G594">
        <f>Table1[[#This Row],[Number of HITs approved - Lifetime]]-Table1[[#This Row],[Number of HITs approved - Last 30 days]]</f>
        <v>1</v>
      </c>
      <c r="H594">
        <f>IF(Table1[[#This Row],[HITS submitted before]]&gt;Table1[[#This Row],[HITs Approved Before]],Table1[[#This Row],[HITS submitted before]]-Table1[[#This Row],[HITs Approved Before]],0)</f>
        <v>0</v>
      </c>
      <c r="I594">
        <v>0</v>
      </c>
      <c r="J594">
        <v>0</v>
      </c>
      <c r="K594">
        <f>Table1[[#This Row],[Number of HITs approved or rejected - Last 30 days]]-Table1[[#This Row],[Number of HITs approved - Last 30 days]]</f>
        <v>0</v>
      </c>
      <c r="L59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4" s="1">
        <v>0</v>
      </c>
      <c r="N594">
        <v>0</v>
      </c>
      <c r="O594">
        <v>0</v>
      </c>
      <c r="P594" s="1">
        <v>0</v>
      </c>
      <c r="Q594" t="s">
        <v>15</v>
      </c>
      <c r="S594" t="str">
        <f>IF(Table1[[#This Row],[HITS submitted before]]&lt;&gt;0,Table1[[#This Row],[Worker ID]],0)</f>
        <v>A2BUVCOV56DPZS</v>
      </c>
      <c r="T594">
        <f>IF(Table1[[#This Row],[Number of HITs approved or rejected - Last 30 days]]&lt;&gt;0,Table1[[#This Row],[Worker ID]],0)</f>
        <v>0</v>
      </c>
      <c r="U594" t="str">
        <f>IF(AND(Table1[[#This Row],[HITS submitted before]]&lt;&gt;0,Table1[[#This Row],[Number of HITs approved or rejected - Last 30 days]]=0),Table1[[#This Row],[Worker ID]],0)</f>
        <v>A2BUVCOV56DPZS</v>
      </c>
      <c r="V594">
        <f>IF(AND(Table1[[#This Row],[HITS submitted before]]=0,Table1[[#This Row],[Number of HITs approved or rejected - Last 30 days]]&lt;&gt;0),Table1[[#This Row],[Worker ID]],0)</f>
        <v>0</v>
      </c>
      <c r="W594">
        <f>IF(AND(Table1[[#This Row],[HITS submitted before]]&lt;&gt;0,Table1[[#This Row],[Number of HITs approved or rejected - Last 30 days]]&lt;&gt;0),Table1[[#This Row],[Worker ID]],0)</f>
        <v>0</v>
      </c>
    </row>
    <row r="595" spans="1:23" x14ac:dyDescent="0.25">
      <c r="A595" t="s">
        <v>695</v>
      </c>
      <c r="B595" t="s">
        <v>696</v>
      </c>
      <c r="C595">
        <v>1</v>
      </c>
      <c r="D595">
        <v>1</v>
      </c>
      <c r="E595" s="1">
        <v>1</v>
      </c>
      <c r="F595">
        <f>Table1[[#This Row],[Number of HITs approved or rejected - Lifetime]]-Table1[[#This Row],[Number of HITs approved or rejected - Last 30 days]]</f>
        <v>1</v>
      </c>
      <c r="G595">
        <f>Table1[[#This Row],[Number of HITs approved - Lifetime]]-Table1[[#This Row],[Number of HITs approved - Last 30 days]]</f>
        <v>1</v>
      </c>
      <c r="H595">
        <f>IF(Table1[[#This Row],[HITS submitted before]]&gt;Table1[[#This Row],[HITs Approved Before]],Table1[[#This Row],[HITS submitted before]]-Table1[[#This Row],[HITs Approved Before]],0)</f>
        <v>0</v>
      </c>
      <c r="I595">
        <v>0</v>
      </c>
      <c r="J595">
        <v>0</v>
      </c>
      <c r="K595">
        <f>Table1[[#This Row],[Number of HITs approved or rejected - Last 30 days]]-Table1[[#This Row],[Number of HITs approved - Last 30 days]]</f>
        <v>0</v>
      </c>
      <c r="L59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5" s="1">
        <v>0</v>
      </c>
      <c r="N595">
        <v>0</v>
      </c>
      <c r="O595">
        <v>0</v>
      </c>
      <c r="P595" s="1">
        <v>0</v>
      </c>
      <c r="Q595" t="s">
        <v>15</v>
      </c>
      <c r="S595" t="str">
        <f>IF(Table1[[#This Row],[HITS submitted before]]&lt;&gt;0,Table1[[#This Row],[Worker ID]],0)</f>
        <v>A2CGLGBUA1FGQI</v>
      </c>
      <c r="T595">
        <f>IF(Table1[[#This Row],[Number of HITs approved or rejected - Last 30 days]]&lt;&gt;0,Table1[[#This Row],[Worker ID]],0)</f>
        <v>0</v>
      </c>
      <c r="U595" t="str">
        <f>IF(AND(Table1[[#This Row],[HITS submitted before]]&lt;&gt;0,Table1[[#This Row],[Number of HITs approved or rejected - Last 30 days]]=0),Table1[[#This Row],[Worker ID]],0)</f>
        <v>A2CGLGBUA1FGQI</v>
      </c>
      <c r="V595">
        <f>IF(AND(Table1[[#This Row],[HITS submitted before]]=0,Table1[[#This Row],[Number of HITs approved or rejected - Last 30 days]]&lt;&gt;0),Table1[[#This Row],[Worker ID]],0)</f>
        <v>0</v>
      </c>
      <c r="W595">
        <f>IF(AND(Table1[[#This Row],[HITS submitted before]]&lt;&gt;0,Table1[[#This Row],[Number of HITs approved or rejected - Last 30 days]]&lt;&gt;0),Table1[[#This Row],[Worker ID]],0)</f>
        <v>0</v>
      </c>
    </row>
    <row r="596" spans="1:23" x14ac:dyDescent="0.25">
      <c r="A596" t="s">
        <v>699</v>
      </c>
      <c r="B596" t="s">
        <v>700</v>
      </c>
      <c r="C596">
        <v>1</v>
      </c>
      <c r="D596">
        <v>1</v>
      </c>
      <c r="E596" s="1">
        <v>1</v>
      </c>
      <c r="F596">
        <f>Table1[[#This Row],[Number of HITs approved or rejected - Lifetime]]-Table1[[#This Row],[Number of HITs approved or rejected - Last 30 days]]</f>
        <v>1</v>
      </c>
      <c r="G596">
        <f>Table1[[#This Row],[Number of HITs approved - Lifetime]]-Table1[[#This Row],[Number of HITs approved - Last 30 days]]</f>
        <v>1</v>
      </c>
      <c r="H596">
        <f>IF(Table1[[#This Row],[HITS submitted before]]&gt;Table1[[#This Row],[HITs Approved Before]],Table1[[#This Row],[HITS submitted before]]-Table1[[#This Row],[HITs Approved Before]],0)</f>
        <v>0</v>
      </c>
      <c r="I596">
        <v>0</v>
      </c>
      <c r="J596">
        <v>0</v>
      </c>
      <c r="K596">
        <f>Table1[[#This Row],[Number of HITs approved or rejected - Last 30 days]]-Table1[[#This Row],[Number of HITs approved - Last 30 days]]</f>
        <v>0</v>
      </c>
      <c r="L59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6" s="1">
        <v>0</v>
      </c>
      <c r="N596">
        <v>0</v>
      </c>
      <c r="O596">
        <v>0</v>
      </c>
      <c r="P596" s="1">
        <v>0</v>
      </c>
      <c r="Q596" t="s">
        <v>15</v>
      </c>
      <c r="S596" t="str">
        <f>IF(Table1[[#This Row],[HITS submitted before]]&lt;&gt;0,Table1[[#This Row],[Worker ID]],0)</f>
        <v>A2CLJXJ037ITR8</v>
      </c>
      <c r="T596">
        <f>IF(Table1[[#This Row],[Number of HITs approved or rejected - Last 30 days]]&lt;&gt;0,Table1[[#This Row],[Worker ID]],0)</f>
        <v>0</v>
      </c>
      <c r="U596" t="str">
        <f>IF(AND(Table1[[#This Row],[HITS submitted before]]&lt;&gt;0,Table1[[#This Row],[Number of HITs approved or rejected - Last 30 days]]=0),Table1[[#This Row],[Worker ID]],0)</f>
        <v>A2CLJXJ037ITR8</v>
      </c>
      <c r="V596">
        <f>IF(AND(Table1[[#This Row],[HITS submitted before]]=0,Table1[[#This Row],[Number of HITs approved or rejected - Last 30 days]]&lt;&gt;0),Table1[[#This Row],[Worker ID]],0)</f>
        <v>0</v>
      </c>
      <c r="W596">
        <f>IF(AND(Table1[[#This Row],[HITS submitted before]]&lt;&gt;0,Table1[[#This Row],[Number of HITs approved or rejected - Last 30 days]]&lt;&gt;0),Table1[[#This Row],[Worker ID]],0)</f>
        <v>0</v>
      </c>
    </row>
    <row r="597" spans="1:23" x14ac:dyDescent="0.25">
      <c r="A597" t="s">
        <v>701</v>
      </c>
      <c r="B597" t="s">
        <v>702</v>
      </c>
      <c r="C597">
        <v>1</v>
      </c>
      <c r="D597">
        <v>1</v>
      </c>
      <c r="E597" s="1">
        <v>1</v>
      </c>
      <c r="F597">
        <f>Table1[[#This Row],[Number of HITs approved or rejected - Lifetime]]-Table1[[#This Row],[Number of HITs approved or rejected - Last 30 days]]</f>
        <v>1</v>
      </c>
      <c r="G597">
        <f>Table1[[#This Row],[Number of HITs approved - Lifetime]]-Table1[[#This Row],[Number of HITs approved - Last 30 days]]</f>
        <v>1</v>
      </c>
      <c r="H597">
        <f>IF(Table1[[#This Row],[HITS submitted before]]&gt;Table1[[#This Row],[HITs Approved Before]],Table1[[#This Row],[HITS submitted before]]-Table1[[#This Row],[HITs Approved Before]],0)</f>
        <v>0</v>
      </c>
      <c r="I597">
        <v>0</v>
      </c>
      <c r="J597">
        <v>0</v>
      </c>
      <c r="K597">
        <f>Table1[[#This Row],[Number of HITs approved or rejected - Last 30 days]]-Table1[[#This Row],[Number of HITs approved - Last 30 days]]</f>
        <v>0</v>
      </c>
      <c r="L59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7" s="1">
        <v>0</v>
      </c>
      <c r="N597">
        <v>0</v>
      </c>
      <c r="O597">
        <v>0</v>
      </c>
      <c r="P597" s="1">
        <v>0</v>
      </c>
      <c r="Q597" t="s">
        <v>15</v>
      </c>
      <c r="S597" t="str">
        <f>IF(Table1[[#This Row],[HITS submitted before]]&lt;&gt;0,Table1[[#This Row],[Worker ID]],0)</f>
        <v>A2CYN24JIJ6YFJ</v>
      </c>
      <c r="T597">
        <f>IF(Table1[[#This Row],[Number of HITs approved or rejected - Last 30 days]]&lt;&gt;0,Table1[[#This Row],[Worker ID]],0)</f>
        <v>0</v>
      </c>
      <c r="U597" t="str">
        <f>IF(AND(Table1[[#This Row],[HITS submitted before]]&lt;&gt;0,Table1[[#This Row],[Number of HITs approved or rejected - Last 30 days]]=0),Table1[[#This Row],[Worker ID]],0)</f>
        <v>A2CYN24JIJ6YFJ</v>
      </c>
      <c r="V597">
        <f>IF(AND(Table1[[#This Row],[HITS submitted before]]=0,Table1[[#This Row],[Number of HITs approved or rejected - Last 30 days]]&lt;&gt;0),Table1[[#This Row],[Worker ID]],0)</f>
        <v>0</v>
      </c>
      <c r="W597">
        <f>IF(AND(Table1[[#This Row],[HITS submitted before]]&lt;&gt;0,Table1[[#This Row],[Number of HITs approved or rejected - Last 30 days]]&lt;&gt;0),Table1[[#This Row],[Worker ID]],0)</f>
        <v>0</v>
      </c>
    </row>
    <row r="598" spans="1:23" x14ac:dyDescent="0.25">
      <c r="A598" t="s">
        <v>703</v>
      </c>
      <c r="B598" t="s">
        <v>704</v>
      </c>
      <c r="C598">
        <v>1</v>
      </c>
      <c r="D598">
        <v>1</v>
      </c>
      <c r="E598" s="1">
        <v>1</v>
      </c>
      <c r="F598">
        <f>Table1[[#This Row],[Number of HITs approved or rejected - Lifetime]]-Table1[[#This Row],[Number of HITs approved or rejected - Last 30 days]]</f>
        <v>1</v>
      </c>
      <c r="G598">
        <f>Table1[[#This Row],[Number of HITs approved - Lifetime]]-Table1[[#This Row],[Number of HITs approved - Last 30 days]]</f>
        <v>1</v>
      </c>
      <c r="H598">
        <f>IF(Table1[[#This Row],[HITS submitted before]]&gt;Table1[[#This Row],[HITs Approved Before]],Table1[[#This Row],[HITS submitted before]]-Table1[[#This Row],[HITs Approved Before]],0)</f>
        <v>0</v>
      </c>
      <c r="I598">
        <v>0</v>
      </c>
      <c r="J598">
        <v>0</v>
      </c>
      <c r="K598">
        <f>Table1[[#This Row],[Number of HITs approved or rejected - Last 30 days]]-Table1[[#This Row],[Number of HITs approved - Last 30 days]]</f>
        <v>0</v>
      </c>
      <c r="L59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8" s="1">
        <v>0</v>
      </c>
      <c r="N598">
        <v>0</v>
      </c>
      <c r="O598">
        <v>0</v>
      </c>
      <c r="P598" s="1">
        <v>0</v>
      </c>
      <c r="Q598" t="s">
        <v>15</v>
      </c>
      <c r="S598" t="str">
        <f>IF(Table1[[#This Row],[HITS submitted before]]&lt;&gt;0,Table1[[#This Row],[Worker ID]],0)</f>
        <v>A2CZGUBLTUX2F5</v>
      </c>
      <c r="T598">
        <f>IF(Table1[[#This Row],[Number of HITs approved or rejected - Last 30 days]]&lt;&gt;0,Table1[[#This Row],[Worker ID]],0)</f>
        <v>0</v>
      </c>
      <c r="U598" t="str">
        <f>IF(AND(Table1[[#This Row],[HITS submitted before]]&lt;&gt;0,Table1[[#This Row],[Number of HITs approved or rejected - Last 30 days]]=0),Table1[[#This Row],[Worker ID]],0)</f>
        <v>A2CZGUBLTUX2F5</v>
      </c>
      <c r="V598">
        <f>IF(AND(Table1[[#This Row],[HITS submitted before]]=0,Table1[[#This Row],[Number of HITs approved or rejected - Last 30 days]]&lt;&gt;0),Table1[[#This Row],[Worker ID]],0)</f>
        <v>0</v>
      </c>
      <c r="W598">
        <f>IF(AND(Table1[[#This Row],[HITS submitted before]]&lt;&gt;0,Table1[[#This Row],[Number of HITs approved or rejected - Last 30 days]]&lt;&gt;0),Table1[[#This Row],[Worker ID]],0)</f>
        <v>0</v>
      </c>
    </row>
    <row r="599" spans="1:23" x14ac:dyDescent="0.25">
      <c r="A599" t="s">
        <v>705</v>
      </c>
      <c r="B599" t="s">
        <v>706</v>
      </c>
      <c r="C599">
        <v>1</v>
      </c>
      <c r="D599">
        <v>1</v>
      </c>
      <c r="E599" s="1">
        <v>1</v>
      </c>
      <c r="F599">
        <f>Table1[[#This Row],[Number of HITs approved or rejected - Lifetime]]-Table1[[#This Row],[Number of HITs approved or rejected - Last 30 days]]</f>
        <v>1</v>
      </c>
      <c r="G599">
        <f>Table1[[#This Row],[Number of HITs approved - Lifetime]]-Table1[[#This Row],[Number of HITs approved - Last 30 days]]</f>
        <v>1</v>
      </c>
      <c r="H599">
        <f>IF(Table1[[#This Row],[HITS submitted before]]&gt;Table1[[#This Row],[HITs Approved Before]],Table1[[#This Row],[HITS submitted before]]-Table1[[#This Row],[HITs Approved Before]],0)</f>
        <v>0</v>
      </c>
      <c r="I599">
        <v>0</v>
      </c>
      <c r="J599">
        <v>0</v>
      </c>
      <c r="K599">
        <f>Table1[[#This Row],[Number of HITs approved or rejected - Last 30 days]]-Table1[[#This Row],[Number of HITs approved - Last 30 days]]</f>
        <v>0</v>
      </c>
      <c r="L59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599" s="1">
        <v>0</v>
      </c>
      <c r="N599">
        <v>0</v>
      </c>
      <c r="O599">
        <v>0</v>
      </c>
      <c r="P599" s="1">
        <v>0</v>
      </c>
      <c r="Q599" t="s">
        <v>15</v>
      </c>
      <c r="S599" t="str">
        <f>IF(Table1[[#This Row],[HITS submitted before]]&lt;&gt;0,Table1[[#This Row],[Worker ID]],0)</f>
        <v>A2D50KS58QB1BN</v>
      </c>
      <c r="T599">
        <f>IF(Table1[[#This Row],[Number of HITs approved or rejected - Last 30 days]]&lt;&gt;0,Table1[[#This Row],[Worker ID]],0)</f>
        <v>0</v>
      </c>
      <c r="U599" t="str">
        <f>IF(AND(Table1[[#This Row],[HITS submitted before]]&lt;&gt;0,Table1[[#This Row],[Number of HITs approved or rejected - Last 30 days]]=0),Table1[[#This Row],[Worker ID]],0)</f>
        <v>A2D50KS58QB1BN</v>
      </c>
      <c r="V599">
        <f>IF(AND(Table1[[#This Row],[HITS submitted before]]=0,Table1[[#This Row],[Number of HITs approved or rejected - Last 30 days]]&lt;&gt;0),Table1[[#This Row],[Worker ID]],0)</f>
        <v>0</v>
      </c>
      <c r="W599">
        <f>IF(AND(Table1[[#This Row],[HITS submitted before]]&lt;&gt;0,Table1[[#This Row],[Number of HITs approved or rejected - Last 30 days]]&lt;&gt;0),Table1[[#This Row],[Worker ID]],0)</f>
        <v>0</v>
      </c>
    </row>
    <row r="600" spans="1:23" x14ac:dyDescent="0.25">
      <c r="A600" t="s">
        <v>709</v>
      </c>
      <c r="B600" t="s">
        <v>710</v>
      </c>
      <c r="C600">
        <v>2</v>
      </c>
      <c r="D600">
        <v>2</v>
      </c>
      <c r="E600" s="1">
        <v>1</v>
      </c>
      <c r="F600">
        <f>Table1[[#This Row],[Number of HITs approved or rejected - Lifetime]]-Table1[[#This Row],[Number of HITs approved or rejected - Last 30 days]]</f>
        <v>2</v>
      </c>
      <c r="G600">
        <f>Table1[[#This Row],[Number of HITs approved - Lifetime]]-Table1[[#This Row],[Number of HITs approved - Last 30 days]]</f>
        <v>2</v>
      </c>
      <c r="H600">
        <f>IF(Table1[[#This Row],[HITS submitted before]]&gt;Table1[[#This Row],[HITs Approved Before]],Table1[[#This Row],[HITS submitted before]]-Table1[[#This Row],[HITs Approved Before]],0)</f>
        <v>0</v>
      </c>
      <c r="I600">
        <v>0</v>
      </c>
      <c r="J600">
        <v>0</v>
      </c>
      <c r="K600">
        <f>Table1[[#This Row],[Number of HITs approved or rejected - Last 30 days]]-Table1[[#This Row],[Number of HITs approved - Last 30 days]]</f>
        <v>0</v>
      </c>
      <c r="L60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0" s="1">
        <v>0</v>
      </c>
      <c r="N600">
        <v>0</v>
      </c>
      <c r="O600">
        <v>0</v>
      </c>
      <c r="P600" s="1">
        <v>0</v>
      </c>
      <c r="Q600" t="s">
        <v>15</v>
      </c>
      <c r="S600" t="str">
        <f>IF(Table1[[#This Row],[HITS submitted before]]&lt;&gt;0,Table1[[#This Row],[Worker ID]],0)</f>
        <v>A2DM2F0V4DJ174</v>
      </c>
      <c r="T600">
        <f>IF(Table1[[#This Row],[Number of HITs approved or rejected - Last 30 days]]&lt;&gt;0,Table1[[#This Row],[Worker ID]],0)</f>
        <v>0</v>
      </c>
      <c r="U600" t="str">
        <f>IF(AND(Table1[[#This Row],[HITS submitted before]]&lt;&gt;0,Table1[[#This Row],[Number of HITs approved or rejected - Last 30 days]]=0),Table1[[#This Row],[Worker ID]],0)</f>
        <v>A2DM2F0V4DJ174</v>
      </c>
      <c r="V600">
        <f>IF(AND(Table1[[#This Row],[HITS submitted before]]=0,Table1[[#This Row],[Number of HITs approved or rejected - Last 30 days]]&lt;&gt;0),Table1[[#This Row],[Worker ID]],0)</f>
        <v>0</v>
      </c>
      <c r="W600">
        <f>IF(AND(Table1[[#This Row],[HITS submitted before]]&lt;&gt;0,Table1[[#This Row],[Number of HITs approved or rejected - Last 30 days]]&lt;&gt;0),Table1[[#This Row],[Worker ID]],0)</f>
        <v>0</v>
      </c>
    </row>
    <row r="601" spans="1:23" x14ac:dyDescent="0.25">
      <c r="A601" t="s">
        <v>711</v>
      </c>
      <c r="B601" t="s">
        <v>712</v>
      </c>
      <c r="C601">
        <v>1</v>
      </c>
      <c r="D601">
        <v>1</v>
      </c>
      <c r="E601" s="1">
        <v>1</v>
      </c>
      <c r="F601">
        <f>Table1[[#This Row],[Number of HITs approved or rejected - Lifetime]]-Table1[[#This Row],[Number of HITs approved or rejected - Last 30 days]]</f>
        <v>1</v>
      </c>
      <c r="G601">
        <f>Table1[[#This Row],[Number of HITs approved - Lifetime]]-Table1[[#This Row],[Number of HITs approved - Last 30 days]]</f>
        <v>1</v>
      </c>
      <c r="H601">
        <f>IF(Table1[[#This Row],[HITS submitted before]]&gt;Table1[[#This Row],[HITs Approved Before]],Table1[[#This Row],[HITS submitted before]]-Table1[[#This Row],[HITs Approved Before]],0)</f>
        <v>0</v>
      </c>
      <c r="I601">
        <v>0</v>
      </c>
      <c r="J601">
        <v>0</v>
      </c>
      <c r="K601">
        <f>Table1[[#This Row],[Number of HITs approved or rejected - Last 30 days]]-Table1[[#This Row],[Number of HITs approved - Last 30 days]]</f>
        <v>0</v>
      </c>
      <c r="L60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1" s="1">
        <v>0</v>
      </c>
      <c r="N601">
        <v>0</v>
      </c>
      <c r="O601">
        <v>0</v>
      </c>
      <c r="P601" s="1">
        <v>0</v>
      </c>
      <c r="Q601" t="s">
        <v>15</v>
      </c>
      <c r="S601" t="str">
        <f>IF(Table1[[#This Row],[HITS submitted before]]&lt;&gt;0,Table1[[#This Row],[Worker ID]],0)</f>
        <v>A2DN6WYIDUBIR3</v>
      </c>
      <c r="T601">
        <f>IF(Table1[[#This Row],[Number of HITs approved or rejected - Last 30 days]]&lt;&gt;0,Table1[[#This Row],[Worker ID]],0)</f>
        <v>0</v>
      </c>
      <c r="U601" t="str">
        <f>IF(AND(Table1[[#This Row],[HITS submitted before]]&lt;&gt;0,Table1[[#This Row],[Number of HITs approved or rejected - Last 30 days]]=0),Table1[[#This Row],[Worker ID]],0)</f>
        <v>A2DN6WYIDUBIR3</v>
      </c>
      <c r="V601">
        <f>IF(AND(Table1[[#This Row],[HITS submitted before]]=0,Table1[[#This Row],[Number of HITs approved or rejected - Last 30 days]]&lt;&gt;0),Table1[[#This Row],[Worker ID]],0)</f>
        <v>0</v>
      </c>
      <c r="W601">
        <f>IF(AND(Table1[[#This Row],[HITS submitted before]]&lt;&gt;0,Table1[[#This Row],[Number of HITs approved or rejected - Last 30 days]]&lt;&gt;0),Table1[[#This Row],[Worker ID]],0)</f>
        <v>0</v>
      </c>
    </row>
    <row r="602" spans="1:23" x14ac:dyDescent="0.25">
      <c r="A602" t="s">
        <v>713</v>
      </c>
      <c r="B602" t="s">
        <v>714</v>
      </c>
      <c r="C602">
        <v>1</v>
      </c>
      <c r="D602">
        <v>1</v>
      </c>
      <c r="E602" s="1">
        <v>1</v>
      </c>
      <c r="F602">
        <f>Table1[[#This Row],[Number of HITs approved or rejected - Lifetime]]-Table1[[#This Row],[Number of HITs approved or rejected - Last 30 days]]</f>
        <v>1</v>
      </c>
      <c r="G602">
        <f>Table1[[#This Row],[Number of HITs approved - Lifetime]]-Table1[[#This Row],[Number of HITs approved - Last 30 days]]</f>
        <v>1</v>
      </c>
      <c r="H602">
        <f>IF(Table1[[#This Row],[HITS submitted before]]&gt;Table1[[#This Row],[HITs Approved Before]],Table1[[#This Row],[HITS submitted before]]-Table1[[#This Row],[HITs Approved Before]],0)</f>
        <v>0</v>
      </c>
      <c r="I602">
        <v>0</v>
      </c>
      <c r="J602">
        <v>0</v>
      </c>
      <c r="K602">
        <f>Table1[[#This Row],[Number of HITs approved or rejected - Last 30 days]]-Table1[[#This Row],[Number of HITs approved - Last 30 days]]</f>
        <v>0</v>
      </c>
      <c r="L60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2" s="1">
        <v>0</v>
      </c>
      <c r="N602">
        <v>0</v>
      </c>
      <c r="O602">
        <v>0</v>
      </c>
      <c r="P602" s="1">
        <v>0</v>
      </c>
      <c r="Q602" t="s">
        <v>15</v>
      </c>
      <c r="S602" t="str">
        <f>IF(Table1[[#This Row],[HITS submitted before]]&lt;&gt;0,Table1[[#This Row],[Worker ID]],0)</f>
        <v>A2DP671UP3T9S</v>
      </c>
      <c r="T602">
        <f>IF(Table1[[#This Row],[Number of HITs approved or rejected - Last 30 days]]&lt;&gt;0,Table1[[#This Row],[Worker ID]],0)</f>
        <v>0</v>
      </c>
      <c r="U602" t="str">
        <f>IF(AND(Table1[[#This Row],[HITS submitted before]]&lt;&gt;0,Table1[[#This Row],[Number of HITs approved or rejected - Last 30 days]]=0),Table1[[#This Row],[Worker ID]],0)</f>
        <v>A2DP671UP3T9S</v>
      </c>
      <c r="V602">
        <f>IF(AND(Table1[[#This Row],[HITS submitted before]]=0,Table1[[#This Row],[Number of HITs approved or rejected - Last 30 days]]&lt;&gt;0),Table1[[#This Row],[Worker ID]],0)</f>
        <v>0</v>
      </c>
      <c r="W602">
        <f>IF(AND(Table1[[#This Row],[HITS submitted before]]&lt;&gt;0,Table1[[#This Row],[Number of HITs approved or rejected - Last 30 days]]&lt;&gt;0),Table1[[#This Row],[Worker ID]],0)</f>
        <v>0</v>
      </c>
    </row>
    <row r="603" spans="1:23" x14ac:dyDescent="0.25">
      <c r="A603" t="s">
        <v>715</v>
      </c>
      <c r="B603" t="s">
        <v>716</v>
      </c>
      <c r="C603">
        <v>1</v>
      </c>
      <c r="D603">
        <v>1</v>
      </c>
      <c r="E603" s="1">
        <v>1</v>
      </c>
      <c r="F603">
        <f>Table1[[#This Row],[Number of HITs approved or rejected - Lifetime]]-Table1[[#This Row],[Number of HITs approved or rejected - Last 30 days]]</f>
        <v>1</v>
      </c>
      <c r="G603">
        <f>Table1[[#This Row],[Number of HITs approved - Lifetime]]-Table1[[#This Row],[Number of HITs approved - Last 30 days]]</f>
        <v>1</v>
      </c>
      <c r="H603">
        <f>IF(Table1[[#This Row],[HITS submitted before]]&gt;Table1[[#This Row],[HITs Approved Before]],Table1[[#This Row],[HITS submitted before]]-Table1[[#This Row],[HITs Approved Before]],0)</f>
        <v>0</v>
      </c>
      <c r="I603">
        <v>0</v>
      </c>
      <c r="J603">
        <v>0</v>
      </c>
      <c r="K603">
        <f>Table1[[#This Row],[Number of HITs approved or rejected - Last 30 days]]-Table1[[#This Row],[Number of HITs approved - Last 30 days]]</f>
        <v>0</v>
      </c>
      <c r="L60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3" s="1">
        <v>0</v>
      </c>
      <c r="N603">
        <v>0</v>
      </c>
      <c r="O603">
        <v>0</v>
      </c>
      <c r="P603" s="1">
        <v>0</v>
      </c>
      <c r="Q603" t="s">
        <v>15</v>
      </c>
      <c r="S603" t="str">
        <f>IF(Table1[[#This Row],[HITS submitted before]]&lt;&gt;0,Table1[[#This Row],[Worker ID]],0)</f>
        <v>A2DRUZ2Q0JWEF3</v>
      </c>
      <c r="T603">
        <f>IF(Table1[[#This Row],[Number of HITs approved or rejected - Last 30 days]]&lt;&gt;0,Table1[[#This Row],[Worker ID]],0)</f>
        <v>0</v>
      </c>
      <c r="U603" t="str">
        <f>IF(AND(Table1[[#This Row],[HITS submitted before]]&lt;&gt;0,Table1[[#This Row],[Number of HITs approved or rejected - Last 30 days]]=0),Table1[[#This Row],[Worker ID]],0)</f>
        <v>A2DRUZ2Q0JWEF3</v>
      </c>
      <c r="V603">
        <f>IF(AND(Table1[[#This Row],[HITS submitted before]]=0,Table1[[#This Row],[Number of HITs approved or rejected - Last 30 days]]&lt;&gt;0),Table1[[#This Row],[Worker ID]],0)</f>
        <v>0</v>
      </c>
      <c r="W603">
        <f>IF(AND(Table1[[#This Row],[HITS submitted before]]&lt;&gt;0,Table1[[#This Row],[Number of HITs approved or rejected - Last 30 days]]&lt;&gt;0),Table1[[#This Row],[Worker ID]],0)</f>
        <v>0</v>
      </c>
    </row>
    <row r="604" spans="1:23" x14ac:dyDescent="0.25">
      <c r="A604" t="s">
        <v>717</v>
      </c>
      <c r="B604" t="s">
        <v>718</v>
      </c>
      <c r="C604">
        <v>1</v>
      </c>
      <c r="D604">
        <v>1</v>
      </c>
      <c r="E604" s="1">
        <v>1</v>
      </c>
      <c r="F604">
        <f>Table1[[#This Row],[Number of HITs approved or rejected - Lifetime]]-Table1[[#This Row],[Number of HITs approved or rejected - Last 30 days]]</f>
        <v>1</v>
      </c>
      <c r="G604">
        <f>Table1[[#This Row],[Number of HITs approved - Lifetime]]-Table1[[#This Row],[Number of HITs approved - Last 30 days]]</f>
        <v>1</v>
      </c>
      <c r="H604">
        <f>IF(Table1[[#This Row],[HITS submitted before]]&gt;Table1[[#This Row],[HITs Approved Before]],Table1[[#This Row],[HITS submitted before]]-Table1[[#This Row],[HITs Approved Before]],0)</f>
        <v>0</v>
      </c>
      <c r="I604">
        <v>0</v>
      </c>
      <c r="J604">
        <v>0</v>
      </c>
      <c r="K604">
        <f>Table1[[#This Row],[Number of HITs approved or rejected - Last 30 days]]-Table1[[#This Row],[Number of HITs approved - Last 30 days]]</f>
        <v>0</v>
      </c>
      <c r="L60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4" s="1">
        <v>0</v>
      </c>
      <c r="N604">
        <v>0</v>
      </c>
      <c r="O604">
        <v>0</v>
      </c>
      <c r="P604" s="1">
        <v>0</v>
      </c>
      <c r="Q604" t="s">
        <v>15</v>
      </c>
      <c r="S604" t="str">
        <f>IF(Table1[[#This Row],[HITS submitted before]]&lt;&gt;0,Table1[[#This Row],[Worker ID]],0)</f>
        <v>A2DWSV3XKQ4CMX</v>
      </c>
      <c r="T604">
        <f>IF(Table1[[#This Row],[Number of HITs approved or rejected - Last 30 days]]&lt;&gt;0,Table1[[#This Row],[Worker ID]],0)</f>
        <v>0</v>
      </c>
      <c r="U604" t="str">
        <f>IF(AND(Table1[[#This Row],[HITS submitted before]]&lt;&gt;0,Table1[[#This Row],[Number of HITs approved or rejected - Last 30 days]]=0),Table1[[#This Row],[Worker ID]],0)</f>
        <v>A2DWSV3XKQ4CMX</v>
      </c>
      <c r="V604">
        <f>IF(AND(Table1[[#This Row],[HITS submitted before]]=0,Table1[[#This Row],[Number of HITs approved or rejected - Last 30 days]]&lt;&gt;0),Table1[[#This Row],[Worker ID]],0)</f>
        <v>0</v>
      </c>
      <c r="W604">
        <f>IF(AND(Table1[[#This Row],[HITS submitted before]]&lt;&gt;0,Table1[[#This Row],[Number of HITs approved or rejected - Last 30 days]]&lt;&gt;0),Table1[[#This Row],[Worker ID]],0)</f>
        <v>0</v>
      </c>
    </row>
    <row r="605" spans="1:23" x14ac:dyDescent="0.25">
      <c r="A605" t="s">
        <v>719</v>
      </c>
      <c r="B605" t="s">
        <v>720</v>
      </c>
      <c r="C605">
        <v>1</v>
      </c>
      <c r="D605">
        <v>1</v>
      </c>
      <c r="E605" s="1">
        <v>1</v>
      </c>
      <c r="F605">
        <f>Table1[[#This Row],[Number of HITs approved or rejected - Lifetime]]-Table1[[#This Row],[Number of HITs approved or rejected - Last 30 days]]</f>
        <v>1</v>
      </c>
      <c r="G605">
        <f>Table1[[#This Row],[Number of HITs approved - Lifetime]]-Table1[[#This Row],[Number of HITs approved - Last 30 days]]</f>
        <v>1</v>
      </c>
      <c r="H605">
        <f>IF(Table1[[#This Row],[HITS submitted before]]&gt;Table1[[#This Row],[HITs Approved Before]],Table1[[#This Row],[HITS submitted before]]-Table1[[#This Row],[HITs Approved Before]],0)</f>
        <v>0</v>
      </c>
      <c r="I605">
        <v>0</v>
      </c>
      <c r="J605">
        <v>0</v>
      </c>
      <c r="K605">
        <f>Table1[[#This Row],[Number of HITs approved or rejected - Last 30 days]]-Table1[[#This Row],[Number of HITs approved - Last 30 days]]</f>
        <v>0</v>
      </c>
      <c r="L60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5" s="1">
        <v>0</v>
      </c>
      <c r="N605">
        <v>0</v>
      </c>
      <c r="O605">
        <v>0</v>
      </c>
      <c r="P605" s="1">
        <v>0</v>
      </c>
      <c r="Q605" t="s">
        <v>15</v>
      </c>
      <c r="S605" t="str">
        <f>IF(Table1[[#This Row],[HITS submitted before]]&lt;&gt;0,Table1[[#This Row],[Worker ID]],0)</f>
        <v>A2E3TO92MCQ9XU</v>
      </c>
      <c r="T605">
        <f>IF(Table1[[#This Row],[Number of HITs approved or rejected - Last 30 days]]&lt;&gt;0,Table1[[#This Row],[Worker ID]],0)</f>
        <v>0</v>
      </c>
      <c r="U605" t="str">
        <f>IF(AND(Table1[[#This Row],[HITS submitted before]]&lt;&gt;0,Table1[[#This Row],[Number of HITs approved or rejected - Last 30 days]]=0),Table1[[#This Row],[Worker ID]],0)</f>
        <v>A2E3TO92MCQ9XU</v>
      </c>
      <c r="V605">
        <f>IF(AND(Table1[[#This Row],[HITS submitted before]]=0,Table1[[#This Row],[Number of HITs approved or rejected - Last 30 days]]&lt;&gt;0),Table1[[#This Row],[Worker ID]],0)</f>
        <v>0</v>
      </c>
      <c r="W605">
        <f>IF(AND(Table1[[#This Row],[HITS submitted before]]&lt;&gt;0,Table1[[#This Row],[Number of HITs approved or rejected - Last 30 days]]&lt;&gt;0),Table1[[#This Row],[Worker ID]],0)</f>
        <v>0</v>
      </c>
    </row>
    <row r="606" spans="1:23" x14ac:dyDescent="0.25">
      <c r="A606" t="s">
        <v>723</v>
      </c>
      <c r="B606" t="s">
        <v>724</v>
      </c>
      <c r="C606">
        <v>1</v>
      </c>
      <c r="D606">
        <v>1</v>
      </c>
      <c r="E606" s="1">
        <v>1</v>
      </c>
      <c r="F606">
        <f>Table1[[#This Row],[Number of HITs approved or rejected - Lifetime]]-Table1[[#This Row],[Number of HITs approved or rejected - Last 30 days]]</f>
        <v>1</v>
      </c>
      <c r="G606">
        <f>Table1[[#This Row],[Number of HITs approved - Lifetime]]-Table1[[#This Row],[Number of HITs approved - Last 30 days]]</f>
        <v>1</v>
      </c>
      <c r="H606">
        <f>IF(Table1[[#This Row],[HITS submitted before]]&gt;Table1[[#This Row],[HITs Approved Before]],Table1[[#This Row],[HITS submitted before]]-Table1[[#This Row],[HITs Approved Before]],0)</f>
        <v>0</v>
      </c>
      <c r="I606">
        <v>0</v>
      </c>
      <c r="J606">
        <v>0</v>
      </c>
      <c r="K606">
        <f>Table1[[#This Row],[Number of HITs approved or rejected - Last 30 days]]-Table1[[#This Row],[Number of HITs approved - Last 30 days]]</f>
        <v>0</v>
      </c>
      <c r="L60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6" s="1">
        <v>0</v>
      </c>
      <c r="N606">
        <v>0</v>
      </c>
      <c r="O606">
        <v>0</v>
      </c>
      <c r="P606" s="1">
        <v>0</v>
      </c>
      <c r="Q606" t="s">
        <v>15</v>
      </c>
      <c r="S606" t="str">
        <f>IF(Table1[[#This Row],[HITS submitted before]]&lt;&gt;0,Table1[[#This Row],[Worker ID]],0)</f>
        <v>A2E8RFKIOY2MQR</v>
      </c>
      <c r="T606">
        <f>IF(Table1[[#This Row],[Number of HITs approved or rejected - Last 30 days]]&lt;&gt;0,Table1[[#This Row],[Worker ID]],0)</f>
        <v>0</v>
      </c>
      <c r="U606" t="str">
        <f>IF(AND(Table1[[#This Row],[HITS submitted before]]&lt;&gt;0,Table1[[#This Row],[Number of HITs approved or rejected - Last 30 days]]=0),Table1[[#This Row],[Worker ID]],0)</f>
        <v>A2E8RFKIOY2MQR</v>
      </c>
      <c r="V606">
        <f>IF(AND(Table1[[#This Row],[HITS submitted before]]=0,Table1[[#This Row],[Number of HITs approved or rejected - Last 30 days]]&lt;&gt;0),Table1[[#This Row],[Worker ID]],0)</f>
        <v>0</v>
      </c>
      <c r="W606">
        <f>IF(AND(Table1[[#This Row],[HITS submitted before]]&lt;&gt;0,Table1[[#This Row],[Number of HITs approved or rejected - Last 30 days]]&lt;&gt;0),Table1[[#This Row],[Worker ID]],0)</f>
        <v>0</v>
      </c>
    </row>
    <row r="607" spans="1:23" x14ac:dyDescent="0.25">
      <c r="A607" t="s">
        <v>725</v>
      </c>
      <c r="B607" t="s">
        <v>726</v>
      </c>
      <c r="C607">
        <v>1</v>
      </c>
      <c r="D607">
        <v>1</v>
      </c>
      <c r="E607" s="1">
        <v>1</v>
      </c>
      <c r="F607">
        <f>Table1[[#This Row],[Number of HITs approved or rejected - Lifetime]]-Table1[[#This Row],[Number of HITs approved or rejected - Last 30 days]]</f>
        <v>1</v>
      </c>
      <c r="G607">
        <f>Table1[[#This Row],[Number of HITs approved - Lifetime]]-Table1[[#This Row],[Number of HITs approved - Last 30 days]]</f>
        <v>1</v>
      </c>
      <c r="H607">
        <f>IF(Table1[[#This Row],[HITS submitted before]]&gt;Table1[[#This Row],[HITs Approved Before]],Table1[[#This Row],[HITS submitted before]]-Table1[[#This Row],[HITs Approved Before]],0)</f>
        <v>0</v>
      </c>
      <c r="I607">
        <v>0</v>
      </c>
      <c r="J607">
        <v>0</v>
      </c>
      <c r="K607">
        <f>Table1[[#This Row],[Number of HITs approved or rejected - Last 30 days]]-Table1[[#This Row],[Number of HITs approved - Last 30 days]]</f>
        <v>0</v>
      </c>
      <c r="L60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7" s="1">
        <v>0</v>
      </c>
      <c r="N607">
        <v>0</v>
      </c>
      <c r="O607">
        <v>0</v>
      </c>
      <c r="P607" s="1">
        <v>0</v>
      </c>
      <c r="Q607" t="s">
        <v>15</v>
      </c>
      <c r="S607" t="str">
        <f>IF(Table1[[#This Row],[HITS submitted before]]&lt;&gt;0,Table1[[#This Row],[Worker ID]],0)</f>
        <v>A2EGLHKBZQDDA9</v>
      </c>
      <c r="T607">
        <f>IF(Table1[[#This Row],[Number of HITs approved or rejected - Last 30 days]]&lt;&gt;0,Table1[[#This Row],[Worker ID]],0)</f>
        <v>0</v>
      </c>
      <c r="U607" t="str">
        <f>IF(AND(Table1[[#This Row],[HITS submitted before]]&lt;&gt;0,Table1[[#This Row],[Number of HITs approved or rejected - Last 30 days]]=0),Table1[[#This Row],[Worker ID]],0)</f>
        <v>A2EGLHKBZQDDA9</v>
      </c>
      <c r="V607">
        <f>IF(AND(Table1[[#This Row],[HITS submitted before]]=0,Table1[[#This Row],[Number of HITs approved or rejected - Last 30 days]]&lt;&gt;0),Table1[[#This Row],[Worker ID]],0)</f>
        <v>0</v>
      </c>
      <c r="W607">
        <f>IF(AND(Table1[[#This Row],[HITS submitted before]]&lt;&gt;0,Table1[[#This Row],[Number of HITs approved or rejected - Last 30 days]]&lt;&gt;0),Table1[[#This Row],[Worker ID]],0)</f>
        <v>0</v>
      </c>
    </row>
    <row r="608" spans="1:23" x14ac:dyDescent="0.25">
      <c r="A608" t="s">
        <v>727</v>
      </c>
      <c r="B608" t="s">
        <v>728</v>
      </c>
      <c r="C608">
        <v>1</v>
      </c>
      <c r="D608">
        <v>1</v>
      </c>
      <c r="E608" s="1">
        <v>1</v>
      </c>
      <c r="F608">
        <f>Table1[[#This Row],[Number of HITs approved or rejected - Lifetime]]-Table1[[#This Row],[Number of HITs approved or rejected - Last 30 days]]</f>
        <v>1</v>
      </c>
      <c r="G608">
        <f>Table1[[#This Row],[Number of HITs approved - Lifetime]]-Table1[[#This Row],[Number of HITs approved - Last 30 days]]</f>
        <v>1</v>
      </c>
      <c r="H608">
        <f>IF(Table1[[#This Row],[HITS submitted before]]&gt;Table1[[#This Row],[HITs Approved Before]],Table1[[#This Row],[HITS submitted before]]-Table1[[#This Row],[HITs Approved Before]],0)</f>
        <v>0</v>
      </c>
      <c r="I608">
        <v>0</v>
      </c>
      <c r="J608">
        <v>0</v>
      </c>
      <c r="K608">
        <f>Table1[[#This Row],[Number of HITs approved or rejected - Last 30 days]]-Table1[[#This Row],[Number of HITs approved - Last 30 days]]</f>
        <v>0</v>
      </c>
      <c r="L60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8" s="1">
        <v>0</v>
      </c>
      <c r="N608">
        <v>0</v>
      </c>
      <c r="O608">
        <v>0</v>
      </c>
      <c r="P608" s="1">
        <v>0</v>
      </c>
      <c r="Q608" t="s">
        <v>15</v>
      </c>
      <c r="S608" t="str">
        <f>IF(Table1[[#This Row],[HITS submitted before]]&lt;&gt;0,Table1[[#This Row],[Worker ID]],0)</f>
        <v>A2EIPB3MTFKW3S</v>
      </c>
      <c r="T608">
        <f>IF(Table1[[#This Row],[Number of HITs approved or rejected - Last 30 days]]&lt;&gt;0,Table1[[#This Row],[Worker ID]],0)</f>
        <v>0</v>
      </c>
      <c r="U608" t="str">
        <f>IF(AND(Table1[[#This Row],[HITS submitted before]]&lt;&gt;0,Table1[[#This Row],[Number of HITs approved or rejected - Last 30 days]]=0),Table1[[#This Row],[Worker ID]],0)</f>
        <v>A2EIPB3MTFKW3S</v>
      </c>
      <c r="V608">
        <f>IF(AND(Table1[[#This Row],[HITS submitted before]]=0,Table1[[#This Row],[Number of HITs approved or rejected - Last 30 days]]&lt;&gt;0),Table1[[#This Row],[Worker ID]],0)</f>
        <v>0</v>
      </c>
      <c r="W608">
        <f>IF(AND(Table1[[#This Row],[HITS submitted before]]&lt;&gt;0,Table1[[#This Row],[Number of HITs approved or rejected - Last 30 days]]&lt;&gt;0),Table1[[#This Row],[Worker ID]],0)</f>
        <v>0</v>
      </c>
    </row>
    <row r="609" spans="1:23" x14ac:dyDescent="0.25">
      <c r="A609" t="s">
        <v>729</v>
      </c>
      <c r="B609" t="s">
        <v>730</v>
      </c>
      <c r="C609">
        <v>1</v>
      </c>
      <c r="D609">
        <v>1</v>
      </c>
      <c r="E609" s="1">
        <v>1</v>
      </c>
      <c r="F609">
        <f>Table1[[#This Row],[Number of HITs approved or rejected - Lifetime]]-Table1[[#This Row],[Number of HITs approved or rejected - Last 30 days]]</f>
        <v>1</v>
      </c>
      <c r="G609">
        <f>Table1[[#This Row],[Number of HITs approved - Lifetime]]-Table1[[#This Row],[Number of HITs approved - Last 30 days]]</f>
        <v>1</v>
      </c>
      <c r="H609">
        <f>IF(Table1[[#This Row],[HITS submitted before]]&gt;Table1[[#This Row],[HITs Approved Before]],Table1[[#This Row],[HITS submitted before]]-Table1[[#This Row],[HITs Approved Before]],0)</f>
        <v>0</v>
      </c>
      <c r="I609">
        <v>0</v>
      </c>
      <c r="J609">
        <v>0</v>
      </c>
      <c r="K609">
        <f>Table1[[#This Row],[Number of HITs approved or rejected - Last 30 days]]-Table1[[#This Row],[Number of HITs approved - Last 30 days]]</f>
        <v>0</v>
      </c>
      <c r="L60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09" s="1">
        <v>0</v>
      </c>
      <c r="N609">
        <v>0</v>
      </c>
      <c r="O609">
        <v>0</v>
      </c>
      <c r="P609" s="1">
        <v>0</v>
      </c>
      <c r="Q609" t="s">
        <v>15</v>
      </c>
      <c r="S609" t="str">
        <f>IF(Table1[[#This Row],[HITS submitted before]]&lt;&gt;0,Table1[[#This Row],[Worker ID]],0)</f>
        <v>A2EQZRRITDQ59I</v>
      </c>
      <c r="T609">
        <f>IF(Table1[[#This Row],[Number of HITs approved or rejected - Last 30 days]]&lt;&gt;0,Table1[[#This Row],[Worker ID]],0)</f>
        <v>0</v>
      </c>
      <c r="U609" t="str">
        <f>IF(AND(Table1[[#This Row],[HITS submitted before]]&lt;&gt;0,Table1[[#This Row],[Number of HITs approved or rejected - Last 30 days]]=0),Table1[[#This Row],[Worker ID]],0)</f>
        <v>A2EQZRRITDQ59I</v>
      </c>
      <c r="V609">
        <f>IF(AND(Table1[[#This Row],[HITS submitted before]]=0,Table1[[#This Row],[Number of HITs approved or rejected - Last 30 days]]&lt;&gt;0),Table1[[#This Row],[Worker ID]],0)</f>
        <v>0</v>
      </c>
      <c r="W609">
        <f>IF(AND(Table1[[#This Row],[HITS submitted before]]&lt;&gt;0,Table1[[#This Row],[Number of HITs approved or rejected - Last 30 days]]&lt;&gt;0),Table1[[#This Row],[Worker ID]],0)</f>
        <v>0</v>
      </c>
    </row>
    <row r="610" spans="1:23" x14ac:dyDescent="0.25">
      <c r="A610" t="s">
        <v>731</v>
      </c>
      <c r="B610" t="s">
        <v>732</v>
      </c>
      <c r="C610">
        <v>1</v>
      </c>
      <c r="D610">
        <v>1</v>
      </c>
      <c r="E610" s="1">
        <v>1</v>
      </c>
      <c r="F610">
        <f>Table1[[#This Row],[Number of HITs approved or rejected - Lifetime]]-Table1[[#This Row],[Number of HITs approved or rejected - Last 30 days]]</f>
        <v>1</v>
      </c>
      <c r="G610">
        <f>Table1[[#This Row],[Number of HITs approved - Lifetime]]-Table1[[#This Row],[Number of HITs approved - Last 30 days]]</f>
        <v>1</v>
      </c>
      <c r="H610">
        <f>IF(Table1[[#This Row],[HITS submitted before]]&gt;Table1[[#This Row],[HITs Approved Before]],Table1[[#This Row],[HITS submitted before]]-Table1[[#This Row],[HITs Approved Before]],0)</f>
        <v>0</v>
      </c>
      <c r="I610">
        <v>0</v>
      </c>
      <c r="J610">
        <v>0</v>
      </c>
      <c r="K610">
        <f>Table1[[#This Row],[Number of HITs approved or rejected - Last 30 days]]-Table1[[#This Row],[Number of HITs approved - Last 30 days]]</f>
        <v>0</v>
      </c>
      <c r="L6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0" s="1">
        <v>0</v>
      </c>
      <c r="N610">
        <v>0</v>
      </c>
      <c r="O610">
        <v>0</v>
      </c>
      <c r="P610" s="1">
        <v>0</v>
      </c>
      <c r="Q610" t="s">
        <v>15</v>
      </c>
      <c r="S610" t="str">
        <f>IF(Table1[[#This Row],[HITS submitted before]]&lt;&gt;0,Table1[[#This Row],[Worker ID]],0)</f>
        <v>A2ERKIIE0208F8</v>
      </c>
      <c r="T610">
        <f>IF(Table1[[#This Row],[Number of HITs approved or rejected - Last 30 days]]&lt;&gt;0,Table1[[#This Row],[Worker ID]],0)</f>
        <v>0</v>
      </c>
      <c r="U610" t="str">
        <f>IF(AND(Table1[[#This Row],[HITS submitted before]]&lt;&gt;0,Table1[[#This Row],[Number of HITs approved or rejected - Last 30 days]]=0),Table1[[#This Row],[Worker ID]],0)</f>
        <v>A2ERKIIE0208F8</v>
      </c>
      <c r="V610">
        <f>IF(AND(Table1[[#This Row],[HITS submitted before]]=0,Table1[[#This Row],[Number of HITs approved or rejected - Last 30 days]]&lt;&gt;0),Table1[[#This Row],[Worker ID]],0)</f>
        <v>0</v>
      </c>
      <c r="W610">
        <f>IF(AND(Table1[[#This Row],[HITS submitted before]]&lt;&gt;0,Table1[[#This Row],[Number of HITs approved or rejected - Last 30 days]]&lt;&gt;0),Table1[[#This Row],[Worker ID]],0)</f>
        <v>0</v>
      </c>
    </row>
    <row r="611" spans="1:23" x14ac:dyDescent="0.25">
      <c r="A611" t="s">
        <v>733</v>
      </c>
      <c r="B611" t="s">
        <v>734</v>
      </c>
      <c r="C611">
        <v>1</v>
      </c>
      <c r="D611">
        <v>1</v>
      </c>
      <c r="E611" s="1">
        <v>1</v>
      </c>
      <c r="F611">
        <f>Table1[[#This Row],[Number of HITs approved or rejected - Lifetime]]-Table1[[#This Row],[Number of HITs approved or rejected - Last 30 days]]</f>
        <v>1</v>
      </c>
      <c r="G611">
        <f>Table1[[#This Row],[Number of HITs approved - Lifetime]]-Table1[[#This Row],[Number of HITs approved - Last 30 days]]</f>
        <v>1</v>
      </c>
      <c r="H611">
        <f>IF(Table1[[#This Row],[HITS submitted before]]&gt;Table1[[#This Row],[HITs Approved Before]],Table1[[#This Row],[HITS submitted before]]-Table1[[#This Row],[HITs Approved Before]],0)</f>
        <v>0</v>
      </c>
      <c r="I611">
        <v>0</v>
      </c>
      <c r="J611">
        <v>0</v>
      </c>
      <c r="K611">
        <f>Table1[[#This Row],[Number of HITs approved or rejected - Last 30 days]]-Table1[[#This Row],[Number of HITs approved - Last 30 days]]</f>
        <v>0</v>
      </c>
      <c r="L6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1" s="1">
        <v>0</v>
      </c>
      <c r="N611">
        <v>0</v>
      </c>
      <c r="O611">
        <v>0</v>
      </c>
      <c r="P611" s="1">
        <v>0</v>
      </c>
      <c r="Q611" t="s">
        <v>15</v>
      </c>
      <c r="S611" t="str">
        <f>IF(Table1[[#This Row],[HITS submitted before]]&lt;&gt;0,Table1[[#This Row],[Worker ID]],0)</f>
        <v>A2FI2VTA8JVYS6</v>
      </c>
      <c r="T611">
        <f>IF(Table1[[#This Row],[Number of HITs approved or rejected - Last 30 days]]&lt;&gt;0,Table1[[#This Row],[Worker ID]],0)</f>
        <v>0</v>
      </c>
      <c r="U611" t="str">
        <f>IF(AND(Table1[[#This Row],[HITS submitted before]]&lt;&gt;0,Table1[[#This Row],[Number of HITs approved or rejected - Last 30 days]]=0),Table1[[#This Row],[Worker ID]],0)</f>
        <v>A2FI2VTA8JVYS6</v>
      </c>
      <c r="V611">
        <f>IF(AND(Table1[[#This Row],[HITS submitted before]]=0,Table1[[#This Row],[Number of HITs approved or rejected - Last 30 days]]&lt;&gt;0),Table1[[#This Row],[Worker ID]],0)</f>
        <v>0</v>
      </c>
      <c r="W611">
        <f>IF(AND(Table1[[#This Row],[HITS submitted before]]&lt;&gt;0,Table1[[#This Row],[Number of HITs approved or rejected - Last 30 days]]&lt;&gt;0),Table1[[#This Row],[Worker ID]],0)</f>
        <v>0</v>
      </c>
    </row>
    <row r="612" spans="1:23" x14ac:dyDescent="0.25">
      <c r="A612" t="s">
        <v>735</v>
      </c>
      <c r="B612" t="s">
        <v>736</v>
      </c>
      <c r="C612">
        <v>1</v>
      </c>
      <c r="D612">
        <v>1</v>
      </c>
      <c r="E612" s="1">
        <v>1</v>
      </c>
      <c r="F612">
        <f>Table1[[#This Row],[Number of HITs approved or rejected - Lifetime]]-Table1[[#This Row],[Number of HITs approved or rejected - Last 30 days]]</f>
        <v>1</v>
      </c>
      <c r="G612">
        <f>Table1[[#This Row],[Number of HITs approved - Lifetime]]-Table1[[#This Row],[Number of HITs approved - Last 30 days]]</f>
        <v>1</v>
      </c>
      <c r="H612">
        <f>IF(Table1[[#This Row],[HITS submitted before]]&gt;Table1[[#This Row],[HITs Approved Before]],Table1[[#This Row],[HITS submitted before]]-Table1[[#This Row],[HITs Approved Before]],0)</f>
        <v>0</v>
      </c>
      <c r="I612">
        <v>0</v>
      </c>
      <c r="J612">
        <v>0</v>
      </c>
      <c r="K612">
        <f>Table1[[#This Row],[Number of HITs approved or rejected - Last 30 days]]-Table1[[#This Row],[Number of HITs approved - Last 30 days]]</f>
        <v>0</v>
      </c>
      <c r="L6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2" s="1">
        <v>0</v>
      </c>
      <c r="N612">
        <v>0</v>
      </c>
      <c r="O612">
        <v>0</v>
      </c>
      <c r="P612" s="1">
        <v>0</v>
      </c>
      <c r="Q612" t="s">
        <v>15</v>
      </c>
      <c r="S612" t="str">
        <f>IF(Table1[[#This Row],[HITS submitted before]]&lt;&gt;0,Table1[[#This Row],[Worker ID]],0)</f>
        <v>A2FNF3DVOCLJX4</v>
      </c>
      <c r="T612">
        <f>IF(Table1[[#This Row],[Number of HITs approved or rejected - Last 30 days]]&lt;&gt;0,Table1[[#This Row],[Worker ID]],0)</f>
        <v>0</v>
      </c>
      <c r="U612" t="str">
        <f>IF(AND(Table1[[#This Row],[HITS submitted before]]&lt;&gt;0,Table1[[#This Row],[Number of HITs approved or rejected - Last 30 days]]=0),Table1[[#This Row],[Worker ID]],0)</f>
        <v>A2FNF3DVOCLJX4</v>
      </c>
      <c r="V612">
        <f>IF(AND(Table1[[#This Row],[HITS submitted before]]=0,Table1[[#This Row],[Number of HITs approved or rejected - Last 30 days]]&lt;&gt;0),Table1[[#This Row],[Worker ID]],0)</f>
        <v>0</v>
      </c>
      <c r="W612">
        <f>IF(AND(Table1[[#This Row],[HITS submitted before]]&lt;&gt;0,Table1[[#This Row],[Number of HITs approved or rejected - Last 30 days]]&lt;&gt;0),Table1[[#This Row],[Worker ID]],0)</f>
        <v>0</v>
      </c>
    </row>
    <row r="613" spans="1:23" x14ac:dyDescent="0.25">
      <c r="A613" t="s">
        <v>737</v>
      </c>
      <c r="B613" t="s">
        <v>738</v>
      </c>
      <c r="C613">
        <v>1</v>
      </c>
      <c r="D613">
        <v>1</v>
      </c>
      <c r="E613" s="1">
        <v>1</v>
      </c>
      <c r="F613">
        <f>Table1[[#This Row],[Number of HITs approved or rejected - Lifetime]]-Table1[[#This Row],[Number of HITs approved or rejected - Last 30 days]]</f>
        <v>1</v>
      </c>
      <c r="G613">
        <f>Table1[[#This Row],[Number of HITs approved - Lifetime]]-Table1[[#This Row],[Number of HITs approved - Last 30 days]]</f>
        <v>1</v>
      </c>
      <c r="H613">
        <f>IF(Table1[[#This Row],[HITS submitted before]]&gt;Table1[[#This Row],[HITs Approved Before]],Table1[[#This Row],[HITS submitted before]]-Table1[[#This Row],[HITs Approved Before]],0)</f>
        <v>0</v>
      </c>
      <c r="I613">
        <v>0</v>
      </c>
      <c r="J613">
        <v>0</v>
      </c>
      <c r="K613">
        <f>Table1[[#This Row],[Number of HITs approved or rejected - Last 30 days]]-Table1[[#This Row],[Number of HITs approved - Last 30 days]]</f>
        <v>0</v>
      </c>
      <c r="L6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3" s="1">
        <v>0</v>
      </c>
      <c r="N613">
        <v>0</v>
      </c>
      <c r="O613">
        <v>0</v>
      </c>
      <c r="P613" s="1">
        <v>0</v>
      </c>
      <c r="Q613" t="s">
        <v>15</v>
      </c>
      <c r="S613" t="str">
        <f>IF(Table1[[#This Row],[HITS submitted before]]&lt;&gt;0,Table1[[#This Row],[Worker ID]],0)</f>
        <v>A2FO6DA0UOC8CG</v>
      </c>
      <c r="T613">
        <f>IF(Table1[[#This Row],[Number of HITs approved or rejected - Last 30 days]]&lt;&gt;0,Table1[[#This Row],[Worker ID]],0)</f>
        <v>0</v>
      </c>
      <c r="U613" t="str">
        <f>IF(AND(Table1[[#This Row],[HITS submitted before]]&lt;&gt;0,Table1[[#This Row],[Number of HITs approved or rejected - Last 30 days]]=0),Table1[[#This Row],[Worker ID]],0)</f>
        <v>A2FO6DA0UOC8CG</v>
      </c>
      <c r="V613">
        <f>IF(AND(Table1[[#This Row],[HITS submitted before]]=0,Table1[[#This Row],[Number of HITs approved or rejected - Last 30 days]]&lt;&gt;0),Table1[[#This Row],[Worker ID]],0)</f>
        <v>0</v>
      </c>
      <c r="W613">
        <f>IF(AND(Table1[[#This Row],[HITS submitted before]]&lt;&gt;0,Table1[[#This Row],[Number of HITs approved or rejected - Last 30 days]]&lt;&gt;0),Table1[[#This Row],[Worker ID]],0)</f>
        <v>0</v>
      </c>
    </row>
    <row r="614" spans="1:23" x14ac:dyDescent="0.25">
      <c r="A614" t="s">
        <v>741</v>
      </c>
      <c r="B614" t="s">
        <v>742</v>
      </c>
      <c r="C614">
        <v>1</v>
      </c>
      <c r="D614">
        <v>1</v>
      </c>
      <c r="E614" s="1">
        <v>1</v>
      </c>
      <c r="F614">
        <f>Table1[[#This Row],[Number of HITs approved or rejected - Lifetime]]-Table1[[#This Row],[Number of HITs approved or rejected - Last 30 days]]</f>
        <v>1</v>
      </c>
      <c r="G614">
        <f>Table1[[#This Row],[Number of HITs approved - Lifetime]]-Table1[[#This Row],[Number of HITs approved - Last 30 days]]</f>
        <v>1</v>
      </c>
      <c r="H614">
        <f>IF(Table1[[#This Row],[HITS submitted before]]&gt;Table1[[#This Row],[HITs Approved Before]],Table1[[#This Row],[HITS submitted before]]-Table1[[#This Row],[HITs Approved Before]],0)</f>
        <v>0</v>
      </c>
      <c r="I614">
        <v>0</v>
      </c>
      <c r="J614">
        <v>0</v>
      </c>
      <c r="K614">
        <f>Table1[[#This Row],[Number of HITs approved or rejected - Last 30 days]]-Table1[[#This Row],[Number of HITs approved - Last 30 days]]</f>
        <v>0</v>
      </c>
      <c r="L6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4" s="1">
        <v>0</v>
      </c>
      <c r="N614">
        <v>0</v>
      </c>
      <c r="O614">
        <v>0</v>
      </c>
      <c r="P614" s="1">
        <v>0</v>
      </c>
      <c r="Q614" t="s">
        <v>15</v>
      </c>
      <c r="S614" t="str">
        <f>IF(Table1[[#This Row],[HITS submitted before]]&lt;&gt;0,Table1[[#This Row],[Worker ID]],0)</f>
        <v>A2FWMAJ0Z92JAY</v>
      </c>
      <c r="T614">
        <f>IF(Table1[[#This Row],[Number of HITs approved or rejected - Last 30 days]]&lt;&gt;0,Table1[[#This Row],[Worker ID]],0)</f>
        <v>0</v>
      </c>
      <c r="U614" t="str">
        <f>IF(AND(Table1[[#This Row],[HITS submitted before]]&lt;&gt;0,Table1[[#This Row],[Number of HITs approved or rejected - Last 30 days]]=0),Table1[[#This Row],[Worker ID]],0)</f>
        <v>A2FWMAJ0Z92JAY</v>
      </c>
      <c r="V614">
        <f>IF(AND(Table1[[#This Row],[HITS submitted before]]=0,Table1[[#This Row],[Number of HITs approved or rejected - Last 30 days]]&lt;&gt;0),Table1[[#This Row],[Worker ID]],0)</f>
        <v>0</v>
      </c>
      <c r="W614">
        <f>IF(AND(Table1[[#This Row],[HITS submitted before]]&lt;&gt;0,Table1[[#This Row],[Number of HITs approved or rejected - Last 30 days]]&lt;&gt;0),Table1[[#This Row],[Worker ID]],0)</f>
        <v>0</v>
      </c>
    </row>
    <row r="615" spans="1:23" x14ac:dyDescent="0.25">
      <c r="A615" t="s">
        <v>743</v>
      </c>
      <c r="B615" t="s">
        <v>744</v>
      </c>
      <c r="C615">
        <v>1</v>
      </c>
      <c r="D615">
        <v>1</v>
      </c>
      <c r="E615" s="1">
        <v>1</v>
      </c>
      <c r="F615">
        <f>Table1[[#This Row],[Number of HITs approved or rejected - Lifetime]]-Table1[[#This Row],[Number of HITs approved or rejected - Last 30 days]]</f>
        <v>1</v>
      </c>
      <c r="G615">
        <f>Table1[[#This Row],[Number of HITs approved - Lifetime]]-Table1[[#This Row],[Number of HITs approved - Last 30 days]]</f>
        <v>1</v>
      </c>
      <c r="H615">
        <f>IF(Table1[[#This Row],[HITS submitted before]]&gt;Table1[[#This Row],[HITs Approved Before]],Table1[[#This Row],[HITS submitted before]]-Table1[[#This Row],[HITs Approved Before]],0)</f>
        <v>0</v>
      </c>
      <c r="I615">
        <v>0</v>
      </c>
      <c r="J615">
        <v>0</v>
      </c>
      <c r="K615">
        <f>Table1[[#This Row],[Number of HITs approved or rejected - Last 30 days]]-Table1[[#This Row],[Number of HITs approved - Last 30 days]]</f>
        <v>0</v>
      </c>
      <c r="L6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5" s="1">
        <v>0</v>
      </c>
      <c r="N615">
        <v>0</v>
      </c>
      <c r="O615">
        <v>0</v>
      </c>
      <c r="P615" s="1">
        <v>0</v>
      </c>
      <c r="Q615" t="s">
        <v>15</v>
      </c>
      <c r="S615" t="str">
        <f>IF(Table1[[#This Row],[HITS submitted before]]&lt;&gt;0,Table1[[#This Row],[Worker ID]],0)</f>
        <v>A2FZ7O92C2N0MA</v>
      </c>
      <c r="T615">
        <f>IF(Table1[[#This Row],[Number of HITs approved or rejected - Last 30 days]]&lt;&gt;0,Table1[[#This Row],[Worker ID]],0)</f>
        <v>0</v>
      </c>
      <c r="U615" t="str">
        <f>IF(AND(Table1[[#This Row],[HITS submitted before]]&lt;&gt;0,Table1[[#This Row],[Number of HITs approved or rejected - Last 30 days]]=0),Table1[[#This Row],[Worker ID]],0)</f>
        <v>A2FZ7O92C2N0MA</v>
      </c>
      <c r="V615">
        <f>IF(AND(Table1[[#This Row],[HITS submitted before]]=0,Table1[[#This Row],[Number of HITs approved or rejected - Last 30 days]]&lt;&gt;0),Table1[[#This Row],[Worker ID]],0)</f>
        <v>0</v>
      </c>
      <c r="W615">
        <f>IF(AND(Table1[[#This Row],[HITS submitted before]]&lt;&gt;0,Table1[[#This Row],[Number of HITs approved or rejected - Last 30 days]]&lt;&gt;0),Table1[[#This Row],[Worker ID]],0)</f>
        <v>0</v>
      </c>
    </row>
    <row r="616" spans="1:23" x14ac:dyDescent="0.25">
      <c r="A616" t="s">
        <v>747</v>
      </c>
      <c r="B616" t="s">
        <v>748</v>
      </c>
      <c r="C616">
        <v>1</v>
      </c>
      <c r="D616">
        <v>1</v>
      </c>
      <c r="E616" s="1">
        <v>1</v>
      </c>
      <c r="F616">
        <f>Table1[[#This Row],[Number of HITs approved or rejected - Lifetime]]-Table1[[#This Row],[Number of HITs approved or rejected - Last 30 days]]</f>
        <v>1</v>
      </c>
      <c r="G616">
        <f>Table1[[#This Row],[Number of HITs approved - Lifetime]]-Table1[[#This Row],[Number of HITs approved - Last 30 days]]</f>
        <v>1</v>
      </c>
      <c r="H616">
        <f>IF(Table1[[#This Row],[HITS submitted before]]&gt;Table1[[#This Row],[HITs Approved Before]],Table1[[#This Row],[HITS submitted before]]-Table1[[#This Row],[HITs Approved Before]],0)</f>
        <v>0</v>
      </c>
      <c r="I616">
        <v>0</v>
      </c>
      <c r="J616">
        <v>0</v>
      </c>
      <c r="K616">
        <f>Table1[[#This Row],[Number of HITs approved or rejected - Last 30 days]]-Table1[[#This Row],[Number of HITs approved - Last 30 days]]</f>
        <v>0</v>
      </c>
      <c r="L6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6" s="1">
        <v>0</v>
      </c>
      <c r="N616">
        <v>0</v>
      </c>
      <c r="O616">
        <v>0</v>
      </c>
      <c r="P616" s="1">
        <v>0</v>
      </c>
      <c r="Q616" t="s">
        <v>15</v>
      </c>
      <c r="S616" t="str">
        <f>IF(Table1[[#This Row],[HITS submitted before]]&lt;&gt;0,Table1[[#This Row],[Worker ID]],0)</f>
        <v>A2GBIWJMB1LZ2P</v>
      </c>
      <c r="T616">
        <f>IF(Table1[[#This Row],[Number of HITs approved or rejected - Last 30 days]]&lt;&gt;0,Table1[[#This Row],[Worker ID]],0)</f>
        <v>0</v>
      </c>
      <c r="U616" t="str">
        <f>IF(AND(Table1[[#This Row],[HITS submitted before]]&lt;&gt;0,Table1[[#This Row],[Number of HITs approved or rejected - Last 30 days]]=0),Table1[[#This Row],[Worker ID]],0)</f>
        <v>A2GBIWJMB1LZ2P</v>
      </c>
      <c r="V616">
        <f>IF(AND(Table1[[#This Row],[HITS submitted before]]=0,Table1[[#This Row],[Number of HITs approved or rejected - Last 30 days]]&lt;&gt;0),Table1[[#This Row],[Worker ID]],0)</f>
        <v>0</v>
      </c>
      <c r="W616">
        <f>IF(AND(Table1[[#This Row],[HITS submitted before]]&lt;&gt;0,Table1[[#This Row],[Number of HITs approved or rejected - Last 30 days]]&lt;&gt;0),Table1[[#This Row],[Worker ID]],0)</f>
        <v>0</v>
      </c>
    </row>
    <row r="617" spans="1:23" x14ac:dyDescent="0.25">
      <c r="A617" t="s">
        <v>757</v>
      </c>
      <c r="B617" t="s">
        <v>758</v>
      </c>
      <c r="C617">
        <v>1</v>
      </c>
      <c r="D617">
        <v>1</v>
      </c>
      <c r="E617" s="1">
        <v>1</v>
      </c>
      <c r="F617">
        <f>Table1[[#This Row],[Number of HITs approved or rejected - Lifetime]]-Table1[[#This Row],[Number of HITs approved or rejected - Last 30 days]]</f>
        <v>1</v>
      </c>
      <c r="G617">
        <f>Table1[[#This Row],[Number of HITs approved - Lifetime]]-Table1[[#This Row],[Number of HITs approved - Last 30 days]]</f>
        <v>1</v>
      </c>
      <c r="H617">
        <f>IF(Table1[[#This Row],[HITS submitted before]]&gt;Table1[[#This Row],[HITs Approved Before]],Table1[[#This Row],[HITS submitted before]]-Table1[[#This Row],[HITs Approved Before]],0)</f>
        <v>0</v>
      </c>
      <c r="I617">
        <v>0</v>
      </c>
      <c r="J617">
        <v>0</v>
      </c>
      <c r="K617">
        <f>Table1[[#This Row],[Number of HITs approved or rejected - Last 30 days]]-Table1[[#This Row],[Number of HITs approved - Last 30 days]]</f>
        <v>0</v>
      </c>
      <c r="L6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7" s="1">
        <v>0</v>
      </c>
      <c r="N617">
        <v>0</v>
      </c>
      <c r="O617">
        <v>0</v>
      </c>
      <c r="P617" s="1">
        <v>0</v>
      </c>
      <c r="Q617" t="s">
        <v>15</v>
      </c>
      <c r="S617" t="str">
        <f>IF(Table1[[#This Row],[HITS submitted before]]&lt;&gt;0,Table1[[#This Row],[Worker ID]],0)</f>
        <v>A2HHSHC1B3M4YF</v>
      </c>
      <c r="T617">
        <f>IF(Table1[[#This Row],[Number of HITs approved or rejected - Last 30 days]]&lt;&gt;0,Table1[[#This Row],[Worker ID]],0)</f>
        <v>0</v>
      </c>
      <c r="U617" t="str">
        <f>IF(AND(Table1[[#This Row],[HITS submitted before]]&lt;&gt;0,Table1[[#This Row],[Number of HITs approved or rejected - Last 30 days]]=0),Table1[[#This Row],[Worker ID]],0)</f>
        <v>A2HHSHC1B3M4YF</v>
      </c>
      <c r="V617">
        <f>IF(AND(Table1[[#This Row],[HITS submitted before]]=0,Table1[[#This Row],[Number of HITs approved or rejected - Last 30 days]]&lt;&gt;0),Table1[[#This Row],[Worker ID]],0)</f>
        <v>0</v>
      </c>
      <c r="W617">
        <f>IF(AND(Table1[[#This Row],[HITS submitted before]]&lt;&gt;0,Table1[[#This Row],[Number of HITs approved or rejected - Last 30 days]]&lt;&gt;0),Table1[[#This Row],[Worker ID]],0)</f>
        <v>0</v>
      </c>
    </row>
    <row r="618" spans="1:23" x14ac:dyDescent="0.25">
      <c r="A618" t="s">
        <v>759</v>
      </c>
      <c r="B618" t="s">
        <v>760</v>
      </c>
      <c r="C618">
        <v>1</v>
      </c>
      <c r="D618">
        <v>1</v>
      </c>
      <c r="E618" s="1">
        <v>1</v>
      </c>
      <c r="F618">
        <f>Table1[[#This Row],[Number of HITs approved or rejected - Lifetime]]-Table1[[#This Row],[Number of HITs approved or rejected - Last 30 days]]</f>
        <v>1</v>
      </c>
      <c r="G618">
        <f>Table1[[#This Row],[Number of HITs approved - Lifetime]]-Table1[[#This Row],[Number of HITs approved - Last 30 days]]</f>
        <v>1</v>
      </c>
      <c r="H618">
        <f>IF(Table1[[#This Row],[HITS submitted before]]&gt;Table1[[#This Row],[HITs Approved Before]],Table1[[#This Row],[HITS submitted before]]-Table1[[#This Row],[HITs Approved Before]],0)</f>
        <v>0</v>
      </c>
      <c r="I618">
        <v>0</v>
      </c>
      <c r="J618">
        <v>0</v>
      </c>
      <c r="K618">
        <f>Table1[[#This Row],[Number of HITs approved or rejected - Last 30 days]]-Table1[[#This Row],[Number of HITs approved - Last 30 days]]</f>
        <v>0</v>
      </c>
      <c r="L6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8" s="1">
        <v>0</v>
      </c>
      <c r="N618">
        <v>0</v>
      </c>
      <c r="O618">
        <v>0</v>
      </c>
      <c r="P618" s="1">
        <v>0</v>
      </c>
      <c r="Q618" t="s">
        <v>15</v>
      </c>
      <c r="S618" t="str">
        <f>IF(Table1[[#This Row],[HITS submitted before]]&lt;&gt;0,Table1[[#This Row],[Worker ID]],0)</f>
        <v>A2HL39CEIT13L6</v>
      </c>
      <c r="T618">
        <f>IF(Table1[[#This Row],[Number of HITs approved or rejected - Last 30 days]]&lt;&gt;0,Table1[[#This Row],[Worker ID]],0)</f>
        <v>0</v>
      </c>
      <c r="U618" t="str">
        <f>IF(AND(Table1[[#This Row],[HITS submitted before]]&lt;&gt;0,Table1[[#This Row],[Number of HITs approved or rejected - Last 30 days]]=0),Table1[[#This Row],[Worker ID]],0)</f>
        <v>A2HL39CEIT13L6</v>
      </c>
      <c r="V618">
        <f>IF(AND(Table1[[#This Row],[HITS submitted before]]=0,Table1[[#This Row],[Number of HITs approved or rejected - Last 30 days]]&lt;&gt;0),Table1[[#This Row],[Worker ID]],0)</f>
        <v>0</v>
      </c>
      <c r="W618">
        <f>IF(AND(Table1[[#This Row],[HITS submitted before]]&lt;&gt;0,Table1[[#This Row],[Number of HITs approved or rejected - Last 30 days]]&lt;&gt;0),Table1[[#This Row],[Worker ID]],0)</f>
        <v>0</v>
      </c>
    </row>
    <row r="619" spans="1:23" x14ac:dyDescent="0.25">
      <c r="A619" t="s">
        <v>761</v>
      </c>
      <c r="B619" t="s">
        <v>762</v>
      </c>
      <c r="C619">
        <v>1</v>
      </c>
      <c r="D619">
        <v>1</v>
      </c>
      <c r="E619" s="1">
        <v>1</v>
      </c>
      <c r="F619">
        <f>Table1[[#This Row],[Number of HITs approved or rejected - Lifetime]]-Table1[[#This Row],[Number of HITs approved or rejected - Last 30 days]]</f>
        <v>1</v>
      </c>
      <c r="G619">
        <f>Table1[[#This Row],[Number of HITs approved - Lifetime]]-Table1[[#This Row],[Number of HITs approved - Last 30 days]]</f>
        <v>1</v>
      </c>
      <c r="H619">
        <f>IF(Table1[[#This Row],[HITS submitted before]]&gt;Table1[[#This Row],[HITs Approved Before]],Table1[[#This Row],[HITS submitted before]]-Table1[[#This Row],[HITs Approved Before]],0)</f>
        <v>0</v>
      </c>
      <c r="I619">
        <v>0</v>
      </c>
      <c r="J619">
        <v>0</v>
      </c>
      <c r="K619">
        <f>Table1[[#This Row],[Number of HITs approved or rejected - Last 30 days]]-Table1[[#This Row],[Number of HITs approved - Last 30 days]]</f>
        <v>0</v>
      </c>
      <c r="L6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19" s="1">
        <v>0</v>
      </c>
      <c r="N619">
        <v>0</v>
      </c>
      <c r="O619">
        <v>0</v>
      </c>
      <c r="P619" s="1">
        <v>0</v>
      </c>
      <c r="Q619" t="s">
        <v>15</v>
      </c>
      <c r="S619" t="str">
        <f>IF(Table1[[#This Row],[HITS submitted before]]&lt;&gt;0,Table1[[#This Row],[Worker ID]],0)</f>
        <v>A2HNC4DTLWOAVQ</v>
      </c>
      <c r="T619">
        <f>IF(Table1[[#This Row],[Number of HITs approved or rejected - Last 30 days]]&lt;&gt;0,Table1[[#This Row],[Worker ID]],0)</f>
        <v>0</v>
      </c>
      <c r="U619" t="str">
        <f>IF(AND(Table1[[#This Row],[HITS submitted before]]&lt;&gt;0,Table1[[#This Row],[Number of HITs approved or rejected - Last 30 days]]=0),Table1[[#This Row],[Worker ID]],0)</f>
        <v>A2HNC4DTLWOAVQ</v>
      </c>
      <c r="V619">
        <f>IF(AND(Table1[[#This Row],[HITS submitted before]]=0,Table1[[#This Row],[Number of HITs approved or rejected - Last 30 days]]&lt;&gt;0),Table1[[#This Row],[Worker ID]],0)</f>
        <v>0</v>
      </c>
      <c r="W619">
        <f>IF(AND(Table1[[#This Row],[HITS submitted before]]&lt;&gt;0,Table1[[#This Row],[Number of HITs approved or rejected - Last 30 days]]&lt;&gt;0),Table1[[#This Row],[Worker ID]],0)</f>
        <v>0</v>
      </c>
    </row>
    <row r="620" spans="1:23" x14ac:dyDescent="0.25">
      <c r="A620" t="s">
        <v>765</v>
      </c>
      <c r="B620" t="s">
        <v>766</v>
      </c>
      <c r="C620">
        <v>2</v>
      </c>
      <c r="D620">
        <v>2</v>
      </c>
      <c r="E620" s="1">
        <v>1</v>
      </c>
      <c r="F620">
        <f>Table1[[#This Row],[Number of HITs approved or rejected - Lifetime]]-Table1[[#This Row],[Number of HITs approved or rejected - Last 30 days]]</f>
        <v>2</v>
      </c>
      <c r="G620">
        <f>Table1[[#This Row],[Number of HITs approved - Lifetime]]-Table1[[#This Row],[Number of HITs approved - Last 30 days]]</f>
        <v>2</v>
      </c>
      <c r="H620">
        <f>IF(Table1[[#This Row],[HITS submitted before]]&gt;Table1[[#This Row],[HITs Approved Before]],Table1[[#This Row],[HITS submitted before]]-Table1[[#This Row],[HITs Approved Before]],0)</f>
        <v>0</v>
      </c>
      <c r="I620">
        <v>0</v>
      </c>
      <c r="J620">
        <v>0</v>
      </c>
      <c r="K620">
        <f>Table1[[#This Row],[Number of HITs approved or rejected - Last 30 days]]-Table1[[#This Row],[Number of HITs approved - Last 30 days]]</f>
        <v>0</v>
      </c>
      <c r="L6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0" s="1">
        <v>0</v>
      </c>
      <c r="N620">
        <v>0</v>
      </c>
      <c r="O620">
        <v>0</v>
      </c>
      <c r="P620" s="1">
        <v>0</v>
      </c>
      <c r="Q620" t="s">
        <v>15</v>
      </c>
      <c r="S620" t="str">
        <f>IF(Table1[[#This Row],[HITS submitted before]]&lt;&gt;0,Table1[[#This Row],[Worker ID]],0)</f>
        <v>A2HR7ZIX42FEPG</v>
      </c>
      <c r="T620">
        <f>IF(Table1[[#This Row],[Number of HITs approved or rejected - Last 30 days]]&lt;&gt;0,Table1[[#This Row],[Worker ID]],0)</f>
        <v>0</v>
      </c>
      <c r="U620" t="str">
        <f>IF(AND(Table1[[#This Row],[HITS submitted before]]&lt;&gt;0,Table1[[#This Row],[Number of HITs approved or rejected - Last 30 days]]=0),Table1[[#This Row],[Worker ID]],0)</f>
        <v>A2HR7ZIX42FEPG</v>
      </c>
      <c r="V620">
        <f>IF(AND(Table1[[#This Row],[HITS submitted before]]=0,Table1[[#This Row],[Number of HITs approved or rejected - Last 30 days]]&lt;&gt;0),Table1[[#This Row],[Worker ID]],0)</f>
        <v>0</v>
      </c>
      <c r="W620">
        <f>IF(AND(Table1[[#This Row],[HITS submitted before]]&lt;&gt;0,Table1[[#This Row],[Number of HITs approved or rejected - Last 30 days]]&lt;&gt;0),Table1[[#This Row],[Worker ID]],0)</f>
        <v>0</v>
      </c>
    </row>
    <row r="621" spans="1:23" x14ac:dyDescent="0.25">
      <c r="A621" t="s">
        <v>767</v>
      </c>
      <c r="B621" t="s">
        <v>768</v>
      </c>
      <c r="C621">
        <v>1</v>
      </c>
      <c r="D621">
        <v>1</v>
      </c>
      <c r="E621" s="1">
        <v>1</v>
      </c>
      <c r="F621">
        <f>Table1[[#This Row],[Number of HITs approved or rejected - Lifetime]]-Table1[[#This Row],[Number of HITs approved or rejected - Last 30 days]]</f>
        <v>1</v>
      </c>
      <c r="G621">
        <f>Table1[[#This Row],[Number of HITs approved - Lifetime]]-Table1[[#This Row],[Number of HITs approved - Last 30 days]]</f>
        <v>1</v>
      </c>
      <c r="H621">
        <f>IF(Table1[[#This Row],[HITS submitted before]]&gt;Table1[[#This Row],[HITs Approved Before]],Table1[[#This Row],[HITS submitted before]]-Table1[[#This Row],[HITs Approved Before]],0)</f>
        <v>0</v>
      </c>
      <c r="I621">
        <v>0</v>
      </c>
      <c r="J621">
        <v>0</v>
      </c>
      <c r="K621">
        <f>Table1[[#This Row],[Number of HITs approved or rejected - Last 30 days]]-Table1[[#This Row],[Number of HITs approved - Last 30 days]]</f>
        <v>0</v>
      </c>
      <c r="L6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1" s="1">
        <v>0</v>
      </c>
      <c r="N621">
        <v>0</v>
      </c>
      <c r="O621">
        <v>0</v>
      </c>
      <c r="P621" s="1">
        <v>0</v>
      </c>
      <c r="Q621" t="s">
        <v>15</v>
      </c>
      <c r="S621" t="str">
        <f>IF(Table1[[#This Row],[HITS submitted before]]&lt;&gt;0,Table1[[#This Row],[Worker ID]],0)</f>
        <v>A2HVYJD7Z81BQS</v>
      </c>
      <c r="T621">
        <f>IF(Table1[[#This Row],[Number of HITs approved or rejected - Last 30 days]]&lt;&gt;0,Table1[[#This Row],[Worker ID]],0)</f>
        <v>0</v>
      </c>
      <c r="U621" t="str">
        <f>IF(AND(Table1[[#This Row],[HITS submitted before]]&lt;&gt;0,Table1[[#This Row],[Number of HITs approved or rejected - Last 30 days]]=0),Table1[[#This Row],[Worker ID]],0)</f>
        <v>A2HVYJD7Z81BQS</v>
      </c>
      <c r="V621">
        <f>IF(AND(Table1[[#This Row],[HITS submitted before]]=0,Table1[[#This Row],[Number of HITs approved or rejected - Last 30 days]]&lt;&gt;0),Table1[[#This Row],[Worker ID]],0)</f>
        <v>0</v>
      </c>
      <c r="W621">
        <f>IF(AND(Table1[[#This Row],[HITS submitted before]]&lt;&gt;0,Table1[[#This Row],[Number of HITs approved or rejected - Last 30 days]]&lt;&gt;0),Table1[[#This Row],[Worker ID]],0)</f>
        <v>0</v>
      </c>
    </row>
    <row r="622" spans="1:23" x14ac:dyDescent="0.25">
      <c r="A622" t="s">
        <v>769</v>
      </c>
      <c r="B622" t="s">
        <v>770</v>
      </c>
      <c r="C622">
        <v>1</v>
      </c>
      <c r="D622">
        <v>1</v>
      </c>
      <c r="E622" s="1">
        <v>1</v>
      </c>
      <c r="F622">
        <f>Table1[[#This Row],[Number of HITs approved or rejected - Lifetime]]-Table1[[#This Row],[Number of HITs approved or rejected - Last 30 days]]</f>
        <v>1</v>
      </c>
      <c r="G622">
        <f>Table1[[#This Row],[Number of HITs approved - Lifetime]]-Table1[[#This Row],[Number of HITs approved - Last 30 days]]</f>
        <v>1</v>
      </c>
      <c r="H622">
        <f>IF(Table1[[#This Row],[HITS submitted before]]&gt;Table1[[#This Row],[HITs Approved Before]],Table1[[#This Row],[HITS submitted before]]-Table1[[#This Row],[HITs Approved Before]],0)</f>
        <v>0</v>
      </c>
      <c r="I622">
        <v>0</v>
      </c>
      <c r="J622">
        <v>0</v>
      </c>
      <c r="K622">
        <f>Table1[[#This Row],[Number of HITs approved or rejected - Last 30 days]]-Table1[[#This Row],[Number of HITs approved - Last 30 days]]</f>
        <v>0</v>
      </c>
      <c r="L6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2" s="1">
        <v>0</v>
      </c>
      <c r="N622">
        <v>0</v>
      </c>
      <c r="O622">
        <v>0</v>
      </c>
      <c r="P622" s="1">
        <v>0</v>
      </c>
      <c r="Q622" t="s">
        <v>15</v>
      </c>
      <c r="S622" t="str">
        <f>IF(Table1[[#This Row],[HITS submitted before]]&lt;&gt;0,Table1[[#This Row],[Worker ID]],0)</f>
        <v>A2I0TM3DMTCFI5</v>
      </c>
      <c r="T622">
        <f>IF(Table1[[#This Row],[Number of HITs approved or rejected - Last 30 days]]&lt;&gt;0,Table1[[#This Row],[Worker ID]],0)</f>
        <v>0</v>
      </c>
      <c r="U622" t="str">
        <f>IF(AND(Table1[[#This Row],[HITS submitted before]]&lt;&gt;0,Table1[[#This Row],[Number of HITs approved or rejected - Last 30 days]]=0),Table1[[#This Row],[Worker ID]],0)</f>
        <v>A2I0TM3DMTCFI5</v>
      </c>
      <c r="V622">
        <f>IF(AND(Table1[[#This Row],[HITS submitted before]]=0,Table1[[#This Row],[Number of HITs approved or rejected - Last 30 days]]&lt;&gt;0),Table1[[#This Row],[Worker ID]],0)</f>
        <v>0</v>
      </c>
      <c r="W622">
        <f>IF(AND(Table1[[#This Row],[HITS submitted before]]&lt;&gt;0,Table1[[#This Row],[Number of HITs approved or rejected - Last 30 days]]&lt;&gt;0),Table1[[#This Row],[Worker ID]],0)</f>
        <v>0</v>
      </c>
    </row>
    <row r="623" spans="1:23" x14ac:dyDescent="0.25">
      <c r="A623" t="s">
        <v>771</v>
      </c>
      <c r="B623" t="s">
        <v>772</v>
      </c>
      <c r="C623">
        <v>1</v>
      </c>
      <c r="D623">
        <v>1</v>
      </c>
      <c r="E623" s="1">
        <v>1</v>
      </c>
      <c r="F623">
        <f>Table1[[#This Row],[Number of HITs approved or rejected - Lifetime]]-Table1[[#This Row],[Number of HITs approved or rejected - Last 30 days]]</f>
        <v>1</v>
      </c>
      <c r="G623">
        <f>Table1[[#This Row],[Number of HITs approved - Lifetime]]-Table1[[#This Row],[Number of HITs approved - Last 30 days]]</f>
        <v>1</v>
      </c>
      <c r="H623">
        <f>IF(Table1[[#This Row],[HITS submitted before]]&gt;Table1[[#This Row],[HITs Approved Before]],Table1[[#This Row],[HITS submitted before]]-Table1[[#This Row],[HITs Approved Before]],0)</f>
        <v>0</v>
      </c>
      <c r="I623">
        <v>0</v>
      </c>
      <c r="J623">
        <v>0</v>
      </c>
      <c r="K623">
        <f>Table1[[#This Row],[Number of HITs approved or rejected - Last 30 days]]-Table1[[#This Row],[Number of HITs approved - Last 30 days]]</f>
        <v>0</v>
      </c>
      <c r="L6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3" s="1">
        <v>0</v>
      </c>
      <c r="N623">
        <v>0</v>
      </c>
      <c r="O623">
        <v>0</v>
      </c>
      <c r="P623" s="1">
        <v>0</v>
      </c>
      <c r="Q623" t="s">
        <v>15</v>
      </c>
      <c r="S623" t="str">
        <f>IF(Table1[[#This Row],[HITS submitted before]]&lt;&gt;0,Table1[[#This Row],[Worker ID]],0)</f>
        <v>A2IFBLO7S1UYTZ</v>
      </c>
      <c r="T623">
        <f>IF(Table1[[#This Row],[Number of HITs approved or rejected - Last 30 days]]&lt;&gt;0,Table1[[#This Row],[Worker ID]],0)</f>
        <v>0</v>
      </c>
      <c r="U623" t="str">
        <f>IF(AND(Table1[[#This Row],[HITS submitted before]]&lt;&gt;0,Table1[[#This Row],[Number of HITs approved or rejected - Last 30 days]]=0),Table1[[#This Row],[Worker ID]],0)</f>
        <v>A2IFBLO7S1UYTZ</v>
      </c>
      <c r="V623">
        <f>IF(AND(Table1[[#This Row],[HITS submitted before]]=0,Table1[[#This Row],[Number of HITs approved or rejected - Last 30 days]]&lt;&gt;0),Table1[[#This Row],[Worker ID]],0)</f>
        <v>0</v>
      </c>
      <c r="W623">
        <f>IF(AND(Table1[[#This Row],[HITS submitted before]]&lt;&gt;0,Table1[[#This Row],[Number of HITs approved or rejected - Last 30 days]]&lt;&gt;0),Table1[[#This Row],[Worker ID]],0)</f>
        <v>0</v>
      </c>
    </row>
    <row r="624" spans="1:23" x14ac:dyDescent="0.25">
      <c r="A624" t="s">
        <v>773</v>
      </c>
      <c r="B624" t="s">
        <v>774</v>
      </c>
      <c r="C624">
        <v>1</v>
      </c>
      <c r="D624">
        <v>1</v>
      </c>
      <c r="E624" s="1">
        <v>1</v>
      </c>
      <c r="F624">
        <f>Table1[[#This Row],[Number of HITs approved or rejected - Lifetime]]-Table1[[#This Row],[Number of HITs approved or rejected - Last 30 days]]</f>
        <v>1</v>
      </c>
      <c r="G624">
        <f>Table1[[#This Row],[Number of HITs approved - Lifetime]]-Table1[[#This Row],[Number of HITs approved - Last 30 days]]</f>
        <v>1</v>
      </c>
      <c r="H624">
        <f>IF(Table1[[#This Row],[HITS submitted before]]&gt;Table1[[#This Row],[HITs Approved Before]],Table1[[#This Row],[HITS submitted before]]-Table1[[#This Row],[HITs Approved Before]],0)</f>
        <v>0</v>
      </c>
      <c r="I624">
        <v>0</v>
      </c>
      <c r="J624">
        <v>0</v>
      </c>
      <c r="K624">
        <f>Table1[[#This Row],[Number of HITs approved or rejected - Last 30 days]]-Table1[[#This Row],[Number of HITs approved - Last 30 days]]</f>
        <v>0</v>
      </c>
      <c r="L6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4" s="1">
        <v>0</v>
      </c>
      <c r="N624">
        <v>0</v>
      </c>
      <c r="O624">
        <v>0</v>
      </c>
      <c r="P624" s="1">
        <v>0</v>
      </c>
      <c r="Q624" t="s">
        <v>15</v>
      </c>
      <c r="S624" t="str">
        <f>IF(Table1[[#This Row],[HITS submitted before]]&lt;&gt;0,Table1[[#This Row],[Worker ID]],0)</f>
        <v>A2IL65G0502UBR</v>
      </c>
      <c r="T624">
        <f>IF(Table1[[#This Row],[Number of HITs approved or rejected - Last 30 days]]&lt;&gt;0,Table1[[#This Row],[Worker ID]],0)</f>
        <v>0</v>
      </c>
      <c r="U624" t="str">
        <f>IF(AND(Table1[[#This Row],[HITS submitted before]]&lt;&gt;0,Table1[[#This Row],[Number of HITs approved or rejected - Last 30 days]]=0),Table1[[#This Row],[Worker ID]],0)</f>
        <v>A2IL65G0502UBR</v>
      </c>
      <c r="V624">
        <f>IF(AND(Table1[[#This Row],[HITS submitted before]]=0,Table1[[#This Row],[Number of HITs approved or rejected - Last 30 days]]&lt;&gt;0),Table1[[#This Row],[Worker ID]],0)</f>
        <v>0</v>
      </c>
      <c r="W624">
        <f>IF(AND(Table1[[#This Row],[HITS submitted before]]&lt;&gt;0,Table1[[#This Row],[Number of HITs approved or rejected - Last 30 days]]&lt;&gt;0),Table1[[#This Row],[Worker ID]],0)</f>
        <v>0</v>
      </c>
    </row>
    <row r="625" spans="1:23" x14ac:dyDescent="0.25">
      <c r="A625" t="s">
        <v>779</v>
      </c>
      <c r="B625" t="s">
        <v>780</v>
      </c>
      <c r="C625">
        <v>1</v>
      </c>
      <c r="D625">
        <v>1</v>
      </c>
      <c r="E625" s="1">
        <v>1</v>
      </c>
      <c r="F625">
        <f>Table1[[#This Row],[Number of HITs approved or rejected - Lifetime]]-Table1[[#This Row],[Number of HITs approved or rejected - Last 30 days]]</f>
        <v>1</v>
      </c>
      <c r="G625">
        <f>Table1[[#This Row],[Number of HITs approved - Lifetime]]-Table1[[#This Row],[Number of HITs approved - Last 30 days]]</f>
        <v>1</v>
      </c>
      <c r="H625">
        <f>IF(Table1[[#This Row],[HITS submitted before]]&gt;Table1[[#This Row],[HITs Approved Before]],Table1[[#This Row],[HITS submitted before]]-Table1[[#This Row],[HITs Approved Before]],0)</f>
        <v>0</v>
      </c>
      <c r="I625">
        <v>0</v>
      </c>
      <c r="J625">
        <v>0</v>
      </c>
      <c r="K625">
        <f>Table1[[#This Row],[Number of HITs approved or rejected - Last 30 days]]-Table1[[#This Row],[Number of HITs approved - Last 30 days]]</f>
        <v>0</v>
      </c>
      <c r="L62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5" s="1">
        <v>0</v>
      </c>
      <c r="N625">
        <v>0</v>
      </c>
      <c r="O625">
        <v>0</v>
      </c>
      <c r="P625" s="1">
        <v>0</v>
      </c>
      <c r="Q625" t="s">
        <v>15</v>
      </c>
      <c r="S625" t="str">
        <f>IF(Table1[[#This Row],[HITS submitted before]]&lt;&gt;0,Table1[[#This Row],[Worker ID]],0)</f>
        <v>A2J2MYE6ZWJFZ4</v>
      </c>
      <c r="T625">
        <f>IF(Table1[[#This Row],[Number of HITs approved or rejected - Last 30 days]]&lt;&gt;0,Table1[[#This Row],[Worker ID]],0)</f>
        <v>0</v>
      </c>
      <c r="U625" t="str">
        <f>IF(AND(Table1[[#This Row],[HITS submitted before]]&lt;&gt;0,Table1[[#This Row],[Number of HITs approved or rejected - Last 30 days]]=0),Table1[[#This Row],[Worker ID]],0)</f>
        <v>A2J2MYE6ZWJFZ4</v>
      </c>
      <c r="V625">
        <f>IF(AND(Table1[[#This Row],[HITS submitted before]]=0,Table1[[#This Row],[Number of HITs approved or rejected - Last 30 days]]&lt;&gt;0),Table1[[#This Row],[Worker ID]],0)</f>
        <v>0</v>
      </c>
      <c r="W625">
        <f>IF(AND(Table1[[#This Row],[HITS submitted before]]&lt;&gt;0,Table1[[#This Row],[Number of HITs approved or rejected - Last 30 days]]&lt;&gt;0),Table1[[#This Row],[Worker ID]],0)</f>
        <v>0</v>
      </c>
    </row>
    <row r="626" spans="1:23" x14ac:dyDescent="0.25">
      <c r="A626" t="s">
        <v>781</v>
      </c>
      <c r="B626" t="s">
        <v>782</v>
      </c>
      <c r="C626">
        <v>1</v>
      </c>
      <c r="D626">
        <v>1</v>
      </c>
      <c r="E626" s="1">
        <v>1</v>
      </c>
      <c r="F626">
        <f>Table1[[#This Row],[Number of HITs approved or rejected - Lifetime]]-Table1[[#This Row],[Number of HITs approved or rejected - Last 30 days]]</f>
        <v>1</v>
      </c>
      <c r="G626">
        <f>Table1[[#This Row],[Number of HITs approved - Lifetime]]-Table1[[#This Row],[Number of HITs approved - Last 30 days]]</f>
        <v>1</v>
      </c>
      <c r="H626">
        <f>IF(Table1[[#This Row],[HITS submitted before]]&gt;Table1[[#This Row],[HITs Approved Before]],Table1[[#This Row],[HITS submitted before]]-Table1[[#This Row],[HITs Approved Before]],0)</f>
        <v>0</v>
      </c>
      <c r="I626">
        <v>0</v>
      </c>
      <c r="J626">
        <v>0</v>
      </c>
      <c r="K626">
        <f>Table1[[#This Row],[Number of HITs approved or rejected - Last 30 days]]-Table1[[#This Row],[Number of HITs approved - Last 30 days]]</f>
        <v>0</v>
      </c>
      <c r="L62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6" s="1">
        <v>0</v>
      </c>
      <c r="N626">
        <v>0</v>
      </c>
      <c r="O626">
        <v>0</v>
      </c>
      <c r="P626" s="1">
        <v>0</v>
      </c>
      <c r="Q626" t="s">
        <v>15</v>
      </c>
      <c r="S626" t="str">
        <f>IF(Table1[[#This Row],[HITS submitted before]]&lt;&gt;0,Table1[[#This Row],[Worker ID]],0)</f>
        <v>A2JAECGYB2Y7MC</v>
      </c>
      <c r="T626">
        <f>IF(Table1[[#This Row],[Number of HITs approved or rejected - Last 30 days]]&lt;&gt;0,Table1[[#This Row],[Worker ID]],0)</f>
        <v>0</v>
      </c>
      <c r="U626" t="str">
        <f>IF(AND(Table1[[#This Row],[HITS submitted before]]&lt;&gt;0,Table1[[#This Row],[Number of HITs approved or rejected - Last 30 days]]=0),Table1[[#This Row],[Worker ID]],0)</f>
        <v>A2JAECGYB2Y7MC</v>
      </c>
      <c r="V626">
        <f>IF(AND(Table1[[#This Row],[HITS submitted before]]=0,Table1[[#This Row],[Number of HITs approved or rejected - Last 30 days]]&lt;&gt;0),Table1[[#This Row],[Worker ID]],0)</f>
        <v>0</v>
      </c>
      <c r="W626">
        <f>IF(AND(Table1[[#This Row],[HITS submitted before]]&lt;&gt;0,Table1[[#This Row],[Number of HITs approved or rejected - Last 30 days]]&lt;&gt;0),Table1[[#This Row],[Worker ID]],0)</f>
        <v>0</v>
      </c>
    </row>
    <row r="627" spans="1:23" x14ac:dyDescent="0.25">
      <c r="A627" t="s">
        <v>791</v>
      </c>
      <c r="B627" t="s">
        <v>792</v>
      </c>
      <c r="C627">
        <v>1</v>
      </c>
      <c r="D627">
        <v>1</v>
      </c>
      <c r="E627" s="1">
        <v>1</v>
      </c>
      <c r="F627">
        <f>Table1[[#This Row],[Number of HITs approved or rejected - Lifetime]]-Table1[[#This Row],[Number of HITs approved or rejected - Last 30 days]]</f>
        <v>1</v>
      </c>
      <c r="G627">
        <f>Table1[[#This Row],[Number of HITs approved - Lifetime]]-Table1[[#This Row],[Number of HITs approved - Last 30 days]]</f>
        <v>1</v>
      </c>
      <c r="H627">
        <f>IF(Table1[[#This Row],[HITS submitted before]]&gt;Table1[[#This Row],[HITs Approved Before]],Table1[[#This Row],[HITS submitted before]]-Table1[[#This Row],[HITs Approved Before]],0)</f>
        <v>0</v>
      </c>
      <c r="I627">
        <v>0</v>
      </c>
      <c r="J627">
        <v>0</v>
      </c>
      <c r="K627">
        <f>Table1[[#This Row],[Number of HITs approved or rejected - Last 30 days]]-Table1[[#This Row],[Number of HITs approved - Last 30 days]]</f>
        <v>0</v>
      </c>
      <c r="L62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7" s="1">
        <v>0</v>
      </c>
      <c r="N627">
        <v>0</v>
      </c>
      <c r="O627">
        <v>0</v>
      </c>
      <c r="P627" s="1">
        <v>0</v>
      </c>
      <c r="Q627" t="s">
        <v>15</v>
      </c>
      <c r="S627" t="str">
        <f>IF(Table1[[#This Row],[HITS submitted before]]&lt;&gt;0,Table1[[#This Row],[Worker ID]],0)</f>
        <v>A2JN91B15ZZXYR</v>
      </c>
      <c r="T627">
        <f>IF(Table1[[#This Row],[Number of HITs approved or rejected - Last 30 days]]&lt;&gt;0,Table1[[#This Row],[Worker ID]],0)</f>
        <v>0</v>
      </c>
      <c r="U627" t="str">
        <f>IF(AND(Table1[[#This Row],[HITS submitted before]]&lt;&gt;0,Table1[[#This Row],[Number of HITs approved or rejected - Last 30 days]]=0),Table1[[#This Row],[Worker ID]],0)</f>
        <v>A2JN91B15ZZXYR</v>
      </c>
      <c r="V627">
        <f>IF(AND(Table1[[#This Row],[HITS submitted before]]=0,Table1[[#This Row],[Number of HITs approved or rejected - Last 30 days]]&lt;&gt;0),Table1[[#This Row],[Worker ID]],0)</f>
        <v>0</v>
      </c>
      <c r="W627">
        <f>IF(AND(Table1[[#This Row],[HITS submitted before]]&lt;&gt;0,Table1[[#This Row],[Number of HITs approved or rejected - Last 30 days]]&lt;&gt;0),Table1[[#This Row],[Worker ID]],0)</f>
        <v>0</v>
      </c>
    </row>
    <row r="628" spans="1:23" x14ac:dyDescent="0.25">
      <c r="A628" t="s">
        <v>793</v>
      </c>
      <c r="B628" t="s">
        <v>794</v>
      </c>
      <c r="C628">
        <v>1</v>
      </c>
      <c r="D628">
        <v>1</v>
      </c>
      <c r="E628" s="1">
        <v>1</v>
      </c>
      <c r="F628">
        <f>Table1[[#This Row],[Number of HITs approved or rejected - Lifetime]]-Table1[[#This Row],[Number of HITs approved or rejected - Last 30 days]]</f>
        <v>1</v>
      </c>
      <c r="G628">
        <f>Table1[[#This Row],[Number of HITs approved - Lifetime]]-Table1[[#This Row],[Number of HITs approved - Last 30 days]]</f>
        <v>1</v>
      </c>
      <c r="H628">
        <f>IF(Table1[[#This Row],[HITS submitted before]]&gt;Table1[[#This Row],[HITs Approved Before]],Table1[[#This Row],[HITS submitted before]]-Table1[[#This Row],[HITs Approved Before]],0)</f>
        <v>0</v>
      </c>
      <c r="I628">
        <v>0</v>
      </c>
      <c r="J628">
        <v>0</v>
      </c>
      <c r="K628">
        <f>Table1[[#This Row],[Number of HITs approved or rejected - Last 30 days]]-Table1[[#This Row],[Number of HITs approved - Last 30 days]]</f>
        <v>0</v>
      </c>
      <c r="L62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8" s="1">
        <v>0</v>
      </c>
      <c r="N628">
        <v>0</v>
      </c>
      <c r="O628">
        <v>0</v>
      </c>
      <c r="P628" s="1">
        <v>0</v>
      </c>
      <c r="Q628" t="s">
        <v>15</v>
      </c>
      <c r="S628" t="str">
        <f>IF(Table1[[#This Row],[HITS submitted before]]&lt;&gt;0,Table1[[#This Row],[Worker ID]],0)</f>
        <v>A2JQOU78XJA6VP</v>
      </c>
      <c r="T628">
        <f>IF(Table1[[#This Row],[Number of HITs approved or rejected - Last 30 days]]&lt;&gt;0,Table1[[#This Row],[Worker ID]],0)</f>
        <v>0</v>
      </c>
      <c r="U628" t="str">
        <f>IF(AND(Table1[[#This Row],[HITS submitted before]]&lt;&gt;0,Table1[[#This Row],[Number of HITs approved or rejected - Last 30 days]]=0),Table1[[#This Row],[Worker ID]],0)</f>
        <v>A2JQOU78XJA6VP</v>
      </c>
      <c r="V628">
        <f>IF(AND(Table1[[#This Row],[HITS submitted before]]=0,Table1[[#This Row],[Number of HITs approved or rejected - Last 30 days]]&lt;&gt;0),Table1[[#This Row],[Worker ID]],0)</f>
        <v>0</v>
      </c>
      <c r="W628">
        <f>IF(AND(Table1[[#This Row],[HITS submitted before]]&lt;&gt;0,Table1[[#This Row],[Number of HITs approved or rejected - Last 30 days]]&lt;&gt;0),Table1[[#This Row],[Worker ID]],0)</f>
        <v>0</v>
      </c>
    </row>
    <row r="629" spans="1:23" x14ac:dyDescent="0.25">
      <c r="A629" t="s">
        <v>795</v>
      </c>
      <c r="B629" t="s">
        <v>796</v>
      </c>
      <c r="C629">
        <v>1</v>
      </c>
      <c r="D629">
        <v>1</v>
      </c>
      <c r="E629" s="1">
        <v>1</v>
      </c>
      <c r="F629">
        <f>Table1[[#This Row],[Number of HITs approved or rejected - Lifetime]]-Table1[[#This Row],[Number of HITs approved or rejected - Last 30 days]]</f>
        <v>1</v>
      </c>
      <c r="G629">
        <f>Table1[[#This Row],[Number of HITs approved - Lifetime]]-Table1[[#This Row],[Number of HITs approved - Last 30 days]]</f>
        <v>1</v>
      </c>
      <c r="H629">
        <f>IF(Table1[[#This Row],[HITS submitted before]]&gt;Table1[[#This Row],[HITs Approved Before]],Table1[[#This Row],[HITS submitted before]]-Table1[[#This Row],[HITs Approved Before]],0)</f>
        <v>0</v>
      </c>
      <c r="I629">
        <v>0</v>
      </c>
      <c r="J629">
        <v>0</v>
      </c>
      <c r="K629">
        <f>Table1[[#This Row],[Number of HITs approved or rejected - Last 30 days]]-Table1[[#This Row],[Number of HITs approved - Last 30 days]]</f>
        <v>0</v>
      </c>
      <c r="L62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29" s="1">
        <v>0</v>
      </c>
      <c r="N629">
        <v>0</v>
      </c>
      <c r="O629">
        <v>0</v>
      </c>
      <c r="P629" s="1">
        <v>0</v>
      </c>
      <c r="Q629" t="s">
        <v>15</v>
      </c>
      <c r="S629" t="str">
        <f>IF(Table1[[#This Row],[HITS submitted before]]&lt;&gt;0,Table1[[#This Row],[Worker ID]],0)</f>
        <v>A2KESA3HHO1A3A</v>
      </c>
      <c r="T629">
        <f>IF(Table1[[#This Row],[Number of HITs approved or rejected - Last 30 days]]&lt;&gt;0,Table1[[#This Row],[Worker ID]],0)</f>
        <v>0</v>
      </c>
      <c r="U629" t="str">
        <f>IF(AND(Table1[[#This Row],[HITS submitted before]]&lt;&gt;0,Table1[[#This Row],[Number of HITs approved or rejected - Last 30 days]]=0),Table1[[#This Row],[Worker ID]],0)</f>
        <v>A2KESA3HHO1A3A</v>
      </c>
      <c r="V629">
        <f>IF(AND(Table1[[#This Row],[HITS submitted before]]=0,Table1[[#This Row],[Number of HITs approved or rejected - Last 30 days]]&lt;&gt;0),Table1[[#This Row],[Worker ID]],0)</f>
        <v>0</v>
      </c>
      <c r="W629">
        <f>IF(AND(Table1[[#This Row],[HITS submitted before]]&lt;&gt;0,Table1[[#This Row],[Number of HITs approved or rejected - Last 30 days]]&lt;&gt;0),Table1[[#This Row],[Worker ID]],0)</f>
        <v>0</v>
      </c>
    </row>
    <row r="630" spans="1:23" x14ac:dyDescent="0.25">
      <c r="A630" t="s">
        <v>797</v>
      </c>
      <c r="B630" t="s">
        <v>798</v>
      </c>
      <c r="C630">
        <v>1</v>
      </c>
      <c r="D630">
        <v>1</v>
      </c>
      <c r="E630" s="1">
        <v>1</v>
      </c>
      <c r="F630">
        <f>Table1[[#This Row],[Number of HITs approved or rejected - Lifetime]]-Table1[[#This Row],[Number of HITs approved or rejected - Last 30 days]]</f>
        <v>1</v>
      </c>
      <c r="G630">
        <f>Table1[[#This Row],[Number of HITs approved - Lifetime]]-Table1[[#This Row],[Number of HITs approved - Last 30 days]]</f>
        <v>1</v>
      </c>
      <c r="H630">
        <f>IF(Table1[[#This Row],[HITS submitted before]]&gt;Table1[[#This Row],[HITs Approved Before]],Table1[[#This Row],[HITS submitted before]]-Table1[[#This Row],[HITs Approved Before]],0)</f>
        <v>0</v>
      </c>
      <c r="I630">
        <v>0</v>
      </c>
      <c r="J630">
        <v>0</v>
      </c>
      <c r="K630">
        <f>Table1[[#This Row],[Number of HITs approved or rejected - Last 30 days]]-Table1[[#This Row],[Number of HITs approved - Last 30 days]]</f>
        <v>0</v>
      </c>
      <c r="L63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0" s="1">
        <v>0</v>
      </c>
      <c r="N630">
        <v>0</v>
      </c>
      <c r="O630">
        <v>0</v>
      </c>
      <c r="P630" s="1">
        <v>0</v>
      </c>
      <c r="Q630" t="s">
        <v>15</v>
      </c>
      <c r="S630" t="str">
        <f>IF(Table1[[#This Row],[HITS submitted before]]&lt;&gt;0,Table1[[#This Row],[Worker ID]],0)</f>
        <v>A2KG8BZJFZ8255</v>
      </c>
      <c r="T630">
        <f>IF(Table1[[#This Row],[Number of HITs approved or rejected - Last 30 days]]&lt;&gt;0,Table1[[#This Row],[Worker ID]],0)</f>
        <v>0</v>
      </c>
      <c r="U630" t="str">
        <f>IF(AND(Table1[[#This Row],[HITS submitted before]]&lt;&gt;0,Table1[[#This Row],[Number of HITs approved or rejected - Last 30 days]]=0),Table1[[#This Row],[Worker ID]],0)</f>
        <v>A2KG8BZJFZ8255</v>
      </c>
      <c r="V630">
        <f>IF(AND(Table1[[#This Row],[HITS submitted before]]=0,Table1[[#This Row],[Number of HITs approved or rejected - Last 30 days]]&lt;&gt;0),Table1[[#This Row],[Worker ID]],0)</f>
        <v>0</v>
      </c>
      <c r="W630">
        <f>IF(AND(Table1[[#This Row],[HITS submitted before]]&lt;&gt;0,Table1[[#This Row],[Number of HITs approved or rejected - Last 30 days]]&lt;&gt;0),Table1[[#This Row],[Worker ID]],0)</f>
        <v>0</v>
      </c>
    </row>
    <row r="631" spans="1:23" x14ac:dyDescent="0.25">
      <c r="A631" t="s">
        <v>799</v>
      </c>
      <c r="B631" t="s">
        <v>800</v>
      </c>
      <c r="C631">
        <v>1</v>
      </c>
      <c r="D631">
        <v>1</v>
      </c>
      <c r="E631" s="1">
        <v>1</v>
      </c>
      <c r="F631">
        <f>Table1[[#This Row],[Number of HITs approved or rejected - Lifetime]]-Table1[[#This Row],[Number of HITs approved or rejected - Last 30 days]]</f>
        <v>1</v>
      </c>
      <c r="G631">
        <f>Table1[[#This Row],[Number of HITs approved - Lifetime]]-Table1[[#This Row],[Number of HITs approved - Last 30 days]]</f>
        <v>1</v>
      </c>
      <c r="H631">
        <f>IF(Table1[[#This Row],[HITS submitted before]]&gt;Table1[[#This Row],[HITs Approved Before]],Table1[[#This Row],[HITS submitted before]]-Table1[[#This Row],[HITs Approved Before]],0)</f>
        <v>0</v>
      </c>
      <c r="I631">
        <v>0</v>
      </c>
      <c r="J631">
        <v>0</v>
      </c>
      <c r="K631">
        <f>Table1[[#This Row],[Number of HITs approved or rejected - Last 30 days]]-Table1[[#This Row],[Number of HITs approved - Last 30 days]]</f>
        <v>0</v>
      </c>
      <c r="L63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1" s="1">
        <v>0</v>
      </c>
      <c r="N631">
        <v>0</v>
      </c>
      <c r="O631">
        <v>0</v>
      </c>
      <c r="P631" s="1">
        <v>0</v>
      </c>
      <c r="Q631" t="s">
        <v>15</v>
      </c>
      <c r="S631" t="str">
        <f>IF(Table1[[#This Row],[HITS submitted before]]&lt;&gt;0,Table1[[#This Row],[Worker ID]],0)</f>
        <v>A2KI0FDBL0BC32</v>
      </c>
      <c r="T631">
        <f>IF(Table1[[#This Row],[Number of HITs approved or rejected - Last 30 days]]&lt;&gt;0,Table1[[#This Row],[Worker ID]],0)</f>
        <v>0</v>
      </c>
      <c r="U631" t="str">
        <f>IF(AND(Table1[[#This Row],[HITS submitted before]]&lt;&gt;0,Table1[[#This Row],[Number of HITs approved or rejected - Last 30 days]]=0),Table1[[#This Row],[Worker ID]],0)</f>
        <v>A2KI0FDBL0BC32</v>
      </c>
      <c r="V631">
        <f>IF(AND(Table1[[#This Row],[HITS submitted before]]=0,Table1[[#This Row],[Number of HITs approved or rejected - Last 30 days]]&lt;&gt;0),Table1[[#This Row],[Worker ID]],0)</f>
        <v>0</v>
      </c>
      <c r="W631">
        <f>IF(AND(Table1[[#This Row],[HITS submitted before]]&lt;&gt;0,Table1[[#This Row],[Number of HITs approved or rejected - Last 30 days]]&lt;&gt;0),Table1[[#This Row],[Worker ID]],0)</f>
        <v>0</v>
      </c>
    </row>
    <row r="632" spans="1:23" x14ac:dyDescent="0.25">
      <c r="A632" t="s">
        <v>801</v>
      </c>
      <c r="B632" t="s">
        <v>802</v>
      </c>
      <c r="C632">
        <v>1</v>
      </c>
      <c r="D632">
        <v>1</v>
      </c>
      <c r="E632" s="1">
        <v>1</v>
      </c>
      <c r="F632">
        <f>Table1[[#This Row],[Number of HITs approved or rejected - Lifetime]]-Table1[[#This Row],[Number of HITs approved or rejected - Last 30 days]]</f>
        <v>1</v>
      </c>
      <c r="G632">
        <f>Table1[[#This Row],[Number of HITs approved - Lifetime]]-Table1[[#This Row],[Number of HITs approved - Last 30 days]]</f>
        <v>1</v>
      </c>
      <c r="H632">
        <f>IF(Table1[[#This Row],[HITS submitted before]]&gt;Table1[[#This Row],[HITs Approved Before]],Table1[[#This Row],[HITS submitted before]]-Table1[[#This Row],[HITs Approved Before]],0)</f>
        <v>0</v>
      </c>
      <c r="I632">
        <v>0</v>
      </c>
      <c r="J632">
        <v>0</v>
      </c>
      <c r="K632">
        <f>Table1[[#This Row],[Number of HITs approved or rejected - Last 30 days]]-Table1[[#This Row],[Number of HITs approved - Last 30 days]]</f>
        <v>0</v>
      </c>
      <c r="L63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2" s="1">
        <v>0</v>
      </c>
      <c r="N632">
        <v>0</v>
      </c>
      <c r="O632">
        <v>0</v>
      </c>
      <c r="P632" s="1">
        <v>0</v>
      </c>
      <c r="Q632" t="s">
        <v>15</v>
      </c>
      <c r="S632" t="str">
        <f>IF(Table1[[#This Row],[HITS submitted before]]&lt;&gt;0,Table1[[#This Row],[Worker ID]],0)</f>
        <v>A2KJHPO5XPM3UJ</v>
      </c>
      <c r="T632">
        <f>IF(Table1[[#This Row],[Number of HITs approved or rejected - Last 30 days]]&lt;&gt;0,Table1[[#This Row],[Worker ID]],0)</f>
        <v>0</v>
      </c>
      <c r="U632" t="str">
        <f>IF(AND(Table1[[#This Row],[HITS submitted before]]&lt;&gt;0,Table1[[#This Row],[Number of HITs approved or rejected - Last 30 days]]=0),Table1[[#This Row],[Worker ID]],0)</f>
        <v>A2KJHPO5XPM3UJ</v>
      </c>
      <c r="V632">
        <f>IF(AND(Table1[[#This Row],[HITS submitted before]]=0,Table1[[#This Row],[Number of HITs approved or rejected - Last 30 days]]&lt;&gt;0),Table1[[#This Row],[Worker ID]],0)</f>
        <v>0</v>
      </c>
      <c r="W632">
        <f>IF(AND(Table1[[#This Row],[HITS submitted before]]&lt;&gt;0,Table1[[#This Row],[Number of HITs approved or rejected - Last 30 days]]&lt;&gt;0),Table1[[#This Row],[Worker ID]],0)</f>
        <v>0</v>
      </c>
    </row>
    <row r="633" spans="1:23" x14ac:dyDescent="0.25">
      <c r="A633" t="s">
        <v>803</v>
      </c>
      <c r="B633" t="s">
        <v>804</v>
      </c>
      <c r="C633">
        <v>1</v>
      </c>
      <c r="D633">
        <v>1</v>
      </c>
      <c r="E633" s="1">
        <v>1</v>
      </c>
      <c r="F633">
        <f>Table1[[#This Row],[Number of HITs approved or rejected - Lifetime]]-Table1[[#This Row],[Number of HITs approved or rejected - Last 30 days]]</f>
        <v>1</v>
      </c>
      <c r="G633">
        <f>Table1[[#This Row],[Number of HITs approved - Lifetime]]-Table1[[#This Row],[Number of HITs approved - Last 30 days]]</f>
        <v>1</v>
      </c>
      <c r="H633">
        <f>IF(Table1[[#This Row],[HITS submitted before]]&gt;Table1[[#This Row],[HITs Approved Before]],Table1[[#This Row],[HITS submitted before]]-Table1[[#This Row],[HITs Approved Before]],0)</f>
        <v>0</v>
      </c>
      <c r="I633">
        <v>0</v>
      </c>
      <c r="J633">
        <v>0</v>
      </c>
      <c r="K633">
        <f>Table1[[#This Row],[Number of HITs approved or rejected - Last 30 days]]-Table1[[#This Row],[Number of HITs approved - Last 30 days]]</f>
        <v>0</v>
      </c>
      <c r="L63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3" s="1">
        <v>0</v>
      </c>
      <c r="N633">
        <v>0</v>
      </c>
      <c r="O633">
        <v>0</v>
      </c>
      <c r="P633" s="1">
        <v>0</v>
      </c>
      <c r="Q633" t="s">
        <v>15</v>
      </c>
      <c r="S633" t="str">
        <f>IF(Table1[[#This Row],[HITS submitted before]]&lt;&gt;0,Table1[[#This Row],[Worker ID]],0)</f>
        <v>A2KVCP6L4B7K6</v>
      </c>
      <c r="T633">
        <f>IF(Table1[[#This Row],[Number of HITs approved or rejected - Last 30 days]]&lt;&gt;0,Table1[[#This Row],[Worker ID]],0)</f>
        <v>0</v>
      </c>
      <c r="U633" t="str">
        <f>IF(AND(Table1[[#This Row],[HITS submitted before]]&lt;&gt;0,Table1[[#This Row],[Number of HITs approved or rejected - Last 30 days]]=0),Table1[[#This Row],[Worker ID]],0)</f>
        <v>A2KVCP6L4B7K6</v>
      </c>
      <c r="V633">
        <f>IF(AND(Table1[[#This Row],[HITS submitted before]]=0,Table1[[#This Row],[Number of HITs approved or rejected - Last 30 days]]&lt;&gt;0),Table1[[#This Row],[Worker ID]],0)</f>
        <v>0</v>
      </c>
      <c r="W633">
        <f>IF(AND(Table1[[#This Row],[HITS submitted before]]&lt;&gt;0,Table1[[#This Row],[Number of HITs approved or rejected - Last 30 days]]&lt;&gt;0),Table1[[#This Row],[Worker ID]],0)</f>
        <v>0</v>
      </c>
    </row>
    <row r="634" spans="1:23" x14ac:dyDescent="0.25">
      <c r="A634" t="s">
        <v>805</v>
      </c>
      <c r="B634" t="s">
        <v>806</v>
      </c>
      <c r="C634">
        <v>1</v>
      </c>
      <c r="D634">
        <v>1</v>
      </c>
      <c r="E634" s="1">
        <v>1</v>
      </c>
      <c r="F634">
        <f>Table1[[#This Row],[Number of HITs approved or rejected - Lifetime]]-Table1[[#This Row],[Number of HITs approved or rejected - Last 30 days]]</f>
        <v>1</v>
      </c>
      <c r="G634">
        <f>Table1[[#This Row],[Number of HITs approved - Lifetime]]-Table1[[#This Row],[Number of HITs approved - Last 30 days]]</f>
        <v>1</v>
      </c>
      <c r="H634">
        <f>IF(Table1[[#This Row],[HITS submitted before]]&gt;Table1[[#This Row],[HITs Approved Before]],Table1[[#This Row],[HITS submitted before]]-Table1[[#This Row],[HITs Approved Before]],0)</f>
        <v>0</v>
      </c>
      <c r="I634">
        <v>0</v>
      </c>
      <c r="J634">
        <v>0</v>
      </c>
      <c r="K634">
        <f>Table1[[#This Row],[Number of HITs approved or rejected - Last 30 days]]-Table1[[#This Row],[Number of HITs approved - Last 30 days]]</f>
        <v>0</v>
      </c>
      <c r="L63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4" s="1">
        <v>0</v>
      </c>
      <c r="N634">
        <v>0</v>
      </c>
      <c r="O634">
        <v>0</v>
      </c>
      <c r="P634" s="1">
        <v>0</v>
      </c>
      <c r="Q634" t="s">
        <v>15</v>
      </c>
      <c r="S634" t="str">
        <f>IF(Table1[[#This Row],[HITS submitted before]]&lt;&gt;0,Table1[[#This Row],[Worker ID]],0)</f>
        <v>A2L71Y9RWUWHG</v>
      </c>
      <c r="T634">
        <f>IF(Table1[[#This Row],[Number of HITs approved or rejected - Last 30 days]]&lt;&gt;0,Table1[[#This Row],[Worker ID]],0)</f>
        <v>0</v>
      </c>
      <c r="U634" t="str">
        <f>IF(AND(Table1[[#This Row],[HITS submitted before]]&lt;&gt;0,Table1[[#This Row],[Number of HITs approved or rejected - Last 30 days]]=0),Table1[[#This Row],[Worker ID]],0)</f>
        <v>A2L71Y9RWUWHG</v>
      </c>
      <c r="V634">
        <f>IF(AND(Table1[[#This Row],[HITS submitted before]]=0,Table1[[#This Row],[Number of HITs approved or rejected - Last 30 days]]&lt;&gt;0),Table1[[#This Row],[Worker ID]],0)</f>
        <v>0</v>
      </c>
      <c r="W634">
        <f>IF(AND(Table1[[#This Row],[HITS submitted before]]&lt;&gt;0,Table1[[#This Row],[Number of HITs approved or rejected - Last 30 days]]&lt;&gt;0),Table1[[#This Row],[Worker ID]],0)</f>
        <v>0</v>
      </c>
    </row>
    <row r="635" spans="1:23" x14ac:dyDescent="0.25">
      <c r="A635" t="s">
        <v>809</v>
      </c>
      <c r="B635" t="s">
        <v>810</v>
      </c>
      <c r="C635">
        <v>1</v>
      </c>
      <c r="D635">
        <v>0</v>
      </c>
      <c r="E635" s="1">
        <v>0</v>
      </c>
      <c r="F635">
        <f>Table1[[#This Row],[Number of HITs approved or rejected - Lifetime]]-Table1[[#This Row],[Number of HITs approved or rejected - Last 30 days]]</f>
        <v>1</v>
      </c>
      <c r="G635">
        <f>Table1[[#This Row],[Number of HITs approved - Lifetime]]-Table1[[#This Row],[Number of HITs approved - Last 30 days]]</f>
        <v>0</v>
      </c>
      <c r="H635">
        <f>IF(Table1[[#This Row],[HITS submitted before]]&gt;Table1[[#This Row],[HITs Approved Before]],Table1[[#This Row],[HITS submitted before]]-Table1[[#This Row],[HITs Approved Before]],0)</f>
        <v>1</v>
      </c>
      <c r="I635">
        <v>0</v>
      </c>
      <c r="J635">
        <v>0</v>
      </c>
      <c r="K635">
        <f>Table1[[#This Row],[Number of HITs approved or rejected - Last 30 days]]-Table1[[#This Row],[Number of HITs approved - Last 30 days]]</f>
        <v>0</v>
      </c>
      <c r="L63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5" s="1">
        <v>0</v>
      </c>
      <c r="N635">
        <v>0</v>
      </c>
      <c r="O635">
        <v>0</v>
      </c>
      <c r="P635" s="1">
        <v>0</v>
      </c>
      <c r="Q635" t="s">
        <v>15</v>
      </c>
      <c r="S635" t="str">
        <f>IF(Table1[[#This Row],[HITS submitted before]]&lt;&gt;0,Table1[[#This Row],[Worker ID]],0)</f>
        <v>A2LJAWY0LUIMN1</v>
      </c>
      <c r="T635">
        <f>IF(Table1[[#This Row],[Number of HITs approved or rejected - Last 30 days]]&lt;&gt;0,Table1[[#This Row],[Worker ID]],0)</f>
        <v>0</v>
      </c>
      <c r="U635" t="str">
        <f>IF(AND(Table1[[#This Row],[HITS submitted before]]&lt;&gt;0,Table1[[#This Row],[Number of HITs approved or rejected - Last 30 days]]=0),Table1[[#This Row],[Worker ID]],0)</f>
        <v>A2LJAWY0LUIMN1</v>
      </c>
      <c r="V635">
        <f>IF(AND(Table1[[#This Row],[HITS submitted before]]=0,Table1[[#This Row],[Number of HITs approved or rejected - Last 30 days]]&lt;&gt;0),Table1[[#This Row],[Worker ID]],0)</f>
        <v>0</v>
      </c>
      <c r="W635">
        <f>IF(AND(Table1[[#This Row],[HITS submitted before]]&lt;&gt;0,Table1[[#This Row],[Number of HITs approved or rejected - Last 30 days]]&lt;&gt;0),Table1[[#This Row],[Worker ID]],0)</f>
        <v>0</v>
      </c>
    </row>
    <row r="636" spans="1:23" x14ac:dyDescent="0.25">
      <c r="A636" t="s">
        <v>815</v>
      </c>
      <c r="B636" t="s">
        <v>816</v>
      </c>
      <c r="C636">
        <v>1</v>
      </c>
      <c r="D636">
        <v>1</v>
      </c>
      <c r="E636" s="1">
        <v>1</v>
      </c>
      <c r="F636">
        <f>Table1[[#This Row],[Number of HITs approved or rejected - Lifetime]]-Table1[[#This Row],[Number of HITs approved or rejected - Last 30 days]]</f>
        <v>1</v>
      </c>
      <c r="G636">
        <f>Table1[[#This Row],[Number of HITs approved - Lifetime]]-Table1[[#This Row],[Number of HITs approved - Last 30 days]]</f>
        <v>1</v>
      </c>
      <c r="H636">
        <f>IF(Table1[[#This Row],[HITS submitted before]]&gt;Table1[[#This Row],[HITs Approved Before]],Table1[[#This Row],[HITS submitted before]]-Table1[[#This Row],[HITs Approved Before]],0)</f>
        <v>0</v>
      </c>
      <c r="I636">
        <v>0</v>
      </c>
      <c r="J636">
        <v>0</v>
      </c>
      <c r="K636">
        <f>Table1[[#This Row],[Number of HITs approved or rejected - Last 30 days]]-Table1[[#This Row],[Number of HITs approved - Last 30 days]]</f>
        <v>0</v>
      </c>
      <c r="L63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6" s="1">
        <v>0</v>
      </c>
      <c r="N636">
        <v>0</v>
      </c>
      <c r="O636">
        <v>0</v>
      </c>
      <c r="P636" s="1">
        <v>0</v>
      </c>
      <c r="Q636" t="s">
        <v>15</v>
      </c>
      <c r="S636" t="str">
        <f>IF(Table1[[#This Row],[HITS submitted before]]&lt;&gt;0,Table1[[#This Row],[Worker ID]],0)</f>
        <v>A2LX3LKC8ULTBY</v>
      </c>
      <c r="T636">
        <f>IF(Table1[[#This Row],[Number of HITs approved or rejected - Last 30 days]]&lt;&gt;0,Table1[[#This Row],[Worker ID]],0)</f>
        <v>0</v>
      </c>
      <c r="U636" t="str">
        <f>IF(AND(Table1[[#This Row],[HITS submitted before]]&lt;&gt;0,Table1[[#This Row],[Number of HITs approved or rejected - Last 30 days]]=0),Table1[[#This Row],[Worker ID]],0)</f>
        <v>A2LX3LKC8ULTBY</v>
      </c>
      <c r="V636">
        <f>IF(AND(Table1[[#This Row],[HITS submitted before]]=0,Table1[[#This Row],[Number of HITs approved or rejected - Last 30 days]]&lt;&gt;0),Table1[[#This Row],[Worker ID]],0)</f>
        <v>0</v>
      </c>
      <c r="W636">
        <f>IF(AND(Table1[[#This Row],[HITS submitted before]]&lt;&gt;0,Table1[[#This Row],[Number of HITs approved or rejected - Last 30 days]]&lt;&gt;0),Table1[[#This Row],[Worker ID]],0)</f>
        <v>0</v>
      </c>
    </row>
    <row r="637" spans="1:23" x14ac:dyDescent="0.25">
      <c r="A637" t="s">
        <v>827</v>
      </c>
      <c r="B637" t="s">
        <v>828</v>
      </c>
      <c r="C637">
        <v>1</v>
      </c>
      <c r="D637">
        <v>1</v>
      </c>
      <c r="E637" s="1">
        <v>1</v>
      </c>
      <c r="F637">
        <f>Table1[[#This Row],[Number of HITs approved or rejected - Lifetime]]-Table1[[#This Row],[Number of HITs approved or rejected - Last 30 days]]</f>
        <v>1</v>
      </c>
      <c r="G637">
        <f>Table1[[#This Row],[Number of HITs approved - Lifetime]]-Table1[[#This Row],[Number of HITs approved - Last 30 days]]</f>
        <v>1</v>
      </c>
      <c r="H637">
        <f>IF(Table1[[#This Row],[HITS submitted before]]&gt;Table1[[#This Row],[HITs Approved Before]],Table1[[#This Row],[HITS submitted before]]-Table1[[#This Row],[HITs Approved Before]],0)</f>
        <v>0</v>
      </c>
      <c r="I637">
        <v>0</v>
      </c>
      <c r="J637">
        <v>0</v>
      </c>
      <c r="K637">
        <f>Table1[[#This Row],[Number of HITs approved or rejected - Last 30 days]]-Table1[[#This Row],[Number of HITs approved - Last 30 days]]</f>
        <v>0</v>
      </c>
      <c r="L63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7" s="1">
        <v>0</v>
      </c>
      <c r="N637">
        <v>0</v>
      </c>
      <c r="O637">
        <v>0</v>
      </c>
      <c r="P637" s="1">
        <v>0</v>
      </c>
      <c r="Q637" t="s">
        <v>15</v>
      </c>
      <c r="S637" t="str">
        <f>IF(Table1[[#This Row],[HITS submitted before]]&lt;&gt;0,Table1[[#This Row],[Worker ID]],0)</f>
        <v>A2N9K5FCGQ60Y4</v>
      </c>
      <c r="T637">
        <f>IF(Table1[[#This Row],[Number of HITs approved or rejected - Last 30 days]]&lt;&gt;0,Table1[[#This Row],[Worker ID]],0)</f>
        <v>0</v>
      </c>
      <c r="U637" t="str">
        <f>IF(AND(Table1[[#This Row],[HITS submitted before]]&lt;&gt;0,Table1[[#This Row],[Number of HITs approved or rejected - Last 30 days]]=0),Table1[[#This Row],[Worker ID]],0)</f>
        <v>A2N9K5FCGQ60Y4</v>
      </c>
      <c r="V637">
        <f>IF(AND(Table1[[#This Row],[HITS submitted before]]=0,Table1[[#This Row],[Number of HITs approved or rejected - Last 30 days]]&lt;&gt;0),Table1[[#This Row],[Worker ID]],0)</f>
        <v>0</v>
      </c>
      <c r="W637">
        <f>IF(AND(Table1[[#This Row],[HITS submitted before]]&lt;&gt;0,Table1[[#This Row],[Number of HITs approved or rejected - Last 30 days]]&lt;&gt;0),Table1[[#This Row],[Worker ID]],0)</f>
        <v>0</v>
      </c>
    </row>
    <row r="638" spans="1:23" x14ac:dyDescent="0.25">
      <c r="A638" t="s">
        <v>831</v>
      </c>
      <c r="B638" t="s">
        <v>832</v>
      </c>
      <c r="C638">
        <v>1</v>
      </c>
      <c r="D638">
        <v>1</v>
      </c>
      <c r="E638" s="1">
        <v>1</v>
      </c>
      <c r="F638">
        <f>Table1[[#This Row],[Number of HITs approved or rejected - Lifetime]]-Table1[[#This Row],[Number of HITs approved or rejected - Last 30 days]]</f>
        <v>1</v>
      </c>
      <c r="G638">
        <f>Table1[[#This Row],[Number of HITs approved - Lifetime]]-Table1[[#This Row],[Number of HITs approved - Last 30 days]]</f>
        <v>1</v>
      </c>
      <c r="H638">
        <f>IF(Table1[[#This Row],[HITS submitted before]]&gt;Table1[[#This Row],[HITs Approved Before]],Table1[[#This Row],[HITS submitted before]]-Table1[[#This Row],[HITs Approved Before]],0)</f>
        <v>0</v>
      </c>
      <c r="I638">
        <v>0</v>
      </c>
      <c r="J638">
        <v>0</v>
      </c>
      <c r="K638">
        <f>Table1[[#This Row],[Number of HITs approved or rejected - Last 30 days]]-Table1[[#This Row],[Number of HITs approved - Last 30 days]]</f>
        <v>0</v>
      </c>
      <c r="L63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8" s="1">
        <v>0</v>
      </c>
      <c r="N638">
        <v>0</v>
      </c>
      <c r="O638">
        <v>0</v>
      </c>
      <c r="P638" s="1">
        <v>0</v>
      </c>
      <c r="Q638" t="s">
        <v>15</v>
      </c>
      <c r="S638" t="str">
        <f>IF(Table1[[#This Row],[HITS submitted before]]&lt;&gt;0,Table1[[#This Row],[Worker ID]],0)</f>
        <v>A2NPNKSW89BODS</v>
      </c>
      <c r="T638">
        <f>IF(Table1[[#This Row],[Number of HITs approved or rejected - Last 30 days]]&lt;&gt;0,Table1[[#This Row],[Worker ID]],0)</f>
        <v>0</v>
      </c>
      <c r="U638" t="str">
        <f>IF(AND(Table1[[#This Row],[HITS submitted before]]&lt;&gt;0,Table1[[#This Row],[Number of HITs approved or rejected - Last 30 days]]=0),Table1[[#This Row],[Worker ID]],0)</f>
        <v>A2NPNKSW89BODS</v>
      </c>
      <c r="V638">
        <f>IF(AND(Table1[[#This Row],[HITS submitted before]]=0,Table1[[#This Row],[Number of HITs approved or rejected - Last 30 days]]&lt;&gt;0),Table1[[#This Row],[Worker ID]],0)</f>
        <v>0</v>
      </c>
      <c r="W638">
        <f>IF(AND(Table1[[#This Row],[HITS submitted before]]&lt;&gt;0,Table1[[#This Row],[Number of HITs approved or rejected - Last 30 days]]&lt;&gt;0),Table1[[#This Row],[Worker ID]],0)</f>
        <v>0</v>
      </c>
    </row>
    <row r="639" spans="1:23" x14ac:dyDescent="0.25">
      <c r="A639" t="s">
        <v>835</v>
      </c>
      <c r="B639" t="s">
        <v>836</v>
      </c>
      <c r="C639">
        <v>1</v>
      </c>
      <c r="D639">
        <v>1</v>
      </c>
      <c r="E639" s="1">
        <v>1</v>
      </c>
      <c r="F639">
        <f>Table1[[#This Row],[Number of HITs approved or rejected - Lifetime]]-Table1[[#This Row],[Number of HITs approved or rejected - Last 30 days]]</f>
        <v>1</v>
      </c>
      <c r="G639">
        <f>Table1[[#This Row],[Number of HITs approved - Lifetime]]-Table1[[#This Row],[Number of HITs approved - Last 30 days]]</f>
        <v>1</v>
      </c>
      <c r="H639">
        <f>IF(Table1[[#This Row],[HITS submitted before]]&gt;Table1[[#This Row],[HITs Approved Before]],Table1[[#This Row],[HITS submitted before]]-Table1[[#This Row],[HITs Approved Before]],0)</f>
        <v>0</v>
      </c>
      <c r="I639">
        <v>0</v>
      </c>
      <c r="J639">
        <v>0</v>
      </c>
      <c r="K639">
        <f>Table1[[#This Row],[Number of HITs approved or rejected - Last 30 days]]-Table1[[#This Row],[Number of HITs approved - Last 30 days]]</f>
        <v>0</v>
      </c>
      <c r="L63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39" s="1">
        <v>0</v>
      </c>
      <c r="N639">
        <v>0</v>
      </c>
      <c r="O639">
        <v>0</v>
      </c>
      <c r="P639" s="1">
        <v>0</v>
      </c>
      <c r="Q639" t="s">
        <v>15</v>
      </c>
      <c r="S639" t="str">
        <f>IF(Table1[[#This Row],[HITS submitted before]]&lt;&gt;0,Table1[[#This Row],[Worker ID]],0)</f>
        <v>A2O35LZ4XI7VYO</v>
      </c>
      <c r="T639">
        <f>IF(Table1[[#This Row],[Number of HITs approved or rejected - Last 30 days]]&lt;&gt;0,Table1[[#This Row],[Worker ID]],0)</f>
        <v>0</v>
      </c>
      <c r="U639" t="str">
        <f>IF(AND(Table1[[#This Row],[HITS submitted before]]&lt;&gt;0,Table1[[#This Row],[Number of HITs approved or rejected - Last 30 days]]=0),Table1[[#This Row],[Worker ID]],0)</f>
        <v>A2O35LZ4XI7VYO</v>
      </c>
      <c r="V639">
        <f>IF(AND(Table1[[#This Row],[HITS submitted before]]=0,Table1[[#This Row],[Number of HITs approved or rejected - Last 30 days]]&lt;&gt;0),Table1[[#This Row],[Worker ID]],0)</f>
        <v>0</v>
      </c>
      <c r="W639">
        <f>IF(AND(Table1[[#This Row],[HITS submitted before]]&lt;&gt;0,Table1[[#This Row],[Number of HITs approved or rejected - Last 30 days]]&lt;&gt;0),Table1[[#This Row],[Worker ID]],0)</f>
        <v>0</v>
      </c>
    </row>
    <row r="640" spans="1:23" x14ac:dyDescent="0.25">
      <c r="A640" t="s">
        <v>843</v>
      </c>
      <c r="B640" t="s">
        <v>844</v>
      </c>
      <c r="C640">
        <v>1</v>
      </c>
      <c r="D640">
        <v>1</v>
      </c>
      <c r="E640" s="1">
        <v>1</v>
      </c>
      <c r="F640">
        <f>Table1[[#This Row],[Number of HITs approved or rejected - Lifetime]]-Table1[[#This Row],[Number of HITs approved or rejected - Last 30 days]]</f>
        <v>1</v>
      </c>
      <c r="G640">
        <f>Table1[[#This Row],[Number of HITs approved - Lifetime]]-Table1[[#This Row],[Number of HITs approved - Last 30 days]]</f>
        <v>1</v>
      </c>
      <c r="H640">
        <f>IF(Table1[[#This Row],[HITS submitted before]]&gt;Table1[[#This Row],[HITs Approved Before]],Table1[[#This Row],[HITS submitted before]]-Table1[[#This Row],[HITs Approved Before]],0)</f>
        <v>0</v>
      </c>
      <c r="I640">
        <v>0</v>
      </c>
      <c r="J640">
        <v>0</v>
      </c>
      <c r="K640">
        <f>Table1[[#This Row],[Number of HITs approved or rejected - Last 30 days]]-Table1[[#This Row],[Number of HITs approved - Last 30 days]]</f>
        <v>0</v>
      </c>
      <c r="L64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0" s="1">
        <v>0</v>
      </c>
      <c r="N640">
        <v>0</v>
      </c>
      <c r="O640">
        <v>0</v>
      </c>
      <c r="P640" s="1">
        <v>0</v>
      </c>
      <c r="Q640" t="s">
        <v>15</v>
      </c>
      <c r="S640" t="str">
        <f>IF(Table1[[#This Row],[HITS submitted before]]&lt;&gt;0,Table1[[#This Row],[Worker ID]],0)</f>
        <v>A2OK57Y4D4TDTK</v>
      </c>
      <c r="T640">
        <f>IF(Table1[[#This Row],[Number of HITs approved or rejected - Last 30 days]]&lt;&gt;0,Table1[[#This Row],[Worker ID]],0)</f>
        <v>0</v>
      </c>
      <c r="U640" t="str">
        <f>IF(AND(Table1[[#This Row],[HITS submitted before]]&lt;&gt;0,Table1[[#This Row],[Number of HITs approved or rejected - Last 30 days]]=0),Table1[[#This Row],[Worker ID]],0)</f>
        <v>A2OK57Y4D4TDTK</v>
      </c>
      <c r="V640">
        <f>IF(AND(Table1[[#This Row],[HITS submitted before]]=0,Table1[[#This Row],[Number of HITs approved or rejected - Last 30 days]]&lt;&gt;0),Table1[[#This Row],[Worker ID]],0)</f>
        <v>0</v>
      </c>
      <c r="W640">
        <f>IF(AND(Table1[[#This Row],[HITS submitted before]]&lt;&gt;0,Table1[[#This Row],[Number of HITs approved or rejected - Last 30 days]]&lt;&gt;0),Table1[[#This Row],[Worker ID]],0)</f>
        <v>0</v>
      </c>
    </row>
    <row r="641" spans="1:23" x14ac:dyDescent="0.25">
      <c r="A641" t="s">
        <v>845</v>
      </c>
      <c r="B641" t="s">
        <v>846</v>
      </c>
      <c r="C641">
        <v>1</v>
      </c>
      <c r="D641">
        <v>1</v>
      </c>
      <c r="E641" s="1">
        <v>1</v>
      </c>
      <c r="F641">
        <f>Table1[[#This Row],[Number of HITs approved or rejected - Lifetime]]-Table1[[#This Row],[Number of HITs approved or rejected - Last 30 days]]</f>
        <v>1</v>
      </c>
      <c r="G641">
        <f>Table1[[#This Row],[Number of HITs approved - Lifetime]]-Table1[[#This Row],[Number of HITs approved - Last 30 days]]</f>
        <v>1</v>
      </c>
      <c r="H641">
        <f>IF(Table1[[#This Row],[HITS submitted before]]&gt;Table1[[#This Row],[HITs Approved Before]],Table1[[#This Row],[HITS submitted before]]-Table1[[#This Row],[HITs Approved Before]],0)</f>
        <v>0</v>
      </c>
      <c r="I641">
        <v>0</v>
      </c>
      <c r="J641">
        <v>0</v>
      </c>
      <c r="K641">
        <f>Table1[[#This Row],[Number of HITs approved or rejected - Last 30 days]]-Table1[[#This Row],[Number of HITs approved - Last 30 days]]</f>
        <v>0</v>
      </c>
      <c r="L64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1" s="1">
        <v>0</v>
      </c>
      <c r="N641">
        <v>0</v>
      </c>
      <c r="O641">
        <v>0</v>
      </c>
      <c r="P641" s="1">
        <v>0</v>
      </c>
      <c r="Q641" t="s">
        <v>15</v>
      </c>
      <c r="S641" t="str">
        <f>IF(Table1[[#This Row],[HITS submitted before]]&lt;&gt;0,Table1[[#This Row],[Worker ID]],0)</f>
        <v>A2OXN3AJOY7BB2</v>
      </c>
      <c r="T641">
        <f>IF(Table1[[#This Row],[Number of HITs approved or rejected - Last 30 days]]&lt;&gt;0,Table1[[#This Row],[Worker ID]],0)</f>
        <v>0</v>
      </c>
      <c r="U641" t="str">
        <f>IF(AND(Table1[[#This Row],[HITS submitted before]]&lt;&gt;0,Table1[[#This Row],[Number of HITs approved or rejected - Last 30 days]]=0),Table1[[#This Row],[Worker ID]],0)</f>
        <v>A2OXN3AJOY7BB2</v>
      </c>
      <c r="V641">
        <f>IF(AND(Table1[[#This Row],[HITS submitted before]]=0,Table1[[#This Row],[Number of HITs approved or rejected - Last 30 days]]&lt;&gt;0),Table1[[#This Row],[Worker ID]],0)</f>
        <v>0</v>
      </c>
      <c r="W641">
        <f>IF(AND(Table1[[#This Row],[HITS submitted before]]&lt;&gt;0,Table1[[#This Row],[Number of HITs approved or rejected - Last 30 days]]&lt;&gt;0),Table1[[#This Row],[Worker ID]],0)</f>
        <v>0</v>
      </c>
    </row>
    <row r="642" spans="1:23" x14ac:dyDescent="0.25">
      <c r="A642" t="s">
        <v>855</v>
      </c>
      <c r="B642" t="s">
        <v>856</v>
      </c>
      <c r="C642">
        <v>1</v>
      </c>
      <c r="D642">
        <v>1</v>
      </c>
      <c r="E642" s="1">
        <v>1</v>
      </c>
      <c r="F642">
        <f>Table1[[#This Row],[Number of HITs approved or rejected - Lifetime]]-Table1[[#This Row],[Number of HITs approved or rejected - Last 30 days]]</f>
        <v>1</v>
      </c>
      <c r="G642">
        <f>Table1[[#This Row],[Number of HITs approved - Lifetime]]-Table1[[#This Row],[Number of HITs approved - Last 30 days]]</f>
        <v>1</v>
      </c>
      <c r="H642">
        <f>IF(Table1[[#This Row],[HITS submitted before]]&gt;Table1[[#This Row],[HITs Approved Before]],Table1[[#This Row],[HITS submitted before]]-Table1[[#This Row],[HITs Approved Before]],0)</f>
        <v>0</v>
      </c>
      <c r="I642">
        <v>0</v>
      </c>
      <c r="J642">
        <v>0</v>
      </c>
      <c r="K642">
        <f>Table1[[#This Row],[Number of HITs approved or rejected - Last 30 days]]-Table1[[#This Row],[Number of HITs approved - Last 30 days]]</f>
        <v>0</v>
      </c>
      <c r="L64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2" s="1">
        <v>0</v>
      </c>
      <c r="N642">
        <v>0</v>
      </c>
      <c r="O642">
        <v>0</v>
      </c>
      <c r="P642" s="1">
        <v>0</v>
      </c>
      <c r="Q642" t="s">
        <v>15</v>
      </c>
      <c r="S642" t="str">
        <f>IF(Table1[[#This Row],[HITS submitted before]]&lt;&gt;0,Table1[[#This Row],[Worker ID]],0)</f>
        <v>A2PLIPS0DF0U19</v>
      </c>
      <c r="T642">
        <f>IF(Table1[[#This Row],[Number of HITs approved or rejected - Last 30 days]]&lt;&gt;0,Table1[[#This Row],[Worker ID]],0)</f>
        <v>0</v>
      </c>
      <c r="U642" t="str">
        <f>IF(AND(Table1[[#This Row],[HITS submitted before]]&lt;&gt;0,Table1[[#This Row],[Number of HITs approved or rejected - Last 30 days]]=0),Table1[[#This Row],[Worker ID]],0)</f>
        <v>A2PLIPS0DF0U19</v>
      </c>
      <c r="V642">
        <f>IF(AND(Table1[[#This Row],[HITS submitted before]]=0,Table1[[#This Row],[Number of HITs approved or rejected - Last 30 days]]&lt;&gt;0),Table1[[#This Row],[Worker ID]],0)</f>
        <v>0</v>
      </c>
      <c r="W642">
        <f>IF(AND(Table1[[#This Row],[HITS submitted before]]&lt;&gt;0,Table1[[#This Row],[Number of HITs approved or rejected - Last 30 days]]&lt;&gt;0),Table1[[#This Row],[Worker ID]],0)</f>
        <v>0</v>
      </c>
    </row>
    <row r="643" spans="1:23" x14ac:dyDescent="0.25">
      <c r="A643" t="s">
        <v>857</v>
      </c>
      <c r="B643" t="s">
        <v>858</v>
      </c>
      <c r="C643">
        <v>1</v>
      </c>
      <c r="D643">
        <v>1</v>
      </c>
      <c r="E643" s="1">
        <v>1</v>
      </c>
      <c r="F643">
        <f>Table1[[#This Row],[Number of HITs approved or rejected - Lifetime]]-Table1[[#This Row],[Number of HITs approved or rejected - Last 30 days]]</f>
        <v>1</v>
      </c>
      <c r="G643">
        <f>Table1[[#This Row],[Number of HITs approved - Lifetime]]-Table1[[#This Row],[Number of HITs approved - Last 30 days]]</f>
        <v>1</v>
      </c>
      <c r="H643">
        <f>IF(Table1[[#This Row],[HITS submitted before]]&gt;Table1[[#This Row],[HITs Approved Before]],Table1[[#This Row],[HITS submitted before]]-Table1[[#This Row],[HITs Approved Before]],0)</f>
        <v>0</v>
      </c>
      <c r="I643">
        <v>0</v>
      </c>
      <c r="J643">
        <v>0</v>
      </c>
      <c r="K643">
        <f>Table1[[#This Row],[Number of HITs approved or rejected - Last 30 days]]-Table1[[#This Row],[Number of HITs approved - Last 30 days]]</f>
        <v>0</v>
      </c>
      <c r="L64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3" s="1">
        <v>0</v>
      </c>
      <c r="N643">
        <v>0</v>
      </c>
      <c r="O643">
        <v>0</v>
      </c>
      <c r="P643" s="1">
        <v>0</v>
      </c>
      <c r="Q643" t="s">
        <v>15</v>
      </c>
      <c r="S643" t="str">
        <f>IF(Table1[[#This Row],[HITS submitted before]]&lt;&gt;0,Table1[[#This Row],[Worker ID]],0)</f>
        <v>A2PX5I9HAMG64V</v>
      </c>
      <c r="T643">
        <f>IF(Table1[[#This Row],[Number of HITs approved or rejected - Last 30 days]]&lt;&gt;0,Table1[[#This Row],[Worker ID]],0)</f>
        <v>0</v>
      </c>
      <c r="U643" t="str">
        <f>IF(AND(Table1[[#This Row],[HITS submitted before]]&lt;&gt;0,Table1[[#This Row],[Number of HITs approved or rejected - Last 30 days]]=0),Table1[[#This Row],[Worker ID]],0)</f>
        <v>A2PX5I9HAMG64V</v>
      </c>
      <c r="V643">
        <f>IF(AND(Table1[[#This Row],[HITS submitted before]]=0,Table1[[#This Row],[Number of HITs approved or rejected - Last 30 days]]&lt;&gt;0),Table1[[#This Row],[Worker ID]],0)</f>
        <v>0</v>
      </c>
      <c r="W643">
        <f>IF(AND(Table1[[#This Row],[HITS submitted before]]&lt;&gt;0,Table1[[#This Row],[Number of HITs approved or rejected - Last 30 days]]&lt;&gt;0),Table1[[#This Row],[Worker ID]],0)</f>
        <v>0</v>
      </c>
    </row>
    <row r="644" spans="1:23" x14ac:dyDescent="0.25">
      <c r="A644" t="s">
        <v>867</v>
      </c>
      <c r="B644" t="s">
        <v>868</v>
      </c>
      <c r="C644">
        <v>1</v>
      </c>
      <c r="D644">
        <v>1</v>
      </c>
      <c r="E644" s="1">
        <v>1</v>
      </c>
      <c r="F644">
        <f>Table1[[#This Row],[Number of HITs approved or rejected - Lifetime]]-Table1[[#This Row],[Number of HITs approved or rejected - Last 30 days]]</f>
        <v>1</v>
      </c>
      <c r="G644">
        <f>Table1[[#This Row],[Number of HITs approved - Lifetime]]-Table1[[#This Row],[Number of HITs approved - Last 30 days]]</f>
        <v>1</v>
      </c>
      <c r="H644">
        <f>IF(Table1[[#This Row],[HITS submitted before]]&gt;Table1[[#This Row],[HITs Approved Before]],Table1[[#This Row],[HITS submitted before]]-Table1[[#This Row],[HITs Approved Before]],0)</f>
        <v>0</v>
      </c>
      <c r="I644">
        <v>0</v>
      </c>
      <c r="J644">
        <v>0</v>
      </c>
      <c r="K644">
        <f>Table1[[#This Row],[Number of HITs approved or rejected - Last 30 days]]-Table1[[#This Row],[Number of HITs approved - Last 30 days]]</f>
        <v>0</v>
      </c>
      <c r="L64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4" s="1">
        <v>0</v>
      </c>
      <c r="N644">
        <v>0</v>
      </c>
      <c r="O644">
        <v>0</v>
      </c>
      <c r="P644" s="1">
        <v>0</v>
      </c>
      <c r="Q644" t="s">
        <v>15</v>
      </c>
      <c r="S644" t="str">
        <f>IF(Table1[[#This Row],[HITS submitted before]]&lt;&gt;0,Table1[[#This Row],[Worker ID]],0)</f>
        <v>A2R6N8856ALI1</v>
      </c>
      <c r="T644">
        <f>IF(Table1[[#This Row],[Number of HITs approved or rejected - Last 30 days]]&lt;&gt;0,Table1[[#This Row],[Worker ID]],0)</f>
        <v>0</v>
      </c>
      <c r="U644" t="str">
        <f>IF(AND(Table1[[#This Row],[HITS submitted before]]&lt;&gt;0,Table1[[#This Row],[Number of HITs approved or rejected - Last 30 days]]=0),Table1[[#This Row],[Worker ID]],0)</f>
        <v>A2R6N8856ALI1</v>
      </c>
      <c r="V644">
        <f>IF(AND(Table1[[#This Row],[HITS submitted before]]=0,Table1[[#This Row],[Number of HITs approved or rejected - Last 30 days]]&lt;&gt;0),Table1[[#This Row],[Worker ID]],0)</f>
        <v>0</v>
      </c>
      <c r="W644">
        <f>IF(AND(Table1[[#This Row],[HITS submitted before]]&lt;&gt;0,Table1[[#This Row],[Number of HITs approved or rejected - Last 30 days]]&lt;&gt;0),Table1[[#This Row],[Worker ID]],0)</f>
        <v>0</v>
      </c>
    </row>
    <row r="645" spans="1:23" x14ac:dyDescent="0.25">
      <c r="A645" t="s">
        <v>869</v>
      </c>
      <c r="B645" t="s">
        <v>870</v>
      </c>
      <c r="C645">
        <v>1</v>
      </c>
      <c r="D645">
        <v>1</v>
      </c>
      <c r="E645" s="1">
        <v>1</v>
      </c>
      <c r="F645">
        <f>Table1[[#This Row],[Number of HITs approved or rejected - Lifetime]]-Table1[[#This Row],[Number of HITs approved or rejected - Last 30 days]]</f>
        <v>1</v>
      </c>
      <c r="G645">
        <f>Table1[[#This Row],[Number of HITs approved - Lifetime]]-Table1[[#This Row],[Number of HITs approved - Last 30 days]]</f>
        <v>1</v>
      </c>
      <c r="H645">
        <f>IF(Table1[[#This Row],[HITS submitted before]]&gt;Table1[[#This Row],[HITs Approved Before]],Table1[[#This Row],[HITS submitted before]]-Table1[[#This Row],[HITs Approved Before]],0)</f>
        <v>0</v>
      </c>
      <c r="I645">
        <v>0</v>
      </c>
      <c r="J645">
        <v>0</v>
      </c>
      <c r="K645">
        <f>Table1[[#This Row],[Number of HITs approved or rejected - Last 30 days]]-Table1[[#This Row],[Number of HITs approved - Last 30 days]]</f>
        <v>0</v>
      </c>
      <c r="L64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5" s="1">
        <v>0</v>
      </c>
      <c r="N645">
        <v>0</v>
      </c>
      <c r="O645">
        <v>0</v>
      </c>
      <c r="P645" s="1">
        <v>0</v>
      </c>
      <c r="Q645" t="s">
        <v>15</v>
      </c>
      <c r="S645" t="str">
        <f>IF(Table1[[#This Row],[HITS submitted before]]&lt;&gt;0,Table1[[#This Row],[Worker ID]],0)</f>
        <v>A2RLMIKUL923Z8</v>
      </c>
      <c r="T645">
        <f>IF(Table1[[#This Row],[Number of HITs approved or rejected - Last 30 days]]&lt;&gt;0,Table1[[#This Row],[Worker ID]],0)</f>
        <v>0</v>
      </c>
      <c r="U645" t="str">
        <f>IF(AND(Table1[[#This Row],[HITS submitted before]]&lt;&gt;0,Table1[[#This Row],[Number of HITs approved or rejected - Last 30 days]]=0),Table1[[#This Row],[Worker ID]],0)</f>
        <v>A2RLMIKUL923Z8</v>
      </c>
      <c r="V645">
        <f>IF(AND(Table1[[#This Row],[HITS submitted before]]=0,Table1[[#This Row],[Number of HITs approved or rejected - Last 30 days]]&lt;&gt;0),Table1[[#This Row],[Worker ID]],0)</f>
        <v>0</v>
      </c>
      <c r="W645">
        <f>IF(AND(Table1[[#This Row],[HITS submitted before]]&lt;&gt;0,Table1[[#This Row],[Number of HITs approved or rejected - Last 30 days]]&lt;&gt;0),Table1[[#This Row],[Worker ID]],0)</f>
        <v>0</v>
      </c>
    </row>
    <row r="646" spans="1:23" x14ac:dyDescent="0.25">
      <c r="A646" t="s">
        <v>883</v>
      </c>
      <c r="B646" t="s">
        <v>884</v>
      </c>
      <c r="C646">
        <v>3</v>
      </c>
      <c r="D646">
        <v>3</v>
      </c>
      <c r="E646" s="1">
        <v>1</v>
      </c>
      <c r="F646">
        <f>Table1[[#This Row],[Number of HITs approved or rejected - Lifetime]]-Table1[[#This Row],[Number of HITs approved or rejected - Last 30 days]]</f>
        <v>3</v>
      </c>
      <c r="G646">
        <f>Table1[[#This Row],[Number of HITs approved - Lifetime]]-Table1[[#This Row],[Number of HITs approved - Last 30 days]]</f>
        <v>3</v>
      </c>
      <c r="H646">
        <f>IF(Table1[[#This Row],[HITS submitted before]]&gt;Table1[[#This Row],[HITs Approved Before]],Table1[[#This Row],[HITS submitted before]]-Table1[[#This Row],[HITs Approved Before]],0)</f>
        <v>0</v>
      </c>
      <c r="I646">
        <v>0</v>
      </c>
      <c r="J646">
        <v>0</v>
      </c>
      <c r="K646">
        <f>Table1[[#This Row],[Number of HITs approved or rejected - Last 30 days]]-Table1[[#This Row],[Number of HITs approved - Last 30 days]]</f>
        <v>0</v>
      </c>
      <c r="L64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6" s="1">
        <v>0</v>
      </c>
      <c r="N646">
        <v>0</v>
      </c>
      <c r="O646">
        <v>0</v>
      </c>
      <c r="P646" s="1">
        <v>0</v>
      </c>
      <c r="Q646" t="s">
        <v>15</v>
      </c>
      <c r="S646" t="str">
        <f>IF(Table1[[#This Row],[HITS submitted before]]&lt;&gt;0,Table1[[#This Row],[Worker ID]],0)</f>
        <v>A2SKPF8W2LCJ0X</v>
      </c>
      <c r="T646">
        <f>IF(Table1[[#This Row],[Number of HITs approved or rejected - Last 30 days]]&lt;&gt;0,Table1[[#This Row],[Worker ID]],0)</f>
        <v>0</v>
      </c>
      <c r="U646" t="str">
        <f>IF(AND(Table1[[#This Row],[HITS submitted before]]&lt;&gt;0,Table1[[#This Row],[Number of HITs approved or rejected - Last 30 days]]=0),Table1[[#This Row],[Worker ID]],0)</f>
        <v>A2SKPF8W2LCJ0X</v>
      </c>
      <c r="V646">
        <f>IF(AND(Table1[[#This Row],[HITS submitted before]]=0,Table1[[#This Row],[Number of HITs approved or rejected - Last 30 days]]&lt;&gt;0),Table1[[#This Row],[Worker ID]],0)</f>
        <v>0</v>
      </c>
      <c r="W646">
        <f>IF(AND(Table1[[#This Row],[HITS submitted before]]&lt;&gt;0,Table1[[#This Row],[Number of HITs approved or rejected - Last 30 days]]&lt;&gt;0),Table1[[#This Row],[Worker ID]],0)</f>
        <v>0</v>
      </c>
    </row>
    <row r="647" spans="1:23" x14ac:dyDescent="0.25">
      <c r="A647" t="s">
        <v>889</v>
      </c>
      <c r="B647" t="s">
        <v>890</v>
      </c>
      <c r="C647">
        <v>1</v>
      </c>
      <c r="D647">
        <v>1</v>
      </c>
      <c r="E647" s="1">
        <v>1</v>
      </c>
      <c r="F647">
        <f>Table1[[#This Row],[Number of HITs approved or rejected - Lifetime]]-Table1[[#This Row],[Number of HITs approved or rejected - Last 30 days]]</f>
        <v>1</v>
      </c>
      <c r="G647">
        <f>Table1[[#This Row],[Number of HITs approved - Lifetime]]-Table1[[#This Row],[Number of HITs approved - Last 30 days]]</f>
        <v>1</v>
      </c>
      <c r="H647">
        <f>IF(Table1[[#This Row],[HITS submitted before]]&gt;Table1[[#This Row],[HITs Approved Before]],Table1[[#This Row],[HITS submitted before]]-Table1[[#This Row],[HITs Approved Before]],0)</f>
        <v>0</v>
      </c>
      <c r="I647">
        <v>0</v>
      </c>
      <c r="J647">
        <v>0</v>
      </c>
      <c r="K647">
        <f>Table1[[#This Row],[Number of HITs approved or rejected - Last 30 days]]-Table1[[#This Row],[Number of HITs approved - Last 30 days]]</f>
        <v>0</v>
      </c>
      <c r="L64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7" s="1">
        <v>0</v>
      </c>
      <c r="N647">
        <v>0</v>
      </c>
      <c r="O647">
        <v>0</v>
      </c>
      <c r="P647" s="1">
        <v>0</v>
      </c>
      <c r="Q647" t="s">
        <v>15</v>
      </c>
      <c r="S647" t="str">
        <f>IF(Table1[[#This Row],[HITS submitted before]]&lt;&gt;0,Table1[[#This Row],[Worker ID]],0)</f>
        <v>A2T49SRODH82WH</v>
      </c>
      <c r="T647">
        <f>IF(Table1[[#This Row],[Number of HITs approved or rejected - Last 30 days]]&lt;&gt;0,Table1[[#This Row],[Worker ID]],0)</f>
        <v>0</v>
      </c>
      <c r="U647" t="str">
        <f>IF(AND(Table1[[#This Row],[HITS submitted before]]&lt;&gt;0,Table1[[#This Row],[Number of HITs approved or rejected - Last 30 days]]=0),Table1[[#This Row],[Worker ID]],0)</f>
        <v>A2T49SRODH82WH</v>
      </c>
      <c r="V647">
        <f>IF(AND(Table1[[#This Row],[HITS submitted before]]=0,Table1[[#This Row],[Number of HITs approved or rejected - Last 30 days]]&lt;&gt;0),Table1[[#This Row],[Worker ID]],0)</f>
        <v>0</v>
      </c>
      <c r="W647">
        <f>IF(AND(Table1[[#This Row],[HITS submitted before]]&lt;&gt;0,Table1[[#This Row],[Number of HITs approved or rejected - Last 30 days]]&lt;&gt;0),Table1[[#This Row],[Worker ID]],0)</f>
        <v>0</v>
      </c>
    </row>
    <row r="648" spans="1:23" x14ac:dyDescent="0.25">
      <c r="A648" t="s">
        <v>893</v>
      </c>
      <c r="B648" t="s">
        <v>894</v>
      </c>
      <c r="C648">
        <v>1</v>
      </c>
      <c r="D648">
        <v>0</v>
      </c>
      <c r="E648" s="1">
        <v>0</v>
      </c>
      <c r="F648">
        <f>Table1[[#This Row],[Number of HITs approved or rejected - Lifetime]]-Table1[[#This Row],[Number of HITs approved or rejected - Last 30 days]]</f>
        <v>1</v>
      </c>
      <c r="G648">
        <f>Table1[[#This Row],[Number of HITs approved - Lifetime]]-Table1[[#This Row],[Number of HITs approved - Last 30 days]]</f>
        <v>0</v>
      </c>
      <c r="H648">
        <f>IF(Table1[[#This Row],[HITS submitted before]]&gt;Table1[[#This Row],[HITs Approved Before]],Table1[[#This Row],[HITS submitted before]]-Table1[[#This Row],[HITs Approved Before]],0)</f>
        <v>1</v>
      </c>
      <c r="I648">
        <v>0</v>
      </c>
      <c r="J648">
        <v>0</v>
      </c>
      <c r="K648">
        <f>Table1[[#This Row],[Number of HITs approved or rejected - Last 30 days]]-Table1[[#This Row],[Number of HITs approved - Last 30 days]]</f>
        <v>0</v>
      </c>
      <c r="L64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8" s="1">
        <v>0</v>
      </c>
      <c r="N648">
        <v>0</v>
      </c>
      <c r="O648">
        <v>0</v>
      </c>
      <c r="P648" s="1">
        <v>0</v>
      </c>
      <c r="Q648" t="s">
        <v>15</v>
      </c>
      <c r="S648" t="str">
        <f>IF(Table1[[#This Row],[HITS submitted before]]&lt;&gt;0,Table1[[#This Row],[Worker ID]],0)</f>
        <v>A2TF8IP4PM7KAO</v>
      </c>
      <c r="T648">
        <f>IF(Table1[[#This Row],[Number of HITs approved or rejected - Last 30 days]]&lt;&gt;0,Table1[[#This Row],[Worker ID]],0)</f>
        <v>0</v>
      </c>
      <c r="U648" t="str">
        <f>IF(AND(Table1[[#This Row],[HITS submitted before]]&lt;&gt;0,Table1[[#This Row],[Number of HITs approved or rejected - Last 30 days]]=0),Table1[[#This Row],[Worker ID]],0)</f>
        <v>A2TF8IP4PM7KAO</v>
      </c>
      <c r="V648">
        <f>IF(AND(Table1[[#This Row],[HITS submitted before]]=0,Table1[[#This Row],[Number of HITs approved or rejected - Last 30 days]]&lt;&gt;0),Table1[[#This Row],[Worker ID]],0)</f>
        <v>0</v>
      </c>
      <c r="W648">
        <f>IF(AND(Table1[[#This Row],[HITS submitted before]]&lt;&gt;0,Table1[[#This Row],[Number of HITs approved or rejected - Last 30 days]]&lt;&gt;0),Table1[[#This Row],[Worker ID]],0)</f>
        <v>0</v>
      </c>
    </row>
    <row r="649" spans="1:23" x14ac:dyDescent="0.25">
      <c r="A649" t="s">
        <v>897</v>
      </c>
      <c r="B649" t="s">
        <v>898</v>
      </c>
      <c r="C649">
        <v>1</v>
      </c>
      <c r="D649">
        <v>1</v>
      </c>
      <c r="E649" s="1">
        <v>1</v>
      </c>
      <c r="F649">
        <f>Table1[[#This Row],[Number of HITs approved or rejected - Lifetime]]-Table1[[#This Row],[Number of HITs approved or rejected - Last 30 days]]</f>
        <v>1</v>
      </c>
      <c r="G649">
        <f>Table1[[#This Row],[Number of HITs approved - Lifetime]]-Table1[[#This Row],[Number of HITs approved - Last 30 days]]</f>
        <v>1</v>
      </c>
      <c r="H649">
        <f>IF(Table1[[#This Row],[HITS submitted before]]&gt;Table1[[#This Row],[HITs Approved Before]],Table1[[#This Row],[HITS submitted before]]-Table1[[#This Row],[HITs Approved Before]],0)</f>
        <v>0</v>
      </c>
      <c r="I649">
        <v>0</v>
      </c>
      <c r="J649">
        <v>0</v>
      </c>
      <c r="K649">
        <f>Table1[[#This Row],[Number of HITs approved or rejected - Last 30 days]]-Table1[[#This Row],[Number of HITs approved - Last 30 days]]</f>
        <v>0</v>
      </c>
      <c r="L64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49" s="1">
        <v>0</v>
      </c>
      <c r="N649">
        <v>0</v>
      </c>
      <c r="O649">
        <v>0</v>
      </c>
      <c r="P649" s="1">
        <v>0</v>
      </c>
      <c r="Q649" t="s">
        <v>15</v>
      </c>
      <c r="S649" t="str">
        <f>IF(Table1[[#This Row],[HITS submitted before]]&lt;&gt;0,Table1[[#This Row],[Worker ID]],0)</f>
        <v>A2TPIS2HB11T7R</v>
      </c>
      <c r="T649">
        <f>IF(Table1[[#This Row],[Number of HITs approved or rejected - Last 30 days]]&lt;&gt;0,Table1[[#This Row],[Worker ID]],0)</f>
        <v>0</v>
      </c>
      <c r="U649" t="str">
        <f>IF(AND(Table1[[#This Row],[HITS submitted before]]&lt;&gt;0,Table1[[#This Row],[Number of HITs approved or rejected - Last 30 days]]=0),Table1[[#This Row],[Worker ID]],0)</f>
        <v>A2TPIS2HB11T7R</v>
      </c>
      <c r="V649">
        <f>IF(AND(Table1[[#This Row],[HITS submitted before]]=0,Table1[[#This Row],[Number of HITs approved or rejected - Last 30 days]]&lt;&gt;0),Table1[[#This Row],[Worker ID]],0)</f>
        <v>0</v>
      </c>
      <c r="W649">
        <f>IF(AND(Table1[[#This Row],[HITS submitted before]]&lt;&gt;0,Table1[[#This Row],[Number of HITs approved or rejected - Last 30 days]]&lt;&gt;0),Table1[[#This Row],[Worker ID]],0)</f>
        <v>0</v>
      </c>
    </row>
    <row r="650" spans="1:23" x14ac:dyDescent="0.25">
      <c r="A650" t="s">
        <v>903</v>
      </c>
      <c r="B650" t="s">
        <v>904</v>
      </c>
      <c r="C650">
        <v>2</v>
      </c>
      <c r="D650">
        <v>2</v>
      </c>
      <c r="E650" s="1">
        <v>1</v>
      </c>
      <c r="F650">
        <f>Table1[[#This Row],[Number of HITs approved or rejected - Lifetime]]-Table1[[#This Row],[Number of HITs approved or rejected - Last 30 days]]</f>
        <v>2</v>
      </c>
      <c r="G650">
        <f>Table1[[#This Row],[Number of HITs approved - Lifetime]]-Table1[[#This Row],[Number of HITs approved - Last 30 days]]</f>
        <v>2</v>
      </c>
      <c r="H650">
        <f>IF(Table1[[#This Row],[HITS submitted before]]&gt;Table1[[#This Row],[HITs Approved Before]],Table1[[#This Row],[HITS submitted before]]-Table1[[#This Row],[HITs Approved Before]],0)</f>
        <v>0</v>
      </c>
      <c r="I650">
        <v>0</v>
      </c>
      <c r="J650">
        <v>0</v>
      </c>
      <c r="K650">
        <f>Table1[[#This Row],[Number of HITs approved or rejected - Last 30 days]]-Table1[[#This Row],[Number of HITs approved - Last 30 days]]</f>
        <v>0</v>
      </c>
      <c r="L65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0" s="1">
        <v>0</v>
      </c>
      <c r="N650">
        <v>0</v>
      </c>
      <c r="O650">
        <v>0</v>
      </c>
      <c r="P650" s="1">
        <v>0</v>
      </c>
      <c r="Q650" t="s">
        <v>15</v>
      </c>
      <c r="S650" t="str">
        <f>IF(Table1[[#This Row],[HITS submitted before]]&lt;&gt;0,Table1[[#This Row],[Worker ID]],0)</f>
        <v>A2UWR71P2TLT9K</v>
      </c>
      <c r="T650">
        <f>IF(Table1[[#This Row],[Number of HITs approved or rejected - Last 30 days]]&lt;&gt;0,Table1[[#This Row],[Worker ID]],0)</f>
        <v>0</v>
      </c>
      <c r="U650" t="str">
        <f>IF(AND(Table1[[#This Row],[HITS submitted before]]&lt;&gt;0,Table1[[#This Row],[Number of HITs approved or rejected - Last 30 days]]=0),Table1[[#This Row],[Worker ID]],0)</f>
        <v>A2UWR71P2TLT9K</v>
      </c>
      <c r="V650">
        <f>IF(AND(Table1[[#This Row],[HITS submitted before]]=0,Table1[[#This Row],[Number of HITs approved or rejected - Last 30 days]]&lt;&gt;0),Table1[[#This Row],[Worker ID]],0)</f>
        <v>0</v>
      </c>
      <c r="W650">
        <f>IF(AND(Table1[[#This Row],[HITS submitted before]]&lt;&gt;0,Table1[[#This Row],[Number of HITs approved or rejected - Last 30 days]]&lt;&gt;0),Table1[[#This Row],[Worker ID]],0)</f>
        <v>0</v>
      </c>
    </row>
    <row r="651" spans="1:23" x14ac:dyDescent="0.25">
      <c r="A651" t="s">
        <v>905</v>
      </c>
      <c r="B651" t="s">
        <v>906</v>
      </c>
      <c r="C651">
        <v>1</v>
      </c>
      <c r="D651">
        <v>1</v>
      </c>
      <c r="E651" s="1">
        <v>1</v>
      </c>
      <c r="F651">
        <f>Table1[[#This Row],[Number of HITs approved or rejected - Lifetime]]-Table1[[#This Row],[Number of HITs approved or rejected - Last 30 days]]</f>
        <v>1</v>
      </c>
      <c r="G651">
        <f>Table1[[#This Row],[Number of HITs approved - Lifetime]]-Table1[[#This Row],[Number of HITs approved - Last 30 days]]</f>
        <v>1</v>
      </c>
      <c r="H651">
        <f>IF(Table1[[#This Row],[HITS submitted before]]&gt;Table1[[#This Row],[HITs Approved Before]],Table1[[#This Row],[HITS submitted before]]-Table1[[#This Row],[HITs Approved Before]],0)</f>
        <v>0</v>
      </c>
      <c r="I651">
        <v>0</v>
      </c>
      <c r="J651">
        <v>0</v>
      </c>
      <c r="K651">
        <f>Table1[[#This Row],[Number of HITs approved or rejected - Last 30 days]]-Table1[[#This Row],[Number of HITs approved - Last 30 days]]</f>
        <v>0</v>
      </c>
      <c r="L65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1" s="1">
        <v>0</v>
      </c>
      <c r="N651">
        <v>0</v>
      </c>
      <c r="O651">
        <v>0</v>
      </c>
      <c r="P651" s="1">
        <v>0</v>
      </c>
      <c r="Q651" t="s">
        <v>15</v>
      </c>
      <c r="S651" t="str">
        <f>IF(Table1[[#This Row],[HITS submitted before]]&lt;&gt;0,Table1[[#This Row],[Worker ID]],0)</f>
        <v>A2V232D6CWPJEN</v>
      </c>
      <c r="T651">
        <f>IF(Table1[[#This Row],[Number of HITs approved or rejected - Last 30 days]]&lt;&gt;0,Table1[[#This Row],[Worker ID]],0)</f>
        <v>0</v>
      </c>
      <c r="U651" t="str">
        <f>IF(AND(Table1[[#This Row],[HITS submitted before]]&lt;&gt;0,Table1[[#This Row],[Number of HITs approved or rejected - Last 30 days]]=0),Table1[[#This Row],[Worker ID]],0)</f>
        <v>A2V232D6CWPJEN</v>
      </c>
      <c r="V651">
        <f>IF(AND(Table1[[#This Row],[HITS submitted before]]=0,Table1[[#This Row],[Number of HITs approved or rejected - Last 30 days]]&lt;&gt;0),Table1[[#This Row],[Worker ID]],0)</f>
        <v>0</v>
      </c>
      <c r="W651">
        <f>IF(AND(Table1[[#This Row],[HITS submitted before]]&lt;&gt;0,Table1[[#This Row],[Number of HITs approved or rejected - Last 30 days]]&lt;&gt;0),Table1[[#This Row],[Worker ID]],0)</f>
        <v>0</v>
      </c>
    </row>
    <row r="652" spans="1:23" x14ac:dyDescent="0.25">
      <c r="A652" t="s">
        <v>909</v>
      </c>
      <c r="B652" t="s">
        <v>910</v>
      </c>
      <c r="C652">
        <v>1</v>
      </c>
      <c r="D652">
        <v>1</v>
      </c>
      <c r="E652" s="1">
        <v>1</v>
      </c>
      <c r="F652">
        <f>Table1[[#This Row],[Number of HITs approved or rejected - Lifetime]]-Table1[[#This Row],[Number of HITs approved or rejected - Last 30 days]]</f>
        <v>1</v>
      </c>
      <c r="G652">
        <f>Table1[[#This Row],[Number of HITs approved - Lifetime]]-Table1[[#This Row],[Number of HITs approved - Last 30 days]]</f>
        <v>1</v>
      </c>
      <c r="H652">
        <f>IF(Table1[[#This Row],[HITS submitted before]]&gt;Table1[[#This Row],[HITs Approved Before]],Table1[[#This Row],[HITS submitted before]]-Table1[[#This Row],[HITs Approved Before]],0)</f>
        <v>0</v>
      </c>
      <c r="I652">
        <v>0</v>
      </c>
      <c r="J652">
        <v>0</v>
      </c>
      <c r="K652">
        <f>Table1[[#This Row],[Number of HITs approved or rejected - Last 30 days]]-Table1[[#This Row],[Number of HITs approved - Last 30 days]]</f>
        <v>0</v>
      </c>
      <c r="L65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2" s="1">
        <v>0</v>
      </c>
      <c r="N652">
        <v>0</v>
      </c>
      <c r="O652">
        <v>0</v>
      </c>
      <c r="P652" s="1">
        <v>0</v>
      </c>
      <c r="Q652" t="s">
        <v>15</v>
      </c>
      <c r="S652" t="str">
        <f>IF(Table1[[#This Row],[HITS submitted before]]&lt;&gt;0,Table1[[#This Row],[Worker ID]],0)</f>
        <v>A2V45SJQ5O8BSL</v>
      </c>
      <c r="T652">
        <f>IF(Table1[[#This Row],[Number of HITs approved or rejected - Last 30 days]]&lt;&gt;0,Table1[[#This Row],[Worker ID]],0)</f>
        <v>0</v>
      </c>
      <c r="U652" t="str">
        <f>IF(AND(Table1[[#This Row],[HITS submitted before]]&lt;&gt;0,Table1[[#This Row],[Number of HITs approved or rejected - Last 30 days]]=0),Table1[[#This Row],[Worker ID]],0)</f>
        <v>A2V45SJQ5O8BSL</v>
      </c>
      <c r="V652">
        <f>IF(AND(Table1[[#This Row],[HITS submitted before]]=0,Table1[[#This Row],[Number of HITs approved or rejected - Last 30 days]]&lt;&gt;0),Table1[[#This Row],[Worker ID]],0)</f>
        <v>0</v>
      </c>
      <c r="W652">
        <f>IF(AND(Table1[[#This Row],[HITS submitted before]]&lt;&gt;0,Table1[[#This Row],[Number of HITs approved or rejected - Last 30 days]]&lt;&gt;0),Table1[[#This Row],[Worker ID]],0)</f>
        <v>0</v>
      </c>
    </row>
    <row r="653" spans="1:23" x14ac:dyDescent="0.25">
      <c r="A653" t="s">
        <v>911</v>
      </c>
      <c r="B653" t="s">
        <v>912</v>
      </c>
      <c r="C653">
        <v>1</v>
      </c>
      <c r="D653">
        <v>1</v>
      </c>
      <c r="E653" s="1">
        <v>1</v>
      </c>
      <c r="F653">
        <f>Table1[[#This Row],[Number of HITs approved or rejected - Lifetime]]-Table1[[#This Row],[Number of HITs approved or rejected - Last 30 days]]</f>
        <v>1</v>
      </c>
      <c r="G653">
        <f>Table1[[#This Row],[Number of HITs approved - Lifetime]]-Table1[[#This Row],[Number of HITs approved - Last 30 days]]</f>
        <v>1</v>
      </c>
      <c r="H653">
        <f>IF(Table1[[#This Row],[HITS submitted before]]&gt;Table1[[#This Row],[HITs Approved Before]],Table1[[#This Row],[HITS submitted before]]-Table1[[#This Row],[HITs Approved Before]],0)</f>
        <v>0</v>
      </c>
      <c r="I653">
        <v>0</v>
      </c>
      <c r="J653">
        <v>0</v>
      </c>
      <c r="K653">
        <f>Table1[[#This Row],[Number of HITs approved or rejected - Last 30 days]]-Table1[[#This Row],[Number of HITs approved - Last 30 days]]</f>
        <v>0</v>
      </c>
      <c r="L65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3" s="1">
        <v>0</v>
      </c>
      <c r="N653">
        <v>0</v>
      </c>
      <c r="O653">
        <v>0</v>
      </c>
      <c r="P653" s="1">
        <v>0</v>
      </c>
      <c r="Q653" t="s">
        <v>15</v>
      </c>
      <c r="S653" t="str">
        <f>IF(Table1[[#This Row],[HITS submitted before]]&lt;&gt;0,Table1[[#This Row],[Worker ID]],0)</f>
        <v>A2V4L17P1BZAIC</v>
      </c>
      <c r="T653">
        <f>IF(Table1[[#This Row],[Number of HITs approved or rejected - Last 30 days]]&lt;&gt;0,Table1[[#This Row],[Worker ID]],0)</f>
        <v>0</v>
      </c>
      <c r="U653" t="str">
        <f>IF(AND(Table1[[#This Row],[HITS submitted before]]&lt;&gt;0,Table1[[#This Row],[Number of HITs approved or rejected - Last 30 days]]=0),Table1[[#This Row],[Worker ID]],0)</f>
        <v>A2V4L17P1BZAIC</v>
      </c>
      <c r="V653">
        <f>IF(AND(Table1[[#This Row],[HITS submitted before]]=0,Table1[[#This Row],[Number of HITs approved or rejected - Last 30 days]]&lt;&gt;0),Table1[[#This Row],[Worker ID]],0)</f>
        <v>0</v>
      </c>
      <c r="W653">
        <f>IF(AND(Table1[[#This Row],[HITS submitted before]]&lt;&gt;0,Table1[[#This Row],[Number of HITs approved or rejected - Last 30 days]]&lt;&gt;0),Table1[[#This Row],[Worker ID]],0)</f>
        <v>0</v>
      </c>
    </row>
    <row r="654" spans="1:23" x14ac:dyDescent="0.25">
      <c r="A654" t="s">
        <v>913</v>
      </c>
      <c r="B654" t="s">
        <v>914</v>
      </c>
      <c r="C654">
        <v>1</v>
      </c>
      <c r="D654">
        <v>1</v>
      </c>
      <c r="E654" s="1">
        <v>1</v>
      </c>
      <c r="F654">
        <f>Table1[[#This Row],[Number of HITs approved or rejected - Lifetime]]-Table1[[#This Row],[Number of HITs approved or rejected - Last 30 days]]</f>
        <v>1</v>
      </c>
      <c r="G654">
        <f>Table1[[#This Row],[Number of HITs approved - Lifetime]]-Table1[[#This Row],[Number of HITs approved - Last 30 days]]</f>
        <v>1</v>
      </c>
      <c r="H654">
        <f>IF(Table1[[#This Row],[HITS submitted before]]&gt;Table1[[#This Row],[HITs Approved Before]],Table1[[#This Row],[HITS submitted before]]-Table1[[#This Row],[HITs Approved Before]],0)</f>
        <v>0</v>
      </c>
      <c r="I654">
        <v>0</v>
      </c>
      <c r="J654">
        <v>0</v>
      </c>
      <c r="K654">
        <f>Table1[[#This Row],[Number of HITs approved or rejected - Last 30 days]]-Table1[[#This Row],[Number of HITs approved - Last 30 days]]</f>
        <v>0</v>
      </c>
      <c r="L65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4" s="1">
        <v>0</v>
      </c>
      <c r="N654">
        <v>0</v>
      </c>
      <c r="O654">
        <v>0</v>
      </c>
      <c r="P654" s="1">
        <v>0</v>
      </c>
      <c r="Q654" t="s">
        <v>15</v>
      </c>
      <c r="S654" t="str">
        <f>IF(Table1[[#This Row],[HITS submitted before]]&lt;&gt;0,Table1[[#This Row],[Worker ID]],0)</f>
        <v>A2V68RNQVUAY70</v>
      </c>
      <c r="T654">
        <f>IF(Table1[[#This Row],[Number of HITs approved or rejected - Last 30 days]]&lt;&gt;0,Table1[[#This Row],[Worker ID]],0)</f>
        <v>0</v>
      </c>
      <c r="U654" t="str">
        <f>IF(AND(Table1[[#This Row],[HITS submitted before]]&lt;&gt;0,Table1[[#This Row],[Number of HITs approved or rejected - Last 30 days]]=0),Table1[[#This Row],[Worker ID]],0)</f>
        <v>A2V68RNQVUAY70</v>
      </c>
      <c r="V654">
        <f>IF(AND(Table1[[#This Row],[HITS submitted before]]=0,Table1[[#This Row],[Number of HITs approved or rejected - Last 30 days]]&lt;&gt;0),Table1[[#This Row],[Worker ID]],0)</f>
        <v>0</v>
      </c>
      <c r="W654">
        <f>IF(AND(Table1[[#This Row],[HITS submitted before]]&lt;&gt;0,Table1[[#This Row],[Number of HITs approved or rejected - Last 30 days]]&lt;&gt;0),Table1[[#This Row],[Worker ID]],0)</f>
        <v>0</v>
      </c>
    </row>
    <row r="655" spans="1:23" x14ac:dyDescent="0.25">
      <c r="A655" t="s">
        <v>915</v>
      </c>
      <c r="B655" t="s">
        <v>916</v>
      </c>
      <c r="C655">
        <v>1</v>
      </c>
      <c r="D655">
        <v>1</v>
      </c>
      <c r="E655" s="1">
        <v>1</v>
      </c>
      <c r="F655">
        <f>Table1[[#This Row],[Number of HITs approved or rejected - Lifetime]]-Table1[[#This Row],[Number of HITs approved or rejected - Last 30 days]]</f>
        <v>1</v>
      </c>
      <c r="G655">
        <f>Table1[[#This Row],[Number of HITs approved - Lifetime]]-Table1[[#This Row],[Number of HITs approved - Last 30 days]]</f>
        <v>1</v>
      </c>
      <c r="H655">
        <f>IF(Table1[[#This Row],[HITS submitted before]]&gt;Table1[[#This Row],[HITs Approved Before]],Table1[[#This Row],[HITS submitted before]]-Table1[[#This Row],[HITs Approved Before]],0)</f>
        <v>0</v>
      </c>
      <c r="I655">
        <v>0</v>
      </c>
      <c r="J655">
        <v>0</v>
      </c>
      <c r="K655">
        <f>Table1[[#This Row],[Number of HITs approved or rejected - Last 30 days]]-Table1[[#This Row],[Number of HITs approved - Last 30 days]]</f>
        <v>0</v>
      </c>
      <c r="L65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5" s="1">
        <v>0</v>
      </c>
      <c r="N655">
        <v>0</v>
      </c>
      <c r="O655">
        <v>0</v>
      </c>
      <c r="P655" s="1">
        <v>0</v>
      </c>
      <c r="Q655" t="s">
        <v>15</v>
      </c>
      <c r="S655" t="str">
        <f>IF(Table1[[#This Row],[HITS submitted before]]&lt;&gt;0,Table1[[#This Row],[Worker ID]],0)</f>
        <v>A2VHNUBHSTC2RS</v>
      </c>
      <c r="T655">
        <f>IF(Table1[[#This Row],[Number of HITs approved or rejected - Last 30 days]]&lt;&gt;0,Table1[[#This Row],[Worker ID]],0)</f>
        <v>0</v>
      </c>
      <c r="U655" t="str">
        <f>IF(AND(Table1[[#This Row],[HITS submitted before]]&lt;&gt;0,Table1[[#This Row],[Number of HITs approved or rejected - Last 30 days]]=0),Table1[[#This Row],[Worker ID]],0)</f>
        <v>A2VHNUBHSTC2RS</v>
      </c>
      <c r="V655">
        <f>IF(AND(Table1[[#This Row],[HITS submitted before]]=0,Table1[[#This Row],[Number of HITs approved or rejected - Last 30 days]]&lt;&gt;0),Table1[[#This Row],[Worker ID]],0)</f>
        <v>0</v>
      </c>
      <c r="W655">
        <f>IF(AND(Table1[[#This Row],[HITS submitted before]]&lt;&gt;0,Table1[[#This Row],[Number of HITs approved or rejected - Last 30 days]]&lt;&gt;0),Table1[[#This Row],[Worker ID]],0)</f>
        <v>0</v>
      </c>
    </row>
    <row r="656" spans="1:23" x14ac:dyDescent="0.25">
      <c r="A656" t="s">
        <v>917</v>
      </c>
      <c r="B656" t="s">
        <v>918</v>
      </c>
      <c r="C656">
        <v>1</v>
      </c>
      <c r="D656">
        <v>1</v>
      </c>
      <c r="E656" s="1">
        <v>1</v>
      </c>
      <c r="F656">
        <f>Table1[[#This Row],[Number of HITs approved or rejected - Lifetime]]-Table1[[#This Row],[Number of HITs approved or rejected - Last 30 days]]</f>
        <v>1</v>
      </c>
      <c r="G656">
        <f>Table1[[#This Row],[Number of HITs approved - Lifetime]]-Table1[[#This Row],[Number of HITs approved - Last 30 days]]</f>
        <v>1</v>
      </c>
      <c r="H656">
        <f>IF(Table1[[#This Row],[HITS submitted before]]&gt;Table1[[#This Row],[HITs Approved Before]],Table1[[#This Row],[HITS submitted before]]-Table1[[#This Row],[HITs Approved Before]],0)</f>
        <v>0</v>
      </c>
      <c r="I656">
        <v>0</v>
      </c>
      <c r="J656">
        <v>0</v>
      </c>
      <c r="K656">
        <f>Table1[[#This Row],[Number of HITs approved or rejected - Last 30 days]]-Table1[[#This Row],[Number of HITs approved - Last 30 days]]</f>
        <v>0</v>
      </c>
      <c r="L65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6" s="1">
        <v>0</v>
      </c>
      <c r="N656">
        <v>0</v>
      </c>
      <c r="O656">
        <v>0</v>
      </c>
      <c r="P656" s="1">
        <v>0</v>
      </c>
      <c r="Q656" t="s">
        <v>15</v>
      </c>
      <c r="S656" t="str">
        <f>IF(Table1[[#This Row],[HITS submitted before]]&lt;&gt;0,Table1[[#This Row],[Worker ID]],0)</f>
        <v>A2VJ68TCRS0GXL</v>
      </c>
      <c r="T656">
        <f>IF(Table1[[#This Row],[Number of HITs approved or rejected - Last 30 days]]&lt;&gt;0,Table1[[#This Row],[Worker ID]],0)</f>
        <v>0</v>
      </c>
      <c r="U656" t="str">
        <f>IF(AND(Table1[[#This Row],[HITS submitted before]]&lt;&gt;0,Table1[[#This Row],[Number of HITs approved or rejected - Last 30 days]]=0),Table1[[#This Row],[Worker ID]],0)</f>
        <v>A2VJ68TCRS0GXL</v>
      </c>
      <c r="V656">
        <f>IF(AND(Table1[[#This Row],[HITS submitted before]]=0,Table1[[#This Row],[Number of HITs approved or rejected - Last 30 days]]&lt;&gt;0),Table1[[#This Row],[Worker ID]],0)</f>
        <v>0</v>
      </c>
      <c r="W656">
        <f>IF(AND(Table1[[#This Row],[HITS submitted before]]&lt;&gt;0,Table1[[#This Row],[Number of HITs approved or rejected - Last 30 days]]&lt;&gt;0),Table1[[#This Row],[Worker ID]],0)</f>
        <v>0</v>
      </c>
    </row>
    <row r="657" spans="1:23" x14ac:dyDescent="0.25">
      <c r="A657" t="s">
        <v>921</v>
      </c>
      <c r="B657" t="s">
        <v>922</v>
      </c>
      <c r="C657">
        <v>1</v>
      </c>
      <c r="D657">
        <v>1</v>
      </c>
      <c r="E657" s="1">
        <v>1</v>
      </c>
      <c r="F657">
        <f>Table1[[#This Row],[Number of HITs approved or rejected - Lifetime]]-Table1[[#This Row],[Number of HITs approved or rejected - Last 30 days]]</f>
        <v>1</v>
      </c>
      <c r="G657">
        <f>Table1[[#This Row],[Number of HITs approved - Lifetime]]-Table1[[#This Row],[Number of HITs approved - Last 30 days]]</f>
        <v>1</v>
      </c>
      <c r="H657">
        <f>IF(Table1[[#This Row],[HITS submitted before]]&gt;Table1[[#This Row],[HITs Approved Before]],Table1[[#This Row],[HITS submitted before]]-Table1[[#This Row],[HITs Approved Before]],0)</f>
        <v>0</v>
      </c>
      <c r="I657">
        <v>0</v>
      </c>
      <c r="J657">
        <v>0</v>
      </c>
      <c r="K657">
        <f>Table1[[#This Row],[Number of HITs approved or rejected - Last 30 days]]-Table1[[#This Row],[Number of HITs approved - Last 30 days]]</f>
        <v>0</v>
      </c>
      <c r="L65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7" s="1">
        <v>0</v>
      </c>
      <c r="N657">
        <v>0</v>
      </c>
      <c r="O657">
        <v>0</v>
      </c>
      <c r="P657" s="1">
        <v>0</v>
      </c>
      <c r="Q657" t="s">
        <v>15</v>
      </c>
      <c r="S657" t="str">
        <f>IF(Table1[[#This Row],[HITS submitted before]]&lt;&gt;0,Table1[[#This Row],[Worker ID]],0)</f>
        <v>A2VQ1WGHLLLNJ1</v>
      </c>
      <c r="T657">
        <f>IF(Table1[[#This Row],[Number of HITs approved or rejected - Last 30 days]]&lt;&gt;0,Table1[[#This Row],[Worker ID]],0)</f>
        <v>0</v>
      </c>
      <c r="U657" t="str">
        <f>IF(AND(Table1[[#This Row],[HITS submitted before]]&lt;&gt;0,Table1[[#This Row],[Number of HITs approved or rejected - Last 30 days]]=0),Table1[[#This Row],[Worker ID]],0)</f>
        <v>A2VQ1WGHLLLNJ1</v>
      </c>
      <c r="V657">
        <f>IF(AND(Table1[[#This Row],[HITS submitted before]]=0,Table1[[#This Row],[Number of HITs approved or rejected - Last 30 days]]&lt;&gt;0),Table1[[#This Row],[Worker ID]],0)</f>
        <v>0</v>
      </c>
      <c r="W657">
        <f>IF(AND(Table1[[#This Row],[HITS submitted before]]&lt;&gt;0,Table1[[#This Row],[Number of HITs approved or rejected - Last 30 days]]&lt;&gt;0),Table1[[#This Row],[Worker ID]],0)</f>
        <v>0</v>
      </c>
    </row>
    <row r="658" spans="1:23" x14ac:dyDescent="0.25">
      <c r="A658" t="s">
        <v>929</v>
      </c>
      <c r="B658" t="s">
        <v>930</v>
      </c>
      <c r="C658">
        <v>1</v>
      </c>
      <c r="D658">
        <v>1</v>
      </c>
      <c r="E658" s="1">
        <v>1</v>
      </c>
      <c r="F658">
        <f>Table1[[#This Row],[Number of HITs approved or rejected - Lifetime]]-Table1[[#This Row],[Number of HITs approved or rejected - Last 30 days]]</f>
        <v>1</v>
      </c>
      <c r="G658">
        <f>Table1[[#This Row],[Number of HITs approved - Lifetime]]-Table1[[#This Row],[Number of HITs approved - Last 30 days]]</f>
        <v>1</v>
      </c>
      <c r="H658">
        <f>IF(Table1[[#This Row],[HITS submitted before]]&gt;Table1[[#This Row],[HITs Approved Before]],Table1[[#This Row],[HITS submitted before]]-Table1[[#This Row],[HITs Approved Before]],0)</f>
        <v>0</v>
      </c>
      <c r="I658">
        <v>0</v>
      </c>
      <c r="J658">
        <v>0</v>
      </c>
      <c r="K658">
        <f>Table1[[#This Row],[Number of HITs approved or rejected - Last 30 days]]-Table1[[#This Row],[Number of HITs approved - Last 30 days]]</f>
        <v>0</v>
      </c>
      <c r="L65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8" s="1">
        <v>0</v>
      </c>
      <c r="N658">
        <v>0</v>
      </c>
      <c r="O658">
        <v>0</v>
      </c>
      <c r="P658" s="1">
        <v>0</v>
      </c>
      <c r="Q658" t="s">
        <v>15</v>
      </c>
      <c r="S658" t="str">
        <f>IF(Table1[[#This Row],[HITS submitted before]]&lt;&gt;0,Table1[[#This Row],[Worker ID]],0)</f>
        <v>A2WC3V0VKNV71Z</v>
      </c>
      <c r="T658">
        <f>IF(Table1[[#This Row],[Number of HITs approved or rejected - Last 30 days]]&lt;&gt;0,Table1[[#This Row],[Worker ID]],0)</f>
        <v>0</v>
      </c>
      <c r="U658" t="str">
        <f>IF(AND(Table1[[#This Row],[HITS submitted before]]&lt;&gt;0,Table1[[#This Row],[Number of HITs approved or rejected - Last 30 days]]=0),Table1[[#This Row],[Worker ID]],0)</f>
        <v>A2WC3V0VKNV71Z</v>
      </c>
      <c r="V658">
        <f>IF(AND(Table1[[#This Row],[HITS submitted before]]=0,Table1[[#This Row],[Number of HITs approved or rejected - Last 30 days]]&lt;&gt;0),Table1[[#This Row],[Worker ID]],0)</f>
        <v>0</v>
      </c>
      <c r="W658">
        <f>IF(AND(Table1[[#This Row],[HITS submitted before]]&lt;&gt;0,Table1[[#This Row],[Number of HITs approved or rejected - Last 30 days]]&lt;&gt;0),Table1[[#This Row],[Worker ID]],0)</f>
        <v>0</v>
      </c>
    </row>
    <row r="659" spans="1:23" x14ac:dyDescent="0.25">
      <c r="A659" t="s">
        <v>931</v>
      </c>
      <c r="B659" t="s">
        <v>932</v>
      </c>
      <c r="C659">
        <v>1</v>
      </c>
      <c r="D659">
        <v>1</v>
      </c>
      <c r="E659" s="1">
        <v>1</v>
      </c>
      <c r="F659">
        <f>Table1[[#This Row],[Number of HITs approved or rejected - Lifetime]]-Table1[[#This Row],[Number of HITs approved or rejected - Last 30 days]]</f>
        <v>1</v>
      </c>
      <c r="G659">
        <f>Table1[[#This Row],[Number of HITs approved - Lifetime]]-Table1[[#This Row],[Number of HITs approved - Last 30 days]]</f>
        <v>1</v>
      </c>
      <c r="H659">
        <f>IF(Table1[[#This Row],[HITS submitted before]]&gt;Table1[[#This Row],[HITs Approved Before]],Table1[[#This Row],[HITS submitted before]]-Table1[[#This Row],[HITs Approved Before]],0)</f>
        <v>0</v>
      </c>
      <c r="I659">
        <v>0</v>
      </c>
      <c r="J659">
        <v>0</v>
      </c>
      <c r="K659">
        <f>Table1[[#This Row],[Number of HITs approved or rejected - Last 30 days]]-Table1[[#This Row],[Number of HITs approved - Last 30 days]]</f>
        <v>0</v>
      </c>
      <c r="L65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59" s="1">
        <v>0</v>
      </c>
      <c r="N659">
        <v>0</v>
      </c>
      <c r="O659">
        <v>0</v>
      </c>
      <c r="P659" s="1">
        <v>0</v>
      </c>
      <c r="Q659" t="s">
        <v>15</v>
      </c>
      <c r="S659" t="str">
        <f>IF(Table1[[#This Row],[HITS submitted before]]&lt;&gt;0,Table1[[#This Row],[Worker ID]],0)</f>
        <v>A2WJUMP1XOQLYK</v>
      </c>
      <c r="T659">
        <f>IF(Table1[[#This Row],[Number of HITs approved or rejected - Last 30 days]]&lt;&gt;0,Table1[[#This Row],[Worker ID]],0)</f>
        <v>0</v>
      </c>
      <c r="U659" t="str">
        <f>IF(AND(Table1[[#This Row],[HITS submitted before]]&lt;&gt;0,Table1[[#This Row],[Number of HITs approved or rejected - Last 30 days]]=0),Table1[[#This Row],[Worker ID]],0)</f>
        <v>A2WJUMP1XOQLYK</v>
      </c>
      <c r="V659">
        <f>IF(AND(Table1[[#This Row],[HITS submitted before]]=0,Table1[[#This Row],[Number of HITs approved or rejected - Last 30 days]]&lt;&gt;0),Table1[[#This Row],[Worker ID]],0)</f>
        <v>0</v>
      </c>
      <c r="W659">
        <f>IF(AND(Table1[[#This Row],[HITS submitted before]]&lt;&gt;0,Table1[[#This Row],[Number of HITs approved or rejected - Last 30 days]]&lt;&gt;0),Table1[[#This Row],[Worker ID]],0)</f>
        <v>0</v>
      </c>
    </row>
    <row r="660" spans="1:23" x14ac:dyDescent="0.25">
      <c r="A660" t="s">
        <v>933</v>
      </c>
      <c r="B660" t="s">
        <v>934</v>
      </c>
      <c r="C660">
        <v>1</v>
      </c>
      <c r="D660">
        <v>1</v>
      </c>
      <c r="E660" s="1">
        <v>1</v>
      </c>
      <c r="F660">
        <f>Table1[[#This Row],[Number of HITs approved or rejected - Lifetime]]-Table1[[#This Row],[Number of HITs approved or rejected - Last 30 days]]</f>
        <v>1</v>
      </c>
      <c r="G660">
        <f>Table1[[#This Row],[Number of HITs approved - Lifetime]]-Table1[[#This Row],[Number of HITs approved - Last 30 days]]</f>
        <v>1</v>
      </c>
      <c r="H660">
        <f>IF(Table1[[#This Row],[HITS submitted before]]&gt;Table1[[#This Row],[HITs Approved Before]],Table1[[#This Row],[HITS submitted before]]-Table1[[#This Row],[HITs Approved Before]],0)</f>
        <v>0</v>
      </c>
      <c r="I660">
        <v>0</v>
      </c>
      <c r="J660">
        <v>0</v>
      </c>
      <c r="K660">
        <f>Table1[[#This Row],[Number of HITs approved or rejected - Last 30 days]]-Table1[[#This Row],[Number of HITs approved - Last 30 days]]</f>
        <v>0</v>
      </c>
      <c r="L66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0" s="1">
        <v>0</v>
      </c>
      <c r="N660">
        <v>0</v>
      </c>
      <c r="O660">
        <v>0</v>
      </c>
      <c r="P660" s="1">
        <v>0</v>
      </c>
      <c r="Q660" t="s">
        <v>15</v>
      </c>
      <c r="S660" t="str">
        <f>IF(Table1[[#This Row],[HITS submitted before]]&lt;&gt;0,Table1[[#This Row],[Worker ID]],0)</f>
        <v>A2WP3WEYA1SQCA</v>
      </c>
      <c r="T660">
        <f>IF(Table1[[#This Row],[Number of HITs approved or rejected - Last 30 days]]&lt;&gt;0,Table1[[#This Row],[Worker ID]],0)</f>
        <v>0</v>
      </c>
      <c r="U660" t="str">
        <f>IF(AND(Table1[[#This Row],[HITS submitted before]]&lt;&gt;0,Table1[[#This Row],[Number of HITs approved or rejected - Last 30 days]]=0),Table1[[#This Row],[Worker ID]],0)</f>
        <v>A2WP3WEYA1SQCA</v>
      </c>
      <c r="V660">
        <f>IF(AND(Table1[[#This Row],[HITS submitted before]]=0,Table1[[#This Row],[Number of HITs approved or rejected - Last 30 days]]&lt;&gt;0),Table1[[#This Row],[Worker ID]],0)</f>
        <v>0</v>
      </c>
      <c r="W660">
        <f>IF(AND(Table1[[#This Row],[HITS submitted before]]&lt;&gt;0,Table1[[#This Row],[Number of HITs approved or rejected - Last 30 days]]&lt;&gt;0),Table1[[#This Row],[Worker ID]],0)</f>
        <v>0</v>
      </c>
    </row>
    <row r="661" spans="1:23" x14ac:dyDescent="0.25">
      <c r="A661" t="s">
        <v>941</v>
      </c>
      <c r="B661" t="s">
        <v>942</v>
      </c>
      <c r="C661">
        <v>1</v>
      </c>
      <c r="D661">
        <v>1</v>
      </c>
      <c r="E661" s="1">
        <v>1</v>
      </c>
      <c r="F661">
        <f>Table1[[#This Row],[Number of HITs approved or rejected - Lifetime]]-Table1[[#This Row],[Number of HITs approved or rejected - Last 30 days]]</f>
        <v>1</v>
      </c>
      <c r="G661">
        <f>Table1[[#This Row],[Number of HITs approved - Lifetime]]-Table1[[#This Row],[Number of HITs approved - Last 30 days]]</f>
        <v>1</v>
      </c>
      <c r="H661">
        <f>IF(Table1[[#This Row],[HITS submitted before]]&gt;Table1[[#This Row],[HITs Approved Before]],Table1[[#This Row],[HITS submitted before]]-Table1[[#This Row],[HITs Approved Before]],0)</f>
        <v>0</v>
      </c>
      <c r="I661">
        <v>0</v>
      </c>
      <c r="J661">
        <v>0</v>
      </c>
      <c r="K661">
        <f>Table1[[#This Row],[Number of HITs approved or rejected - Last 30 days]]-Table1[[#This Row],[Number of HITs approved - Last 30 days]]</f>
        <v>0</v>
      </c>
      <c r="L66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1" s="1">
        <v>0</v>
      </c>
      <c r="N661">
        <v>0</v>
      </c>
      <c r="O661">
        <v>0</v>
      </c>
      <c r="P661" s="1">
        <v>0</v>
      </c>
      <c r="Q661" t="s">
        <v>15</v>
      </c>
      <c r="S661" t="str">
        <f>IF(Table1[[#This Row],[HITS submitted before]]&lt;&gt;0,Table1[[#This Row],[Worker ID]],0)</f>
        <v>A2XL3PAESBTCEQ</v>
      </c>
      <c r="T661">
        <f>IF(Table1[[#This Row],[Number of HITs approved or rejected - Last 30 days]]&lt;&gt;0,Table1[[#This Row],[Worker ID]],0)</f>
        <v>0</v>
      </c>
      <c r="U661" t="str">
        <f>IF(AND(Table1[[#This Row],[HITS submitted before]]&lt;&gt;0,Table1[[#This Row],[Number of HITs approved or rejected - Last 30 days]]=0),Table1[[#This Row],[Worker ID]],0)</f>
        <v>A2XL3PAESBTCEQ</v>
      </c>
      <c r="V661">
        <f>IF(AND(Table1[[#This Row],[HITS submitted before]]=0,Table1[[#This Row],[Number of HITs approved or rejected - Last 30 days]]&lt;&gt;0),Table1[[#This Row],[Worker ID]],0)</f>
        <v>0</v>
      </c>
      <c r="W661">
        <f>IF(AND(Table1[[#This Row],[HITS submitted before]]&lt;&gt;0,Table1[[#This Row],[Number of HITs approved or rejected - Last 30 days]]&lt;&gt;0),Table1[[#This Row],[Worker ID]],0)</f>
        <v>0</v>
      </c>
    </row>
    <row r="662" spans="1:23" x14ac:dyDescent="0.25">
      <c r="A662" t="s">
        <v>943</v>
      </c>
      <c r="B662" t="s">
        <v>944</v>
      </c>
      <c r="C662">
        <v>2</v>
      </c>
      <c r="D662">
        <v>1</v>
      </c>
      <c r="E662" s="1">
        <v>0.5</v>
      </c>
      <c r="F662">
        <f>Table1[[#This Row],[Number of HITs approved or rejected - Lifetime]]-Table1[[#This Row],[Number of HITs approved or rejected - Last 30 days]]</f>
        <v>2</v>
      </c>
      <c r="G662">
        <f>Table1[[#This Row],[Number of HITs approved - Lifetime]]-Table1[[#This Row],[Number of HITs approved - Last 30 days]]</f>
        <v>1</v>
      </c>
      <c r="H662">
        <f>IF(Table1[[#This Row],[HITS submitted before]]&gt;Table1[[#This Row],[HITs Approved Before]],Table1[[#This Row],[HITS submitted before]]-Table1[[#This Row],[HITs Approved Before]],0)</f>
        <v>1</v>
      </c>
      <c r="I662">
        <v>0</v>
      </c>
      <c r="J662">
        <v>0</v>
      </c>
      <c r="K662">
        <f>Table1[[#This Row],[Number of HITs approved or rejected - Last 30 days]]-Table1[[#This Row],[Number of HITs approved - Last 30 days]]</f>
        <v>0</v>
      </c>
      <c r="L66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2" s="1">
        <v>0</v>
      </c>
      <c r="N662">
        <v>0</v>
      </c>
      <c r="O662">
        <v>0</v>
      </c>
      <c r="P662" s="1">
        <v>0</v>
      </c>
      <c r="Q662" t="s">
        <v>15</v>
      </c>
      <c r="S662" t="str">
        <f>IF(Table1[[#This Row],[HITS submitted before]]&lt;&gt;0,Table1[[#This Row],[Worker ID]],0)</f>
        <v>A2XREPG78MH5Y0</v>
      </c>
      <c r="T662">
        <f>IF(Table1[[#This Row],[Number of HITs approved or rejected - Last 30 days]]&lt;&gt;0,Table1[[#This Row],[Worker ID]],0)</f>
        <v>0</v>
      </c>
      <c r="U662" t="str">
        <f>IF(AND(Table1[[#This Row],[HITS submitted before]]&lt;&gt;0,Table1[[#This Row],[Number of HITs approved or rejected - Last 30 days]]=0),Table1[[#This Row],[Worker ID]],0)</f>
        <v>A2XREPG78MH5Y0</v>
      </c>
      <c r="V662">
        <f>IF(AND(Table1[[#This Row],[HITS submitted before]]=0,Table1[[#This Row],[Number of HITs approved or rejected - Last 30 days]]&lt;&gt;0),Table1[[#This Row],[Worker ID]],0)</f>
        <v>0</v>
      </c>
      <c r="W662">
        <f>IF(AND(Table1[[#This Row],[HITS submitted before]]&lt;&gt;0,Table1[[#This Row],[Number of HITs approved or rejected - Last 30 days]]&lt;&gt;0),Table1[[#This Row],[Worker ID]],0)</f>
        <v>0</v>
      </c>
    </row>
    <row r="663" spans="1:23" x14ac:dyDescent="0.25">
      <c r="A663" t="s">
        <v>945</v>
      </c>
      <c r="B663" t="s">
        <v>946</v>
      </c>
      <c r="C663">
        <v>1</v>
      </c>
      <c r="D663">
        <v>1</v>
      </c>
      <c r="E663" s="1">
        <v>1</v>
      </c>
      <c r="F663">
        <f>Table1[[#This Row],[Number of HITs approved or rejected - Lifetime]]-Table1[[#This Row],[Number of HITs approved or rejected - Last 30 days]]</f>
        <v>1</v>
      </c>
      <c r="G663">
        <f>Table1[[#This Row],[Number of HITs approved - Lifetime]]-Table1[[#This Row],[Number of HITs approved - Last 30 days]]</f>
        <v>1</v>
      </c>
      <c r="H663">
        <f>IF(Table1[[#This Row],[HITS submitted before]]&gt;Table1[[#This Row],[HITs Approved Before]],Table1[[#This Row],[HITS submitted before]]-Table1[[#This Row],[HITs Approved Before]],0)</f>
        <v>0</v>
      </c>
      <c r="I663">
        <v>0</v>
      </c>
      <c r="J663">
        <v>0</v>
      </c>
      <c r="K663">
        <f>Table1[[#This Row],[Number of HITs approved or rejected - Last 30 days]]-Table1[[#This Row],[Number of HITs approved - Last 30 days]]</f>
        <v>0</v>
      </c>
      <c r="L66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3" s="1">
        <v>0</v>
      </c>
      <c r="N663">
        <v>0</v>
      </c>
      <c r="O663">
        <v>0</v>
      </c>
      <c r="P663" s="1">
        <v>0</v>
      </c>
      <c r="Q663" t="s">
        <v>15</v>
      </c>
      <c r="S663" t="str">
        <f>IF(Table1[[#This Row],[HITS submitted before]]&lt;&gt;0,Table1[[#This Row],[Worker ID]],0)</f>
        <v>A2XRYS50DIGNLD</v>
      </c>
      <c r="T663">
        <f>IF(Table1[[#This Row],[Number of HITs approved or rejected - Last 30 days]]&lt;&gt;0,Table1[[#This Row],[Worker ID]],0)</f>
        <v>0</v>
      </c>
      <c r="U663" t="str">
        <f>IF(AND(Table1[[#This Row],[HITS submitted before]]&lt;&gt;0,Table1[[#This Row],[Number of HITs approved or rejected - Last 30 days]]=0),Table1[[#This Row],[Worker ID]],0)</f>
        <v>A2XRYS50DIGNLD</v>
      </c>
      <c r="V663">
        <f>IF(AND(Table1[[#This Row],[HITS submitted before]]=0,Table1[[#This Row],[Number of HITs approved or rejected - Last 30 days]]&lt;&gt;0),Table1[[#This Row],[Worker ID]],0)</f>
        <v>0</v>
      </c>
      <c r="W663">
        <f>IF(AND(Table1[[#This Row],[HITS submitted before]]&lt;&gt;0,Table1[[#This Row],[Number of HITs approved or rejected - Last 30 days]]&lt;&gt;0),Table1[[#This Row],[Worker ID]],0)</f>
        <v>0</v>
      </c>
    </row>
    <row r="664" spans="1:23" x14ac:dyDescent="0.25">
      <c r="A664" t="s">
        <v>957</v>
      </c>
      <c r="B664" t="s">
        <v>958</v>
      </c>
      <c r="C664">
        <v>1</v>
      </c>
      <c r="D664">
        <v>1</v>
      </c>
      <c r="E664" s="1">
        <v>1</v>
      </c>
      <c r="F664">
        <f>Table1[[#This Row],[Number of HITs approved or rejected - Lifetime]]-Table1[[#This Row],[Number of HITs approved or rejected - Last 30 days]]</f>
        <v>1</v>
      </c>
      <c r="G664">
        <f>Table1[[#This Row],[Number of HITs approved - Lifetime]]-Table1[[#This Row],[Number of HITs approved - Last 30 days]]</f>
        <v>1</v>
      </c>
      <c r="H664">
        <f>IF(Table1[[#This Row],[HITS submitted before]]&gt;Table1[[#This Row],[HITs Approved Before]],Table1[[#This Row],[HITS submitted before]]-Table1[[#This Row],[HITs Approved Before]],0)</f>
        <v>0</v>
      </c>
      <c r="I664">
        <v>0</v>
      </c>
      <c r="J664">
        <v>0</v>
      </c>
      <c r="K664">
        <f>Table1[[#This Row],[Number of HITs approved or rejected - Last 30 days]]-Table1[[#This Row],[Number of HITs approved - Last 30 days]]</f>
        <v>0</v>
      </c>
      <c r="L66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4" s="1">
        <v>0</v>
      </c>
      <c r="N664">
        <v>0</v>
      </c>
      <c r="O664">
        <v>0</v>
      </c>
      <c r="P664" s="1">
        <v>0</v>
      </c>
      <c r="Q664" t="s">
        <v>15</v>
      </c>
      <c r="S664" t="str">
        <f>IF(Table1[[#This Row],[HITS submitted before]]&lt;&gt;0,Table1[[#This Row],[Worker ID]],0)</f>
        <v>A2YG7I769IKAVF</v>
      </c>
      <c r="T664">
        <f>IF(Table1[[#This Row],[Number of HITs approved or rejected - Last 30 days]]&lt;&gt;0,Table1[[#This Row],[Worker ID]],0)</f>
        <v>0</v>
      </c>
      <c r="U664" t="str">
        <f>IF(AND(Table1[[#This Row],[HITS submitted before]]&lt;&gt;0,Table1[[#This Row],[Number of HITs approved or rejected - Last 30 days]]=0),Table1[[#This Row],[Worker ID]],0)</f>
        <v>A2YG7I769IKAVF</v>
      </c>
      <c r="V664">
        <f>IF(AND(Table1[[#This Row],[HITS submitted before]]=0,Table1[[#This Row],[Number of HITs approved or rejected - Last 30 days]]&lt;&gt;0),Table1[[#This Row],[Worker ID]],0)</f>
        <v>0</v>
      </c>
      <c r="W664">
        <f>IF(AND(Table1[[#This Row],[HITS submitted before]]&lt;&gt;0,Table1[[#This Row],[Number of HITs approved or rejected - Last 30 days]]&lt;&gt;0),Table1[[#This Row],[Worker ID]],0)</f>
        <v>0</v>
      </c>
    </row>
    <row r="665" spans="1:23" x14ac:dyDescent="0.25">
      <c r="A665" t="s">
        <v>959</v>
      </c>
      <c r="B665" t="s">
        <v>960</v>
      </c>
      <c r="C665">
        <v>1</v>
      </c>
      <c r="D665">
        <v>1</v>
      </c>
      <c r="E665" s="1">
        <v>1</v>
      </c>
      <c r="F665">
        <f>Table1[[#This Row],[Number of HITs approved or rejected - Lifetime]]-Table1[[#This Row],[Number of HITs approved or rejected - Last 30 days]]</f>
        <v>1</v>
      </c>
      <c r="G665">
        <f>Table1[[#This Row],[Number of HITs approved - Lifetime]]-Table1[[#This Row],[Number of HITs approved - Last 30 days]]</f>
        <v>1</v>
      </c>
      <c r="H665">
        <f>IF(Table1[[#This Row],[HITS submitted before]]&gt;Table1[[#This Row],[HITs Approved Before]],Table1[[#This Row],[HITS submitted before]]-Table1[[#This Row],[HITs Approved Before]],0)</f>
        <v>0</v>
      </c>
      <c r="I665">
        <v>0</v>
      </c>
      <c r="J665">
        <v>0</v>
      </c>
      <c r="K665">
        <f>Table1[[#This Row],[Number of HITs approved or rejected - Last 30 days]]-Table1[[#This Row],[Number of HITs approved - Last 30 days]]</f>
        <v>0</v>
      </c>
      <c r="L66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5" s="1">
        <v>0</v>
      </c>
      <c r="N665">
        <v>0</v>
      </c>
      <c r="O665">
        <v>0</v>
      </c>
      <c r="P665" s="1">
        <v>0</v>
      </c>
      <c r="Q665" t="s">
        <v>15</v>
      </c>
      <c r="S665" t="str">
        <f>IF(Table1[[#This Row],[HITS submitted before]]&lt;&gt;0,Table1[[#This Row],[Worker ID]],0)</f>
        <v>A2Z00BTAKFJNGG</v>
      </c>
      <c r="T665">
        <f>IF(Table1[[#This Row],[Number of HITs approved or rejected - Last 30 days]]&lt;&gt;0,Table1[[#This Row],[Worker ID]],0)</f>
        <v>0</v>
      </c>
      <c r="U665" t="str">
        <f>IF(AND(Table1[[#This Row],[HITS submitted before]]&lt;&gt;0,Table1[[#This Row],[Number of HITs approved or rejected - Last 30 days]]=0),Table1[[#This Row],[Worker ID]],0)</f>
        <v>A2Z00BTAKFJNGG</v>
      </c>
      <c r="V665">
        <f>IF(AND(Table1[[#This Row],[HITS submitted before]]=0,Table1[[#This Row],[Number of HITs approved or rejected - Last 30 days]]&lt;&gt;0),Table1[[#This Row],[Worker ID]],0)</f>
        <v>0</v>
      </c>
      <c r="W665">
        <f>IF(AND(Table1[[#This Row],[HITS submitted before]]&lt;&gt;0,Table1[[#This Row],[Number of HITs approved or rejected - Last 30 days]]&lt;&gt;0),Table1[[#This Row],[Worker ID]],0)</f>
        <v>0</v>
      </c>
    </row>
    <row r="666" spans="1:23" x14ac:dyDescent="0.25">
      <c r="A666" t="s">
        <v>961</v>
      </c>
      <c r="B666" t="s">
        <v>962</v>
      </c>
      <c r="C666">
        <v>1</v>
      </c>
      <c r="D666">
        <v>1</v>
      </c>
      <c r="E666" s="1">
        <v>1</v>
      </c>
      <c r="F666">
        <f>Table1[[#This Row],[Number of HITs approved or rejected - Lifetime]]-Table1[[#This Row],[Number of HITs approved or rejected - Last 30 days]]</f>
        <v>1</v>
      </c>
      <c r="G666">
        <f>Table1[[#This Row],[Number of HITs approved - Lifetime]]-Table1[[#This Row],[Number of HITs approved - Last 30 days]]</f>
        <v>1</v>
      </c>
      <c r="H666">
        <f>IF(Table1[[#This Row],[HITS submitted before]]&gt;Table1[[#This Row],[HITs Approved Before]],Table1[[#This Row],[HITS submitted before]]-Table1[[#This Row],[HITs Approved Before]],0)</f>
        <v>0</v>
      </c>
      <c r="I666">
        <v>0</v>
      </c>
      <c r="J666">
        <v>0</v>
      </c>
      <c r="K666">
        <f>Table1[[#This Row],[Number of HITs approved or rejected - Last 30 days]]-Table1[[#This Row],[Number of HITs approved - Last 30 days]]</f>
        <v>0</v>
      </c>
      <c r="L66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6" s="1">
        <v>0</v>
      </c>
      <c r="N666">
        <v>0</v>
      </c>
      <c r="O666">
        <v>0</v>
      </c>
      <c r="P666" s="1">
        <v>0</v>
      </c>
      <c r="Q666" t="s">
        <v>15</v>
      </c>
      <c r="S666" t="str">
        <f>IF(Table1[[#This Row],[HITS submitted before]]&lt;&gt;0,Table1[[#This Row],[Worker ID]],0)</f>
        <v>A2Z0V2A4SP5QE0</v>
      </c>
      <c r="T666">
        <f>IF(Table1[[#This Row],[Number of HITs approved or rejected - Last 30 days]]&lt;&gt;0,Table1[[#This Row],[Worker ID]],0)</f>
        <v>0</v>
      </c>
      <c r="U666" t="str">
        <f>IF(AND(Table1[[#This Row],[HITS submitted before]]&lt;&gt;0,Table1[[#This Row],[Number of HITs approved or rejected - Last 30 days]]=0),Table1[[#This Row],[Worker ID]],0)</f>
        <v>A2Z0V2A4SP5QE0</v>
      </c>
      <c r="V666">
        <f>IF(AND(Table1[[#This Row],[HITS submitted before]]=0,Table1[[#This Row],[Number of HITs approved or rejected - Last 30 days]]&lt;&gt;0),Table1[[#This Row],[Worker ID]],0)</f>
        <v>0</v>
      </c>
      <c r="W666">
        <f>IF(AND(Table1[[#This Row],[HITS submitted before]]&lt;&gt;0,Table1[[#This Row],[Number of HITs approved or rejected - Last 30 days]]&lt;&gt;0),Table1[[#This Row],[Worker ID]],0)</f>
        <v>0</v>
      </c>
    </row>
    <row r="667" spans="1:23" x14ac:dyDescent="0.25">
      <c r="A667" t="s">
        <v>963</v>
      </c>
      <c r="B667" t="s">
        <v>964</v>
      </c>
      <c r="C667">
        <v>1</v>
      </c>
      <c r="D667">
        <v>1</v>
      </c>
      <c r="E667" s="1">
        <v>1</v>
      </c>
      <c r="F667">
        <f>Table1[[#This Row],[Number of HITs approved or rejected - Lifetime]]-Table1[[#This Row],[Number of HITs approved or rejected - Last 30 days]]</f>
        <v>1</v>
      </c>
      <c r="G667">
        <f>Table1[[#This Row],[Number of HITs approved - Lifetime]]-Table1[[#This Row],[Number of HITs approved - Last 30 days]]</f>
        <v>1</v>
      </c>
      <c r="H667">
        <f>IF(Table1[[#This Row],[HITS submitted before]]&gt;Table1[[#This Row],[HITs Approved Before]],Table1[[#This Row],[HITS submitted before]]-Table1[[#This Row],[HITs Approved Before]],0)</f>
        <v>0</v>
      </c>
      <c r="I667">
        <v>0</v>
      </c>
      <c r="J667">
        <v>0</v>
      </c>
      <c r="K667">
        <f>Table1[[#This Row],[Number of HITs approved or rejected - Last 30 days]]-Table1[[#This Row],[Number of HITs approved - Last 30 days]]</f>
        <v>0</v>
      </c>
      <c r="L66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7" s="1">
        <v>0</v>
      </c>
      <c r="N667">
        <v>0</v>
      </c>
      <c r="O667">
        <v>0</v>
      </c>
      <c r="P667" s="1">
        <v>0</v>
      </c>
      <c r="Q667" t="s">
        <v>15</v>
      </c>
      <c r="S667" t="str">
        <f>IF(Table1[[#This Row],[HITS submitted before]]&lt;&gt;0,Table1[[#This Row],[Worker ID]],0)</f>
        <v>A2Z3DFZ5VHKOZ3</v>
      </c>
      <c r="T667">
        <f>IF(Table1[[#This Row],[Number of HITs approved or rejected - Last 30 days]]&lt;&gt;0,Table1[[#This Row],[Worker ID]],0)</f>
        <v>0</v>
      </c>
      <c r="U667" t="str">
        <f>IF(AND(Table1[[#This Row],[HITS submitted before]]&lt;&gt;0,Table1[[#This Row],[Number of HITs approved or rejected - Last 30 days]]=0),Table1[[#This Row],[Worker ID]],0)</f>
        <v>A2Z3DFZ5VHKOZ3</v>
      </c>
      <c r="V667">
        <f>IF(AND(Table1[[#This Row],[HITS submitted before]]=0,Table1[[#This Row],[Number of HITs approved or rejected - Last 30 days]]&lt;&gt;0),Table1[[#This Row],[Worker ID]],0)</f>
        <v>0</v>
      </c>
      <c r="W667">
        <f>IF(AND(Table1[[#This Row],[HITS submitted before]]&lt;&gt;0,Table1[[#This Row],[Number of HITs approved or rejected - Last 30 days]]&lt;&gt;0),Table1[[#This Row],[Worker ID]],0)</f>
        <v>0</v>
      </c>
    </row>
    <row r="668" spans="1:23" x14ac:dyDescent="0.25">
      <c r="A668" t="s">
        <v>965</v>
      </c>
      <c r="B668" t="s">
        <v>966</v>
      </c>
      <c r="C668">
        <v>1</v>
      </c>
      <c r="D668">
        <v>1</v>
      </c>
      <c r="E668" s="1">
        <v>1</v>
      </c>
      <c r="F668">
        <f>Table1[[#This Row],[Number of HITs approved or rejected - Lifetime]]-Table1[[#This Row],[Number of HITs approved or rejected - Last 30 days]]</f>
        <v>1</v>
      </c>
      <c r="G668">
        <f>Table1[[#This Row],[Number of HITs approved - Lifetime]]-Table1[[#This Row],[Number of HITs approved - Last 30 days]]</f>
        <v>1</v>
      </c>
      <c r="H668">
        <f>IF(Table1[[#This Row],[HITS submitted before]]&gt;Table1[[#This Row],[HITs Approved Before]],Table1[[#This Row],[HITS submitted before]]-Table1[[#This Row],[HITs Approved Before]],0)</f>
        <v>0</v>
      </c>
      <c r="I668">
        <v>0</v>
      </c>
      <c r="J668">
        <v>0</v>
      </c>
      <c r="K668">
        <f>Table1[[#This Row],[Number of HITs approved or rejected - Last 30 days]]-Table1[[#This Row],[Number of HITs approved - Last 30 days]]</f>
        <v>0</v>
      </c>
      <c r="L66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8" s="1">
        <v>0</v>
      </c>
      <c r="N668">
        <v>0</v>
      </c>
      <c r="O668">
        <v>0</v>
      </c>
      <c r="P668" s="1">
        <v>0</v>
      </c>
      <c r="Q668" t="s">
        <v>15</v>
      </c>
      <c r="S668" t="str">
        <f>IF(Table1[[#This Row],[HITS submitted before]]&lt;&gt;0,Table1[[#This Row],[Worker ID]],0)</f>
        <v>A2Z6GS7K88Q9TX</v>
      </c>
      <c r="T668">
        <f>IF(Table1[[#This Row],[Number of HITs approved or rejected - Last 30 days]]&lt;&gt;0,Table1[[#This Row],[Worker ID]],0)</f>
        <v>0</v>
      </c>
      <c r="U668" t="str">
        <f>IF(AND(Table1[[#This Row],[HITS submitted before]]&lt;&gt;0,Table1[[#This Row],[Number of HITs approved or rejected - Last 30 days]]=0),Table1[[#This Row],[Worker ID]],0)</f>
        <v>A2Z6GS7K88Q9TX</v>
      </c>
      <c r="V668">
        <f>IF(AND(Table1[[#This Row],[HITS submitted before]]=0,Table1[[#This Row],[Number of HITs approved or rejected - Last 30 days]]&lt;&gt;0),Table1[[#This Row],[Worker ID]],0)</f>
        <v>0</v>
      </c>
      <c r="W668">
        <f>IF(AND(Table1[[#This Row],[HITS submitted before]]&lt;&gt;0,Table1[[#This Row],[Number of HITs approved or rejected - Last 30 days]]&lt;&gt;0),Table1[[#This Row],[Worker ID]],0)</f>
        <v>0</v>
      </c>
    </row>
    <row r="669" spans="1:23" x14ac:dyDescent="0.25">
      <c r="A669" t="s">
        <v>967</v>
      </c>
      <c r="B669" t="s">
        <v>968</v>
      </c>
      <c r="C669">
        <v>1</v>
      </c>
      <c r="D669">
        <v>1</v>
      </c>
      <c r="E669" s="1">
        <v>1</v>
      </c>
      <c r="F669">
        <f>Table1[[#This Row],[Number of HITs approved or rejected - Lifetime]]-Table1[[#This Row],[Number of HITs approved or rejected - Last 30 days]]</f>
        <v>1</v>
      </c>
      <c r="G669">
        <f>Table1[[#This Row],[Number of HITs approved - Lifetime]]-Table1[[#This Row],[Number of HITs approved - Last 30 days]]</f>
        <v>1</v>
      </c>
      <c r="H669">
        <f>IF(Table1[[#This Row],[HITS submitted before]]&gt;Table1[[#This Row],[HITs Approved Before]],Table1[[#This Row],[HITS submitted before]]-Table1[[#This Row],[HITs Approved Before]],0)</f>
        <v>0</v>
      </c>
      <c r="I669">
        <v>0</v>
      </c>
      <c r="J669">
        <v>0</v>
      </c>
      <c r="K669">
        <f>Table1[[#This Row],[Number of HITs approved or rejected - Last 30 days]]-Table1[[#This Row],[Number of HITs approved - Last 30 days]]</f>
        <v>0</v>
      </c>
      <c r="L66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69" s="1">
        <v>0</v>
      </c>
      <c r="N669">
        <v>0</v>
      </c>
      <c r="O669">
        <v>0</v>
      </c>
      <c r="P669" s="1">
        <v>0</v>
      </c>
      <c r="Q669" t="s">
        <v>15</v>
      </c>
      <c r="S669" t="str">
        <f>IF(Table1[[#This Row],[HITS submitted before]]&lt;&gt;0,Table1[[#This Row],[Worker ID]],0)</f>
        <v>A2ZBDSR2LZNVAE</v>
      </c>
      <c r="T669">
        <f>IF(Table1[[#This Row],[Number of HITs approved or rejected - Last 30 days]]&lt;&gt;0,Table1[[#This Row],[Worker ID]],0)</f>
        <v>0</v>
      </c>
      <c r="U669" t="str">
        <f>IF(AND(Table1[[#This Row],[HITS submitted before]]&lt;&gt;0,Table1[[#This Row],[Number of HITs approved or rejected - Last 30 days]]=0),Table1[[#This Row],[Worker ID]],0)</f>
        <v>A2ZBDSR2LZNVAE</v>
      </c>
      <c r="V669">
        <f>IF(AND(Table1[[#This Row],[HITS submitted before]]=0,Table1[[#This Row],[Number of HITs approved or rejected - Last 30 days]]&lt;&gt;0),Table1[[#This Row],[Worker ID]],0)</f>
        <v>0</v>
      </c>
      <c r="W669">
        <f>IF(AND(Table1[[#This Row],[HITS submitted before]]&lt;&gt;0,Table1[[#This Row],[Number of HITs approved or rejected - Last 30 days]]&lt;&gt;0),Table1[[#This Row],[Worker ID]],0)</f>
        <v>0</v>
      </c>
    </row>
    <row r="670" spans="1:23" x14ac:dyDescent="0.25">
      <c r="A670" t="s">
        <v>969</v>
      </c>
      <c r="B670" t="s">
        <v>970</v>
      </c>
      <c r="C670">
        <v>1</v>
      </c>
      <c r="D670">
        <v>1</v>
      </c>
      <c r="E670" s="1">
        <v>1</v>
      </c>
      <c r="F670">
        <f>Table1[[#This Row],[Number of HITs approved or rejected - Lifetime]]-Table1[[#This Row],[Number of HITs approved or rejected - Last 30 days]]</f>
        <v>1</v>
      </c>
      <c r="G670">
        <f>Table1[[#This Row],[Number of HITs approved - Lifetime]]-Table1[[#This Row],[Number of HITs approved - Last 30 days]]</f>
        <v>1</v>
      </c>
      <c r="H670">
        <f>IF(Table1[[#This Row],[HITS submitted before]]&gt;Table1[[#This Row],[HITs Approved Before]],Table1[[#This Row],[HITS submitted before]]-Table1[[#This Row],[HITs Approved Before]],0)</f>
        <v>0</v>
      </c>
      <c r="I670">
        <v>0</v>
      </c>
      <c r="J670">
        <v>0</v>
      </c>
      <c r="K670">
        <f>Table1[[#This Row],[Number of HITs approved or rejected - Last 30 days]]-Table1[[#This Row],[Number of HITs approved - Last 30 days]]</f>
        <v>0</v>
      </c>
      <c r="L67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0" s="1">
        <v>0</v>
      </c>
      <c r="N670">
        <v>0</v>
      </c>
      <c r="O670">
        <v>0</v>
      </c>
      <c r="P670" s="1">
        <v>0</v>
      </c>
      <c r="Q670" t="s">
        <v>15</v>
      </c>
      <c r="S670" t="str">
        <f>IF(Table1[[#This Row],[HITS submitted before]]&lt;&gt;0,Table1[[#This Row],[Worker ID]],0)</f>
        <v>A2ZINIV8V5OPM7</v>
      </c>
      <c r="T670">
        <f>IF(Table1[[#This Row],[Number of HITs approved or rejected - Last 30 days]]&lt;&gt;0,Table1[[#This Row],[Worker ID]],0)</f>
        <v>0</v>
      </c>
      <c r="U670" t="str">
        <f>IF(AND(Table1[[#This Row],[HITS submitted before]]&lt;&gt;0,Table1[[#This Row],[Number of HITs approved or rejected - Last 30 days]]=0),Table1[[#This Row],[Worker ID]],0)</f>
        <v>A2ZINIV8V5OPM7</v>
      </c>
      <c r="V670">
        <f>IF(AND(Table1[[#This Row],[HITS submitted before]]=0,Table1[[#This Row],[Number of HITs approved or rejected - Last 30 days]]&lt;&gt;0),Table1[[#This Row],[Worker ID]],0)</f>
        <v>0</v>
      </c>
      <c r="W670">
        <f>IF(AND(Table1[[#This Row],[HITS submitted before]]&lt;&gt;0,Table1[[#This Row],[Number of HITs approved or rejected - Last 30 days]]&lt;&gt;0),Table1[[#This Row],[Worker ID]],0)</f>
        <v>0</v>
      </c>
    </row>
    <row r="671" spans="1:23" x14ac:dyDescent="0.25">
      <c r="A671" t="s">
        <v>971</v>
      </c>
      <c r="B671" t="s">
        <v>972</v>
      </c>
      <c r="C671">
        <v>1</v>
      </c>
      <c r="D671">
        <v>1</v>
      </c>
      <c r="E671" s="1">
        <v>1</v>
      </c>
      <c r="F671">
        <f>Table1[[#This Row],[Number of HITs approved or rejected - Lifetime]]-Table1[[#This Row],[Number of HITs approved or rejected - Last 30 days]]</f>
        <v>1</v>
      </c>
      <c r="G671">
        <f>Table1[[#This Row],[Number of HITs approved - Lifetime]]-Table1[[#This Row],[Number of HITs approved - Last 30 days]]</f>
        <v>1</v>
      </c>
      <c r="H671">
        <f>IF(Table1[[#This Row],[HITS submitted before]]&gt;Table1[[#This Row],[HITs Approved Before]],Table1[[#This Row],[HITS submitted before]]-Table1[[#This Row],[HITs Approved Before]],0)</f>
        <v>0</v>
      </c>
      <c r="I671">
        <v>0</v>
      </c>
      <c r="J671">
        <v>0</v>
      </c>
      <c r="K671">
        <f>Table1[[#This Row],[Number of HITs approved or rejected - Last 30 days]]-Table1[[#This Row],[Number of HITs approved - Last 30 days]]</f>
        <v>0</v>
      </c>
      <c r="L67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1" s="1">
        <v>0</v>
      </c>
      <c r="N671">
        <v>0</v>
      </c>
      <c r="O671">
        <v>0</v>
      </c>
      <c r="P671" s="1">
        <v>0</v>
      </c>
      <c r="Q671" t="s">
        <v>15</v>
      </c>
      <c r="S671" t="str">
        <f>IF(Table1[[#This Row],[HITS submitted before]]&lt;&gt;0,Table1[[#This Row],[Worker ID]],0)</f>
        <v>A2ZKFTDI0R9MWI</v>
      </c>
      <c r="T671">
        <f>IF(Table1[[#This Row],[Number of HITs approved or rejected - Last 30 days]]&lt;&gt;0,Table1[[#This Row],[Worker ID]],0)</f>
        <v>0</v>
      </c>
      <c r="U671" t="str">
        <f>IF(AND(Table1[[#This Row],[HITS submitted before]]&lt;&gt;0,Table1[[#This Row],[Number of HITs approved or rejected - Last 30 days]]=0),Table1[[#This Row],[Worker ID]],0)</f>
        <v>A2ZKFTDI0R9MWI</v>
      </c>
      <c r="V671">
        <f>IF(AND(Table1[[#This Row],[HITS submitted before]]=0,Table1[[#This Row],[Number of HITs approved or rejected - Last 30 days]]&lt;&gt;0),Table1[[#This Row],[Worker ID]],0)</f>
        <v>0</v>
      </c>
      <c r="W671">
        <f>IF(AND(Table1[[#This Row],[HITS submitted before]]&lt;&gt;0,Table1[[#This Row],[Number of HITs approved or rejected - Last 30 days]]&lt;&gt;0),Table1[[#This Row],[Worker ID]],0)</f>
        <v>0</v>
      </c>
    </row>
    <row r="672" spans="1:23" x14ac:dyDescent="0.25">
      <c r="A672" t="s">
        <v>973</v>
      </c>
      <c r="B672" t="s">
        <v>974</v>
      </c>
      <c r="C672">
        <v>1</v>
      </c>
      <c r="D672">
        <v>1</v>
      </c>
      <c r="E672" s="1">
        <v>1</v>
      </c>
      <c r="F672">
        <f>Table1[[#This Row],[Number of HITs approved or rejected - Lifetime]]-Table1[[#This Row],[Number of HITs approved or rejected - Last 30 days]]</f>
        <v>1</v>
      </c>
      <c r="G672">
        <f>Table1[[#This Row],[Number of HITs approved - Lifetime]]-Table1[[#This Row],[Number of HITs approved - Last 30 days]]</f>
        <v>1</v>
      </c>
      <c r="H672">
        <f>IF(Table1[[#This Row],[HITS submitted before]]&gt;Table1[[#This Row],[HITs Approved Before]],Table1[[#This Row],[HITS submitted before]]-Table1[[#This Row],[HITs Approved Before]],0)</f>
        <v>0</v>
      </c>
      <c r="I672">
        <v>0</v>
      </c>
      <c r="J672">
        <v>0</v>
      </c>
      <c r="K672">
        <f>Table1[[#This Row],[Number of HITs approved or rejected - Last 30 days]]-Table1[[#This Row],[Number of HITs approved - Last 30 days]]</f>
        <v>0</v>
      </c>
      <c r="L67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2" s="1">
        <v>0</v>
      </c>
      <c r="N672">
        <v>0</v>
      </c>
      <c r="O672">
        <v>0</v>
      </c>
      <c r="P672" s="1">
        <v>0</v>
      </c>
      <c r="Q672" t="s">
        <v>15</v>
      </c>
      <c r="S672" t="str">
        <f>IF(Table1[[#This Row],[HITS submitted before]]&lt;&gt;0,Table1[[#This Row],[Worker ID]],0)</f>
        <v>A2ZOAZM95RBWA5</v>
      </c>
      <c r="T672">
        <f>IF(Table1[[#This Row],[Number of HITs approved or rejected - Last 30 days]]&lt;&gt;0,Table1[[#This Row],[Worker ID]],0)</f>
        <v>0</v>
      </c>
      <c r="U672" t="str">
        <f>IF(AND(Table1[[#This Row],[HITS submitted before]]&lt;&gt;0,Table1[[#This Row],[Number of HITs approved or rejected - Last 30 days]]=0),Table1[[#This Row],[Worker ID]],0)</f>
        <v>A2ZOAZM95RBWA5</v>
      </c>
      <c r="V672">
        <f>IF(AND(Table1[[#This Row],[HITS submitted before]]=0,Table1[[#This Row],[Number of HITs approved or rejected - Last 30 days]]&lt;&gt;0),Table1[[#This Row],[Worker ID]],0)</f>
        <v>0</v>
      </c>
      <c r="W672">
        <f>IF(AND(Table1[[#This Row],[HITS submitted before]]&lt;&gt;0,Table1[[#This Row],[Number of HITs approved or rejected - Last 30 days]]&lt;&gt;0),Table1[[#This Row],[Worker ID]],0)</f>
        <v>0</v>
      </c>
    </row>
    <row r="673" spans="1:23" x14ac:dyDescent="0.25">
      <c r="A673" t="s">
        <v>981</v>
      </c>
      <c r="B673" t="s">
        <v>982</v>
      </c>
      <c r="C673">
        <v>1</v>
      </c>
      <c r="D673">
        <v>1</v>
      </c>
      <c r="E673" s="1">
        <v>1</v>
      </c>
      <c r="F673">
        <f>Table1[[#This Row],[Number of HITs approved or rejected - Lifetime]]-Table1[[#This Row],[Number of HITs approved or rejected - Last 30 days]]</f>
        <v>1</v>
      </c>
      <c r="G673">
        <f>Table1[[#This Row],[Number of HITs approved - Lifetime]]-Table1[[#This Row],[Number of HITs approved - Last 30 days]]</f>
        <v>1</v>
      </c>
      <c r="H673">
        <f>IF(Table1[[#This Row],[HITS submitted before]]&gt;Table1[[#This Row],[HITs Approved Before]],Table1[[#This Row],[HITS submitted before]]-Table1[[#This Row],[HITs Approved Before]],0)</f>
        <v>0</v>
      </c>
      <c r="I673">
        <v>0</v>
      </c>
      <c r="J673">
        <v>0</v>
      </c>
      <c r="K673">
        <f>Table1[[#This Row],[Number of HITs approved or rejected - Last 30 days]]-Table1[[#This Row],[Number of HITs approved - Last 30 days]]</f>
        <v>0</v>
      </c>
      <c r="L67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3" s="1">
        <v>0</v>
      </c>
      <c r="N673">
        <v>0</v>
      </c>
      <c r="O673">
        <v>0</v>
      </c>
      <c r="P673" s="1">
        <v>0</v>
      </c>
      <c r="Q673" t="s">
        <v>15</v>
      </c>
      <c r="S673" t="str">
        <f>IF(Table1[[#This Row],[HITS submitted before]]&lt;&gt;0,Table1[[#This Row],[Worker ID]],0)</f>
        <v>A30APZZ64MGI6A</v>
      </c>
      <c r="T673">
        <f>IF(Table1[[#This Row],[Number of HITs approved or rejected - Last 30 days]]&lt;&gt;0,Table1[[#This Row],[Worker ID]],0)</f>
        <v>0</v>
      </c>
      <c r="U673" t="str">
        <f>IF(AND(Table1[[#This Row],[HITS submitted before]]&lt;&gt;0,Table1[[#This Row],[Number of HITs approved or rejected - Last 30 days]]=0),Table1[[#This Row],[Worker ID]],0)</f>
        <v>A30APZZ64MGI6A</v>
      </c>
      <c r="V673">
        <f>IF(AND(Table1[[#This Row],[HITS submitted before]]=0,Table1[[#This Row],[Number of HITs approved or rejected - Last 30 days]]&lt;&gt;0),Table1[[#This Row],[Worker ID]],0)</f>
        <v>0</v>
      </c>
      <c r="W673">
        <f>IF(AND(Table1[[#This Row],[HITS submitted before]]&lt;&gt;0,Table1[[#This Row],[Number of HITs approved or rejected - Last 30 days]]&lt;&gt;0),Table1[[#This Row],[Worker ID]],0)</f>
        <v>0</v>
      </c>
    </row>
    <row r="674" spans="1:23" x14ac:dyDescent="0.25">
      <c r="A674" t="s">
        <v>985</v>
      </c>
      <c r="B674" t="s">
        <v>986</v>
      </c>
      <c r="C674">
        <v>1</v>
      </c>
      <c r="D674">
        <v>1</v>
      </c>
      <c r="E674" s="1">
        <v>1</v>
      </c>
      <c r="F674">
        <f>Table1[[#This Row],[Number of HITs approved or rejected - Lifetime]]-Table1[[#This Row],[Number of HITs approved or rejected - Last 30 days]]</f>
        <v>1</v>
      </c>
      <c r="G674">
        <f>Table1[[#This Row],[Number of HITs approved - Lifetime]]-Table1[[#This Row],[Number of HITs approved - Last 30 days]]</f>
        <v>1</v>
      </c>
      <c r="H674">
        <f>IF(Table1[[#This Row],[HITS submitted before]]&gt;Table1[[#This Row],[HITs Approved Before]],Table1[[#This Row],[HITS submitted before]]-Table1[[#This Row],[HITs Approved Before]],0)</f>
        <v>0</v>
      </c>
      <c r="I674">
        <v>0</v>
      </c>
      <c r="J674">
        <v>0</v>
      </c>
      <c r="K674">
        <f>Table1[[#This Row],[Number of HITs approved or rejected - Last 30 days]]-Table1[[#This Row],[Number of HITs approved - Last 30 days]]</f>
        <v>0</v>
      </c>
      <c r="L67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4" s="1">
        <v>0</v>
      </c>
      <c r="N674">
        <v>0</v>
      </c>
      <c r="O674">
        <v>0</v>
      </c>
      <c r="P674" s="1">
        <v>0</v>
      </c>
      <c r="Q674" t="s">
        <v>15</v>
      </c>
      <c r="S674" t="str">
        <f>IF(Table1[[#This Row],[HITS submitted before]]&lt;&gt;0,Table1[[#This Row],[Worker ID]],0)</f>
        <v>A30T3V2GJS6T0U</v>
      </c>
      <c r="T674">
        <f>IF(Table1[[#This Row],[Number of HITs approved or rejected - Last 30 days]]&lt;&gt;0,Table1[[#This Row],[Worker ID]],0)</f>
        <v>0</v>
      </c>
      <c r="U674" t="str">
        <f>IF(AND(Table1[[#This Row],[HITS submitted before]]&lt;&gt;0,Table1[[#This Row],[Number of HITs approved or rejected - Last 30 days]]=0),Table1[[#This Row],[Worker ID]],0)</f>
        <v>A30T3V2GJS6T0U</v>
      </c>
      <c r="V674">
        <f>IF(AND(Table1[[#This Row],[HITS submitted before]]=0,Table1[[#This Row],[Number of HITs approved or rejected - Last 30 days]]&lt;&gt;0),Table1[[#This Row],[Worker ID]],0)</f>
        <v>0</v>
      </c>
      <c r="W674">
        <f>IF(AND(Table1[[#This Row],[HITS submitted before]]&lt;&gt;0,Table1[[#This Row],[Number of HITs approved or rejected - Last 30 days]]&lt;&gt;0),Table1[[#This Row],[Worker ID]],0)</f>
        <v>0</v>
      </c>
    </row>
    <row r="675" spans="1:23" x14ac:dyDescent="0.25">
      <c r="A675" t="s">
        <v>991</v>
      </c>
      <c r="B675" t="s">
        <v>992</v>
      </c>
      <c r="C675">
        <v>1</v>
      </c>
      <c r="D675">
        <v>1</v>
      </c>
      <c r="E675" s="1">
        <v>1</v>
      </c>
      <c r="F675">
        <f>Table1[[#This Row],[Number of HITs approved or rejected - Lifetime]]-Table1[[#This Row],[Number of HITs approved or rejected - Last 30 days]]</f>
        <v>1</v>
      </c>
      <c r="G675">
        <f>Table1[[#This Row],[Number of HITs approved - Lifetime]]-Table1[[#This Row],[Number of HITs approved - Last 30 days]]</f>
        <v>1</v>
      </c>
      <c r="H675">
        <f>IF(Table1[[#This Row],[HITS submitted before]]&gt;Table1[[#This Row],[HITs Approved Before]],Table1[[#This Row],[HITS submitted before]]-Table1[[#This Row],[HITs Approved Before]],0)</f>
        <v>0</v>
      </c>
      <c r="I675">
        <v>0</v>
      </c>
      <c r="J675">
        <v>0</v>
      </c>
      <c r="K675">
        <f>Table1[[#This Row],[Number of HITs approved or rejected - Last 30 days]]-Table1[[#This Row],[Number of HITs approved - Last 30 days]]</f>
        <v>0</v>
      </c>
      <c r="L67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5" s="1">
        <v>0</v>
      </c>
      <c r="N675">
        <v>0</v>
      </c>
      <c r="O675">
        <v>0</v>
      </c>
      <c r="P675" s="1">
        <v>0</v>
      </c>
      <c r="Q675" t="s">
        <v>15</v>
      </c>
      <c r="S675" t="str">
        <f>IF(Table1[[#This Row],[HITS submitted before]]&lt;&gt;0,Table1[[#This Row],[Worker ID]],0)</f>
        <v>A31FL51X3U0ICH</v>
      </c>
      <c r="T675">
        <f>IF(Table1[[#This Row],[Number of HITs approved or rejected - Last 30 days]]&lt;&gt;0,Table1[[#This Row],[Worker ID]],0)</f>
        <v>0</v>
      </c>
      <c r="U675" t="str">
        <f>IF(AND(Table1[[#This Row],[HITS submitted before]]&lt;&gt;0,Table1[[#This Row],[Number of HITs approved or rejected - Last 30 days]]=0),Table1[[#This Row],[Worker ID]],0)</f>
        <v>A31FL51X3U0ICH</v>
      </c>
      <c r="V675">
        <f>IF(AND(Table1[[#This Row],[HITS submitted before]]=0,Table1[[#This Row],[Number of HITs approved or rejected - Last 30 days]]&lt;&gt;0),Table1[[#This Row],[Worker ID]],0)</f>
        <v>0</v>
      </c>
      <c r="W675">
        <f>IF(AND(Table1[[#This Row],[HITS submitted before]]&lt;&gt;0,Table1[[#This Row],[Number of HITs approved or rejected - Last 30 days]]&lt;&gt;0),Table1[[#This Row],[Worker ID]],0)</f>
        <v>0</v>
      </c>
    </row>
    <row r="676" spans="1:23" x14ac:dyDescent="0.25">
      <c r="A676" t="s">
        <v>993</v>
      </c>
      <c r="B676" t="s">
        <v>994</v>
      </c>
      <c r="C676">
        <v>1</v>
      </c>
      <c r="D676">
        <v>1</v>
      </c>
      <c r="E676" s="1">
        <v>1</v>
      </c>
      <c r="F676">
        <f>Table1[[#This Row],[Number of HITs approved or rejected - Lifetime]]-Table1[[#This Row],[Number of HITs approved or rejected - Last 30 days]]</f>
        <v>1</v>
      </c>
      <c r="G676">
        <f>Table1[[#This Row],[Number of HITs approved - Lifetime]]-Table1[[#This Row],[Number of HITs approved - Last 30 days]]</f>
        <v>1</v>
      </c>
      <c r="H676">
        <f>IF(Table1[[#This Row],[HITS submitted before]]&gt;Table1[[#This Row],[HITs Approved Before]],Table1[[#This Row],[HITS submitted before]]-Table1[[#This Row],[HITs Approved Before]],0)</f>
        <v>0</v>
      </c>
      <c r="I676">
        <v>0</v>
      </c>
      <c r="J676">
        <v>0</v>
      </c>
      <c r="K676">
        <f>Table1[[#This Row],[Number of HITs approved or rejected - Last 30 days]]-Table1[[#This Row],[Number of HITs approved - Last 30 days]]</f>
        <v>0</v>
      </c>
      <c r="L67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6" s="1">
        <v>0</v>
      </c>
      <c r="N676">
        <v>0</v>
      </c>
      <c r="O676">
        <v>0</v>
      </c>
      <c r="P676" s="1">
        <v>0</v>
      </c>
      <c r="Q676" t="s">
        <v>15</v>
      </c>
      <c r="S676" t="str">
        <f>IF(Table1[[#This Row],[HITS submitted before]]&lt;&gt;0,Table1[[#This Row],[Worker ID]],0)</f>
        <v>A31PXQXDH1JWQI</v>
      </c>
      <c r="T676">
        <f>IF(Table1[[#This Row],[Number of HITs approved or rejected - Last 30 days]]&lt;&gt;0,Table1[[#This Row],[Worker ID]],0)</f>
        <v>0</v>
      </c>
      <c r="U676" t="str">
        <f>IF(AND(Table1[[#This Row],[HITS submitted before]]&lt;&gt;0,Table1[[#This Row],[Number of HITs approved or rejected - Last 30 days]]=0),Table1[[#This Row],[Worker ID]],0)</f>
        <v>A31PXQXDH1JWQI</v>
      </c>
      <c r="V676">
        <f>IF(AND(Table1[[#This Row],[HITS submitted before]]=0,Table1[[#This Row],[Number of HITs approved or rejected - Last 30 days]]&lt;&gt;0),Table1[[#This Row],[Worker ID]],0)</f>
        <v>0</v>
      </c>
      <c r="W676">
        <f>IF(AND(Table1[[#This Row],[HITS submitted before]]&lt;&gt;0,Table1[[#This Row],[Number of HITs approved or rejected - Last 30 days]]&lt;&gt;0),Table1[[#This Row],[Worker ID]],0)</f>
        <v>0</v>
      </c>
    </row>
    <row r="677" spans="1:23" x14ac:dyDescent="0.25">
      <c r="A677" t="s">
        <v>995</v>
      </c>
      <c r="B677" t="s">
        <v>996</v>
      </c>
      <c r="C677">
        <v>1</v>
      </c>
      <c r="D677">
        <v>1</v>
      </c>
      <c r="E677" s="1">
        <v>1</v>
      </c>
      <c r="F677">
        <f>Table1[[#This Row],[Number of HITs approved or rejected - Lifetime]]-Table1[[#This Row],[Number of HITs approved or rejected - Last 30 days]]</f>
        <v>1</v>
      </c>
      <c r="G677">
        <f>Table1[[#This Row],[Number of HITs approved - Lifetime]]-Table1[[#This Row],[Number of HITs approved - Last 30 days]]</f>
        <v>1</v>
      </c>
      <c r="H677">
        <f>IF(Table1[[#This Row],[HITS submitted before]]&gt;Table1[[#This Row],[HITs Approved Before]],Table1[[#This Row],[HITS submitted before]]-Table1[[#This Row],[HITs Approved Before]],0)</f>
        <v>0</v>
      </c>
      <c r="I677">
        <v>0</v>
      </c>
      <c r="J677">
        <v>0</v>
      </c>
      <c r="K677">
        <f>Table1[[#This Row],[Number of HITs approved or rejected - Last 30 days]]-Table1[[#This Row],[Number of HITs approved - Last 30 days]]</f>
        <v>0</v>
      </c>
      <c r="L67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7" s="1">
        <v>0</v>
      </c>
      <c r="N677">
        <v>0</v>
      </c>
      <c r="O677">
        <v>0</v>
      </c>
      <c r="P677" s="1">
        <v>0</v>
      </c>
      <c r="Q677" t="s">
        <v>15</v>
      </c>
      <c r="S677" t="str">
        <f>IF(Table1[[#This Row],[HITS submitted before]]&lt;&gt;0,Table1[[#This Row],[Worker ID]],0)</f>
        <v>A3267FRR3ER30C</v>
      </c>
      <c r="T677">
        <f>IF(Table1[[#This Row],[Number of HITs approved or rejected - Last 30 days]]&lt;&gt;0,Table1[[#This Row],[Worker ID]],0)</f>
        <v>0</v>
      </c>
      <c r="U677" t="str">
        <f>IF(AND(Table1[[#This Row],[HITS submitted before]]&lt;&gt;0,Table1[[#This Row],[Number of HITs approved or rejected - Last 30 days]]=0),Table1[[#This Row],[Worker ID]],0)</f>
        <v>A3267FRR3ER30C</v>
      </c>
      <c r="V677">
        <f>IF(AND(Table1[[#This Row],[HITS submitted before]]=0,Table1[[#This Row],[Number of HITs approved or rejected - Last 30 days]]&lt;&gt;0),Table1[[#This Row],[Worker ID]],0)</f>
        <v>0</v>
      </c>
      <c r="W677">
        <f>IF(AND(Table1[[#This Row],[HITS submitted before]]&lt;&gt;0,Table1[[#This Row],[Number of HITs approved or rejected - Last 30 days]]&lt;&gt;0),Table1[[#This Row],[Worker ID]],0)</f>
        <v>0</v>
      </c>
    </row>
    <row r="678" spans="1:23" x14ac:dyDescent="0.25">
      <c r="A678" t="s">
        <v>1001</v>
      </c>
      <c r="B678" t="s">
        <v>1002</v>
      </c>
      <c r="C678">
        <v>1</v>
      </c>
      <c r="D678">
        <v>1</v>
      </c>
      <c r="E678" s="1">
        <v>1</v>
      </c>
      <c r="F678">
        <f>Table1[[#This Row],[Number of HITs approved or rejected - Lifetime]]-Table1[[#This Row],[Number of HITs approved or rejected - Last 30 days]]</f>
        <v>1</v>
      </c>
      <c r="G678">
        <f>Table1[[#This Row],[Number of HITs approved - Lifetime]]-Table1[[#This Row],[Number of HITs approved - Last 30 days]]</f>
        <v>1</v>
      </c>
      <c r="H678">
        <f>IF(Table1[[#This Row],[HITS submitted before]]&gt;Table1[[#This Row],[HITs Approved Before]],Table1[[#This Row],[HITS submitted before]]-Table1[[#This Row],[HITs Approved Before]],0)</f>
        <v>0</v>
      </c>
      <c r="I678">
        <v>0</v>
      </c>
      <c r="J678">
        <v>0</v>
      </c>
      <c r="K678">
        <f>Table1[[#This Row],[Number of HITs approved or rejected - Last 30 days]]-Table1[[#This Row],[Number of HITs approved - Last 30 days]]</f>
        <v>0</v>
      </c>
      <c r="L67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8" s="1">
        <v>0</v>
      </c>
      <c r="N678">
        <v>0</v>
      </c>
      <c r="O678">
        <v>0</v>
      </c>
      <c r="P678" s="1">
        <v>0</v>
      </c>
      <c r="Q678" t="s">
        <v>15</v>
      </c>
      <c r="S678" t="str">
        <f>IF(Table1[[#This Row],[HITS submitted before]]&lt;&gt;0,Table1[[#This Row],[Worker ID]],0)</f>
        <v>A32JG96XDHKWM1</v>
      </c>
      <c r="T678">
        <f>IF(Table1[[#This Row],[Number of HITs approved or rejected - Last 30 days]]&lt;&gt;0,Table1[[#This Row],[Worker ID]],0)</f>
        <v>0</v>
      </c>
      <c r="U678" t="str">
        <f>IF(AND(Table1[[#This Row],[HITS submitted before]]&lt;&gt;0,Table1[[#This Row],[Number of HITs approved or rejected - Last 30 days]]=0),Table1[[#This Row],[Worker ID]],0)</f>
        <v>A32JG96XDHKWM1</v>
      </c>
      <c r="V678">
        <f>IF(AND(Table1[[#This Row],[HITS submitted before]]=0,Table1[[#This Row],[Number of HITs approved or rejected - Last 30 days]]&lt;&gt;0),Table1[[#This Row],[Worker ID]],0)</f>
        <v>0</v>
      </c>
      <c r="W678">
        <f>IF(AND(Table1[[#This Row],[HITS submitted before]]&lt;&gt;0,Table1[[#This Row],[Number of HITs approved or rejected - Last 30 days]]&lt;&gt;0),Table1[[#This Row],[Worker ID]],0)</f>
        <v>0</v>
      </c>
    </row>
    <row r="679" spans="1:23" x14ac:dyDescent="0.25">
      <c r="A679" t="s">
        <v>1009</v>
      </c>
      <c r="B679" t="s">
        <v>1010</v>
      </c>
      <c r="C679">
        <v>1</v>
      </c>
      <c r="D679">
        <v>1</v>
      </c>
      <c r="E679" s="1">
        <v>1</v>
      </c>
      <c r="F679">
        <f>Table1[[#This Row],[Number of HITs approved or rejected - Lifetime]]-Table1[[#This Row],[Number of HITs approved or rejected - Last 30 days]]</f>
        <v>1</v>
      </c>
      <c r="G679">
        <f>Table1[[#This Row],[Number of HITs approved - Lifetime]]-Table1[[#This Row],[Number of HITs approved - Last 30 days]]</f>
        <v>1</v>
      </c>
      <c r="H679">
        <f>IF(Table1[[#This Row],[HITS submitted before]]&gt;Table1[[#This Row],[HITs Approved Before]],Table1[[#This Row],[HITS submitted before]]-Table1[[#This Row],[HITs Approved Before]],0)</f>
        <v>0</v>
      </c>
      <c r="I679">
        <v>0</v>
      </c>
      <c r="J679">
        <v>0</v>
      </c>
      <c r="K679">
        <f>Table1[[#This Row],[Number of HITs approved or rejected - Last 30 days]]-Table1[[#This Row],[Number of HITs approved - Last 30 days]]</f>
        <v>0</v>
      </c>
      <c r="L67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79" s="1">
        <v>0</v>
      </c>
      <c r="N679">
        <v>0</v>
      </c>
      <c r="O679">
        <v>0</v>
      </c>
      <c r="P679" s="1">
        <v>0</v>
      </c>
      <c r="Q679" t="s">
        <v>15</v>
      </c>
      <c r="S679" t="str">
        <f>IF(Table1[[#This Row],[HITS submitted before]]&lt;&gt;0,Table1[[#This Row],[Worker ID]],0)</f>
        <v>A32W422DMUY3ZY</v>
      </c>
      <c r="T679">
        <f>IF(Table1[[#This Row],[Number of HITs approved or rejected - Last 30 days]]&lt;&gt;0,Table1[[#This Row],[Worker ID]],0)</f>
        <v>0</v>
      </c>
      <c r="U679" t="str">
        <f>IF(AND(Table1[[#This Row],[HITS submitted before]]&lt;&gt;0,Table1[[#This Row],[Number of HITs approved or rejected - Last 30 days]]=0),Table1[[#This Row],[Worker ID]],0)</f>
        <v>A32W422DMUY3ZY</v>
      </c>
      <c r="V679">
        <f>IF(AND(Table1[[#This Row],[HITS submitted before]]=0,Table1[[#This Row],[Number of HITs approved or rejected - Last 30 days]]&lt;&gt;0),Table1[[#This Row],[Worker ID]],0)</f>
        <v>0</v>
      </c>
      <c r="W679">
        <f>IF(AND(Table1[[#This Row],[HITS submitted before]]&lt;&gt;0,Table1[[#This Row],[Number of HITs approved or rejected - Last 30 days]]&lt;&gt;0),Table1[[#This Row],[Worker ID]],0)</f>
        <v>0</v>
      </c>
    </row>
    <row r="680" spans="1:23" x14ac:dyDescent="0.25">
      <c r="A680" t="s">
        <v>1011</v>
      </c>
      <c r="B680" t="s">
        <v>1012</v>
      </c>
      <c r="C680">
        <v>1</v>
      </c>
      <c r="D680">
        <v>1</v>
      </c>
      <c r="E680" s="1">
        <v>1</v>
      </c>
      <c r="F680">
        <f>Table1[[#This Row],[Number of HITs approved or rejected - Lifetime]]-Table1[[#This Row],[Number of HITs approved or rejected - Last 30 days]]</f>
        <v>1</v>
      </c>
      <c r="G680">
        <f>Table1[[#This Row],[Number of HITs approved - Lifetime]]-Table1[[#This Row],[Number of HITs approved - Last 30 days]]</f>
        <v>1</v>
      </c>
      <c r="H680">
        <f>IF(Table1[[#This Row],[HITS submitted before]]&gt;Table1[[#This Row],[HITs Approved Before]],Table1[[#This Row],[HITS submitted before]]-Table1[[#This Row],[HITs Approved Before]],0)</f>
        <v>0</v>
      </c>
      <c r="I680">
        <v>0</v>
      </c>
      <c r="J680">
        <v>0</v>
      </c>
      <c r="K680">
        <f>Table1[[#This Row],[Number of HITs approved or rejected - Last 30 days]]-Table1[[#This Row],[Number of HITs approved - Last 30 days]]</f>
        <v>0</v>
      </c>
      <c r="L68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0" s="1">
        <v>0</v>
      </c>
      <c r="N680">
        <v>0</v>
      </c>
      <c r="O680">
        <v>0</v>
      </c>
      <c r="P680" s="1">
        <v>0</v>
      </c>
      <c r="Q680" t="s">
        <v>15</v>
      </c>
      <c r="S680" t="str">
        <f>IF(Table1[[#This Row],[HITS submitted before]]&lt;&gt;0,Table1[[#This Row],[Worker ID]],0)</f>
        <v>A32XLD6RT8WSJX</v>
      </c>
      <c r="T680">
        <f>IF(Table1[[#This Row],[Number of HITs approved or rejected - Last 30 days]]&lt;&gt;0,Table1[[#This Row],[Worker ID]],0)</f>
        <v>0</v>
      </c>
      <c r="U680" t="str">
        <f>IF(AND(Table1[[#This Row],[HITS submitted before]]&lt;&gt;0,Table1[[#This Row],[Number of HITs approved or rejected - Last 30 days]]=0),Table1[[#This Row],[Worker ID]],0)</f>
        <v>A32XLD6RT8WSJX</v>
      </c>
      <c r="V680">
        <f>IF(AND(Table1[[#This Row],[HITS submitted before]]=0,Table1[[#This Row],[Number of HITs approved or rejected - Last 30 days]]&lt;&gt;0),Table1[[#This Row],[Worker ID]],0)</f>
        <v>0</v>
      </c>
      <c r="W680">
        <f>IF(AND(Table1[[#This Row],[HITS submitted before]]&lt;&gt;0,Table1[[#This Row],[Number of HITs approved or rejected - Last 30 days]]&lt;&gt;0),Table1[[#This Row],[Worker ID]],0)</f>
        <v>0</v>
      </c>
    </row>
    <row r="681" spans="1:23" x14ac:dyDescent="0.25">
      <c r="A681" t="s">
        <v>1013</v>
      </c>
      <c r="B681" t="s">
        <v>1014</v>
      </c>
      <c r="C681">
        <v>1</v>
      </c>
      <c r="D681">
        <v>1</v>
      </c>
      <c r="E681" s="1">
        <v>1</v>
      </c>
      <c r="F681">
        <f>Table1[[#This Row],[Number of HITs approved or rejected - Lifetime]]-Table1[[#This Row],[Number of HITs approved or rejected - Last 30 days]]</f>
        <v>1</v>
      </c>
      <c r="G681">
        <f>Table1[[#This Row],[Number of HITs approved - Lifetime]]-Table1[[#This Row],[Number of HITs approved - Last 30 days]]</f>
        <v>1</v>
      </c>
      <c r="H681">
        <f>IF(Table1[[#This Row],[HITS submitted before]]&gt;Table1[[#This Row],[HITs Approved Before]],Table1[[#This Row],[HITS submitted before]]-Table1[[#This Row],[HITs Approved Before]],0)</f>
        <v>0</v>
      </c>
      <c r="I681">
        <v>0</v>
      </c>
      <c r="J681">
        <v>0</v>
      </c>
      <c r="K681">
        <f>Table1[[#This Row],[Number of HITs approved or rejected - Last 30 days]]-Table1[[#This Row],[Number of HITs approved - Last 30 days]]</f>
        <v>0</v>
      </c>
      <c r="L68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1" s="1">
        <v>0</v>
      </c>
      <c r="N681">
        <v>0</v>
      </c>
      <c r="O681">
        <v>0</v>
      </c>
      <c r="P681" s="1">
        <v>0</v>
      </c>
      <c r="Q681" t="s">
        <v>15</v>
      </c>
      <c r="S681" t="str">
        <f>IF(Table1[[#This Row],[HITS submitted before]]&lt;&gt;0,Table1[[#This Row],[Worker ID]],0)</f>
        <v>A3316W4VTGJ0ED</v>
      </c>
      <c r="T681">
        <f>IF(Table1[[#This Row],[Number of HITs approved or rejected - Last 30 days]]&lt;&gt;0,Table1[[#This Row],[Worker ID]],0)</f>
        <v>0</v>
      </c>
      <c r="U681" t="str">
        <f>IF(AND(Table1[[#This Row],[HITS submitted before]]&lt;&gt;0,Table1[[#This Row],[Number of HITs approved or rejected - Last 30 days]]=0),Table1[[#This Row],[Worker ID]],0)</f>
        <v>A3316W4VTGJ0ED</v>
      </c>
      <c r="V681">
        <f>IF(AND(Table1[[#This Row],[HITS submitted before]]=0,Table1[[#This Row],[Number of HITs approved or rejected - Last 30 days]]&lt;&gt;0),Table1[[#This Row],[Worker ID]],0)</f>
        <v>0</v>
      </c>
      <c r="W681">
        <f>IF(AND(Table1[[#This Row],[HITS submitted before]]&lt;&gt;0,Table1[[#This Row],[Number of HITs approved or rejected - Last 30 days]]&lt;&gt;0),Table1[[#This Row],[Worker ID]],0)</f>
        <v>0</v>
      </c>
    </row>
    <row r="682" spans="1:23" x14ac:dyDescent="0.25">
      <c r="A682" t="s">
        <v>1017</v>
      </c>
      <c r="B682" t="s">
        <v>1018</v>
      </c>
      <c r="C682">
        <v>1</v>
      </c>
      <c r="D682">
        <v>1</v>
      </c>
      <c r="E682" s="1">
        <v>1</v>
      </c>
      <c r="F682">
        <f>Table1[[#This Row],[Number of HITs approved or rejected - Lifetime]]-Table1[[#This Row],[Number of HITs approved or rejected - Last 30 days]]</f>
        <v>1</v>
      </c>
      <c r="G682">
        <f>Table1[[#This Row],[Number of HITs approved - Lifetime]]-Table1[[#This Row],[Number of HITs approved - Last 30 days]]</f>
        <v>1</v>
      </c>
      <c r="H682">
        <f>IF(Table1[[#This Row],[HITS submitted before]]&gt;Table1[[#This Row],[HITs Approved Before]],Table1[[#This Row],[HITS submitted before]]-Table1[[#This Row],[HITs Approved Before]],0)</f>
        <v>0</v>
      </c>
      <c r="I682">
        <v>0</v>
      </c>
      <c r="J682">
        <v>0</v>
      </c>
      <c r="K682">
        <f>Table1[[#This Row],[Number of HITs approved or rejected - Last 30 days]]-Table1[[#This Row],[Number of HITs approved - Last 30 days]]</f>
        <v>0</v>
      </c>
      <c r="L68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2" s="1">
        <v>0</v>
      </c>
      <c r="N682">
        <v>0</v>
      </c>
      <c r="O682">
        <v>0</v>
      </c>
      <c r="P682" s="1">
        <v>0</v>
      </c>
      <c r="Q682" t="s">
        <v>15</v>
      </c>
      <c r="S682" t="str">
        <f>IF(Table1[[#This Row],[HITS submitted before]]&lt;&gt;0,Table1[[#This Row],[Worker ID]],0)</f>
        <v>A33MVBKB4I2KYS</v>
      </c>
      <c r="T682">
        <f>IF(Table1[[#This Row],[Number of HITs approved or rejected - Last 30 days]]&lt;&gt;0,Table1[[#This Row],[Worker ID]],0)</f>
        <v>0</v>
      </c>
      <c r="U682" t="str">
        <f>IF(AND(Table1[[#This Row],[HITS submitted before]]&lt;&gt;0,Table1[[#This Row],[Number of HITs approved or rejected - Last 30 days]]=0),Table1[[#This Row],[Worker ID]],0)</f>
        <v>A33MVBKB4I2KYS</v>
      </c>
      <c r="V682">
        <f>IF(AND(Table1[[#This Row],[HITS submitted before]]=0,Table1[[#This Row],[Number of HITs approved or rejected - Last 30 days]]&lt;&gt;0),Table1[[#This Row],[Worker ID]],0)</f>
        <v>0</v>
      </c>
      <c r="W682">
        <f>IF(AND(Table1[[#This Row],[HITS submitted before]]&lt;&gt;0,Table1[[#This Row],[Number of HITs approved or rejected - Last 30 days]]&lt;&gt;0),Table1[[#This Row],[Worker ID]],0)</f>
        <v>0</v>
      </c>
    </row>
    <row r="683" spans="1:23" x14ac:dyDescent="0.25">
      <c r="A683" t="s">
        <v>1019</v>
      </c>
      <c r="B683" t="s">
        <v>1020</v>
      </c>
      <c r="C683">
        <v>1</v>
      </c>
      <c r="D683">
        <v>1</v>
      </c>
      <c r="E683" s="1">
        <v>1</v>
      </c>
      <c r="F683">
        <f>Table1[[#This Row],[Number of HITs approved or rejected - Lifetime]]-Table1[[#This Row],[Number of HITs approved or rejected - Last 30 days]]</f>
        <v>1</v>
      </c>
      <c r="G683">
        <f>Table1[[#This Row],[Number of HITs approved - Lifetime]]-Table1[[#This Row],[Number of HITs approved - Last 30 days]]</f>
        <v>1</v>
      </c>
      <c r="H683">
        <f>IF(Table1[[#This Row],[HITS submitted before]]&gt;Table1[[#This Row],[HITs Approved Before]],Table1[[#This Row],[HITS submitted before]]-Table1[[#This Row],[HITs Approved Before]],0)</f>
        <v>0</v>
      </c>
      <c r="I683">
        <v>0</v>
      </c>
      <c r="J683">
        <v>0</v>
      </c>
      <c r="K683">
        <f>Table1[[#This Row],[Number of HITs approved or rejected - Last 30 days]]-Table1[[#This Row],[Number of HITs approved - Last 30 days]]</f>
        <v>0</v>
      </c>
      <c r="L68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3" s="1">
        <v>0</v>
      </c>
      <c r="N683">
        <v>0</v>
      </c>
      <c r="O683">
        <v>0</v>
      </c>
      <c r="P683" s="1">
        <v>0</v>
      </c>
      <c r="Q683" t="s">
        <v>15</v>
      </c>
      <c r="S683" t="str">
        <f>IF(Table1[[#This Row],[HITS submitted before]]&lt;&gt;0,Table1[[#This Row],[Worker ID]],0)</f>
        <v>A33OXRU676OBZU</v>
      </c>
      <c r="T683">
        <f>IF(Table1[[#This Row],[Number of HITs approved or rejected - Last 30 days]]&lt;&gt;0,Table1[[#This Row],[Worker ID]],0)</f>
        <v>0</v>
      </c>
      <c r="U683" t="str">
        <f>IF(AND(Table1[[#This Row],[HITS submitted before]]&lt;&gt;0,Table1[[#This Row],[Number of HITs approved or rejected - Last 30 days]]=0),Table1[[#This Row],[Worker ID]],0)</f>
        <v>A33OXRU676OBZU</v>
      </c>
      <c r="V683">
        <f>IF(AND(Table1[[#This Row],[HITS submitted before]]=0,Table1[[#This Row],[Number of HITs approved or rejected - Last 30 days]]&lt;&gt;0),Table1[[#This Row],[Worker ID]],0)</f>
        <v>0</v>
      </c>
      <c r="W683">
        <f>IF(AND(Table1[[#This Row],[HITS submitted before]]&lt;&gt;0,Table1[[#This Row],[Number of HITs approved or rejected - Last 30 days]]&lt;&gt;0),Table1[[#This Row],[Worker ID]],0)</f>
        <v>0</v>
      </c>
    </row>
    <row r="684" spans="1:23" x14ac:dyDescent="0.25">
      <c r="A684" t="s">
        <v>1023</v>
      </c>
      <c r="B684" t="s">
        <v>1024</v>
      </c>
      <c r="C684">
        <v>1</v>
      </c>
      <c r="D684">
        <v>1</v>
      </c>
      <c r="E684" s="1">
        <v>1</v>
      </c>
      <c r="F684">
        <f>Table1[[#This Row],[Number of HITs approved or rejected - Lifetime]]-Table1[[#This Row],[Number of HITs approved or rejected - Last 30 days]]</f>
        <v>1</v>
      </c>
      <c r="G684">
        <f>Table1[[#This Row],[Number of HITs approved - Lifetime]]-Table1[[#This Row],[Number of HITs approved - Last 30 days]]</f>
        <v>1</v>
      </c>
      <c r="H684">
        <f>IF(Table1[[#This Row],[HITS submitted before]]&gt;Table1[[#This Row],[HITs Approved Before]],Table1[[#This Row],[HITS submitted before]]-Table1[[#This Row],[HITs Approved Before]],0)</f>
        <v>0</v>
      </c>
      <c r="I684">
        <v>0</v>
      </c>
      <c r="J684">
        <v>0</v>
      </c>
      <c r="K684">
        <f>Table1[[#This Row],[Number of HITs approved or rejected - Last 30 days]]-Table1[[#This Row],[Number of HITs approved - Last 30 days]]</f>
        <v>0</v>
      </c>
      <c r="L68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4" s="1">
        <v>0</v>
      </c>
      <c r="N684">
        <v>0</v>
      </c>
      <c r="O684">
        <v>0</v>
      </c>
      <c r="P684" s="1">
        <v>0</v>
      </c>
      <c r="Q684" t="s">
        <v>15</v>
      </c>
      <c r="S684" t="str">
        <f>IF(Table1[[#This Row],[HITS submitted before]]&lt;&gt;0,Table1[[#This Row],[Worker ID]],0)</f>
        <v>A33YHWSTJNI1MS</v>
      </c>
      <c r="T684">
        <f>IF(Table1[[#This Row],[Number of HITs approved or rejected - Last 30 days]]&lt;&gt;0,Table1[[#This Row],[Worker ID]],0)</f>
        <v>0</v>
      </c>
      <c r="U684" t="str">
        <f>IF(AND(Table1[[#This Row],[HITS submitted before]]&lt;&gt;0,Table1[[#This Row],[Number of HITs approved or rejected - Last 30 days]]=0),Table1[[#This Row],[Worker ID]],0)</f>
        <v>A33YHWSTJNI1MS</v>
      </c>
      <c r="V684">
        <f>IF(AND(Table1[[#This Row],[HITS submitted before]]=0,Table1[[#This Row],[Number of HITs approved or rejected - Last 30 days]]&lt;&gt;0),Table1[[#This Row],[Worker ID]],0)</f>
        <v>0</v>
      </c>
      <c r="W684">
        <f>IF(AND(Table1[[#This Row],[HITS submitted before]]&lt;&gt;0,Table1[[#This Row],[Number of HITs approved or rejected - Last 30 days]]&lt;&gt;0),Table1[[#This Row],[Worker ID]],0)</f>
        <v>0</v>
      </c>
    </row>
    <row r="685" spans="1:23" x14ac:dyDescent="0.25">
      <c r="A685" t="s">
        <v>1025</v>
      </c>
      <c r="B685" t="s">
        <v>1026</v>
      </c>
      <c r="C685">
        <v>1</v>
      </c>
      <c r="D685">
        <v>1</v>
      </c>
      <c r="E685" s="1">
        <v>1</v>
      </c>
      <c r="F685">
        <f>Table1[[#This Row],[Number of HITs approved or rejected - Lifetime]]-Table1[[#This Row],[Number of HITs approved or rejected - Last 30 days]]</f>
        <v>1</v>
      </c>
      <c r="G685">
        <f>Table1[[#This Row],[Number of HITs approved - Lifetime]]-Table1[[#This Row],[Number of HITs approved - Last 30 days]]</f>
        <v>1</v>
      </c>
      <c r="H685">
        <f>IF(Table1[[#This Row],[HITS submitted before]]&gt;Table1[[#This Row],[HITs Approved Before]],Table1[[#This Row],[HITS submitted before]]-Table1[[#This Row],[HITs Approved Before]],0)</f>
        <v>0</v>
      </c>
      <c r="I685">
        <v>0</v>
      </c>
      <c r="J685">
        <v>0</v>
      </c>
      <c r="K685">
        <f>Table1[[#This Row],[Number of HITs approved or rejected - Last 30 days]]-Table1[[#This Row],[Number of HITs approved - Last 30 days]]</f>
        <v>0</v>
      </c>
      <c r="L68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5" s="1">
        <v>0</v>
      </c>
      <c r="N685">
        <v>0</v>
      </c>
      <c r="O685">
        <v>0</v>
      </c>
      <c r="P685" s="1">
        <v>0</v>
      </c>
      <c r="Q685" t="s">
        <v>15</v>
      </c>
      <c r="S685" t="str">
        <f>IF(Table1[[#This Row],[HITS submitted before]]&lt;&gt;0,Table1[[#This Row],[Worker ID]],0)</f>
        <v>A3468LXZ1JW2GJ</v>
      </c>
      <c r="T685">
        <f>IF(Table1[[#This Row],[Number of HITs approved or rejected - Last 30 days]]&lt;&gt;0,Table1[[#This Row],[Worker ID]],0)</f>
        <v>0</v>
      </c>
      <c r="U685" t="str">
        <f>IF(AND(Table1[[#This Row],[HITS submitted before]]&lt;&gt;0,Table1[[#This Row],[Number of HITs approved or rejected - Last 30 days]]=0),Table1[[#This Row],[Worker ID]],0)</f>
        <v>A3468LXZ1JW2GJ</v>
      </c>
      <c r="V685">
        <f>IF(AND(Table1[[#This Row],[HITS submitted before]]=0,Table1[[#This Row],[Number of HITs approved or rejected - Last 30 days]]&lt;&gt;0),Table1[[#This Row],[Worker ID]],0)</f>
        <v>0</v>
      </c>
      <c r="W685">
        <f>IF(AND(Table1[[#This Row],[HITS submitted before]]&lt;&gt;0,Table1[[#This Row],[Number of HITs approved or rejected - Last 30 days]]&lt;&gt;0),Table1[[#This Row],[Worker ID]],0)</f>
        <v>0</v>
      </c>
    </row>
    <row r="686" spans="1:23" x14ac:dyDescent="0.25">
      <c r="A686" t="s">
        <v>1027</v>
      </c>
      <c r="B686" t="s">
        <v>1028</v>
      </c>
      <c r="C686">
        <v>2</v>
      </c>
      <c r="D686">
        <v>2</v>
      </c>
      <c r="E686" s="1">
        <v>1</v>
      </c>
      <c r="F686">
        <f>Table1[[#This Row],[Number of HITs approved or rejected - Lifetime]]-Table1[[#This Row],[Number of HITs approved or rejected - Last 30 days]]</f>
        <v>2</v>
      </c>
      <c r="G686">
        <f>Table1[[#This Row],[Number of HITs approved - Lifetime]]-Table1[[#This Row],[Number of HITs approved - Last 30 days]]</f>
        <v>2</v>
      </c>
      <c r="H686">
        <f>IF(Table1[[#This Row],[HITS submitted before]]&gt;Table1[[#This Row],[HITs Approved Before]],Table1[[#This Row],[HITS submitted before]]-Table1[[#This Row],[HITs Approved Before]],0)</f>
        <v>0</v>
      </c>
      <c r="I686">
        <v>0</v>
      </c>
      <c r="J686">
        <v>0</v>
      </c>
      <c r="K686">
        <f>Table1[[#This Row],[Number of HITs approved or rejected - Last 30 days]]-Table1[[#This Row],[Number of HITs approved - Last 30 days]]</f>
        <v>0</v>
      </c>
      <c r="L68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6" s="1">
        <v>0</v>
      </c>
      <c r="N686">
        <v>0</v>
      </c>
      <c r="O686">
        <v>0</v>
      </c>
      <c r="P686" s="1">
        <v>0</v>
      </c>
      <c r="Q686" t="s">
        <v>15</v>
      </c>
      <c r="S686" t="str">
        <f>IF(Table1[[#This Row],[HITS submitted before]]&lt;&gt;0,Table1[[#This Row],[Worker ID]],0)</f>
        <v>A3485IQYNO94GA</v>
      </c>
      <c r="T686">
        <f>IF(Table1[[#This Row],[Number of HITs approved or rejected - Last 30 days]]&lt;&gt;0,Table1[[#This Row],[Worker ID]],0)</f>
        <v>0</v>
      </c>
      <c r="U686" t="str">
        <f>IF(AND(Table1[[#This Row],[HITS submitted before]]&lt;&gt;0,Table1[[#This Row],[Number of HITs approved or rejected - Last 30 days]]=0),Table1[[#This Row],[Worker ID]],0)</f>
        <v>A3485IQYNO94GA</v>
      </c>
      <c r="V686">
        <f>IF(AND(Table1[[#This Row],[HITS submitted before]]=0,Table1[[#This Row],[Number of HITs approved or rejected - Last 30 days]]&lt;&gt;0),Table1[[#This Row],[Worker ID]],0)</f>
        <v>0</v>
      </c>
      <c r="W686">
        <f>IF(AND(Table1[[#This Row],[HITS submitted before]]&lt;&gt;0,Table1[[#This Row],[Number of HITs approved or rejected - Last 30 days]]&lt;&gt;0),Table1[[#This Row],[Worker ID]],0)</f>
        <v>0</v>
      </c>
    </row>
    <row r="687" spans="1:23" x14ac:dyDescent="0.25">
      <c r="A687" t="s">
        <v>1029</v>
      </c>
      <c r="B687" t="s">
        <v>1030</v>
      </c>
      <c r="C687">
        <v>1</v>
      </c>
      <c r="D687">
        <v>1</v>
      </c>
      <c r="E687" s="1">
        <v>1</v>
      </c>
      <c r="F687">
        <f>Table1[[#This Row],[Number of HITs approved or rejected - Lifetime]]-Table1[[#This Row],[Number of HITs approved or rejected - Last 30 days]]</f>
        <v>1</v>
      </c>
      <c r="G687">
        <f>Table1[[#This Row],[Number of HITs approved - Lifetime]]-Table1[[#This Row],[Number of HITs approved - Last 30 days]]</f>
        <v>1</v>
      </c>
      <c r="H687">
        <f>IF(Table1[[#This Row],[HITS submitted before]]&gt;Table1[[#This Row],[HITs Approved Before]],Table1[[#This Row],[HITS submitted before]]-Table1[[#This Row],[HITs Approved Before]],0)</f>
        <v>0</v>
      </c>
      <c r="I687">
        <v>0</v>
      </c>
      <c r="J687">
        <v>0</v>
      </c>
      <c r="K687">
        <f>Table1[[#This Row],[Number of HITs approved or rejected - Last 30 days]]-Table1[[#This Row],[Number of HITs approved - Last 30 days]]</f>
        <v>0</v>
      </c>
      <c r="L68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7" s="1">
        <v>0</v>
      </c>
      <c r="N687">
        <v>0</v>
      </c>
      <c r="O687">
        <v>0</v>
      </c>
      <c r="P687" s="1">
        <v>0</v>
      </c>
      <c r="Q687" t="s">
        <v>15</v>
      </c>
      <c r="S687" t="str">
        <f>IF(Table1[[#This Row],[HITS submitted before]]&lt;&gt;0,Table1[[#This Row],[Worker ID]],0)</f>
        <v>A3491F0H2D8L0H</v>
      </c>
      <c r="T687">
        <f>IF(Table1[[#This Row],[Number of HITs approved or rejected - Last 30 days]]&lt;&gt;0,Table1[[#This Row],[Worker ID]],0)</f>
        <v>0</v>
      </c>
      <c r="U687" t="str">
        <f>IF(AND(Table1[[#This Row],[HITS submitted before]]&lt;&gt;0,Table1[[#This Row],[Number of HITs approved or rejected - Last 30 days]]=0),Table1[[#This Row],[Worker ID]],0)</f>
        <v>A3491F0H2D8L0H</v>
      </c>
      <c r="V687">
        <f>IF(AND(Table1[[#This Row],[HITS submitted before]]=0,Table1[[#This Row],[Number of HITs approved or rejected - Last 30 days]]&lt;&gt;0),Table1[[#This Row],[Worker ID]],0)</f>
        <v>0</v>
      </c>
      <c r="W687">
        <f>IF(AND(Table1[[#This Row],[HITS submitted before]]&lt;&gt;0,Table1[[#This Row],[Number of HITs approved or rejected - Last 30 days]]&lt;&gt;0),Table1[[#This Row],[Worker ID]],0)</f>
        <v>0</v>
      </c>
    </row>
    <row r="688" spans="1:23" x14ac:dyDescent="0.25">
      <c r="A688" t="s">
        <v>1033</v>
      </c>
      <c r="B688" t="s">
        <v>1034</v>
      </c>
      <c r="C688">
        <v>1</v>
      </c>
      <c r="D688">
        <v>1</v>
      </c>
      <c r="E688" s="1">
        <v>1</v>
      </c>
      <c r="F688">
        <f>Table1[[#This Row],[Number of HITs approved or rejected - Lifetime]]-Table1[[#This Row],[Number of HITs approved or rejected - Last 30 days]]</f>
        <v>1</v>
      </c>
      <c r="G688">
        <f>Table1[[#This Row],[Number of HITs approved - Lifetime]]-Table1[[#This Row],[Number of HITs approved - Last 30 days]]</f>
        <v>1</v>
      </c>
      <c r="H688">
        <f>IF(Table1[[#This Row],[HITS submitted before]]&gt;Table1[[#This Row],[HITs Approved Before]],Table1[[#This Row],[HITS submitted before]]-Table1[[#This Row],[HITs Approved Before]],0)</f>
        <v>0</v>
      </c>
      <c r="I688">
        <v>0</v>
      </c>
      <c r="J688">
        <v>0</v>
      </c>
      <c r="K688">
        <f>Table1[[#This Row],[Number of HITs approved or rejected - Last 30 days]]-Table1[[#This Row],[Number of HITs approved - Last 30 days]]</f>
        <v>0</v>
      </c>
      <c r="L68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8" s="1">
        <v>0</v>
      </c>
      <c r="N688">
        <v>0</v>
      </c>
      <c r="O688">
        <v>0</v>
      </c>
      <c r="P688" s="1">
        <v>0</v>
      </c>
      <c r="Q688" t="s">
        <v>15</v>
      </c>
      <c r="S688" t="str">
        <f>IF(Table1[[#This Row],[HITS submitted before]]&lt;&gt;0,Table1[[#This Row],[Worker ID]],0)</f>
        <v>A34XI67018IK8</v>
      </c>
      <c r="T688">
        <f>IF(Table1[[#This Row],[Number of HITs approved or rejected - Last 30 days]]&lt;&gt;0,Table1[[#This Row],[Worker ID]],0)</f>
        <v>0</v>
      </c>
      <c r="U688" t="str">
        <f>IF(AND(Table1[[#This Row],[HITS submitted before]]&lt;&gt;0,Table1[[#This Row],[Number of HITs approved or rejected - Last 30 days]]=0),Table1[[#This Row],[Worker ID]],0)</f>
        <v>A34XI67018IK8</v>
      </c>
      <c r="V688">
        <f>IF(AND(Table1[[#This Row],[HITS submitted before]]=0,Table1[[#This Row],[Number of HITs approved or rejected - Last 30 days]]&lt;&gt;0),Table1[[#This Row],[Worker ID]],0)</f>
        <v>0</v>
      </c>
      <c r="W688">
        <f>IF(AND(Table1[[#This Row],[HITS submitted before]]&lt;&gt;0,Table1[[#This Row],[Number of HITs approved or rejected - Last 30 days]]&lt;&gt;0),Table1[[#This Row],[Worker ID]],0)</f>
        <v>0</v>
      </c>
    </row>
    <row r="689" spans="1:23" x14ac:dyDescent="0.25">
      <c r="A689" t="s">
        <v>1035</v>
      </c>
      <c r="B689" t="s">
        <v>1036</v>
      </c>
      <c r="C689">
        <v>1</v>
      </c>
      <c r="D689">
        <v>1</v>
      </c>
      <c r="E689" s="1">
        <v>1</v>
      </c>
      <c r="F689">
        <f>Table1[[#This Row],[Number of HITs approved or rejected - Lifetime]]-Table1[[#This Row],[Number of HITs approved or rejected - Last 30 days]]</f>
        <v>1</v>
      </c>
      <c r="G689">
        <f>Table1[[#This Row],[Number of HITs approved - Lifetime]]-Table1[[#This Row],[Number of HITs approved - Last 30 days]]</f>
        <v>1</v>
      </c>
      <c r="H689">
        <f>IF(Table1[[#This Row],[HITS submitted before]]&gt;Table1[[#This Row],[HITs Approved Before]],Table1[[#This Row],[HITS submitted before]]-Table1[[#This Row],[HITs Approved Before]],0)</f>
        <v>0</v>
      </c>
      <c r="I689">
        <v>0</v>
      </c>
      <c r="J689">
        <v>0</v>
      </c>
      <c r="K689">
        <f>Table1[[#This Row],[Number of HITs approved or rejected - Last 30 days]]-Table1[[#This Row],[Number of HITs approved - Last 30 days]]</f>
        <v>0</v>
      </c>
      <c r="L68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89" s="1">
        <v>0</v>
      </c>
      <c r="N689">
        <v>0</v>
      </c>
      <c r="O689">
        <v>0</v>
      </c>
      <c r="P689" s="1">
        <v>0</v>
      </c>
      <c r="Q689" t="s">
        <v>15</v>
      </c>
      <c r="S689" t="str">
        <f>IF(Table1[[#This Row],[HITS submitted before]]&lt;&gt;0,Table1[[#This Row],[Worker ID]],0)</f>
        <v>A350DTTUYQLHKJ</v>
      </c>
      <c r="T689">
        <f>IF(Table1[[#This Row],[Number of HITs approved or rejected - Last 30 days]]&lt;&gt;0,Table1[[#This Row],[Worker ID]],0)</f>
        <v>0</v>
      </c>
      <c r="U689" t="str">
        <f>IF(AND(Table1[[#This Row],[HITS submitted before]]&lt;&gt;0,Table1[[#This Row],[Number of HITs approved or rejected - Last 30 days]]=0),Table1[[#This Row],[Worker ID]],0)</f>
        <v>A350DTTUYQLHKJ</v>
      </c>
      <c r="V689">
        <f>IF(AND(Table1[[#This Row],[HITS submitted before]]=0,Table1[[#This Row],[Number of HITs approved or rejected - Last 30 days]]&lt;&gt;0),Table1[[#This Row],[Worker ID]],0)</f>
        <v>0</v>
      </c>
      <c r="W689">
        <f>IF(AND(Table1[[#This Row],[HITS submitted before]]&lt;&gt;0,Table1[[#This Row],[Number of HITs approved or rejected - Last 30 days]]&lt;&gt;0),Table1[[#This Row],[Worker ID]],0)</f>
        <v>0</v>
      </c>
    </row>
    <row r="690" spans="1:23" x14ac:dyDescent="0.25">
      <c r="A690" t="s">
        <v>1039</v>
      </c>
      <c r="B690" t="s">
        <v>1040</v>
      </c>
      <c r="C690">
        <v>1</v>
      </c>
      <c r="D690">
        <v>1</v>
      </c>
      <c r="E690" s="1">
        <v>1</v>
      </c>
      <c r="F690">
        <f>Table1[[#This Row],[Number of HITs approved or rejected - Lifetime]]-Table1[[#This Row],[Number of HITs approved or rejected - Last 30 days]]</f>
        <v>1</v>
      </c>
      <c r="G690">
        <f>Table1[[#This Row],[Number of HITs approved - Lifetime]]-Table1[[#This Row],[Number of HITs approved - Last 30 days]]</f>
        <v>1</v>
      </c>
      <c r="H690">
        <f>IF(Table1[[#This Row],[HITS submitted before]]&gt;Table1[[#This Row],[HITs Approved Before]],Table1[[#This Row],[HITS submitted before]]-Table1[[#This Row],[HITs Approved Before]],0)</f>
        <v>0</v>
      </c>
      <c r="I690">
        <v>0</v>
      </c>
      <c r="J690">
        <v>0</v>
      </c>
      <c r="K690">
        <f>Table1[[#This Row],[Number of HITs approved or rejected - Last 30 days]]-Table1[[#This Row],[Number of HITs approved - Last 30 days]]</f>
        <v>0</v>
      </c>
      <c r="L69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0" s="1">
        <v>0</v>
      </c>
      <c r="N690">
        <v>0</v>
      </c>
      <c r="O690">
        <v>0</v>
      </c>
      <c r="P690" s="1">
        <v>0</v>
      </c>
      <c r="Q690" t="s">
        <v>15</v>
      </c>
      <c r="S690" t="str">
        <f>IF(Table1[[#This Row],[HITS submitted before]]&lt;&gt;0,Table1[[#This Row],[Worker ID]],0)</f>
        <v>A35B7G5CUV6VYI</v>
      </c>
      <c r="T690">
        <f>IF(Table1[[#This Row],[Number of HITs approved or rejected - Last 30 days]]&lt;&gt;0,Table1[[#This Row],[Worker ID]],0)</f>
        <v>0</v>
      </c>
      <c r="U690" t="str">
        <f>IF(AND(Table1[[#This Row],[HITS submitted before]]&lt;&gt;0,Table1[[#This Row],[Number of HITs approved or rejected - Last 30 days]]=0),Table1[[#This Row],[Worker ID]],0)</f>
        <v>A35B7G5CUV6VYI</v>
      </c>
      <c r="V690">
        <f>IF(AND(Table1[[#This Row],[HITS submitted before]]=0,Table1[[#This Row],[Number of HITs approved or rejected - Last 30 days]]&lt;&gt;0),Table1[[#This Row],[Worker ID]],0)</f>
        <v>0</v>
      </c>
      <c r="W690">
        <f>IF(AND(Table1[[#This Row],[HITS submitted before]]&lt;&gt;0,Table1[[#This Row],[Number of HITs approved or rejected - Last 30 days]]&lt;&gt;0),Table1[[#This Row],[Worker ID]],0)</f>
        <v>0</v>
      </c>
    </row>
    <row r="691" spans="1:23" x14ac:dyDescent="0.25">
      <c r="A691" t="s">
        <v>1041</v>
      </c>
      <c r="B691" t="s">
        <v>1042</v>
      </c>
      <c r="C691">
        <v>1</v>
      </c>
      <c r="D691">
        <v>1</v>
      </c>
      <c r="E691" s="1">
        <v>1</v>
      </c>
      <c r="F691">
        <f>Table1[[#This Row],[Number of HITs approved or rejected - Lifetime]]-Table1[[#This Row],[Number of HITs approved or rejected - Last 30 days]]</f>
        <v>1</v>
      </c>
      <c r="G691">
        <f>Table1[[#This Row],[Number of HITs approved - Lifetime]]-Table1[[#This Row],[Number of HITs approved - Last 30 days]]</f>
        <v>1</v>
      </c>
      <c r="H691">
        <f>IF(Table1[[#This Row],[HITS submitted before]]&gt;Table1[[#This Row],[HITs Approved Before]],Table1[[#This Row],[HITS submitted before]]-Table1[[#This Row],[HITs Approved Before]],0)</f>
        <v>0</v>
      </c>
      <c r="I691">
        <v>0</v>
      </c>
      <c r="J691">
        <v>0</v>
      </c>
      <c r="K691">
        <f>Table1[[#This Row],[Number of HITs approved or rejected - Last 30 days]]-Table1[[#This Row],[Number of HITs approved - Last 30 days]]</f>
        <v>0</v>
      </c>
      <c r="L69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1" s="1">
        <v>0</v>
      </c>
      <c r="N691">
        <v>0</v>
      </c>
      <c r="O691">
        <v>0</v>
      </c>
      <c r="P691" s="1">
        <v>0</v>
      </c>
      <c r="Q691" t="s">
        <v>15</v>
      </c>
      <c r="S691" t="str">
        <f>IF(Table1[[#This Row],[HITS submitted before]]&lt;&gt;0,Table1[[#This Row],[Worker ID]],0)</f>
        <v>A35G0FS8GAFDJ4</v>
      </c>
      <c r="T691">
        <f>IF(Table1[[#This Row],[Number of HITs approved or rejected - Last 30 days]]&lt;&gt;0,Table1[[#This Row],[Worker ID]],0)</f>
        <v>0</v>
      </c>
      <c r="U691" t="str">
        <f>IF(AND(Table1[[#This Row],[HITS submitted before]]&lt;&gt;0,Table1[[#This Row],[Number of HITs approved or rejected - Last 30 days]]=0),Table1[[#This Row],[Worker ID]],0)</f>
        <v>A35G0FS8GAFDJ4</v>
      </c>
      <c r="V691">
        <f>IF(AND(Table1[[#This Row],[HITS submitted before]]=0,Table1[[#This Row],[Number of HITs approved or rejected - Last 30 days]]&lt;&gt;0),Table1[[#This Row],[Worker ID]],0)</f>
        <v>0</v>
      </c>
      <c r="W691">
        <f>IF(AND(Table1[[#This Row],[HITS submitted before]]&lt;&gt;0,Table1[[#This Row],[Number of HITs approved or rejected - Last 30 days]]&lt;&gt;0),Table1[[#This Row],[Worker ID]],0)</f>
        <v>0</v>
      </c>
    </row>
    <row r="692" spans="1:23" x14ac:dyDescent="0.25">
      <c r="A692" t="s">
        <v>1047</v>
      </c>
      <c r="B692" t="s">
        <v>1048</v>
      </c>
      <c r="C692">
        <v>1</v>
      </c>
      <c r="D692">
        <v>1</v>
      </c>
      <c r="E692" s="1">
        <v>1</v>
      </c>
      <c r="F692">
        <f>Table1[[#This Row],[Number of HITs approved or rejected - Lifetime]]-Table1[[#This Row],[Number of HITs approved or rejected - Last 30 days]]</f>
        <v>1</v>
      </c>
      <c r="G692">
        <f>Table1[[#This Row],[Number of HITs approved - Lifetime]]-Table1[[#This Row],[Number of HITs approved - Last 30 days]]</f>
        <v>1</v>
      </c>
      <c r="H692">
        <f>IF(Table1[[#This Row],[HITS submitted before]]&gt;Table1[[#This Row],[HITs Approved Before]],Table1[[#This Row],[HITS submitted before]]-Table1[[#This Row],[HITs Approved Before]],0)</f>
        <v>0</v>
      </c>
      <c r="I692">
        <v>0</v>
      </c>
      <c r="J692">
        <v>0</v>
      </c>
      <c r="K692">
        <f>Table1[[#This Row],[Number of HITs approved or rejected - Last 30 days]]-Table1[[#This Row],[Number of HITs approved - Last 30 days]]</f>
        <v>0</v>
      </c>
      <c r="L69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2" s="1">
        <v>0</v>
      </c>
      <c r="N692">
        <v>0</v>
      </c>
      <c r="O692">
        <v>0</v>
      </c>
      <c r="P692" s="1">
        <v>0</v>
      </c>
      <c r="Q692" t="s">
        <v>15</v>
      </c>
      <c r="S692" t="str">
        <f>IF(Table1[[#This Row],[HITS submitted before]]&lt;&gt;0,Table1[[#This Row],[Worker ID]],0)</f>
        <v>A35R4APHZXD833</v>
      </c>
      <c r="T692">
        <f>IF(Table1[[#This Row],[Number of HITs approved or rejected - Last 30 days]]&lt;&gt;0,Table1[[#This Row],[Worker ID]],0)</f>
        <v>0</v>
      </c>
      <c r="U692" t="str">
        <f>IF(AND(Table1[[#This Row],[HITS submitted before]]&lt;&gt;0,Table1[[#This Row],[Number of HITs approved or rejected - Last 30 days]]=0),Table1[[#This Row],[Worker ID]],0)</f>
        <v>A35R4APHZXD833</v>
      </c>
      <c r="V692">
        <f>IF(AND(Table1[[#This Row],[HITS submitted before]]=0,Table1[[#This Row],[Number of HITs approved or rejected - Last 30 days]]&lt;&gt;0),Table1[[#This Row],[Worker ID]],0)</f>
        <v>0</v>
      </c>
      <c r="W692">
        <f>IF(AND(Table1[[#This Row],[HITS submitted before]]&lt;&gt;0,Table1[[#This Row],[Number of HITs approved or rejected - Last 30 days]]&lt;&gt;0),Table1[[#This Row],[Worker ID]],0)</f>
        <v>0</v>
      </c>
    </row>
    <row r="693" spans="1:23" x14ac:dyDescent="0.25">
      <c r="A693" t="s">
        <v>1049</v>
      </c>
      <c r="B693" t="s">
        <v>1050</v>
      </c>
      <c r="C693">
        <v>1</v>
      </c>
      <c r="D693">
        <v>1</v>
      </c>
      <c r="E693" s="1">
        <v>1</v>
      </c>
      <c r="F693">
        <f>Table1[[#This Row],[Number of HITs approved or rejected - Lifetime]]-Table1[[#This Row],[Number of HITs approved or rejected - Last 30 days]]</f>
        <v>1</v>
      </c>
      <c r="G693">
        <f>Table1[[#This Row],[Number of HITs approved - Lifetime]]-Table1[[#This Row],[Number of HITs approved - Last 30 days]]</f>
        <v>1</v>
      </c>
      <c r="H693">
        <f>IF(Table1[[#This Row],[HITS submitted before]]&gt;Table1[[#This Row],[HITs Approved Before]],Table1[[#This Row],[HITS submitted before]]-Table1[[#This Row],[HITs Approved Before]],0)</f>
        <v>0</v>
      </c>
      <c r="I693">
        <v>0</v>
      </c>
      <c r="J693">
        <v>0</v>
      </c>
      <c r="K693">
        <f>Table1[[#This Row],[Number of HITs approved or rejected - Last 30 days]]-Table1[[#This Row],[Number of HITs approved - Last 30 days]]</f>
        <v>0</v>
      </c>
      <c r="L69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3" s="1">
        <v>0</v>
      </c>
      <c r="N693">
        <v>0</v>
      </c>
      <c r="O693">
        <v>0</v>
      </c>
      <c r="P693" s="1">
        <v>0</v>
      </c>
      <c r="Q693" t="s">
        <v>15</v>
      </c>
      <c r="S693" t="str">
        <f>IF(Table1[[#This Row],[HITS submitted before]]&lt;&gt;0,Table1[[#This Row],[Worker ID]],0)</f>
        <v>A35XBB9Q2TXQ7H</v>
      </c>
      <c r="T693">
        <f>IF(Table1[[#This Row],[Number of HITs approved or rejected - Last 30 days]]&lt;&gt;0,Table1[[#This Row],[Worker ID]],0)</f>
        <v>0</v>
      </c>
      <c r="U693" t="str">
        <f>IF(AND(Table1[[#This Row],[HITS submitted before]]&lt;&gt;0,Table1[[#This Row],[Number of HITs approved or rejected - Last 30 days]]=0),Table1[[#This Row],[Worker ID]],0)</f>
        <v>A35XBB9Q2TXQ7H</v>
      </c>
      <c r="V693">
        <f>IF(AND(Table1[[#This Row],[HITS submitted before]]=0,Table1[[#This Row],[Number of HITs approved or rejected - Last 30 days]]&lt;&gt;0),Table1[[#This Row],[Worker ID]],0)</f>
        <v>0</v>
      </c>
      <c r="W693">
        <f>IF(AND(Table1[[#This Row],[HITS submitted before]]&lt;&gt;0,Table1[[#This Row],[Number of HITs approved or rejected - Last 30 days]]&lt;&gt;0),Table1[[#This Row],[Worker ID]],0)</f>
        <v>0</v>
      </c>
    </row>
    <row r="694" spans="1:23" x14ac:dyDescent="0.25">
      <c r="A694" t="s">
        <v>1057</v>
      </c>
      <c r="B694" t="s">
        <v>1058</v>
      </c>
      <c r="C694">
        <v>1</v>
      </c>
      <c r="D694">
        <v>1</v>
      </c>
      <c r="E694" s="1">
        <v>1</v>
      </c>
      <c r="F694">
        <f>Table1[[#This Row],[Number of HITs approved or rejected - Lifetime]]-Table1[[#This Row],[Number of HITs approved or rejected - Last 30 days]]</f>
        <v>1</v>
      </c>
      <c r="G694">
        <f>Table1[[#This Row],[Number of HITs approved - Lifetime]]-Table1[[#This Row],[Number of HITs approved - Last 30 days]]</f>
        <v>1</v>
      </c>
      <c r="H694">
        <f>IF(Table1[[#This Row],[HITS submitted before]]&gt;Table1[[#This Row],[HITs Approved Before]],Table1[[#This Row],[HITS submitted before]]-Table1[[#This Row],[HITs Approved Before]],0)</f>
        <v>0</v>
      </c>
      <c r="I694">
        <v>0</v>
      </c>
      <c r="J694">
        <v>0</v>
      </c>
      <c r="K694">
        <f>Table1[[#This Row],[Number of HITs approved or rejected - Last 30 days]]-Table1[[#This Row],[Number of HITs approved - Last 30 days]]</f>
        <v>0</v>
      </c>
      <c r="L69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4" s="1">
        <v>0</v>
      </c>
      <c r="N694">
        <v>0</v>
      </c>
      <c r="O694">
        <v>0</v>
      </c>
      <c r="P694" s="1">
        <v>0</v>
      </c>
      <c r="Q694" t="s">
        <v>15</v>
      </c>
      <c r="S694" t="str">
        <f>IF(Table1[[#This Row],[HITS submitted before]]&lt;&gt;0,Table1[[#This Row],[Worker ID]],0)</f>
        <v>A36JPMCVG9QQRB</v>
      </c>
      <c r="T694">
        <f>IF(Table1[[#This Row],[Number of HITs approved or rejected - Last 30 days]]&lt;&gt;0,Table1[[#This Row],[Worker ID]],0)</f>
        <v>0</v>
      </c>
      <c r="U694" t="str">
        <f>IF(AND(Table1[[#This Row],[HITS submitted before]]&lt;&gt;0,Table1[[#This Row],[Number of HITs approved or rejected - Last 30 days]]=0),Table1[[#This Row],[Worker ID]],0)</f>
        <v>A36JPMCVG9QQRB</v>
      </c>
      <c r="V694">
        <f>IF(AND(Table1[[#This Row],[HITS submitted before]]=0,Table1[[#This Row],[Number of HITs approved or rejected - Last 30 days]]&lt;&gt;0),Table1[[#This Row],[Worker ID]],0)</f>
        <v>0</v>
      </c>
      <c r="W694">
        <f>IF(AND(Table1[[#This Row],[HITS submitted before]]&lt;&gt;0,Table1[[#This Row],[Number of HITs approved or rejected - Last 30 days]]&lt;&gt;0),Table1[[#This Row],[Worker ID]],0)</f>
        <v>0</v>
      </c>
    </row>
    <row r="695" spans="1:23" x14ac:dyDescent="0.25">
      <c r="A695" t="s">
        <v>1063</v>
      </c>
      <c r="B695" t="s">
        <v>1064</v>
      </c>
      <c r="C695">
        <v>1</v>
      </c>
      <c r="D695">
        <v>1</v>
      </c>
      <c r="E695" s="1">
        <v>1</v>
      </c>
      <c r="F695">
        <f>Table1[[#This Row],[Number of HITs approved or rejected - Lifetime]]-Table1[[#This Row],[Number of HITs approved or rejected - Last 30 days]]</f>
        <v>1</v>
      </c>
      <c r="G695">
        <f>Table1[[#This Row],[Number of HITs approved - Lifetime]]-Table1[[#This Row],[Number of HITs approved - Last 30 days]]</f>
        <v>1</v>
      </c>
      <c r="H695">
        <f>IF(Table1[[#This Row],[HITS submitted before]]&gt;Table1[[#This Row],[HITs Approved Before]],Table1[[#This Row],[HITS submitted before]]-Table1[[#This Row],[HITs Approved Before]],0)</f>
        <v>0</v>
      </c>
      <c r="I695">
        <v>0</v>
      </c>
      <c r="J695">
        <v>0</v>
      </c>
      <c r="K695">
        <f>Table1[[#This Row],[Number of HITs approved or rejected - Last 30 days]]-Table1[[#This Row],[Number of HITs approved - Last 30 days]]</f>
        <v>0</v>
      </c>
      <c r="L69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5" s="1">
        <v>0</v>
      </c>
      <c r="N695">
        <v>0</v>
      </c>
      <c r="O695">
        <v>0</v>
      </c>
      <c r="P695" s="1">
        <v>0</v>
      </c>
      <c r="Q695" t="s">
        <v>15</v>
      </c>
      <c r="S695" t="str">
        <f>IF(Table1[[#This Row],[HITS submitted before]]&lt;&gt;0,Table1[[#This Row],[Worker ID]],0)</f>
        <v>A36XAD7D8XGKOA</v>
      </c>
      <c r="T695">
        <f>IF(Table1[[#This Row],[Number of HITs approved or rejected - Last 30 days]]&lt;&gt;0,Table1[[#This Row],[Worker ID]],0)</f>
        <v>0</v>
      </c>
      <c r="U695" t="str">
        <f>IF(AND(Table1[[#This Row],[HITS submitted before]]&lt;&gt;0,Table1[[#This Row],[Number of HITs approved or rejected - Last 30 days]]=0),Table1[[#This Row],[Worker ID]],0)</f>
        <v>A36XAD7D8XGKOA</v>
      </c>
      <c r="V695">
        <f>IF(AND(Table1[[#This Row],[HITS submitted before]]=0,Table1[[#This Row],[Number of HITs approved or rejected - Last 30 days]]&lt;&gt;0),Table1[[#This Row],[Worker ID]],0)</f>
        <v>0</v>
      </c>
      <c r="W695">
        <f>IF(AND(Table1[[#This Row],[HITS submitted before]]&lt;&gt;0,Table1[[#This Row],[Number of HITs approved or rejected - Last 30 days]]&lt;&gt;0),Table1[[#This Row],[Worker ID]],0)</f>
        <v>0</v>
      </c>
    </row>
    <row r="696" spans="1:23" x14ac:dyDescent="0.25">
      <c r="A696" t="s">
        <v>1067</v>
      </c>
      <c r="B696" t="s">
        <v>1068</v>
      </c>
      <c r="C696">
        <v>1</v>
      </c>
      <c r="D696">
        <v>1</v>
      </c>
      <c r="E696" s="1">
        <v>1</v>
      </c>
      <c r="F696">
        <f>Table1[[#This Row],[Number of HITs approved or rejected - Lifetime]]-Table1[[#This Row],[Number of HITs approved or rejected - Last 30 days]]</f>
        <v>1</v>
      </c>
      <c r="G696">
        <f>Table1[[#This Row],[Number of HITs approved - Lifetime]]-Table1[[#This Row],[Number of HITs approved - Last 30 days]]</f>
        <v>1</v>
      </c>
      <c r="H696">
        <f>IF(Table1[[#This Row],[HITS submitted before]]&gt;Table1[[#This Row],[HITs Approved Before]],Table1[[#This Row],[HITS submitted before]]-Table1[[#This Row],[HITs Approved Before]],0)</f>
        <v>0</v>
      </c>
      <c r="I696">
        <v>0</v>
      </c>
      <c r="J696">
        <v>0</v>
      </c>
      <c r="K696">
        <f>Table1[[#This Row],[Number of HITs approved or rejected - Last 30 days]]-Table1[[#This Row],[Number of HITs approved - Last 30 days]]</f>
        <v>0</v>
      </c>
      <c r="L69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6" s="1">
        <v>0</v>
      </c>
      <c r="N696">
        <v>0</v>
      </c>
      <c r="O696">
        <v>0</v>
      </c>
      <c r="P696" s="1">
        <v>0</v>
      </c>
      <c r="Q696" t="s">
        <v>15</v>
      </c>
      <c r="S696" t="str">
        <f>IF(Table1[[#This Row],[HITS submitted before]]&lt;&gt;0,Table1[[#This Row],[Worker ID]],0)</f>
        <v>A3742VSUL5MEKM</v>
      </c>
      <c r="T696">
        <f>IF(Table1[[#This Row],[Number of HITs approved or rejected - Last 30 days]]&lt;&gt;0,Table1[[#This Row],[Worker ID]],0)</f>
        <v>0</v>
      </c>
      <c r="U696" t="str">
        <f>IF(AND(Table1[[#This Row],[HITS submitted before]]&lt;&gt;0,Table1[[#This Row],[Number of HITs approved or rejected - Last 30 days]]=0),Table1[[#This Row],[Worker ID]],0)</f>
        <v>A3742VSUL5MEKM</v>
      </c>
      <c r="V696">
        <f>IF(AND(Table1[[#This Row],[HITS submitted before]]=0,Table1[[#This Row],[Number of HITs approved or rejected - Last 30 days]]&lt;&gt;0),Table1[[#This Row],[Worker ID]],0)</f>
        <v>0</v>
      </c>
      <c r="W696">
        <f>IF(AND(Table1[[#This Row],[HITS submitted before]]&lt;&gt;0,Table1[[#This Row],[Number of HITs approved or rejected - Last 30 days]]&lt;&gt;0),Table1[[#This Row],[Worker ID]],0)</f>
        <v>0</v>
      </c>
    </row>
    <row r="697" spans="1:23" x14ac:dyDescent="0.25">
      <c r="A697" t="s">
        <v>1071</v>
      </c>
      <c r="B697" t="s">
        <v>1072</v>
      </c>
      <c r="C697">
        <v>1</v>
      </c>
      <c r="D697">
        <v>1</v>
      </c>
      <c r="E697" s="1">
        <v>1</v>
      </c>
      <c r="F697">
        <f>Table1[[#This Row],[Number of HITs approved or rejected - Lifetime]]-Table1[[#This Row],[Number of HITs approved or rejected - Last 30 days]]</f>
        <v>1</v>
      </c>
      <c r="G697">
        <f>Table1[[#This Row],[Number of HITs approved - Lifetime]]-Table1[[#This Row],[Number of HITs approved - Last 30 days]]</f>
        <v>1</v>
      </c>
      <c r="H697">
        <f>IF(Table1[[#This Row],[HITS submitted before]]&gt;Table1[[#This Row],[HITs Approved Before]],Table1[[#This Row],[HITS submitted before]]-Table1[[#This Row],[HITs Approved Before]],0)</f>
        <v>0</v>
      </c>
      <c r="I697">
        <v>0</v>
      </c>
      <c r="J697">
        <v>0</v>
      </c>
      <c r="K697">
        <f>Table1[[#This Row],[Number of HITs approved or rejected - Last 30 days]]-Table1[[#This Row],[Number of HITs approved - Last 30 days]]</f>
        <v>0</v>
      </c>
      <c r="L69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7" s="1">
        <v>0</v>
      </c>
      <c r="N697">
        <v>0</v>
      </c>
      <c r="O697">
        <v>0</v>
      </c>
      <c r="P697" s="1">
        <v>0</v>
      </c>
      <c r="Q697" t="s">
        <v>15</v>
      </c>
      <c r="S697" t="str">
        <f>IF(Table1[[#This Row],[HITS submitted before]]&lt;&gt;0,Table1[[#This Row],[Worker ID]],0)</f>
        <v>A3799NWTIYKCEV</v>
      </c>
      <c r="T697">
        <f>IF(Table1[[#This Row],[Number of HITs approved or rejected - Last 30 days]]&lt;&gt;0,Table1[[#This Row],[Worker ID]],0)</f>
        <v>0</v>
      </c>
      <c r="U697" t="str">
        <f>IF(AND(Table1[[#This Row],[HITS submitted before]]&lt;&gt;0,Table1[[#This Row],[Number of HITs approved or rejected - Last 30 days]]=0),Table1[[#This Row],[Worker ID]],0)</f>
        <v>A3799NWTIYKCEV</v>
      </c>
      <c r="V697">
        <f>IF(AND(Table1[[#This Row],[HITS submitted before]]=0,Table1[[#This Row],[Number of HITs approved or rejected - Last 30 days]]&lt;&gt;0),Table1[[#This Row],[Worker ID]],0)</f>
        <v>0</v>
      </c>
      <c r="W697">
        <f>IF(AND(Table1[[#This Row],[HITS submitted before]]&lt;&gt;0,Table1[[#This Row],[Number of HITs approved or rejected - Last 30 days]]&lt;&gt;0),Table1[[#This Row],[Worker ID]],0)</f>
        <v>0</v>
      </c>
    </row>
    <row r="698" spans="1:23" x14ac:dyDescent="0.25">
      <c r="A698" t="s">
        <v>1073</v>
      </c>
      <c r="B698" t="s">
        <v>1074</v>
      </c>
      <c r="C698">
        <v>1</v>
      </c>
      <c r="D698">
        <v>1</v>
      </c>
      <c r="E698" s="1">
        <v>1</v>
      </c>
      <c r="F698">
        <f>Table1[[#This Row],[Number of HITs approved or rejected - Lifetime]]-Table1[[#This Row],[Number of HITs approved or rejected - Last 30 days]]</f>
        <v>1</v>
      </c>
      <c r="G698">
        <f>Table1[[#This Row],[Number of HITs approved - Lifetime]]-Table1[[#This Row],[Number of HITs approved - Last 30 days]]</f>
        <v>1</v>
      </c>
      <c r="H698">
        <f>IF(Table1[[#This Row],[HITS submitted before]]&gt;Table1[[#This Row],[HITs Approved Before]],Table1[[#This Row],[HITS submitted before]]-Table1[[#This Row],[HITs Approved Before]],0)</f>
        <v>0</v>
      </c>
      <c r="I698">
        <v>0</v>
      </c>
      <c r="J698">
        <v>0</v>
      </c>
      <c r="K698">
        <f>Table1[[#This Row],[Number of HITs approved or rejected - Last 30 days]]-Table1[[#This Row],[Number of HITs approved - Last 30 days]]</f>
        <v>0</v>
      </c>
      <c r="L69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8" s="1">
        <v>0</v>
      </c>
      <c r="N698">
        <v>0</v>
      </c>
      <c r="O698">
        <v>0</v>
      </c>
      <c r="P698" s="1">
        <v>0</v>
      </c>
      <c r="Q698" t="s">
        <v>15</v>
      </c>
      <c r="S698" t="str">
        <f>IF(Table1[[#This Row],[HITS submitted before]]&lt;&gt;0,Table1[[#This Row],[Worker ID]],0)</f>
        <v>A37AJI03M37NPJ</v>
      </c>
      <c r="T698">
        <f>IF(Table1[[#This Row],[Number of HITs approved or rejected - Last 30 days]]&lt;&gt;0,Table1[[#This Row],[Worker ID]],0)</f>
        <v>0</v>
      </c>
      <c r="U698" t="str">
        <f>IF(AND(Table1[[#This Row],[HITS submitted before]]&lt;&gt;0,Table1[[#This Row],[Number of HITs approved or rejected - Last 30 days]]=0),Table1[[#This Row],[Worker ID]],0)</f>
        <v>A37AJI03M37NPJ</v>
      </c>
      <c r="V698">
        <f>IF(AND(Table1[[#This Row],[HITS submitted before]]=0,Table1[[#This Row],[Number of HITs approved or rejected - Last 30 days]]&lt;&gt;0),Table1[[#This Row],[Worker ID]],0)</f>
        <v>0</v>
      </c>
      <c r="W698">
        <f>IF(AND(Table1[[#This Row],[HITS submitted before]]&lt;&gt;0,Table1[[#This Row],[Number of HITs approved or rejected - Last 30 days]]&lt;&gt;0),Table1[[#This Row],[Worker ID]],0)</f>
        <v>0</v>
      </c>
    </row>
    <row r="699" spans="1:23" x14ac:dyDescent="0.25">
      <c r="A699" t="s">
        <v>1075</v>
      </c>
      <c r="B699" t="s">
        <v>1076</v>
      </c>
      <c r="C699">
        <v>1</v>
      </c>
      <c r="D699">
        <v>1</v>
      </c>
      <c r="E699" s="1">
        <v>1</v>
      </c>
      <c r="F699">
        <f>Table1[[#This Row],[Number of HITs approved or rejected - Lifetime]]-Table1[[#This Row],[Number of HITs approved or rejected - Last 30 days]]</f>
        <v>1</v>
      </c>
      <c r="G699">
        <f>Table1[[#This Row],[Number of HITs approved - Lifetime]]-Table1[[#This Row],[Number of HITs approved - Last 30 days]]</f>
        <v>1</v>
      </c>
      <c r="H699">
        <f>IF(Table1[[#This Row],[HITS submitted before]]&gt;Table1[[#This Row],[HITs Approved Before]],Table1[[#This Row],[HITS submitted before]]-Table1[[#This Row],[HITs Approved Before]],0)</f>
        <v>0</v>
      </c>
      <c r="I699">
        <v>0</v>
      </c>
      <c r="J699">
        <v>0</v>
      </c>
      <c r="K699">
        <f>Table1[[#This Row],[Number of HITs approved or rejected - Last 30 days]]-Table1[[#This Row],[Number of HITs approved - Last 30 days]]</f>
        <v>0</v>
      </c>
      <c r="L69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699" s="1">
        <v>0</v>
      </c>
      <c r="N699">
        <v>0</v>
      </c>
      <c r="O699">
        <v>0</v>
      </c>
      <c r="P699" s="1">
        <v>0</v>
      </c>
      <c r="Q699" t="s">
        <v>15</v>
      </c>
      <c r="S699" t="str">
        <f>IF(Table1[[#This Row],[HITS submitted before]]&lt;&gt;0,Table1[[#This Row],[Worker ID]],0)</f>
        <v>A37EV8RZ82WT8E</v>
      </c>
      <c r="T699">
        <f>IF(Table1[[#This Row],[Number of HITs approved or rejected - Last 30 days]]&lt;&gt;0,Table1[[#This Row],[Worker ID]],0)</f>
        <v>0</v>
      </c>
      <c r="U699" t="str">
        <f>IF(AND(Table1[[#This Row],[HITS submitted before]]&lt;&gt;0,Table1[[#This Row],[Number of HITs approved or rejected - Last 30 days]]=0),Table1[[#This Row],[Worker ID]],0)</f>
        <v>A37EV8RZ82WT8E</v>
      </c>
      <c r="V699">
        <f>IF(AND(Table1[[#This Row],[HITS submitted before]]=0,Table1[[#This Row],[Number of HITs approved or rejected - Last 30 days]]&lt;&gt;0),Table1[[#This Row],[Worker ID]],0)</f>
        <v>0</v>
      </c>
      <c r="W699">
        <f>IF(AND(Table1[[#This Row],[HITS submitted before]]&lt;&gt;0,Table1[[#This Row],[Number of HITs approved or rejected - Last 30 days]]&lt;&gt;0),Table1[[#This Row],[Worker ID]],0)</f>
        <v>0</v>
      </c>
    </row>
    <row r="700" spans="1:23" x14ac:dyDescent="0.25">
      <c r="A700" t="s">
        <v>1077</v>
      </c>
      <c r="B700" t="s">
        <v>1078</v>
      </c>
      <c r="C700">
        <v>1</v>
      </c>
      <c r="D700">
        <v>1</v>
      </c>
      <c r="E700" s="1">
        <v>1</v>
      </c>
      <c r="F700">
        <f>Table1[[#This Row],[Number of HITs approved or rejected - Lifetime]]-Table1[[#This Row],[Number of HITs approved or rejected - Last 30 days]]</f>
        <v>1</v>
      </c>
      <c r="G700">
        <f>Table1[[#This Row],[Number of HITs approved - Lifetime]]-Table1[[#This Row],[Number of HITs approved - Last 30 days]]</f>
        <v>1</v>
      </c>
      <c r="H700">
        <f>IF(Table1[[#This Row],[HITS submitted before]]&gt;Table1[[#This Row],[HITs Approved Before]],Table1[[#This Row],[HITS submitted before]]-Table1[[#This Row],[HITs Approved Before]],0)</f>
        <v>0</v>
      </c>
      <c r="I700">
        <v>0</v>
      </c>
      <c r="J700">
        <v>0</v>
      </c>
      <c r="K700">
        <f>Table1[[#This Row],[Number of HITs approved or rejected - Last 30 days]]-Table1[[#This Row],[Number of HITs approved - Last 30 days]]</f>
        <v>0</v>
      </c>
      <c r="L70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0" s="1">
        <v>0</v>
      </c>
      <c r="N700">
        <v>0</v>
      </c>
      <c r="O700">
        <v>0</v>
      </c>
      <c r="P700" s="1">
        <v>0</v>
      </c>
      <c r="Q700" t="s">
        <v>15</v>
      </c>
      <c r="S700" t="str">
        <f>IF(Table1[[#This Row],[HITS submitted before]]&lt;&gt;0,Table1[[#This Row],[Worker ID]],0)</f>
        <v>A37FQI6S9XARBT</v>
      </c>
      <c r="T700">
        <f>IF(Table1[[#This Row],[Number of HITs approved or rejected - Last 30 days]]&lt;&gt;0,Table1[[#This Row],[Worker ID]],0)</f>
        <v>0</v>
      </c>
      <c r="U700" t="str">
        <f>IF(AND(Table1[[#This Row],[HITS submitted before]]&lt;&gt;0,Table1[[#This Row],[Number of HITs approved or rejected - Last 30 days]]=0),Table1[[#This Row],[Worker ID]],0)</f>
        <v>A37FQI6S9XARBT</v>
      </c>
      <c r="V700">
        <f>IF(AND(Table1[[#This Row],[HITS submitted before]]=0,Table1[[#This Row],[Number of HITs approved or rejected - Last 30 days]]&lt;&gt;0),Table1[[#This Row],[Worker ID]],0)</f>
        <v>0</v>
      </c>
      <c r="W700">
        <f>IF(AND(Table1[[#This Row],[HITS submitted before]]&lt;&gt;0,Table1[[#This Row],[Number of HITs approved or rejected - Last 30 days]]&lt;&gt;0),Table1[[#This Row],[Worker ID]],0)</f>
        <v>0</v>
      </c>
    </row>
    <row r="701" spans="1:23" x14ac:dyDescent="0.25">
      <c r="A701" t="s">
        <v>1079</v>
      </c>
      <c r="B701" t="s">
        <v>1080</v>
      </c>
      <c r="C701">
        <v>1</v>
      </c>
      <c r="D701">
        <v>1</v>
      </c>
      <c r="E701" s="1">
        <v>1</v>
      </c>
      <c r="F701">
        <f>Table1[[#This Row],[Number of HITs approved or rejected - Lifetime]]-Table1[[#This Row],[Number of HITs approved or rejected - Last 30 days]]</f>
        <v>1</v>
      </c>
      <c r="G701">
        <f>Table1[[#This Row],[Number of HITs approved - Lifetime]]-Table1[[#This Row],[Number of HITs approved - Last 30 days]]</f>
        <v>1</v>
      </c>
      <c r="H701">
        <f>IF(Table1[[#This Row],[HITS submitted before]]&gt;Table1[[#This Row],[HITs Approved Before]],Table1[[#This Row],[HITS submitted before]]-Table1[[#This Row],[HITs Approved Before]],0)</f>
        <v>0</v>
      </c>
      <c r="I701">
        <v>0</v>
      </c>
      <c r="J701">
        <v>0</v>
      </c>
      <c r="K701">
        <f>Table1[[#This Row],[Number of HITs approved or rejected - Last 30 days]]-Table1[[#This Row],[Number of HITs approved - Last 30 days]]</f>
        <v>0</v>
      </c>
      <c r="L70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1" s="1">
        <v>0</v>
      </c>
      <c r="N701">
        <v>0</v>
      </c>
      <c r="O701">
        <v>0</v>
      </c>
      <c r="P701" s="1">
        <v>0</v>
      </c>
      <c r="Q701" t="s">
        <v>15</v>
      </c>
      <c r="S701" t="str">
        <f>IF(Table1[[#This Row],[HITS submitted before]]&lt;&gt;0,Table1[[#This Row],[Worker ID]],0)</f>
        <v>A37GOGQDYDT44K</v>
      </c>
      <c r="T701">
        <f>IF(Table1[[#This Row],[Number of HITs approved or rejected - Last 30 days]]&lt;&gt;0,Table1[[#This Row],[Worker ID]],0)</f>
        <v>0</v>
      </c>
      <c r="U701" t="str">
        <f>IF(AND(Table1[[#This Row],[HITS submitted before]]&lt;&gt;0,Table1[[#This Row],[Number of HITs approved or rejected - Last 30 days]]=0),Table1[[#This Row],[Worker ID]],0)</f>
        <v>A37GOGQDYDT44K</v>
      </c>
      <c r="V701">
        <f>IF(AND(Table1[[#This Row],[HITS submitted before]]=0,Table1[[#This Row],[Number of HITs approved or rejected - Last 30 days]]&lt;&gt;0),Table1[[#This Row],[Worker ID]],0)</f>
        <v>0</v>
      </c>
      <c r="W701">
        <f>IF(AND(Table1[[#This Row],[HITS submitted before]]&lt;&gt;0,Table1[[#This Row],[Number of HITs approved or rejected - Last 30 days]]&lt;&gt;0),Table1[[#This Row],[Worker ID]],0)</f>
        <v>0</v>
      </c>
    </row>
    <row r="702" spans="1:23" x14ac:dyDescent="0.25">
      <c r="A702" t="s">
        <v>1083</v>
      </c>
      <c r="B702" t="s">
        <v>1084</v>
      </c>
      <c r="C702">
        <v>1</v>
      </c>
      <c r="D702">
        <v>1</v>
      </c>
      <c r="E702" s="1">
        <v>1</v>
      </c>
      <c r="F702">
        <f>Table1[[#This Row],[Number of HITs approved or rejected - Lifetime]]-Table1[[#This Row],[Number of HITs approved or rejected - Last 30 days]]</f>
        <v>1</v>
      </c>
      <c r="G702">
        <f>Table1[[#This Row],[Number of HITs approved - Lifetime]]-Table1[[#This Row],[Number of HITs approved - Last 30 days]]</f>
        <v>1</v>
      </c>
      <c r="H702">
        <f>IF(Table1[[#This Row],[HITS submitted before]]&gt;Table1[[#This Row],[HITs Approved Before]],Table1[[#This Row],[HITS submitted before]]-Table1[[#This Row],[HITs Approved Before]],0)</f>
        <v>0</v>
      </c>
      <c r="I702">
        <v>0</v>
      </c>
      <c r="J702">
        <v>0</v>
      </c>
      <c r="K702">
        <f>Table1[[#This Row],[Number of HITs approved or rejected - Last 30 days]]-Table1[[#This Row],[Number of HITs approved - Last 30 days]]</f>
        <v>0</v>
      </c>
      <c r="L70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2" s="1">
        <v>0</v>
      </c>
      <c r="N702">
        <v>0</v>
      </c>
      <c r="O702">
        <v>0</v>
      </c>
      <c r="P702" s="1">
        <v>0</v>
      </c>
      <c r="Q702" t="s">
        <v>15</v>
      </c>
      <c r="S702" t="str">
        <f>IF(Table1[[#This Row],[HITS submitted before]]&lt;&gt;0,Table1[[#This Row],[Worker ID]],0)</f>
        <v>A37ICI5DF0HW3G</v>
      </c>
      <c r="T702">
        <f>IF(Table1[[#This Row],[Number of HITs approved or rejected - Last 30 days]]&lt;&gt;0,Table1[[#This Row],[Worker ID]],0)</f>
        <v>0</v>
      </c>
      <c r="U702" t="str">
        <f>IF(AND(Table1[[#This Row],[HITS submitted before]]&lt;&gt;0,Table1[[#This Row],[Number of HITs approved or rejected - Last 30 days]]=0),Table1[[#This Row],[Worker ID]],0)</f>
        <v>A37ICI5DF0HW3G</v>
      </c>
      <c r="V702">
        <f>IF(AND(Table1[[#This Row],[HITS submitted before]]=0,Table1[[#This Row],[Number of HITs approved or rejected - Last 30 days]]&lt;&gt;0),Table1[[#This Row],[Worker ID]],0)</f>
        <v>0</v>
      </c>
      <c r="W702">
        <f>IF(AND(Table1[[#This Row],[HITS submitted before]]&lt;&gt;0,Table1[[#This Row],[Number of HITs approved or rejected - Last 30 days]]&lt;&gt;0),Table1[[#This Row],[Worker ID]],0)</f>
        <v>0</v>
      </c>
    </row>
    <row r="703" spans="1:23" x14ac:dyDescent="0.25">
      <c r="A703" t="s">
        <v>1085</v>
      </c>
      <c r="B703" t="s">
        <v>1086</v>
      </c>
      <c r="C703">
        <v>1</v>
      </c>
      <c r="D703">
        <v>1</v>
      </c>
      <c r="E703" s="1">
        <v>1</v>
      </c>
      <c r="F703">
        <f>Table1[[#This Row],[Number of HITs approved or rejected - Lifetime]]-Table1[[#This Row],[Number of HITs approved or rejected - Last 30 days]]</f>
        <v>1</v>
      </c>
      <c r="G703">
        <f>Table1[[#This Row],[Number of HITs approved - Lifetime]]-Table1[[#This Row],[Number of HITs approved - Last 30 days]]</f>
        <v>1</v>
      </c>
      <c r="H703">
        <f>IF(Table1[[#This Row],[HITS submitted before]]&gt;Table1[[#This Row],[HITs Approved Before]],Table1[[#This Row],[HITS submitted before]]-Table1[[#This Row],[HITs Approved Before]],0)</f>
        <v>0</v>
      </c>
      <c r="I703">
        <v>0</v>
      </c>
      <c r="J703">
        <v>0</v>
      </c>
      <c r="K703">
        <f>Table1[[#This Row],[Number of HITs approved or rejected - Last 30 days]]-Table1[[#This Row],[Number of HITs approved - Last 30 days]]</f>
        <v>0</v>
      </c>
      <c r="L70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3" s="1">
        <v>0</v>
      </c>
      <c r="N703">
        <v>0</v>
      </c>
      <c r="O703">
        <v>0</v>
      </c>
      <c r="P703" s="1">
        <v>0</v>
      </c>
      <c r="Q703" t="s">
        <v>15</v>
      </c>
      <c r="S703" t="str">
        <f>IF(Table1[[#This Row],[HITS submitted before]]&lt;&gt;0,Table1[[#This Row],[Worker ID]],0)</f>
        <v>A37M4OVE9R80G</v>
      </c>
      <c r="T703">
        <f>IF(Table1[[#This Row],[Number of HITs approved or rejected - Last 30 days]]&lt;&gt;0,Table1[[#This Row],[Worker ID]],0)</f>
        <v>0</v>
      </c>
      <c r="U703" t="str">
        <f>IF(AND(Table1[[#This Row],[HITS submitted before]]&lt;&gt;0,Table1[[#This Row],[Number of HITs approved or rejected - Last 30 days]]=0),Table1[[#This Row],[Worker ID]],0)</f>
        <v>A37M4OVE9R80G</v>
      </c>
      <c r="V703">
        <f>IF(AND(Table1[[#This Row],[HITS submitted before]]=0,Table1[[#This Row],[Number of HITs approved or rejected - Last 30 days]]&lt;&gt;0),Table1[[#This Row],[Worker ID]],0)</f>
        <v>0</v>
      </c>
      <c r="W703">
        <f>IF(AND(Table1[[#This Row],[HITS submitted before]]&lt;&gt;0,Table1[[#This Row],[Number of HITs approved or rejected - Last 30 days]]&lt;&gt;0),Table1[[#This Row],[Worker ID]],0)</f>
        <v>0</v>
      </c>
    </row>
    <row r="704" spans="1:23" x14ac:dyDescent="0.25">
      <c r="A704" t="s">
        <v>1089</v>
      </c>
      <c r="B704" t="s">
        <v>1090</v>
      </c>
      <c r="C704">
        <v>1</v>
      </c>
      <c r="D704">
        <v>1</v>
      </c>
      <c r="E704" s="1">
        <v>1</v>
      </c>
      <c r="F704">
        <f>Table1[[#This Row],[Number of HITs approved or rejected - Lifetime]]-Table1[[#This Row],[Number of HITs approved or rejected - Last 30 days]]</f>
        <v>1</v>
      </c>
      <c r="G704">
        <f>Table1[[#This Row],[Number of HITs approved - Lifetime]]-Table1[[#This Row],[Number of HITs approved - Last 30 days]]</f>
        <v>1</v>
      </c>
      <c r="H704">
        <f>IF(Table1[[#This Row],[HITS submitted before]]&gt;Table1[[#This Row],[HITs Approved Before]],Table1[[#This Row],[HITS submitted before]]-Table1[[#This Row],[HITs Approved Before]],0)</f>
        <v>0</v>
      </c>
      <c r="I704">
        <v>0</v>
      </c>
      <c r="J704">
        <v>0</v>
      </c>
      <c r="K704">
        <f>Table1[[#This Row],[Number of HITs approved or rejected - Last 30 days]]-Table1[[#This Row],[Number of HITs approved - Last 30 days]]</f>
        <v>0</v>
      </c>
      <c r="L70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4" s="1">
        <v>0</v>
      </c>
      <c r="N704">
        <v>0</v>
      </c>
      <c r="O704">
        <v>0</v>
      </c>
      <c r="P704" s="1">
        <v>0</v>
      </c>
      <c r="Q704" t="s">
        <v>15</v>
      </c>
      <c r="S704" t="str">
        <f>IF(Table1[[#This Row],[HITS submitted before]]&lt;&gt;0,Table1[[#This Row],[Worker ID]],0)</f>
        <v>A3855RHTNDLNLT</v>
      </c>
      <c r="T704">
        <f>IF(Table1[[#This Row],[Number of HITs approved or rejected - Last 30 days]]&lt;&gt;0,Table1[[#This Row],[Worker ID]],0)</f>
        <v>0</v>
      </c>
      <c r="U704" t="str">
        <f>IF(AND(Table1[[#This Row],[HITS submitted before]]&lt;&gt;0,Table1[[#This Row],[Number of HITs approved or rejected - Last 30 days]]=0),Table1[[#This Row],[Worker ID]],0)</f>
        <v>A3855RHTNDLNLT</v>
      </c>
      <c r="V704">
        <f>IF(AND(Table1[[#This Row],[HITS submitted before]]=0,Table1[[#This Row],[Number of HITs approved or rejected - Last 30 days]]&lt;&gt;0),Table1[[#This Row],[Worker ID]],0)</f>
        <v>0</v>
      </c>
      <c r="W704">
        <f>IF(AND(Table1[[#This Row],[HITS submitted before]]&lt;&gt;0,Table1[[#This Row],[Number of HITs approved or rejected - Last 30 days]]&lt;&gt;0),Table1[[#This Row],[Worker ID]],0)</f>
        <v>0</v>
      </c>
    </row>
    <row r="705" spans="1:23" x14ac:dyDescent="0.25">
      <c r="A705" t="s">
        <v>1093</v>
      </c>
      <c r="B705" t="s">
        <v>1094</v>
      </c>
      <c r="C705">
        <v>1</v>
      </c>
      <c r="D705">
        <v>1</v>
      </c>
      <c r="E705" s="1">
        <v>1</v>
      </c>
      <c r="F705">
        <f>Table1[[#This Row],[Number of HITs approved or rejected - Lifetime]]-Table1[[#This Row],[Number of HITs approved or rejected - Last 30 days]]</f>
        <v>1</v>
      </c>
      <c r="G705">
        <f>Table1[[#This Row],[Number of HITs approved - Lifetime]]-Table1[[#This Row],[Number of HITs approved - Last 30 days]]</f>
        <v>1</v>
      </c>
      <c r="H705">
        <f>IF(Table1[[#This Row],[HITS submitted before]]&gt;Table1[[#This Row],[HITs Approved Before]],Table1[[#This Row],[HITS submitted before]]-Table1[[#This Row],[HITs Approved Before]],0)</f>
        <v>0</v>
      </c>
      <c r="I705">
        <v>0</v>
      </c>
      <c r="J705">
        <v>0</v>
      </c>
      <c r="K705">
        <f>Table1[[#This Row],[Number of HITs approved or rejected - Last 30 days]]-Table1[[#This Row],[Number of HITs approved - Last 30 days]]</f>
        <v>0</v>
      </c>
      <c r="L70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5" s="1">
        <v>0</v>
      </c>
      <c r="N705">
        <v>0</v>
      </c>
      <c r="O705">
        <v>0</v>
      </c>
      <c r="P705" s="1">
        <v>0</v>
      </c>
      <c r="Q705" t="s">
        <v>15</v>
      </c>
      <c r="S705" t="str">
        <f>IF(Table1[[#This Row],[HITS submitted before]]&lt;&gt;0,Table1[[#This Row],[Worker ID]],0)</f>
        <v>A38K6R4QAM8YXL</v>
      </c>
      <c r="T705">
        <f>IF(Table1[[#This Row],[Number of HITs approved or rejected - Last 30 days]]&lt;&gt;0,Table1[[#This Row],[Worker ID]],0)</f>
        <v>0</v>
      </c>
      <c r="U705" t="str">
        <f>IF(AND(Table1[[#This Row],[HITS submitted before]]&lt;&gt;0,Table1[[#This Row],[Number of HITs approved or rejected - Last 30 days]]=0),Table1[[#This Row],[Worker ID]],0)</f>
        <v>A38K6R4QAM8YXL</v>
      </c>
      <c r="V705">
        <f>IF(AND(Table1[[#This Row],[HITS submitted before]]=0,Table1[[#This Row],[Number of HITs approved or rejected - Last 30 days]]&lt;&gt;0),Table1[[#This Row],[Worker ID]],0)</f>
        <v>0</v>
      </c>
      <c r="W705">
        <f>IF(AND(Table1[[#This Row],[HITS submitted before]]&lt;&gt;0,Table1[[#This Row],[Number of HITs approved or rejected - Last 30 days]]&lt;&gt;0),Table1[[#This Row],[Worker ID]],0)</f>
        <v>0</v>
      </c>
    </row>
    <row r="706" spans="1:23" x14ac:dyDescent="0.25">
      <c r="A706" t="s">
        <v>1097</v>
      </c>
      <c r="B706" t="s">
        <v>1098</v>
      </c>
      <c r="C706">
        <v>1</v>
      </c>
      <c r="D706">
        <v>1</v>
      </c>
      <c r="E706" s="1">
        <v>1</v>
      </c>
      <c r="F706">
        <f>Table1[[#This Row],[Number of HITs approved or rejected - Lifetime]]-Table1[[#This Row],[Number of HITs approved or rejected - Last 30 days]]</f>
        <v>1</v>
      </c>
      <c r="G706">
        <f>Table1[[#This Row],[Number of HITs approved - Lifetime]]-Table1[[#This Row],[Number of HITs approved - Last 30 days]]</f>
        <v>1</v>
      </c>
      <c r="H706">
        <f>IF(Table1[[#This Row],[HITS submitted before]]&gt;Table1[[#This Row],[HITs Approved Before]],Table1[[#This Row],[HITS submitted before]]-Table1[[#This Row],[HITs Approved Before]],0)</f>
        <v>0</v>
      </c>
      <c r="I706">
        <v>0</v>
      </c>
      <c r="J706">
        <v>0</v>
      </c>
      <c r="K706">
        <f>Table1[[#This Row],[Number of HITs approved or rejected - Last 30 days]]-Table1[[#This Row],[Number of HITs approved - Last 30 days]]</f>
        <v>0</v>
      </c>
      <c r="L70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6" s="1">
        <v>0</v>
      </c>
      <c r="N706">
        <v>0</v>
      </c>
      <c r="O706">
        <v>0</v>
      </c>
      <c r="P706" s="1">
        <v>0</v>
      </c>
      <c r="Q706" t="s">
        <v>15</v>
      </c>
      <c r="S706" t="str">
        <f>IF(Table1[[#This Row],[HITS submitted before]]&lt;&gt;0,Table1[[#This Row],[Worker ID]],0)</f>
        <v>A38ZVPAKGOWUFJ</v>
      </c>
      <c r="T706">
        <f>IF(Table1[[#This Row],[Number of HITs approved or rejected - Last 30 days]]&lt;&gt;0,Table1[[#This Row],[Worker ID]],0)</f>
        <v>0</v>
      </c>
      <c r="U706" t="str">
        <f>IF(AND(Table1[[#This Row],[HITS submitted before]]&lt;&gt;0,Table1[[#This Row],[Number of HITs approved or rejected - Last 30 days]]=0),Table1[[#This Row],[Worker ID]],0)</f>
        <v>A38ZVPAKGOWUFJ</v>
      </c>
      <c r="V706">
        <f>IF(AND(Table1[[#This Row],[HITS submitted before]]=0,Table1[[#This Row],[Number of HITs approved or rejected - Last 30 days]]&lt;&gt;0),Table1[[#This Row],[Worker ID]],0)</f>
        <v>0</v>
      </c>
      <c r="W706">
        <f>IF(AND(Table1[[#This Row],[HITS submitted before]]&lt;&gt;0,Table1[[#This Row],[Number of HITs approved or rejected - Last 30 days]]&lt;&gt;0),Table1[[#This Row],[Worker ID]],0)</f>
        <v>0</v>
      </c>
    </row>
    <row r="707" spans="1:23" x14ac:dyDescent="0.25">
      <c r="A707" t="s">
        <v>1099</v>
      </c>
      <c r="B707" t="s">
        <v>1100</v>
      </c>
      <c r="C707">
        <v>1</v>
      </c>
      <c r="D707">
        <v>1</v>
      </c>
      <c r="E707" s="1">
        <v>1</v>
      </c>
      <c r="F707">
        <f>Table1[[#This Row],[Number of HITs approved or rejected - Lifetime]]-Table1[[#This Row],[Number of HITs approved or rejected - Last 30 days]]</f>
        <v>1</v>
      </c>
      <c r="G707">
        <f>Table1[[#This Row],[Number of HITs approved - Lifetime]]-Table1[[#This Row],[Number of HITs approved - Last 30 days]]</f>
        <v>1</v>
      </c>
      <c r="H707">
        <f>IF(Table1[[#This Row],[HITS submitted before]]&gt;Table1[[#This Row],[HITs Approved Before]],Table1[[#This Row],[HITS submitted before]]-Table1[[#This Row],[HITs Approved Before]],0)</f>
        <v>0</v>
      </c>
      <c r="I707">
        <v>0</v>
      </c>
      <c r="J707">
        <v>0</v>
      </c>
      <c r="K707">
        <f>Table1[[#This Row],[Number of HITs approved or rejected - Last 30 days]]-Table1[[#This Row],[Number of HITs approved - Last 30 days]]</f>
        <v>0</v>
      </c>
      <c r="L70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7" s="1">
        <v>0</v>
      </c>
      <c r="N707">
        <v>0</v>
      </c>
      <c r="O707">
        <v>0</v>
      </c>
      <c r="P707" s="1">
        <v>0</v>
      </c>
      <c r="Q707" t="s">
        <v>15</v>
      </c>
      <c r="S707" t="str">
        <f>IF(Table1[[#This Row],[HITS submitted before]]&lt;&gt;0,Table1[[#This Row],[Worker ID]],0)</f>
        <v>A39D7F6ZPI8DZS</v>
      </c>
      <c r="T707">
        <f>IF(Table1[[#This Row],[Number of HITs approved or rejected - Last 30 days]]&lt;&gt;0,Table1[[#This Row],[Worker ID]],0)</f>
        <v>0</v>
      </c>
      <c r="U707" t="str">
        <f>IF(AND(Table1[[#This Row],[HITS submitted before]]&lt;&gt;0,Table1[[#This Row],[Number of HITs approved or rejected - Last 30 days]]=0),Table1[[#This Row],[Worker ID]],0)</f>
        <v>A39D7F6ZPI8DZS</v>
      </c>
      <c r="V707">
        <f>IF(AND(Table1[[#This Row],[HITS submitted before]]=0,Table1[[#This Row],[Number of HITs approved or rejected - Last 30 days]]&lt;&gt;0),Table1[[#This Row],[Worker ID]],0)</f>
        <v>0</v>
      </c>
      <c r="W707">
        <f>IF(AND(Table1[[#This Row],[HITS submitted before]]&lt;&gt;0,Table1[[#This Row],[Number of HITs approved or rejected - Last 30 days]]&lt;&gt;0),Table1[[#This Row],[Worker ID]],0)</f>
        <v>0</v>
      </c>
    </row>
    <row r="708" spans="1:23" x14ac:dyDescent="0.25">
      <c r="A708" t="s">
        <v>1101</v>
      </c>
      <c r="B708" t="s">
        <v>1102</v>
      </c>
      <c r="C708">
        <v>1</v>
      </c>
      <c r="D708">
        <v>1</v>
      </c>
      <c r="E708" s="1">
        <v>1</v>
      </c>
      <c r="F708">
        <f>Table1[[#This Row],[Number of HITs approved or rejected - Lifetime]]-Table1[[#This Row],[Number of HITs approved or rejected - Last 30 days]]</f>
        <v>1</v>
      </c>
      <c r="G708">
        <f>Table1[[#This Row],[Number of HITs approved - Lifetime]]-Table1[[#This Row],[Number of HITs approved - Last 30 days]]</f>
        <v>1</v>
      </c>
      <c r="H708">
        <f>IF(Table1[[#This Row],[HITS submitted before]]&gt;Table1[[#This Row],[HITs Approved Before]],Table1[[#This Row],[HITS submitted before]]-Table1[[#This Row],[HITs Approved Before]],0)</f>
        <v>0</v>
      </c>
      <c r="I708">
        <v>0</v>
      </c>
      <c r="J708">
        <v>0</v>
      </c>
      <c r="K708">
        <f>Table1[[#This Row],[Number of HITs approved or rejected - Last 30 days]]-Table1[[#This Row],[Number of HITs approved - Last 30 days]]</f>
        <v>0</v>
      </c>
      <c r="L70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8" s="1">
        <v>0</v>
      </c>
      <c r="N708">
        <v>0</v>
      </c>
      <c r="O708">
        <v>0</v>
      </c>
      <c r="P708" s="1">
        <v>0</v>
      </c>
      <c r="Q708" t="s">
        <v>15</v>
      </c>
      <c r="S708" t="str">
        <f>IF(Table1[[#This Row],[HITS submitted before]]&lt;&gt;0,Table1[[#This Row],[Worker ID]],0)</f>
        <v>A39DVD34NC3B2H</v>
      </c>
      <c r="T708">
        <f>IF(Table1[[#This Row],[Number of HITs approved or rejected - Last 30 days]]&lt;&gt;0,Table1[[#This Row],[Worker ID]],0)</f>
        <v>0</v>
      </c>
      <c r="U708" t="str">
        <f>IF(AND(Table1[[#This Row],[HITS submitted before]]&lt;&gt;0,Table1[[#This Row],[Number of HITs approved or rejected - Last 30 days]]=0),Table1[[#This Row],[Worker ID]],0)</f>
        <v>A39DVD34NC3B2H</v>
      </c>
      <c r="V708">
        <f>IF(AND(Table1[[#This Row],[HITS submitted before]]=0,Table1[[#This Row],[Number of HITs approved or rejected - Last 30 days]]&lt;&gt;0),Table1[[#This Row],[Worker ID]],0)</f>
        <v>0</v>
      </c>
      <c r="W708">
        <f>IF(AND(Table1[[#This Row],[HITS submitted before]]&lt;&gt;0,Table1[[#This Row],[Number of HITs approved or rejected - Last 30 days]]&lt;&gt;0),Table1[[#This Row],[Worker ID]],0)</f>
        <v>0</v>
      </c>
    </row>
    <row r="709" spans="1:23" x14ac:dyDescent="0.25">
      <c r="A709" t="s">
        <v>1109</v>
      </c>
      <c r="B709" t="s">
        <v>1110</v>
      </c>
      <c r="C709">
        <v>1</v>
      </c>
      <c r="D709">
        <v>0</v>
      </c>
      <c r="E709" s="1">
        <v>0</v>
      </c>
      <c r="F709">
        <f>Table1[[#This Row],[Number of HITs approved or rejected - Lifetime]]-Table1[[#This Row],[Number of HITs approved or rejected - Last 30 days]]</f>
        <v>1</v>
      </c>
      <c r="G709">
        <f>Table1[[#This Row],[Number of HITs approved - Lifetime]]-Table1[[#This Row],[Number of HITs approved - Last 30 days]]</f>
        <v>0</v>
      </c>
      <c r="H709">
        <f>IF(Table1[[#This Row],[HITS submitted before]]&gt;Table1[[#This Row],[HITs Approved Before]],Table1[[#This Row],[HITS submitted before]]-Table1[[#This Row],[HITs Approved Before]],0)</f>
        <v>1</v>
      </c>
      <c r="I709">
        <v>0</v>
      </c>
      <c r="J709">
        <v>0</v>
      </c>
      <c r="K709">
        <f>Table1[[#This Row],[Number of HITs approved or rejected - Last 30 days]]-Table1[[#This Row],[Number of HITs approved - Last 30 days]]</f>
        <v>0</v>
      </c>
      <c r="L70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09" s="1">
        <v>0</v>
      </c>
      <c r="N709">
        <v>0</v>
      </c>
      <c r="O709">
        <v>0</v>
      </c>
      <c r="P709" s="1">
        <v>0</v>
      </c>
      <c r="Q709" t="s">
        <v>15</v>
      </c>
      <c r="S709" t="str">
        <f>IF(Table1[[#This Row],[HITS submitted before]]&lt;&gt;0,Table1[[#This Row],[Worker ID]],0)</f>
        <v>A39TSTOY4QQACQ</v>
      </c>
      <c r="T709">
        <f>IF(Table1[[#This Row],[Number of HITs approved or rejected - Last 30 days]]&lt;&gt;0,Table1[[#This Row],[Worker ID]],0)</f>
        <v>0</v>
      </c>
      <c r="U709" t="str">
        <f>IF(AND(Table1[[#This Row],[HITS submitted before]]&lt;&gt;0,Table1[[#This Row],[Number of HITs approved or rejected - Last 30 days]]=0),Table1[[#This Row],[Worker ID]],0)</f>
        <v>A39TSTOY4QQACQ</v>
      </c>
      <c r="V709">
        <f>IF(AND(Table1[[#This Row],[HITS submitted before]]=0,Table1[[#This Row],[Number of HITs approved or rejected - Last 30 days]]&lt;&gt;0),Table1[[#This Row],[Worker ID]],0)</f>
        <v>0</v>
      </c>
      <c r="W709">
        <f>IF(AND(Table1[[#This Row],[HITS submitted before]]&lt;&gt;0,Table1[[#This Row],[Number of HITs approved or rejected - Last 30 days]]&lt;&gt;0),Table1[[#This Row],[Worker ID]],0)</f>
        <v>0</v>
      </c>
    </row>
    <row r="710" spans="1:23" x14ac:dyDescent="0.25">
      <c r="A710" t="s">
        <v>1111</v>
      </c>
      <c r="B710" t="s">
        <v>1112</v>
      </c>
      <c r="C710">
        <v>1</v>
      </c>
      <c r="D710">
        <v>1</v>
      </c>
      <c r="E710" s="1">
        <v>1</v>
      </c>
      <c r="F710">
        <f>Table1[[#This Row],[Number of HITs approved or rejected - Lifetime]]-Table1[[#This Row],[Number of HITs approved or rejected - Last 30 days]]</f>
        <v>1</v>
      </c>
      <c r="G710">
        <f>Table1[[#This Row],[Number of HITs approved - Lifetime]]-Table1[[#This Row],[Number of HITs approved - Last 30 days]]</f>
        <v>1</v>
      </c>
      <c r="H710">
        <f>IF(Table1[[#This Row],[HITS submitted before]]&gt;Table1[[#This Row],[HITs Approved Before]],Table1[[#This Row],[HITS submitted before]]-Table1[[#This Row],[HITs Approved Before]],0)</f>
        <v>0</v>
      </c>
      <c r="I710">
        <v>0</v>
      </c>
      <c r="J710">
        <v>0</v>
      </c>
      <c r="K710">
        <f>Table1[[#This Row],[Number of HITs approved or rejected - Last 30 days]]-Table1[[#This Row],[Number of HITs approved - Last 30 days]]</f>
        <v>0</v>
      </c>
      <c r="L7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0" s="1">
        <v>0</v>
      </c>
      <c r="N710">
        <v>0</v>
      </c>
      <c r="O710">
        <v>0</v>
      </c>
      <c r="P710" s="1">
        <v>0</v>
      </c>
      <c r="Q710" t="s">
        <v>15</v>
      </c>
      <c r="S710" t="str">
        <f>IF(Table1[[#This Row],[HITS submitted before]]&lt;&gt;0,Table1[[#This Row],[Worker ID]],0)</f>
        <v>A39U9HJH9LJFY7</v>
      </c>
      <c r="T710">
        <f>IF(Table1[[#This Row],[Number of HITs approved or rejected - Last 30 days]]&lt;&gt;0,Table1[[#This Row],[Worker ID]],0)</f>
        <v>0</v>
      </c>
      <c r="U710" t="str">
        <f>IF(AND(Table1[[#This Row],[HITS submitted before]]&lt;&gt;0,Table1[[#This Row],[Number of HITs approved or rejected - Last 30 days]]=0),Table1[[#This Row],[Worker ID]],0)</f>
        <v>A39U9HJH9LJFY7</v>
      </c>
      <c r="V710">
        <f>IF(AND(Table1[[#This Row],[HITS submitted before]]=0,Table1[[#This Row],[Number of HITs approved or rejected - Last 30 days]]&lt;&gt;0),Table1[[#This Row],[Worker ID]],0)</f>
        <v>0</v>
      </c>
      <c r="W710">
        <f>IF(AND(Table1[[#This Row],[HITS submitted before]]&lt;&gt;0,Table1[[#This Row],[Number of HITs approved or rejected - Last 30 days]]&lt;&gt;0),Table1[[#This Row],[Worker ID]],0)</f>
        <v>0</v>
      </c>
    </row>
    <row r="711" spans="1:23" x14ac:dyDescent="0.25">
      <c r="A711" t="s">
        <v>1115</v>
      </c>
      <c r="B711" t="s">
        <v>1116</v>
      </c>
      <c r="C711">
        <v>1</v>
      </c>
      <c r="D711">
        <v>1</v>
      </c>
      <c r="E711" s="1">
        <v>1</v>
      </c>
      <c r="F711">
        <f>Table1[[#This Row],[Number of HITs approved or rejected - Lifetime]]-Table1[[#This Row],[Number of HITs approved or rejected - Last 30 days]]</f>
        <v>1</v>
      </c>
      <c r="G711">
        <f>Table1[[#This Row],[Number of HITs approved - Lifetime]]-Table1[[#This Row],[Number of HITs approved - Last 30 days]]</f>
        <v>1</v>
      </c>
      <c r="H711">
        <f>IF(Table1[[#This Row],[HITS submitted before]]&gt;Table1[[#This Row],[HITs Approved Before]],Table1[[#This Row],[HITS submitted before]]-Table1[[#This Row],[HITs Approved Before]],0)</f>
        <v>0</v>
      </c>
      <c r="I711">
        <v>0</v>
      </c>
      <c r="J711">
        <v>0</v>
      </c>
      <c r="K711">
        <f>Table1[[#This Row],[Number of HITs approved or rejected - Last 30 days]]-Table1[[#This Row],[Number of HITs approved - Last 30 days]]</f>
        <v>0</v>
      </c>
      <c r="L7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1" s="1">
        <v>0</v>
      </c>
      <c r="N711">
        <v>0</v>
      </c>
      <c r="O711">
        <v>0</v>
      </c>
      <c r="P711" s="1">
        <v>0</v>
      </c>
      <c r="Q711" t="s">
        <v>15</v>
      </c>
      <c r="S711" t="str">
        <f>IF(Table1[[#This Row],[HITS submitted before]]&lt;&gt;0,Table1[[#This Row],[Worker ID]],0)</f>
        <v>A39ZZND7T4DRFF</v>
      </c>
      <c r="T711">
        <f>IF(Table1[[#This Row],[Number of HITs approved or rejected - Last 30 days]]&lt;&gt;0,Table1[[#This Row],[Worker ID]],0)</f>
        <v>0</v>
      </c>
      <c r="U711" t="str">
        <f>IF(AND(Table1[[#This Row],[HITS submitted before]]&lt;&gt;0,Table1[[#This Row],[Number of HITs approved or rejected - Last 30 days]]=0),Table1[[#This Row],[Worker ID]],0)</f>
        <v>A39ZZND7T4DRFF</v>
      </c>
      <c r="V711">
        <f>IF(AND(Table1[[#This Row],[HITS submitted before]]=0,Table1[[#This Row],[Number of HITs approved or rejected - Last 30 days]]&lt;&gt;0),Table1[[#This Row],[Worker ID]],0)</f>
        <v>0</v>
      </c>
      <c r="W711">
        <f>IF(AND(Table1[[#This Row],[HITS submitted before]]&lt;&gt;0,Table1[[#This Row],[Number of HITs approved or rejected - Last 30 days]]&lt;&gt;0),Table1[[#This Row],[Worker ID]],0)</f>
        <v>0</v>
      </c>
    </row>
    <row r="712" spans="1:23" x14ac:dyDescent="0.25">
      <c r="A712" t="s">
        <v>1117</v>
      </c>
      <c r="B712" t="s">
        <v>1118</v>
      </c>
      <c r="C712">
        <v>1</v>
      </c>
      <c r="D712">
        <v>1</v>
      </c>
      <c r="E712" s="1">
        <v>1</v>
      </c>
      <c r="F712">
        <f>Table1[[#This Row],[Number of HITs approved or rejected - Lifetime]]-Table1[[#This Row],[Number of HITs approved or rejected - Last 30 days]]</f>
        <v>1</v>
      </c>
      <c r="G712">
        <f>Table1[[#This Row],[Number of HITs approved - Lifetime]]-Table1[[#This Row],[Number of HITs approved - Last 30 days]]</f>
        <v>1</v>
      </c>
      <c r="H712">
        <f>IF(Table1[[#This Row],[HITS submitted before]]&gt;Table1[[#This Row],[HITs Approved Before]],Table1[[#This Row],[HITS submitted before]]-Table1[[#This Row],[HITs Approved Before]],0)</f>
        <v>0</v>
      </c>
      <c r="I712">
        <v>0</v>
      </c>
      <c r="J712">
        <v>0</v>
      </c>
      <c r="K712">
        <f>Table1[[#This Row],[Number of HITs approved or rejected - Last 30 days]]-Table1[[#This Row],[Number of HITs approved - Last 30 days]]</f>
        <v>0</v>
      </c>
      <c r="L7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2" s="1">
        <v>0</v>
      </c>
      <c r="N712">
        <v>0</v>
      </c>
      <c r="O712">
        <v>0</v>
      </c>
      <c r="P712" s="1">
        <v>0</v>
      </c>
      <c r="Q712" t="s">
        <v>15</v>
      </c>
      <c r="S712" t="str">
        <f>IF(Table1[[#This Row],[HITS submitted before]]&lt;&gt;0,Table1[[#This Row],[Worker ID]],0)</f>
        <v>A3A0PUI0JBN2K2</v>
      </c>
      <c r="T712">
        <f>IF(Table1[[#This Row],[Number of HITs approved or rejected - Last 30 days]]&lt;&gt;0,Table1[[#This Row],[Worker ID]],0)</f>
        <v>0</v>
      </c>
      <c r="U712" t="str">
        <f>IF(AND(Table1[[#This Row],[HITS submitted before]]&lt;&gt;0,Table1[[#This Row],[Number of HITs approved or rejected - Last 30 days]]=0),Table1[[#This Row],[Worker ID]],0)</f>
        <v>A3A0PUI0JBN2K2</v>
      </c>
      <c r="V712">
        <f>IF(AND(Table1[[#This Row],[HITS submitted before]]=0,Table1[[#This Row],[Number of HITs approved or rejected - Last 30 days]]&lt;&gt;0),Table1[[#This Row],[Worker ID]],0)</f>
        <v>0</v>
      </c>
      <c r="W712">
        <f>IF(AND(Table1[[#This Row],[HITS submitted before]]&lt;&gt;0,Table1[[#This Row],[Number of HITs approved or rejected - Last 30 days]]&lt;&gt;0),Table1[[#This Row],[Worker ID]],0)</f>
        <v>0</v>
      </c>
    </row>
    <row r="713" spans="1:23" x14ac:dyDescent="0.25">
      <c r="A713" t="s">
        <v>1119</v>
      </c>
      <c r="B713" t="s">
        <v>1120</v>
      </c>
      <c r="C713">
        <v>1</v>
      </c>
      <c r="D713">
        <v>1</v>
      </c>
      <c r="E713" s="1">
        <v>1</v>
      </c>
      <c r="F713">
        <f>Table1[[#This Row],[Number of HITs approved or rejected - Lifetime]]-Table1[[#This Row],[Number of HITs approved or rejected - Last 30 days]]</f>
        <v>1</v>
      </c>
      <c r="G713">
        <f>Table1[[#This Row],[Number of HITs approved - Lifetime]]-Table1[[#This Row],[Number of HITs approved - Last 30 days]]</f>
        <v>1</v>
      </c>
      <c r="H713">
        <f>IF(Table1[[#This Row],[HITS submitted before]]&gt;Table1[[#This Row],[HITs Approved Before]],Table1[[#This Row],[HITS submitted before]]-Table1[[#This Row],[HITs Approved Before]],0)</f>
        <v>0</v>
      </c>
      <c r="I713">
        <v>0</v>
      </c>
      <c r="J713">
        <v>0</v>
      </c>
      <c r="K713">
        <f>Table1[[#This Row],[Number of HITs approved or rejected - Last 30 days]]-Table1[[#This Row],[Number of HITs approved - Last 30 days]]</f>
        <v>0</v>
      </c>
      <c r="L7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3" s="1">
        <v>0</v>
      </c>
      <c r="N713">
        <v>0</v>
      </c>
      <c r="O713">
        <v>0</v>
      </c>
      <c r="P713" s="1">
        <v>0</v>
      </c>
      <c r="Q713" t="s">
        <v>15</v>
      </c>
      <c r="S713" t="str">
        <f>IF(Table1[[#This Row],[HITS submitted before]]&lt;&gt;0,Table1[[#This Row],[Worker ID]],0)</f>
        <v>A3A8O1VBASXMLK</v>
      </c>
      <c r="T713">
        <f>IF(Table1[[#This Row],[Number of HITs approved or rejected - Last 30 days]]&lt;&gt;0,Table1[[#This Row],[Worker ID]],0)</f>
        <v>0</v>
      </c>
      <c r="U713" t="str">
        <f>IF(AND(Table1[[#This Row],[HITS submitted before]]&lt;&gt;0,Table1[[#This Row],[Number of HITs approved or rejected - Last 30 days]]=0),Table1[[#This Row],[Worker ID]],0)</f>
        <v>A3A8O1VBASXMLK</v>
      </c>
      <c r="V713">
        <f>IF(AND(Table1[[#This Row],[HITS submitted before]]=0,Table1[[#This Row],[Number of HITs approved or rejected - Last 30 days]]&lt;&gt;0),Table1[[#This Row],[Worker ID]],0)</f>
        <v>0</v>
      </c>
      <c r="W713">
        <f>IF(AND(Table1[[#This Row],[HITS submitted before]]&lt;&gt;0,Table1[[#This Row],[Number of HITs approved or rejected - Last 30 days]]&lt;&gt;0),Table1[[#This Row],[Worker ID]],0)</f>
        <v>0</v>
      </c>
    </row>
    <row r="714" spans="1:23" x14ac:dyDescent="0.25">
      <c r="A714" t="s">
        <v>1123</v>
      </c>
      <c r="B714" t="s">
        <v>1124</v>
      </c>
      <c r="C714">
        <v>1</v>
      </c>
      <c r="D714">
        <v>1</v>
      </c>
      <c r="E714" s="1">
        <v>1</v>
      </c>
      <c r="F714">
        <f>Table1[[#This Row],[Number of HITs approved or rejected - Lifetime]]-Table1[[#This Row],[Number of HITs approved or rejected - Last 30 days]]</f>
        <v>1</v>
      </c>
      <c r="G714">
        <f>Table1[[#This Row],[Number of HITs approved - Lifetime]]-Table1[[#This Row],[Number of HITs approved - Last 30 days]]</f>
        <v>1</v>
      </c>
      <c r="H714">
        <f>IF(Table1[[#This Row],[HITS submitted before]]&gt;Table1[[#This Row],[HITs Approved Before]],Table1[[#This Row],[HITS submitted before]]-Table1[[#This Row],[HITs Approved Before]],0)</f>
        <v>0</v>
      </c>
      <c r="I714">
        <v>0</v>
      </c>
      <c r="J714">
        <v>0</v>
      </c>
      <c r="K714">
        <f>Table1[[#This Row],[Number of HITs approved or rejected - Last 30 days]]-Table1[[#This Row],[Number of HITs approved - Last 30 days]]</f>
        <v>0</v>
      </c>
      <c r="L7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4" s="1">
        <v>0</v>
      </c>
      <c r="N714">
        <v>0</v>
      </c>
      <c r="O714">
        <v>0</v>
      </c>
      <c r="P714" s="1">
        <v>0</v>
      </c>
      <c r="Q714" t="s">
        <v>15</v>
      </c>
      <c r="S714" t="str">
        <f>IF(Table1[[#This Row],[HITS submitted before]]&lt;&gt;0,Table1[[#This Row],[Worker ID]],0)</f>
        <v>A3AOAN2FTKAAUT</v>
      </c>
      <c r="T714">
        <f>IF(Table1[[#This Row],[Number of HITs approved or rejected - Last 30 days]]&lt;&gt;0,Table1[[#This Row],[Worker ID]],0)</f>
        <v>0</v>
      </c>
      <c r="U714" t="str">
        <f>IF(AND(Table1[[#This Row],[HITS submitted before]]&lt;&gt;0,Table1[[#This Row],[Number of HITs approved or rejected - Last 30 days]]=0),Table1[[#This Row],[Worker ID]],0)</f>
        <v>A3AOAN2FTKAAUT</v>
      </c>
      <c r="V714">
        <f>IF(AND(Table1[[#This Row],[HITS submitted before]]=0,Table1[[#This Row],[Number of HITs approved or rejected - Last 30 days]]&lt;&gt;0),Table1[[#This Row],[Worker ID]],0)</f>
        <v>0</v>
      </c>
      <c r="W714">
        <f>IF(AND(Table1[[#This Row],[HITS submitted before]]&lt;&gt;0,Table1[[#This Row],[Number of HITs approved or rejected - Last 30 days]]&lt;&gt;0),Table1[[#This Row],[Worker ID]],0)</f>
        <v>0</v>
      </c>
    </row>
    <row r="715" spans="1:23" x14ac:dyDescent="0.25">
      <c r="A715" t="s">
        <v>1131</v>
      </c>
      <c r="B715" t="s">
        <v>1132</v>
      </c>
      <c r="C715">
        <v>1</v>
      </c>
      <c r="D715">
        <v>1</v>
      </c>
      <c r="E715" s="1">
        <v>1</v>
      </c>
      <c r="F715">
        <f>Table1[[#This Row],[Number of HITs approved or rejected - Lifetime]]-Table1[[#This Row],[Number of HITs approved or rejected - Last 30 days]]</f>
        <v>1</v>
      </c>
      <c r="G715">
        <f>Table1[[#This Row],[Number of HITs approved - Lifetime]]-Table1[[#This Row],[Number of HITs approved - Last 30 days]]</f>
        <v>1</v>
      </c>
      <c r="H715">
        <f>IF(Table1[[#This Row],[HITS submitted before]]&gt;Table1[[#This Row],[HITs Approved Before]],Table1[[#This Row],[HITS submitted before]]-Table1[[#This Row],[HITs Approved Before]],0)</f>
        <v>0</v>
      </c>
      <c r="I715">
        <v>0</v>
      </c>
      <c r="J715">
        <v>0</v>
      </c>
      <c r="K715">
        <f>Table1[[#This Row],[Number of HITs approved or rejected - Last 30 days]]-Table1[[#This Row],[Number of HITs approved - Last 30 days]]</f>
        <v>0</v>
      </c>
      <c r="L7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5" s="1">
        <v>0</v>
      </c>
      <c r="N715">
        <v>0</v>
      </c>
      <c r="O715">
        <v>0</v>
      </c>
      <c r="P715" s="1">
        <v>0</v>
      </c>
      <c r="Q715" t="s">
        <v>15</v>
      </c>
      <c r="S715" t="str">
        <f>IF(Table1[[#This Row],[HITS submitted before]]&lt;&gt;0,Table1[[#This Row],[Worker ID]],0)</f>
        <v>A3BBZP2SBDA6ZF</v>
      </c>
      <c r="T715">
        <f>IF(Table1[[#This Row],[Number of HITs approved or rejected - Last 30 days]]&lt;&gt;0,Table1[[#This Row],[Worker ID]],0)</f>
        <v>0</v>
      </c>
      <c r="U715" t="str">
        <f>IF(AND(Table1[[#This Row],[HITS submitted before]]&lt;&gt;0,Table1[[#This Row],[Number of HITs approved or rejected - Last 30 days]]=0),Table1[[#This Row],[Worker ID]],0)</f>
        <v>A3BBZP2SBDA6ZF</v>
      </c>
      <c r="V715">
        <f>IF(AND(Table1[[#This Row],[HITS submitted before]]=0,Table1[[#This Row],[Number of HITs approved or rejected - Last 30 days]]&lt;&gt;0),Table1[[#This Row],[Worker ID]],0)</f>
        <v>0</v>
      </c>
      <c r="W715">
        <f>IF(AND(Table1[[#This Row],[HITS submitted before]]&lt;&gt;0,Table1[[#This Row],[Number of HITs approved or rejected - Last 30 days]]&lt;&gt;0),Table1[[#This Row],[Worker ID]],0)</f>
        <v>0</v>
      </c>
    </row>
    <row r="716" spans="1:23" x14ac:dyDescent="0.25">
      <c r="A716" t="s">
        <v>1135</v>
      </c>
      <c r="B716" t="s">
        <v>1136</v>
      </c>
      <c r="C716">
        <v>1</v>
      </c>
      <c r="D716">
        <v>1</v>
      </c>
      <c r="E716" s="1">
        <v>1</v>
      </c>
      <c r="F716">
        <f>Table1[[#This Row],[Number of HITs approved or rejected - Lifetime]]-Table1[[#This Row],[Number of HITs approved or rejected - Last 30 days]]</f>
        <v>1</v>
      </c>
      <c r="G716">
        <f>Table1[[#This Row],[Number of HITs approved - Lifetime]]-Table1[[#This Row],[Number of HITs approved - Last 30 days]]</f>
        <v>1</v>
      </c>
      <c r="H716">
        <f>IF(Table1[[#This Row],[HITS submitted before]]&gt;Table1[[#This Row],[HITs Approved Before]],Table1[[#This Row],[HITS submitted before]]-Table1[[#This Row],[HITs Approved Before]],0)</f>
        <v>0</v>
      </c>
      <c r="I716">
        <v>0</v>
      </c>
      <c r="J716">
        <v>0</v>
      </c>
      <c r="K716">
        <f>Table1[[#This Row],[Number of HITs approved or rejected - Last 30 days]]-Table1[[#This Row],[Number of HITs approved - Last 30 days]]</f>
        <v>0</v>
      </c>
      <c r="L7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6" s="1">
        <v>0</v>
      </c>
      <c r="N716">
        <v>0</v>
      </c>
      <c r="O716">
        <v>0</v>
      </c>
      <c r="P716" s="1">
        <v>0</v>
      </c>
      <c r="Q716" t="s">
        <v>15</v>
      </c>
      <c r="S716" t="str">
        <f>IF(Table1[[#This Row],[HITS submitted before]]&lt;&gt;0,Table1[[#This Row],[Worker ID]],0)</f>
        <v>A3BJTYGNU3K82A</v>
      </c>
      <c r="T716">
        <f>IF(Table1[[#This Row],[Number of HITs approved or rejected - Last 30 days]]&lt;&gt;0,Table1[[#This Row],[Worker ID]],0)</f>
        <v>0</v>
      </c>
      <c r="U716" t="str">
        <f>IF(AND(Table1[[#This Row],[HITS submitted before]]&lt;&gt;0,Table1[[#This Row],[Number of HITs approved or rejected - Last 30 days]]=0),Table1[[#This Row],[Worker ID]],0)</f>
        <v>A3BJTYGNU3K82A</v>
      </c>
      <c r="V716">
        <f>IF(AND(Table1[[#This Row],[HITS submitted before]]=0,Table1[[#This Row],[Number of HITs approved or rejected - Last 30 days]]&lt;&gt;0),Table1[[#This Row],[Worker ID]],0)</f>
        <v>0</v>
      </c>
      <c r="W716">
        <f>IF(AND(Table1[[#This Row],[HITS submitted before]]&lt;&gt;0,Table1[[#This Row],[Number of HITs approved or rejected - Last 30 days]]&lt;&gt;0),Table1[[#This Row],[Worker ID]],0)</f>
        <v>0</v>
      </c>
    </row>
    <row r="717" spans="1:23" x14ac:dyDescent="0.25">
      <c r="A717" t="s">
        <v>1137</v>
      </c>
      <c r="B717" t="s">
        <v>1138</v>
      </c>
      <c r="C717">
        <v>1</v>
      </c>
      <c r="D717">
        <v>0</v>
      </c>
      <c r="E717" s="1">
        <v>0</v>
      </c>
      <c r="F717">
        <f>Table1[[#This Row],[Number of HITs approved or rejected - Lifetime]]-Table1[[#This Row],[Number of HITs approved or rejected - Last 30 days]]</f>
        <v>1</v>
      </c>
      <c r="G717">
        <f>Table1[[#This Row],[Number of HITs approved - Lifetime]]-Table1[[#This Row],[Number of HITs approved - Last 30 days]]</f>
        <v>0</v>
      </c>
      <c r="H717">
        <f>IF(Table1[[#This Row],[HITS submitted before]]&gt;Table1[[#This Row],[HITs Approved Before]],Table1[[#This Row],[HITS submitted before]]-Table1[[#This Row],[HITs Approved Before]],0)</f>
        <v>1</v>
      </c>
      <c r="I717">
        <v>0</v>
      </c>
      <c r="J717">
        <v>0</v>
      </c>
      <c r="K717">
        <f>Table1[[#This Row],[Number of HITs approved or rejected - Last 30 days]]-Table1[[#This Row],[Number of HITs approved - Last 30 days]]</f>
        <v>0</v>
      </c>
      <c r="L7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7" s="1">
        <v>0</v>
      </c>
      <c r="N717">
        <v>0</v>
      </c>
      <c r="O717">
        <v>0</v>
      </c>
      <c r="P717" s="1">
        <v>0</v>
      </c>
      <c r="Q717" t="s">
        <v>15</v>
      </c>
      <c r="S717" t="str">
        <f>IF(Table1[[#This Row],[HITS submitted before]]&lt;&gt;0,Table1[[#This Row],[Worker ID]],0)</f>
        <v>A3BJY2XR3HHU6Z</v>
      </c>
      <c r="T717">
        <f>IF(Table1[[#This Row],[Number of HITs approved or rejected - Last 30 days]]&lt;&gt;0,Table1[[#This Row],[Worker ID]],0)</f>
        <v>0</v>
      </c>
      <c r="U717" t="str">
        <f>IF(AND(Table1[[#This Row],[HITS submitted before]]&lt;&gt;0,Table1[[#This Row],[Number of HITs approved or rejected - Last 30 days]]=0),Table1[[#This Row],[Worker ID]],0)</f>
        <v>A3BJY2XR3HHU6Z</v>
      </c>
      <c r="V717">
        <f>IF(AND(Table1[[#This Row],[HITS submitted before]]=0,Table1[[#This Row],[Number of HITs approved or rejected - Last 30 days]]&lt;&gt;0),Table1[[#This Row],[Worker ID]],0)</f>
        <v>0</v>
      </c>
      <c r="W717">
        <f>IF(AND(Table1[[#This Row],[HITS submitted before]]&lt;&gt;0,Table1[[#This Row],[Number of HITs approved or rejected - Last 30 days]]&lt;&gt;0),Table1[[#This Row],[Worker ID]],0)</f>
        <v>0</v>
      </c>
    </row>
    <row r="718" spans="1:23" x14ac:dyDescent="0.25">
      <c r="A718" t="s">
        <v>1139</v>
      </c>
      <c r="B718" t="s">
        <v>1140</v>
      </c>
      <c r="C718">
        <v>1</v>
      </c>
      <c r="D718">
        <v>1</v>
      </c>
      <c r="E718" s="1">
        <v>1</v>
      </c>
      <c r="F718">
        <f>Table1[[#This Row],[Number of HITs approved or rejected - Lifetime]]-Table1[[#This Row],[Number of HITs approved or rejected - Last 30 days]]</f>
        <v>1</v>
      </c>
      <c r="G718">
        <f>Table1[[#This Row],[Number of HITs approved - Lifetime]]-Table1[[#This Row],[Number of HITs approved - Last 30 days]]</f>
        <v>1</v>
      </c>
      <c r="H718">
        <f>IF(Table1[[#This Row],[HITS submitted before]]&gt;Table1[[#This Row],[HITs Approved Before]],Table1[[#This Row],[HITS submitted before]]-Table1[[#This Row],[HITs Approved Before]],0)</f>
        <v>0</v>
      </c>
      <c r="I718">
        <v>0</v>
      </c>
      <c r="J718">
        <v>0</v>
      </c>
      <c r="K718">
        <f>Table1[[#This Row],[Number of HITs approved or rejected - Last 30 days]]-Table1[[#This Row],[Number of HITs approved - Last 30 days]]</f>
        <v>0</v>
      </c>
      <c r="L7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8" s="1">
        <v>0</v>
      </c>
      <c r="N718">
        <v>0</v>
      </c>
      <c r="O718">
        <v>0</v>
      </c>
      <c r="P718" s="1">
        <v>0</v>
      </c>
      <c r="Q718" t="s">
        <v>15</v>
      </c>
      <c r="S718" t="str">
        <f>IF(Table1[[#This Row],[HITS submitted before]]&lt;&gt;0,Table1[[#This Row],[Worker ID]],0)</f>
        <v>A3BKN2B51X7OP6</v>
      </c>
      <c r="T718">
        <f>IF(Table1[[#This Row],[Number of HITs approved or rejected - Last 30 days]]&lt;&gt;0,Table1[[#This Row],[Worker ID]],0)</f>
        <v>0</v>
      </c>
      <c r="U718" t="str">
        <f>IF(AND(Table1[[#This Row],[HITS submitted before]]&lt;&gt;0,Table1[[#This Row],[Number of HITs approved or rejected - Last 30 days]]=0),Table1[[#This Row],[Worker ID]],0)</f>
        <v>A3BKN2B51X7OP6</v>
      </c>
      <c r="V718">
        <f>IF(AND(Table1[[#This Row],[HITS submitted before]]=0,Table1[[#This Row],[Number of HITs approved or rejected - Last 30 days]]&lt;&gt;0),Table1[[#This Row],[Worker ID]],0)</f>
        <v>0</v>
      </c>
      <c r="W718">
        <f>IF(AND(Table1[[#This Row],[HITS submitted before]]&lt;&gt;0,Table1[[#This Row],[Number of HITs approved or rejected - Last 30 days]]&lt;&gt;0),Table1[[#This Row],[Worker ID]],0)</f>
        <v>0</v>
      </c>
    </row>
    <row r="719" spans="1:23" x14ac:dyDescent="0.25">
      <c r="A719" t="s">
        <v>1141</v>
      </c>
      <c r="B719" t="s">
        <v>1142</v>
      </c>
      <c r="C719">
        <v>1</v>
      </c>
      <c r="D719">
        <v>1</v>
      </c>
      <c r="E719" s="1">
        <v>1</v>
      </c>
      <c r="F719">
        <f>Table1[[#This Row],[Number of HITs approved or rejected - Lifetime]]-Table1[[#This Row],[Number of HITs approved or rejected - Last 30 days]]</f>
        <v>1</v>
      </c>
      <c r="G719">
        <f>Table1[[#This Row],[Number of HITs approved - Lifetime]]-Table1[[#This Row],[Number of HITs approved - Last 30 days]]</f>
        <v>1</v>
      </c>
      <c r="H719">
        <f>IF(Table1[[#This Row],[HITS submitted before]]&gt;Table1[[#This Row],[HITs Approved Before]],Table1[[#This Row],[HITS submitted before]]-Table1[[#This Row],[HITs Approved Before]],0)</f>
        <v>0</v>
      </c>
      <c r="I719">
        <v>0</v>
      </c>
      <c r="J719">
        <v>0</v>
      </c>
      <c r="K719">
        <f>Table1[[#This Row],[Number of HITs approved or rejected - Last 30 days]]-Table1[[#This Row],[Number of HITs approved - Last 30 days]]</f>
        <v>0</v>
      </c>
      <c r="L7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19" s="1">
        <v>0</v>
      </c>
      <c r="N719">
        <v>0</v>
      </c>
      <c r="O719">
        <v>0</v>
      </c>
      <c r="P719" s="1">
        <v>0</v>
      </c>
      <c r="Q719" t="s">
        <v>15</v>
      </c>
      <c r="S719" t="str">
        <f>IF(Table1[[#This Row],[HITS submitted before]]&lt;&gt;0,Table1[[#This Row],[Worker ID]],0)</f>
        <v>A3BNJCWER4IGEK</v>
      </c>
      <c r="T719">
        <f>IF(Table1[[#This Row],[Number of HITs approved or rejected - Last 30 days]]&lt;&gt;0,Table1[[#This Row],[Worker ID]],0)</f>
        <v>0</v>
      </c>
      <c r="U719" t="str">
        <f>IF(AND(Table1[[#This Row],[HITS submitted before]]&lt;&gt;0,Table1[[#This Row],[Number of HITs approved or rejected - Last 30 days]]=0),Table1[[#This Row],[Worker ID]],0)</f>
        <v>A3BNJCWER4IGEK</v>
      </c>
      <c r="V719">
        <f>IF(AND(Table1[[#This Row],[HITS submitted before]]=0,Table1[[#This Row],[Number of HITs approved or rejected - Last 30 days]]&lt;&gt;0),Table1[[#This Row],[Worker ID]],0)</f>
        <v>0</v>
      </c>
      <c r="W719">
        <f>IF(AND(Table1[[#This Row],[HITS submitted before]]&lt;&gt;0,Table1[[#This Row],[Number of HITs approved or rejected - Last 30 days]]&lt;&gt;0),Table1[[#This Row],[Worker ID]],0)</f>
        <v>0</v>
      </c>
    </row>
    <row r="720" spans="1:23" x14ac:dyDescent="0.25">
      <c r="A720" t="s">
        <v>1143</v>
      </c>
      <c r="B720" t="s">
        <v>1144</v>
      </c>
      <c r="C720">
        <v>1</v>
      </c>
      <c r="D720">
        <v>1</v>
      </c>
      <c r="E720" s="1">
        <v>1</v>
      </c>
      <c r="F720">
        <f>Table1[[#This Row],[Number of HITs approved or rejected - Lifetime]]-Table1[[#This Row],[Number of HITs approved or rejected - Last 30 days]]</f>
        <v>1</v>
      </c>
      <c r="G720">
        <f>Table1[[#This Row],[Number of HITs approved - Lifetime]]-Table1[[#This Row],[Number of HITs approved - Last 30 days]]</f>
        <v>1</v>
      </c>
      <c r="H720">
        <f>IF(Table1[[#This Row],[HITS submitted before]]&gt;Table1[[#This Row],[HITs Approved Before]],Table1[[#This Row],[HITS submitted before]]-Table1[[#This Row],[HITs Approved Before]],0)</f>
        <v>0</v>
      </c>
      <c r="I720">
        <v>0</v>
      </c>
      <c r="J720">
        <v>0</v>
      </c>
      <c r="K720">
        <f>Table1[[#This Row],[Number of HITs approved or rejected - Last 30 days]]-Table1[[#This Row],[Number of HITs approved - Last 30 days]]</f>
        <v>0</v>
      </c>
      <c r="L7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0" s="1">
        <v>0</v>
      </c>
      <c r="N720">
        <v>0</v>
      </c>
      <c r="O720">
        <v>0</v>
      </c>
      <c r="P720" s="1">
        <v>0</v>
      </c>
      <c r="Q720" t="s">
        <v>15</v>
      </c>
      <c r="S720" t="str">
        <f>IF(Table1[[#This Row],[HITS submitted before]]&lt;&gt;0,Table1[[#This Row],[Worker ID]],0)</f>
        <v>A3C6BPE5UJ9EHR</v>
      </c>
      <c r="T720">
        <f>IF(Table1[[#This Row],[Number of HITs approved or rejected - Last 30 days]]&lt;&gt;0,Table1[[#This Row],[Worker ID]],0)</f>
        <v>0</v>
      </c>
      <c r="U720" t="str">
        <f>IF(AND(Table1[[#This Row],[HITS submitted before]]&lt;&gt;0,Table1[[#This Row],[Number of HITs approved or rejected - Last 30 days]]=0),Table1[[#This Row],[Worker ID]],0)</f>
        <v>A3C6BPE5UJ9EHR</v>
      </c>
      <c r="V720">
        <f>IF(AND(Table1[[#This Row],[HITS submitted before]]=0,Table1[[#This Row],[Number of HITs approved or rejected - Last 30 days]]&lt;&gt;0),Table1[[#This Row],[Worker ID]],0)</f>
        <v>0</v>
      </c>
      <c r="W720">
        <f>IF(AND(Table1[[#This Row],[HITS submitted before]]&lt;&gt;0,Table1[[#This Row],[Number of HITs approved or rejected - Last 30 days]]&lt;&gt;0),Table1[[#This Row],[Worker ID]],0)</f>
        <v>0</v>
      </c>
    </row>
    <row r="721" spans="1:23" x14ac:dyDescent="0.25">
      <c r="A721" t="s">
        <v>1147</v>
      </c>
      <c r="B721" t="s">
        <v>1148</v>
      </c>
      <c r="C721">
        <v>1</v>
      </c>
      <c r="D721">
        <v>1</v>
      </c>
      <c r="E721" s="1">
        <v>1</v>
      </c>
      <c r="F721">
        <f>Table1[[#This Row],[Number of HITs approved or rejected - Lifetime]]-Table1[[#This Row],[Number of HITs approved or rejected - Last 30 days]]</f>
        <v>1</v>
      </c>
      <c r="G721">
        <f>Table1[[#This Row],[Number of HITs approved - Lifetime]]-Table1[[#This Row],[Number of HITs approved - Last 30 days]]</f>
        <v>1</v>
      </c>
      <c r="H721">
        <f>IF(Table1[[#This Row],[HITS submitted before]]&gt;Table1[[#This Row],[HITs Approved Before]],Table1[[#This Row],[HITS submitted before]]-Table1[[#This Row],[HITs Approved Before]],0)</f>
        <v>0</v>
      </c>
      <c r="I721">
        <v>0</v>
      </c>
      <c r="J721">
        <v>0</v>
      </c>
      <c r="K721">
        <f>Table1[[#This Row],[Number of HITs approved or rejected - Last 30 days]]-Table1[[#This Row],[Number of HITs approved - Last 30 days]]</f>
        <v>0</v>
      </c>
      <c r="L7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1" s="1">
        <v>0</v>
      </c>
      <c r="N721">
        <v>0</v>
      </c>
      <c r="O721">
        <v>0</v>
      </c>
      <c r="P721" s="1">
        <v>0</v>
      </c>
      <c r="Q721" t="s">
        <v>15</v>
      </c>
      <c r="S721" t="str">
        <f>IF(Table1[[#This Row],[HITS submitted before]]&lt;&gt;0,Table1[[#This Row],[Worker ID]],0)</f>
        <v>A3CIN7QGB3XJI9</v>
      </c>
      <c r="T721">
        <f>IF(Table1[[#This Row],[Number of HITs approved or rejected - Last 30 days]]&lt;&gt;0,Table1[[#This Row],[Worker ID]],0)</f>
        <v>0</v>
      </c>
      <c r="U721" t="str">
        <f>IF(AND(Table1[[#This Row],[HITS submitted before]]&lt;&gt;0,Table1[[#This Row],[Number of HITs approved or rejected - Last 30 days]]=0),Table1[[#This Row],[Worker ID]],0)</f>
        <v>A3CIN7QGB3XJI9</v>
      </c>
      <c r="V721">
        <f>IF(AND(Table1[[#This Row],[HITS submitted before]]=0,Table1[[#This Row],[Number of HITs approved or rejected - Last 30 days]]&lt;&gt;0),Table1[[#This Row],[Worker ID]],0)</f>
        <v>0</v>
      </c>
      <c r="W721">
        <f>IF(AND(Table1[[#This Row],[HITS submitted before]]&lt;&gt;0,Table1[[#This Row],[Number of HITs approved or rejected - Last 30 days]]&lt;&gt;0),Table1[[#This Row],[Worker ID]],0)</f>
        <v>0</v>
      </c>
    </row>
    <row r="722" spans="1:23" x14ac:dyDescent="0.25">
      <c r="A722" t="s">
        <v>1149</v>
      </c>
      <c r="B722" t="s">
        <v>1150</v>
      </c>
      <c r="C722">
        <v>1</v>
      </c>
      <c r="D722">
        <v>1</v>
      </c>
      <c r="E722" s="1">
        <v>1</v>
      </c>
      <c r="F722">
        <f>Table1[[#This Row],[Number of HITs approved or rejected - Lifetime]]-Table1[[#This Row],[Number of HITs approved or rejected - Last 30 days]]</f>
        <v>1</v>
      </c>
      <c r="G722">
        <f>Table1[[#This Row],[Number of HITs approved - Lifetime]]-Table1[[#This Row],[Number of HITs approved - Last 30 days]]</f>
        <v>1</v>
      </c>
      <c r="H722">
        <f>IF(Table1[[#This Row],[HITS submitted before]]&gt;Table1[[#This Row],[HITs Approved Before]],Table1[[#This Row],[HITS submitted before]]-Table1[[#This Row],[HITs Approved Before]],0)</f>
        <v>0</v>
      </c>
      <c r="I722">
        <v>0</v>
      </c>
      <c r="J722">
        <v>0</v>
      </c>
      <c r="K722">
        <f>Table1[[#This Row],[Number of HITs approved or rejected - Last 30 days]]-Table1[[#This Row],[Number of HITs approved - Last 30 days]]</f>
        <v>0</v>
      </c>
      <c r="L7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2" s="1">
        <v>0</v>
      </c>
      <c r="N722">
        <v>0</v>
      </c>
      <c r="O722">
        <v>0</v>
      </c>
      <c r="P722" s="1">
        <v>0</v>
      </c>
      <c r="Q722" t="s">
        <v>15</v>
      </c>
      <c r="S722" t="str">
        <f>IF(Table1[[#This Row],[HITS submitted before]]&lt;&gt;0,Table1[[#This Row],[Worker ID]],0)</f>
        <v>A3CLA8ZLPM5IEB</v>
      </c>
      <c r="T722">
        <f>IF(Table1[[#This Row],[Number of HITs approved or rejected - Last 30 days]]&lt;&gt;0,Table1[[#This Row],[Worker ID]],0)</f>
        <v>0</v>
      </c>
      <c r="U722" t="str">
        <f>IF(AND(Table1[[#This Row],[HITS submitted before]]&lt;&gt;0,Table1[[#This Row],[Number of HITs approved or rejected - Last 30 days]]=0),Table1[[#This Row],[Worker ID]],0)</f>
        <v>A3CLA8ZLPM5IEB</v>
      </c>
      <c r="V722">
        <f>IF(AND(Table1[[#This Row],[HITS submitted before]]=0,Table1[[#This Row],[Number of HITs approved or rejected - Last 30 days]]&lt;&gt;0),Table1[[#This Row],[Worker ID]],0)</f>
        <v>0</v>
      </c>
      <c r="W722">
        <f>IF(AND(Table1[[#This Row],[HITS submitted before]]&lt;&gt;0,Table1[[#This Row],[Number of HITs approved or rejected - Last 30 days]]&lt;&gt;0),Table1[[#This Row],[Worker ID]],0)</f>
        <v>0</v>
      </c>
    </row>
    <row r="723" spans="1:23" x14ac:dyDescent="0.25">
      <c r="A723" t="s">
        <v>1151</v>
      </c>
      <c r="B723" t="s">
        <v>1152</v>
      </c>
      <c r="C723">
        <v>1</v>
      </c>
      <c r="D723">
        <v>1</v>
      </c>
      <c r="E723" s="1">
        <v>1</v>
      </c>
      <c r="F723">
        <f>Table1[[#This Row],[Number of HITs approved or rejected - Lifetime]]-Table1[[#This Row],[Number of HITs approved or rejected - Last 30 days]]</f>
        <v>1</v>
      </c>
      <c r="G723">
        <f>Table1[[#This Row],[Number of HITs approved - Lifetime]]-Table1[[#This Row],[Number of HITs approved - Last 30 days]]</f>
        <v>1</v>
      </c>
      <c r="H723">
        <f>IF(Table1[[#This Row],[HITS submitted before]]&gt;Table1[[#This Row],[HITs Approved Before]],Table1[[#This Row],[HITS submitted before]]-Table1[[#This Row],[HITs Approved Before]],0)</f>
        <v>0</v>
      </c>
      <c r="I723">
        <v>0</v>
      </c>
      <c r="J723">
        <v>0</v>
      </c>
      <c r="K723">
        <f>Table1[[#This Row],[Number of HITs approved or rejected - Last 30 days]]-Table1[[#This Row],[Number of HITs approved - Last 30 days]]</f>
        <v>0</v>
      </c>
      <c r="L7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3" s="1">
        <v>0</v>
      </c>
      <c r="N723">
        <v>0</v>
      </c>
      <c r="O723">
        <v>0</v>
      </c>
      <c r="P723" s="1">
        <v>0</v>
      </c>
      <c r="Q723" t="s">
        <v>15</v>
      </c>
      <c r="S723" t="str">
        <f>IF(Table1[[#This Row],[HITS submitted before]]&lt;&gt;0,Table1[[#This Row],[Worker ID]],0)</f>
        <v>A3D5BO3XXK9IOJ</v>
      </c>
      <c r="T723">
        <f>IF(Table1[[#This Row],[Number of HITs approved or rejected - Last 30 days]]&lt;&gt;0,Table1[[#This Row],[Worker ID]],0)</f>
        <v>0</v>
      </c>
      <c r="U723" t="str">
        <f>IF(AND(Table1[[#This Row],[HITS submitted before]]&lt;&gt;0,Table1[[#This Row],[Number of HITs approved or rejected - Last 30 days]]=0),Table1[[#This Row],[Worker ID]],0)</f>
        <v>A3D5BO3XXK9IOJ</v>
      </c>
      <c r="V723">
        <f>IF(AND(Table1[[#This Row],[HITS submitted before]]=0,Table1[[#This Row],[Number of HITs approved or rejected - Last 30 days]]&lt;&gt;0),Table1[[#This Row],[Worker ID]],0)</f>
        <v>0</v>
      </c>
      <c r="W723">
        <f>IF(AND(Table1[[#This Row],[HITS submitted before]]&lt;&gt;0,Table1[[#This Row],[Number of HITs approved or rejected - Last 30 days]]&lt;&gt;0),Table1[[#This Row],[Worker ID]],0)</f>
        <v>0</v>
      </c>
    </row>
    <row r="724" spans="1:23" x14ac:dyDescent="0.25">
      <c r="A724" t="s">
        <v>1153</v>
      </c>
      <c r="B724" t="s">
        <v>1154</v>
      </c>
      <c r="C724">
        <v>1</v>
      </c>
      <c r="D724">
        <v>1</v>
      </c>
      <c r="E724" s="1">
        <v>1</v>
      </c>
      <c r="F724">
        <f>Table1[[#This Row],[Number of HITs approved or rejected - Lifetime]]-Table1[[#This Row],[Number of HITs approved or rejected - Last 30 days]]</f>
        <v>1</v>
      </c>
      <c r="G724">
        <f>Table1[[#This Row],[Number of HITs approved - Lifetime]]-Table1[[#This Row],[Number of HITs approved - Last 30 days]]</f>
        <v>1</v>
      </c>
      <c r="H724">
        <f>IF(Table1[[#This Row],[HITS submitted before]]&gt;Table1[[#This Row],[HITs Approved Before]],Table1[[#This Row],[HITS submitted before]]-Table1[[#This Row],[HITs Approved Before]],0)</f>
        <v>0</v>
      </c>
      <c r="I724">
        <v>0</v>
      </c>
      <c r="J724">
        <v>0</v>
      </c>
      <c r="K724">
        <f>Table1[[#This Row],[Number of HITs approved or rejected - Last 30 days]]-Table1[[#This Row],[Number of HITs approved - Last 30 days]]</f>
        <v>0</v>
      </c>
      <c r="L7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4" s="1">
        <v>0</v>
      </c>
      <c r="N724">
        <v>0</v>
      </c>
      <c r="O724">
        <v>0</v>
      </c>
      <c r="P724" s="1">
        <v>0</v>
      </c>
      <c r="Q724" t="s">
        <v>15</v>
      </c>
      <c r="S724" t="str">
        <f>IF(Table1[[#This Row],[HITS submitted before]]&lt;&gt;0,Table1[[#This Row],[Worker ID]],0)</f>
        <v>A3DIRN48SZVNRE</v>
      </c>
      <c r="T724">
        <f>IF(Table1[[#This Row],[Number of HITs approved or rejected - Last 30 days]]&lt;&gt;0,Table1[[#This Row],[Worker ID]],0)</f>
        <v>0</v>
      </c>
      <c r="U724" t="str">
        <f>IF(AND(Table1[[#This Row],[HITS submitted before]]&lt;&gt;0,Table1[[#This Row],[Number of HITs approved or rejected - Last 30 days]]=0),Table1[[#This Row],[Worker ID]],0)</f>
        <v>A3DIRN48SZVNRE</v>
      </c>
      <c r="V724">
        <f>IF(AND(Table1[[#This Row],[HITS submitted before]]=0,Table1[[#This Row],[Number of HITs approved or rejected - Last 30 days]]&lt;&gt;0),Table1[[#This Row],[Worker ID]],0)</f>
        <v>0</v>
      </c>
      <c r="W724">
        <f>IF(AND(Table1[[#This Row],[HITS submitted before]]&lt;&gt;0,Table1[[#This Row],[Number of HITs approved or rejected - Last 30 days]]&lt;&gt;0),Table1[[#This Row],[Worker ID]],0)</f>
        <v>0</v>
      </c>
    </row>
    <row r="725" spans="1:23" x14ac:dyDescent="0.25">
      <c r="A725" t="s">
        <v>1159</v>
      </c>
      <c r="B725" t="s">
        <v>1160</v>
      </c>
      <c r="C725">
        <v>1</v>
      </c>
      <c r="D725">
        <v>1</v>
      </c>
      <c r="E725" s="1">
        <v>1</v>
      </c>
      <c r="F725">
        <f>Table1[[#This Row],[Number of HITs approved or rejected - Lifetime]]-Table1[[#This Row],[Number of HITs approved or rejected - Last 30 days]]</f>
        <v>1</v>
      </c>
      <c r="G725">
        <f>Table1[[#This Row],[Number of HITs approved - Lifetime]]-Table1[[#This Row],[Number of HITs approved - Last 30 days]]</f>
        <v>1</v>
      </c>
      <c r="H725">
        <f>IF(Table1[[#This Row],[HITS submitted before]]&gt;Table1[[#This Row],[HITs Approved Before]],Table1[[#This Row],[HITS submitted before]]-Table1[[#This Row],[HITs Approved Before]],0)</f>
        <v>0</v>
      </c>
      <c r="I725">
        <v>0</v>
      </c>
      <c r="J725">
        <v>0</v>
      </c>
      <c r="K725">
        <f>Table1[[#This Row],[Number of HITs approved or rejected - Last 30 days]]-Table1[[#This Row],[Number of HITs approved - Last 30 days]]</f>
        <v>0</v>
      </c>
      <c r="L72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5" s="1">
        <v>0</v>
      </c>
      <c r="N725">
        <v>0</v>
      </c>
      <c r="O725">
        <v>0</v>
      </c>
      <c r="P725" s="1">
        <v>0</v>
      </c>
      <c r="Q725" t="s">
        <v>15</v>
      </c>
      <c r="S725" t="str">
        <f>IF(Table1[[#This Row],[HITS submitted before]]&lt;&gt;0,Table1[[#This Row],[Worker ID]],0)</f>
        <v>A3DYRH6W27BHR</v>
      </c>
      <c r="T725">
        <f>IF(Table1[[#This Row],[Number of HITs approved or rejected - Last 30 days]]&lt;&gt;0,Table1[[#This Row],[Worker ID]],0)</f>
        <v>0</v>
      </c>
      <c r="U725" t="str">
        <f>IF(AND(Table1[[#This Row],[HITS submitted before]]&lt;&gt;0,Table1[[#This Row],[Number of HITs approved or rejected - Last 30 days]]=0),Table1[[#This Row],[Worker ID]],0)</f>
        <v>A3DYRH6W27BHR</v>
      </c>
      <c r="V725">
        <f>IF(AND(Table1[[#This Row],[HITS submitted before]]=0,Table1[[#This Row],[Number of HITs approved or rejected - Last 30 days]]&lt;&gt;0),Table1[[#This Row],[Worker ID]],0)</f>
        <v>0</v>
      </c>
      <c r="W725">
        <f>IF(AND(Table1[[#This Row],[HITS submitted before]]&lt;&gt;0,Table1[[#This Row],[Number of HITs approved or rejected - Last 30 days]]&lt;&gt;0),Table1[[#This Row],[Worker ID]],0)</f>
        <v>0</v>
      </c>
    </row>
    <row r="726" spans="1:23" x14ac:dyDescent="0.25">
      <c r="A726" t="s">
        <v>1161</v>
      </c>
      <c r="B726" t="s">
        <v>1162</v>
      </c>
      <c r="C726">
        <v>1</v>
      </c>
      <c r="D726">
        <v>1</v>
      </c>
      <c r="E726" s="1">
        <v>1</v>
      </c>
      <c r="F726">
        <f>Table1[[#This Row],[Number of HITs approved or rejected - Lifetime]]-Table1[[#This Row],[Number of HITs approved or rejected - Last 30 days]]</f>
        <v>1</v>
      </c>
      <c r="G726">
        <f>Table1[[#This Row],[Number of HITs approved - Lifetime]]-Table1[[#This Row],[Number of HITs approved - Last 30 days]]</f>
        <v>1</v>
      </c>
      <c r="H726">
        <f>IF(Table1[[#This Row],[HITS submitted before]]&gt;Table1[[#This Row],[HITs Approved Before]],Table1[[#This Row],[HITS submitted before]]-Table1[[#This Row],[HITs Approved Before]],0)</f>
        <v>0</v>
      </c>
      <c r="I726">
        <v>0</v>
      </c>
      <c r="J726">
        <v>0</v>
      </c>
      <c r="K726">
        <f>Table1[[#This Row],[Number of HITs approved or rejected - Last 30 days]]-Table1[[#This Row],[Number of HITs approved - Last 30 days]]</f>
        <v>0</v>
      </c>
      <c r="L72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6" s="1">
        <v>0</v>
      </c>
      <c r="N726">
        <v>0</v>
      </c>
      <c r="O726">
        <v>0</v>
      </c>
      <c r="P726" s="1">
        <v>0</v>
      </c>
      <c r="Q726" t="s">
        <v>15</v>
      </c>
      <c r="S726" t="str">
        <f>IF(Table1[[#This Row],[HITS submitted before]]&lt;&gt;0,Table1[[#This Row],[Worker ID]],0)</f>
        <v>A3DZONQBLC3T42</v>
      </c>
      <c r="T726">
        <f>IF(Table1[[#This Row],[Number of HITs approved or rejected - Last 30 days]]&lt;&gt;0,Table1[[#This Row],[Worker ID]],0)</f>
        <v>0</v>
      </c>
      <c r="U726" t="str">
        <f>IF(AND(Table1[[#This Row],[HITS submitted before]]&lt;&gt;0,Table1[[#This Row],[Number of HITs approved or rejected - Last 30 days]]=0),Table1[[#This Row],[Worker ID]],0)</f>
        <v>A3DZONQBLC3T42</v>
      </c>
      <c r="V726">
        <f>IF(AND(Table1[[#This Row],[HITS submitted before]]=0,Table1[[#This Row],[Number of HITs approved or rejected - Last 30 days]]&lt;&gt;0),Table1[[#This Row],[Worker ID]],0)</f>
        <v>0</v>
      </c>
      <c r="W726">
        <f>IF(AND(Table1[[#This Row],[HITS submitted before]]&lt;&gt;0,Table1[[#This Row],[Number of HITs approved or rejected - Last 30 days]]&lt;&gt;0),Table1[[#This Row],[Worker ID]],0)</f>
        <v>0</v>
      </c>
    </row>
    <row r="727" spans="1:23" x14ac:dyDescent="0.25">
      <c r="A727" t="s">
        <v>1163</v>
      </c>
      <c r="B727" t="s">
        <v>1164</v>
      </c>
      <c r="C727">
        <v>1</v>
      </c>
      <c r="D727">
        <v>1</v>
      </c>
      <c r="E727" s="1">
        <v>1</v>
      </c>
      <c r="F727">
        <f>Table1[[#This Row],[Number of HITs approved or rejected - Lifetime]]-Table1[[#This Row],[Number of HITs approved or rejected - Last 30 days]]</f>
        <v>1</v>
      </c>
      <c r="G727">
        <f>Table1[[#This Row],[Number of HITs approved - Lifetime]]-Table1[[#This Row],[Number of HITs approved - Last 30 days]]</f>
        <v>1</v>
      </c>
      <c r="H727">
        <f>IF(Table1[[#This Row],[HITS submitted before]]&gt;Table1[[#This Row],[HITs Approved Before]],Table1[[#This Row],[HITS submitted before]]-Table1[[#This Row],[HITs Approved Before]],0)</f>
        <v>0</v>
      </c>
      <c r="I727">
        <v>0</v>
      </c>
      <c r="J727">
        <v>0</v>
      </c>
      <c r="K727">
        <f>Table1[[#This Row],[Number of HITs approved or rejected - Last 30 days]]-Table1[[#This Row],[Number of HITs approved - Last 30 days]]</f>
        <v>0</v>
      </c>
      <c r="L72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7" s="1">
        <v>0</v>
      </c>
      <c r="N727">
        <v>0</v>
      </c>
      <c r="O727">
        <v>0</v>
      </c>
      <c r="P727" s="1">
        <v>0</v>
      </c>
      <c r="Q727" t="s">
        <v>15</v>
      </c>
      <c r="S727" t="str">
        <f>IF(Table1[[#This Row],[HITS submitted before]]&lt;&gt;0,Table1[[#This Row],[Worker ID]],0)</f>
        <v>A3E3INORN1HCCK</v>
      </c>
      <c r="T727">
        <f>IF(Table1[[#This Row],[Number of HITs approved or rejected - Last 30 days]]&lt;&gt;0,Table1[[#This Row],[Worker ID]],0)</f>
        <v>0</v>
      </c>
      <c r="U727" t="str">
        <f>IF(AND(Table1[[#This Row],[HITS submitted before]]&lt;&gt;0,Table1[[#This Row],[Number of HITs approved or rejected - Last 30 days]]=0),Table1[[#This Row],[Worker ID]],0)</f>
        <v>A3E3INORN1HCCK</v>
      </c>
      <c r="V727">
        <f>IF(AND(Table1[[#This Row],[HITS submitted before]]=0,Table1[[#This Row],[Number of HITs approved or rejected - Last 30 days]]&lt;&gt;0),Table1[[#This Row],[Worker ID]],0)</f>
        <v>0</v>
      </c>
      <c r="W727">
        <f>IF(AND(Table1[[#This Row],[HITS submitted before]]&lt;&gt;0,Table1[[#This Row],[Number of HITs approved or rejected - Last 30 days]]&lt;&gt;0),Table1[[#This Row],[Worker ID]],0)</f>
        <v>0</v>
      </c>
    </row>
    <row r="728" spans="1:23" x14ac:dyDescent="0.25">
      <c r="A728" t="s">
        <v>1165</v>
      </c>
      <c r="B728" t="s">
        <v>1166</v>
      </c>
      <c r="C728">
        <v>1</v>
      </c>
      <c r="D728">
        <v>1</v>
      </c>
      <c r="E728" s="1">
        <v>1</v>
      </c>
      <c r="F728">
        <f>Table1[[#This Row],[Number of HITs approved or rejected - Lifetime]]-Table1[[#This Row],[Number of HITs approved or rejected - Last 30 days]]</f>
        <v>1</v>
      </c>
      <c r="G728">
        <f>Table1[[#This Row],[Number of HITs approved - Lifetime]]-Table1[[#This Row],[Number of HITs approved - Last 30 days]]</f>
        <v>1</v>
      </c>
      <c r="H728">
        <f>IF(Table1[[#This Row],[HITS submitted before]]&gt;Table1[[#This Row],[HITs Approved Before]],Table1[[#This Row],[HITS submitted before]]-Table1[[#This Row],[HITs Approved Before]],0)</f>
        <v>0</v>
      </c>
      <c r="I728">
        <v>0</v>
      </c>
      <c r="J728">
        <v>0</v>
      </c>
      <c r="K728">
        <f>Table1[[#This Row],[Number of HITs approved or rejected - Last 30 days]]-Table1[[#This Row],[Number of HITs approved - Last 30 days]]</f>
        <v>0</v>
      </c>
      <c r="L72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8" s="1">
        <v>0</v>
      </c>
      <c r="N728">
        <v>0</v>
      </c>
      <c r="O728">
        <v>0</v>
      </c>
      <c r="P728" s="1">
        <v>0</v>
      </c>
      <c r="Q728" t="s">
        <v>15</v>
      </c>
      <c r="S728" t="str">
        <f>IF(Table1[[#This Row],[HITS submitted before]]&lt;&gt;0,Table1[[#This Row],[Worker ID]],0)</f>
        <v>A3E3WYMY5ONA6J</v>
      </c>
      <c r="T728">
        <f>IF(Table1[[#This Row],[Number of HITs approved or rejected - Last 30 days]]&lt;&gt;0,Table1[[#This Row],[Worker ID]],0)</f>
        <v>0</v>
      </c>
      <c r="U728" t="str">
        <f>IF(AND(Table1[[#This Row],[HITS submitted before]]&lt;&gt;0,Table1[[#This Row],[Number of HITs approved or rejected - Last 30 days]]=0),Table1[[#This Row],[Worker ID]],0)</f>
        <v>A3E3WYMY5ONA6J</v>
      </c>
      <c r="V728">
        <f>IF(AND(Table1[[#This Row],[HITS submitted before]]=0,Table1[[#This Row],[Number of HITs approved or rejected - Last 30 days]]&lt;&gt;0),Table1[[#This Row],[Worker ID]],0)</f>
        <v>0</v>
      </c>
      <c r="W728">
        <f>IF(AND(Table1[[#This Row],[HITS submitted before]]&lt;&gt;0,Table1[[#This Row],[Number of HITs approved or rejected - Last 30 days]]&lt;&gt;0),Table1[[#This Row],[Worker ID]],0)</f>
        <v>0</v>
      </c>
    </row>
    <row r="729" spans="1:23" x14ac:dyDescent="0.25">
      <c r="A729" t="s">
        <v>1169</v>
      </c>
      <c r="B729" t="s">
        <v>1170</v>
      </c>
      <c r="C729">
        <v>1</v>
      </c>
      <c r="D729">
        <v>1</v>
      </c>
      <c r="E729" s="1">
        <v>1</v>
      </c>
      <c r="F729">
        <f>Table1[[#This Row],[Number of HITs approved or rejected - Lifetime]]-Table1[[#This Row],[Number of HITs approved or rejected - Last 30 days]]</f>
        <v>1</v>
      </c>
      <c r="G729">
        <f>Table1[[#This Row],[Number of HITs approved - Lifetime]]-Table1[[#This Row],[Number of HITs approved - Last 30 days]]</f>
        <v>1</v>
      </c>
      <c r="H729">
        <f>IF(Table1[[#This Row],[HITS submitted before]]&gt;Table1[[#This Row],[HITs Approved Before]],Table1[[#This Row],[HITS submitted before]]-Table1[[#This Row],[HITs Approved Before]],0)</f>
        <v>0</v>
      </c>
      <c r="I729">
        <v>0</v>
      </c>
      <c r="J729">
        <v>0</v>
      </c>
      <c r="K729">
        <f>Table1[[#This Row],[Number of HITs approved or rejected - Last 30 days]]-Table1[[#This Row],[Number of HITs approved - Last 30 days]]</f>
        <v>0</v>
      </c>
      <c r="L72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29" s="1">
        <v>0</v>
      </c>
      <c r="N729">
        <v>0</v>
      </c>
      <c r="O729">
        <v>0</v>
      </c>
      <c r="P729" s="1">
        <v>0</v>
      </c>
      <c r="Q729" t="s">
        <v>15</v>
      </c>
      <c r="S729" t="str">
        <f>IF(Table1[[#This Row],[HITS submitted before]]&lt;&gt;0,Table1[[#This Row],[Worker ID]],0)</f>
        <v>A3ED9E4J8AF75L</v>
      </c>
      <c r="T729">
        <f>IF(Table1[[#This Row],[Number of HITs approved or rejected - Last 30 days]]&lt;&gt;0,Table1[[#This Row],[Worker ID]],0)</f>
        <v>0</v>
      </c>
      <c r="U729" t="str">
        <f>IF(AND(Table1[[#This Row],[HITS submitted before]]&lt;&gt;0,Table1[[#This Row],[Number of HITs approved or rejected - Last 30 days]]=0),Table1[[#This Row],[Worker ID]],0)</f>
        <v>A3ED9E4J8AF75L</v>
      </c>
      <c r="V729">
        <f>IF(AND(Table1[[#This Row],[HITS submitted before]]=0,Table1[[#This Row],[Number of HITs approved or rejected - Last 30 days]]&lt;&gt;0),Table1[[#This Row],[Worker ID]],0)</f>
        <v>0</v>
      </c>
      <c r="W729">
        <f>IF(AND(Table1[[#This Row],[HITS submitted before]]&lt;&gt;0,Table1[[#This Row],[Number of HITs approved or rejected - Last 30 days]]&lt;&gt;0),Table1[[#This Row],[Worker ID]],0)</f>
        <v>0</v>
      </c>
    </row>
    <row r="730" spans="1:23" x14ac:dyDescent="0.25">
      <c r="A730" t="s">
        <v>1171</v>
      </c>
      <c r="B730" t="s">
        <v>1172</v>
      </c>
      <c r="C730">
        <v>1</v>
      </c>
      <c r="D730">
        <v>1</v>
      </c>
      <c r="E730" s="1">
        <v>1</v>
      </c>
      <c r="F730">
        <f>Table1[[#This Row],[Number of HITs approved or rejected - Lifetime]]-Table1[[#This Row],[Number of HITs approved or rejected - Last 30 days]]</f>
        <v>1</v>
      </c>
      <c r="G730">
        <f>Table1[[#This Row],[Number of HITs approved - Lifetime]]-Table1[[#This Row],[Number of HITs approved - Last 30 days]]</f>
        <v>1</v>
      </c>
      <c r="H730">
        <f>IF(Table1[[#This Row],[HITS submitted before]]&gt;Table1[[#This Row],[HITs Approved Before]],Table1[[#This Row],[HITS submitted before]]-Table1[[#This Row],[HITs Approved Before]],0)</f>
        <v>0</v>
      </c>
      <c r="I730">
        <v>0</v>
      </c>
      <c r="J730">
        <v>0</v>
      </c>
      <c r="K730">
        <f>Table1[[#This Row],[Number of HITs approved or rejected - Last 30 days]]-Table1[[#This Row],[Number of HITs approved - Last 30 days]]</f>
        <v>0</v>
      </c>
      <c r="L73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0" s="1">
        <v>0</v>
      </c>
      <c r="N730">
        <v>0</v>
      </c>
      <c r="O730">
        <v>0</v>
      </c>
      <c r="P730" s="1">
        <v>0</v>
      </c>
      <c r="Q730" t="s">
        <v>15</v>
      </c>
      <c r="S730" t="str">
        <f>IF(Table1[[#This Row],[HITS submitted before]]&lt;&gt;0,Table1[[#This Row],[Worker ID]],0)</f>
        <v>A3EDGQMYDLB7IW</v>
      </c>
      <c r="T730">
        <f>IF(Table1[[#This Row],[Number of HITs approved or rejected - Last 30 days]]&lt;&gt;0,Table1[[#This Row],[Worker ID]],0)</f>
        <v>0</v>
      </c>
      <c r="U730" t="str">
        <f>IF(AND(Table1[[#This Row],[HITS submitted before]]&lt;&gt;0,Table1[[#This Row],[Number of HITs approved or rejected - Last 30 days]]=0),Table1[[#This Row],[Worker ID]],0)</f>
        <v>A3EDGQMYDLB7IW</v>
      </c>
      <c r="V730">
        <f>IF(AND(Table1[[#This Row],[HITS submitted before]]=0,Table1[[#This Row],[Number of HITs approved or rejected - Last 30 days]]&lt;&gt;0),Table1[[#This Row],[Worker ID]],0)</f>
        <v>0</v>
      </c>
      <c r="W730">
        <f>IF(AND(Table1[[#This Row],[HITS submitted before]]&lt;&gt;0,Table1[[#This Row],[Number of HITs approved or rejected - Last 30 days]]&lt;&gt;0),Table1[[#This Row],[Worker ID]],0)</f>
        <v>0</v>
      </c>
    </row>
    <row r="731" spans="1:23" x14ac:dyDescent="0.25">
      <c r="A731" t="s">
        <v>1173</v>
      </c>
      <c r="B731" t="s">
        <v>1174</v>
      </c>
      <c r="C731">
        <v>1</v>
      </c>
      <c r="D731">
        <v>1</v>
      </c>
      <c r="E731" s="1">
        <v>1</v>
      </c>
      <c r="F731">
        <f>Table1[[#This Row],[Number of HITs approved or rejected - Lifetime]]-Table1[[#This Row],[Number of HITs approved or rejected - Last 30 days]]</f>
        <v>1</v>
      </c>
      <c r="G731">
        <f>Table1[[#This Row],[Number of HITs approved - Lifetime]]-Table1[[#This Row],[Number of HITs approved - Last 30 days]]</f>
        <v>1</v>
      </c>
      <c r="H731">
        <f>IF(Table1[[#This Row],[HITS submitted before]]&gt;Table1[[#This Row],[HITs Approved Before]],Table1[[#This Row],[HITS submitted before]]-Table1[[#This Row],[HITs Approved Before]],0)</f>
        <v>0</v>
      </c>
      <c r="I731">
        <v>0</v>
      </c>
      <c r="J731">
        <v>0</v>
      </c>
      <c r="K731">
        <f>Table1[[#This Row],[Number of HITs approved or rejected - Last 30 days]]-Table1[[#This Row],[Number of HITs approved - Last 30 days]]</f>
        <v>0</v>
      </c>
      <c r="L73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1" s="1">
        <v>0</v>
      </c>
      <c r="N731">
        <v>0</v>
      </c>
      <c r="O731">
        <v>0</v>
      </c>
      <c r="P731" s="1">
        <v>0</v>
      </c>
      <c r="Q731" t="s">
        <v>15</v>
      </c>
      <c r="S731" t="str">
        <f>IF(Table1[[#This Row],[HITS submitted before]]&lt;&gt;0,Table1[[#This Row],[Worker ID]],0)</f>
        <v>A3ESC1H6BBKF30</v>
      </c>
      <c r="T731">
        <f>IF(Table1[[#This Row],[Number of HITs approved or rejected - Last 30 days]]&lt;&gt;0,Table1[[#This Row],[Worker ID]],0)</f>
        <v>0</v>
      </c>
      <c r="U731" t="str">
        <f>IF(AND(Table1[[#This Row],[HITS submitted before]]&lt;&gt;0,Table1[[#This Row],[Number of HITs approved or rejected - Last 30 days]]=0),Table1[[#This Row],[Worker ID]],0)</f>
        <v>A3ESC1H6BBKF30</v>
      </c>
      <c r="V731">
        <f>IF(AND(Table1[[#This Row],[HITS submitted before]]=0,Table1[[#This Row],[Number of HITs approved or rejected - Last 30 days]]&lt;&gt;0),Table1[[#This Row],[Worker ID]],0)</f>
        <v>0</v>
      </c>
      <c r="W731">
        <f>IF(AND(Table1[[#This Row],[HITS submitted before]]&lt;&gt;0,Table1[[#This Row],[Number of HITs approved or rejected - Last 30 days]]&lt;&gt;0),Table1[[#This Row],[Worker ID]],0)</f>
        <v>0</v>
      </c>
    </row>
    <row r="732" spans="1:23" x14ac:dyDescent="0.25">
      <c r="A732" t="s">
        <v>1175</v>
      </c>
      <c r="B732" t="s">
        <v>1176</v>
      </c>
      <c r="C732">
        <v>1</v>
      </c>
      <c r="D732">
        <v>1</v>
      </c>
      <c r="E732" s="1">
        <v>1</v>
      </c>
      <c r="F732">
        <f>Table1[[#This Row],[Number of HITs approved or rejected - Lifetime]]-Table1[[#This Row],[Number of HITs approved or rejected - Last 30 days]]</f>
        <v>1</v>
      </c>
      <c r="G732">
        <f>Table1[[#This Row],[Number of HITs approved - Lifetime]]-Table1[[#This Row],[Number of HITs approved - Last 30 days]]</f>
        <v>1</v>
      </c>
      <c r="H732">
        <f>IF(Table1[[#This Row],[HITS submitted before]]&gt;Table1[[#This Row],[HITs Approved Before]],Table1[[#This Row],[HITS submitted before]]-Table1[[#This Row],[HITs Approved Before]],0)</f>
        <v>0</v>
      </c>
      <c r="I732">
        <v>0</v>
      </c>
      <c r="J732">
        <v>0</v>
      </c>
      <c r="K732">
        <f>Table1[[#This Row],[Number of HITs approved or rejected - Last 30 days]]-Table1[[#This Row],[Number of HITs approved - Last 30 days]]</f>
        <v>0</v>
      </c>
      <c r="L73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2" s="1">
        <v>0</v>
      </c>
      <c r="N732">
        <v>0</v>
      </c>
      <c r="O732">
        <v>0</v>
      </c>
      <c r="P732" s="1">
        <v>0</v>
      </c>
      <c r="Q732" t="s">
        <v>15</v>
      </c>
      <c r="S732" t="str">
        <f>IF(Table1[[#This Row],[HITS submitted before]]&lt;&gt;0,Table1[[#This Row],[Worker ID]],0)</f>
        <v>A3F0ER5YBXPAOR</v>
      </c>
      <c r="T732">
        <f>IF(Table1[[#This Row],[Number of HITs approved or rejected - Last 30 days]]&lt;&gt;0,Table1[[#This Row],[Worker ID]],0)</f>
        <v>0</v>
      </c>
      <c r="U732" t="str">
        <f>IF(AND(Table1[[#This Row],[HITS submitted before]]&lt;&gt;0,Table1[[#This Row],[Number of HITs approved or rejected - Last 30 days]]=0),Table1[[#This Row],[Worker ID]],0)</f>
        <v>A3F0ER5YBXPAOR</v>
      </c>
      <c r="V732">
        <f>IF(AND(Table1[[#This Row],[HITS submitted before]]=0,Table1[[#This Row],[Number of HITs approved or rejected - Last 30 days]]&lt;&gt;0),Table1[[#This Row],[Worker ID]],0)</f>
        <v>0</v>
      </c>
      <c r="W732">
        <f>IF(AND(Table1[[#This Row],[HITS submitted before]]&lt;&gt;0,Table1[[#This Row],[Number of HITs approved or rejected - Last 30 days]]&lt;&gt;0),Table1[[#This Row],[Worker ID]],0)</f>
        <v>0</v>
      </c>
    </row>
    <row r="733" spans="1:23" x14ac:dyDescent="0.25">
      <c r="A733" t="s">
        <v>1179</v>
      </c>
      <c r="B733" t="s">
        <v>1180</v>
      </c>
      <c r="C733">
        <v>2</v>
      </c>
      <c r="D733">
        <v>1</v>
      </c>
      <c r="E733" s="1">
        <v>0.5</v>
      </c>
      <c r="F733">
        <f>Table1[[#This Row],[Number of HITs approved or rejected - Lifetime]]-Table1[[#This Row],[Number of HITs approved or rejected - Last 30 days]]</f>
        <v>2</v>
      </c>
      <c r="G733">
        <f>Table1[[#This Row],[Number of HITs approved - Lifetime]]-Table1[[#This Row],[Number of HITs approved - Last 30 days]]</f>
        <v>1</v>
      </c>
      <c r="H733">
        <f>IF(Table1[[#This Row],[HITS submitted before]]&gt;Table1[[#This Row],[HITs Approved Before]],Table1[[#This Row],[HITS submitted before]]-Table1[[#This Row],[HITs Approved Before]],0)</f>
        <v>1</v>
      </c>
      <c r="I733">
        <v>0</v>
      </c>
      <c r="J733">
        <v>0</v>
      </c>
      <c r="K733">
        <f>Table1[[#This Row],[Number of HITs approved or rejected - Last 30 days]]-Table1[[#This Row],[Number of HITs approved - Last 30 days]]</f>
        <v>0</v>
      </c>
      <c r="L73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3" s="1">
        <v>0</v>
      </c>
      <c r="N733">
        <v>0</v>
      </c>
      <c r="O733">
        <v>0</v>
      </c>
      <c r="P733" s="1">
        <v>0</v>
      </c>
      <c r="Q733" t="s">
        <v>15</v>
      </c>
      <c r="S733" t="str">
        <f>IF(Table1[[#This Row],[HITS submitted before]]&lt;&gt;0,Table1[[#This Row],[Worker ID]],0)</f>
        <v>A3F6ZYNE9D8RAX</v>
      </c>
      <c r="T733">
        <f>IF(Table1[[#This Row],[Number of HITs approved or rejected - Last 30 days]]&lt;&gt;0,Table1[[#This Row],[Worker ID]],0)</f>
        <v>0</v>
      </c>
      <c r="U733" t="str">
        <f>IF(AND(Table1[[#This Row],[HITS submitted before]]&lt;&gt;0,Table1[[#This Row],[Number of HITs approved or rejected - Last 30 days]]=0),Table1[[#This Row],[Worker ID]],0)</f>
        <v>A3F6ZYNE9D8RAX</v>
      </c>
      <c r="V733">
        <f>IF(AND(Table1[[#This Row],[HITS submitted before]]=0,Table1[[#This Row],[Number of HITs approved or rejected - Last 30 days]]&lt;&gt;0),Table1[[#This Row],[Worker ID]],0)</f>
        <v>0</v>
      </c>
      <c r="W733">
        <f>IF(AND(Table1[[#This Row],[HITS submitted before]]&lt;&gt;0,Table1[[#This Row],[Number of HITs approved or rejected - Last 30 days]]&lt;&gt;0),Table1[[#This Row],[Worker ID]],0)</f>
        <v>0</v>
      </c>
    </row>
    <row r="734" spans="1:23" x14ac:dyDescent="0.25">
      <c r="A734" t="s">
        <v>1181</v>
      </c>
      <c r="B734" t="s">
        <v>1182</v>
      </c>
      <c r="C734">
        <v>1</v>
      </c>
      <c r="D734">
        <v>1</v>
      </c>
      <c r="E734" s="1">
        <v>1</v>
      </c>
      <c r="F734">
        <f>Table1[[#This Row],[Number of HITs approved or rejected - Lifetime]]-Table1[[#This Row],[Number of HITs approved or rejected - Last 30 days]]</f>
        <v>1</v>
      </c>
      <c r="G734">
        <f>Table1[[#This Row],[Number of HITs approved - Lifetime]]-Table1[[#This Row],[Number of HITs approved - Last 30 days]]</f>
        <v>1</v>
      </c>
      <c r="H734">
        <f>IF(Table1[[#This Row],[HITS submitted before]]&gt;Table1[[#This Row],[HITs Approved Before]],Table1[[#This Row],[HITS submitted before]]-Table1[[#This Row],[HITs Approved Before]],0)</f>
        <v>0</v>
      </c>
      <c r="I734">
        <v>0</v>
      </c>
      <c r="J734">
        <v>0</v>
      </c>
      <c r="K734">
        <f>Table1[[#This Row],[Number of HITs approved or rejected - Last 30 days]]-Table1[[#This Row],[Number of HITs approved - Last 30 days]]</f>
        <v>0</v>
      </c>
      <c r="L73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4" s="1">
        <v>0</v>
      </c>
      <c r="N734">
        <v>0</v>
      </c>
      <c r="O734">
        <v>0</v>
      </c>
      <c r="P734" s="1">
        <v>0</v>
      </c>
      <c r="Q734" t="s">
        <v>15</v>
      </c>
      <c r="S734" t="str">
        <f>IF(Table1[[#This Row],[HITS submitted before]]&lt;&gt;0,Table1[[#This Row],[Worker ID]],0)</f>
        <v>A3FAY7229RK2XX</v>
      </c>
      <c r="T734">
        <f>IF(Table1[[#This Row],[Number of HITs approved or rejected - Last 30 days]]&lt;&gt;0,Table1[[#This Row],[Worker ID]],0)</f>
        <v>0</v>
      </c>
      <c r="U734" t="str">
        <f>IF(AND(Table1[[#This Row],[HITS submitted before]]&lt;&gt;0,Table1[[#This Row],[Number of HITs approved or rejected - Last 30 days]]=0),Table1[[#This Row],[Worker ID]],0)</f>
        <v>A3FAY7229RK2XX</v>
      </c>
      <c r="V734">
        <f>IF(AND(Table1[[#This Row],[HITS submitted before]]=0,Table1[[#This Row],[Number of HITs approved or rejected - Last 30 days]]&lt;&gt;0),Table1[[#This Row],[Worker ID]],0)</f>
        <v>0</v>
      </c>
      <c r="W734">
        <f>IF(AND(Table1[[#This Row],[HITS submitted before]]&lt;&gt;0,Table1[[#This Row],[Number of HITs approved or rejected - Last 30 days]]&lt;&gt;0),Table1[[#This Row],[Worker ID]],0)</f>
        <v>0</v>
      </c>
    </row>
    <row r="735" spans="1:23" x14ac:dyDescent="0.25">
      <c r="A735" t="s">
        <v>1183</v>
      </c>
      <c r="B735" t="s">
        <v>1184</v>
      </c>
      <c r="C735">
        <v>2</v>
      </c>
      <c r="D735">
        <v>2</v>
      </c>
      <c r="E735" s="1">
        <v>1</v>
      </c>
      <c r="F735">
        <f>Table1[[#This Row],[Number of HITs approved or rejected - Lifetime]]-Table1[[#This Row],[Number of HITs approved or rejected - Last 30 days]]</f>
        <v>2</v>
      </c>
      <c r="G735">
        <f>Table1[[#This Row],[Number of HITs approved - Lifetime]]-Table1[[#This Row],[Number of HITs approved - Last 30 days]]</f>
        <v>2</v>
      </c>
      <c r="H735">
        <f>IF(Table1[[#This Row],[HITS submitted before]]&gt;Table1[[#This Row],[HITs Approved Before]],Table1[[#This Row],[HITS submitted before]]-Table1[[#This Row],[HITs Approved Before]],0)</f>
        <v>0</v>
      </c>
      <c r="I735">
        <v>0</v>
      </c>
      <c r="J735">
        <v>0</v>
      </c>
      <c r="K735">
        <f>Table1[[#This Row],[Number of HITs approved or rejected - Last 30 days]]-Table1[[#This Row],[Number of HITs approved - Last 30 days]]</f>
        <v>0</v>
      </c>
      <c r="L73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5" s="1">
        <v>0</v>
      </c>
      <c r="N735">
        <v>0</v>
      </c>
      <c r="O735">
        <v>0</v>
      </c>
      <c r="P735" s="1">
        <v>0</v>
      </c>
      <c r="Q735" t="s">
        <v>15</v>
      </c>
      <c r="S735" t="str">
        <f>IF(Table1[[#This Row],[HITS submitted before]]&lt;&gt;0,Table1[[#This Row],[Worker ID]],0)</f>
        <v>A3FFZN4FO3Q789</v>
      </c>
      <c r="T735">
        <f>IF(Table1[[#This Row],[Number of HITs approved or rejected - Last 30 days]]&lt;&gt;0,Table1[[#This Row],[Worker ID]],0)</f>
        <v>0</v>
      </c>
      <c r="U735" t="str">
        <f>IF(AND(Table1[[#This Row],[HITS submitted before]]&lt;&gt;0,Table1[[#This Row],[Number of HITs approved or rejected - Last 30 days]]=0),Table1[[#This Row],[Worker ID]],0)</f>
        <v>A3FFZN4FO3Q789</v>
      </c>
      <c r="V735">
        <f>IF(AND(Table1[[#This Row],[HITS submitted before]]=0,Table1[[#This Row],[Number of HITs approved or rejected - Last 30 days]]&lt;&gt;0),Table1[[#This Row],[Worker ID]],0)</f>
        <v>0</v>
      </c>
      <c r="W735">
        <f>IF(AND(Table1[[#This Row],[HITS submitted before]]&lt;&gt;0,Table1[[#This Row],[Number of HITs approved or rejected - Last 30 days]]&lt;&gt;0),Table1[[#This Row],[Worker ID]],0)</f>
        <v>0</v>
      </c>
    </row>
    <row r="736" spans="1:23" x14ac:dyDescent="0.25">
      <c r="A736" t="s">
        <v>1185</v>
      </c>
      <c r="B736" t="s">
        <v>1186</v>
      </c>
      <c r="C736">
        <v>1</v>
      </c>
      <c r="D736">
        <v>0</v>
      </c>
      <c r="E736" s="1">
        <v>0</v>
      </c>
      <c r="F736">
        <f>Table1[[#This Row],[Number of HITs approved or rejected - Lifetime]]-Table1[[#This Row],[Number of HITs approved or rejected - Last 30 days]]</f>
        <v>1</v>
      </c>
      <c r="G736">
        <f>Table1[[#This Row],[Number of HITs approved - Lifetime]]-Table1[[#This Row],[Number of HITs approved - Last 30 days]]</f>
        <v>0</v>
      </c>
      <c r="H736">
        <f>IF(Table1[[#This Row],[HITS submitted before]]&gt;Table1[[#This Row],[HITs Approved Before]],Table1[[#This Row],[HITS submitted before]]-Table1[[#This Row],[HITs Approved Before]],0)</f>
        <v>1</v>
      </c>
      <c r="I736">
        <v>0</v>
      </c>
      <c r="J736">
        <v>0</v>
      </c>
      <c r="K736">
        <f>Table1[[#This Row],[Number of HITs approved or rejected - Last 30 days]]-Table1[[#This Row],[Number of HITs approved - Last 30 days]]</f>
        <v>0</v>
      </c>
      <c r="L73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6" s="1">
        <v>0</v>
      </c>
      <c r="N736">
        <v>0</v>
      </c>
      <c r="O736">
        <v>0</v>
      </c>
      <c r="P736" s="1">
        <v>0</v>
      </c>
      <c r="Q736" t="s">
        <v>15</v>
      </c>
      <c r="S736" t="str">
        <f>IF(Table1[[#This Row],[HITS submitted before]]&lt;&gt;0,Table1[[#This Row],[Worker ID]],0)</f>
        <v>A3FMVGPLM6G2R8</v>
      </c>
      <c r="T736">
        <f>IF(Table1[[#This Row],[Number of HITs approved or rejected - Last 30 days]]&lt;&gt;0,Table1[[#This Row],[Worker ID]],0)</f>
        <v>0</v>
      </c>
      <c r="U736" t="str">
        <f>IF(AND(Table1[[#This Row],[HITS submitted before]]&lt;&gt;0,Table1[[#This Row],[Number of HITs approved or rejected - Last 30 days]]=0),Table1[[#This Row],[Worker ID]],0)</f>
        <v>A3FMVGPLM6G2R8</v>
      </c>
      <c r="V736">
        <f>IF(AND(Table1[[#This Row],[HITS submitted before]]=0,Table1[[#This Row],[Number of HITs approved or rejected - Last 30 days]]&lt;&gt;0),Table1[[#This Row],[Worker ID]],0)</f>
        <v>0</v>
      </c>
      <c r="W736">
        <f>IF(AND(Table1[[#This Row],[HITS submitted before]]&lt;&gt;0,Table1[[#This Row],[Number of HITs approved or rejected - Last 30 days]]&lt;&gt;0),Table1[[#This Row],[Worker ID]],0)</f>
        <v>0</v>
      </c>
    </row>
    <row r="737" spans="1:23" x14ac:dyDescent="0.25">
      <c r="A737" t="s">
        <v>1189</v>
      </c>
      <c r="B737" t="s">
        <v>1190</v>
      </c>
      <c r="C737">
        <v>1</v>
      </c>
      <c r="D737">
        <v>1</v>
      </c>
      <c r="E737" s="1">
        <v>1</v>
      </c>
      <c r="F737">
        <f>Table1[[#This Row],[Number of HITs approved or rejected - Lifetime]]-Table1[[#This Row],[Number of HITs approved or rejected - Last 30 days]]</f>
        <v>1</v>
      </c>
      <c r="G737">
        <f>Table1[[#This Row],[Number of HITs approved - Lifetime]]-Table1[[#This Row],[Number of HITs approved - Last 30 days]]</f>
        <v>1</v>
      </c>
      <c r="H737">
        <f>IF(Table1[[#This Row],[HITS submitted before]]&gt;Table1[[#This Row],[HITs Approved Before]],Table1[[#This Row],[HITS submitted before]]-Table1[[#This Row],[HITs Approved Before]],0)</f>
        <v>0</v>
      </c>
      <c r="I737">
        <v>0</v>
      </c>
      <c r="J737">
        <v>0</v>
      </c>
      <c r="K737">
        <f>Table1[[#This Row],[Number of HITs approved or rejected - Last 30 days]]-Table1[[#This Row],[Number of HITs approved - Last 30 days]]</f>
        <v>0</v>
      </c>
      <c r="L73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7" s="1">
        <v>0</v>
      </c>
      <c r="N737">
        <v>0</v>
      </c>
      <c r="O737">
        <v>0</v>
      </c>
      <c r="P737" s="1">
        <v>0</v>
      </c>
      <c r="Q737" t="s">
        <v>15</v>
      </c>
      <c r="S737" t="str">
        <f>IF(Table1[[#This Row],[HITS submitted before]]&lt;&gt;0,Table1[[#This Row],[Worker ID]],0)</f>
        <v>A3FUW3458K3KO</v>
      </c>
      <c r="T737">
        <f>IF(Table1[[#This Row],[Number of HITs approved or rejected - Last 30 days]]&lt;&gt;0,Table1[[#This Row],[Worker ID]],0)</f>
        <v>0</v>
      </c>
      <c r="U737" t="str">
        <f>IF(AND(Table1[[#This Row],[HITS submitted before]]&lt;&gt;0,Table1[[#This Row],[Number of HITs approved or rejected - Last 30 days]]=0),Table1[[#This Row],[Worker ID]],0)</f>
        <v>A3FUW3458K3KO</v>
      </c>
      <c r="V737">
        <f>IF(AND(Table1[[#This Row],[HITS submitted before]]=0,Table1[[#This Row],[Number of HITs approved or rejected - Last 30 days]]&lt;&gt;0),Table1[[#This Row],[Worker ID]],0)</f>
        <v>0</v>
      </c>
      <c r="W737">
        <f>IF(AND(Table1[[#This Row],[HITS submitted before]]&lt;&gt;0,Table1[[#This Row],[Number of HITs approved or rejected - Last 30 days]]&lt;&gt;0),Table1[[#This Row],[Worker ID]],0)</f>
        <v>0</v>
      </c>
    </row>
    <row r="738" spans="1:23" x14ac:dyDescent="0.25">
      <c r="A738" t="s">
        <v>1193</v>
      </c>
      <c r="B738" t="s">
        <v>1194</v>
      </c>
      <c r="C738">
        <v>1</v>
      </c>
      <c r="D738">
        <v>1</v>
      </c>
      <c r="E738" s="1">
        <v>1</v>
      </c>
      <c r="F738">
        <f>Table1[[#This Row],[Number of HITs approved or rejected - Lifetime]]-Table1[[#This Row],[Number of HITs approved or rejected - Last 30 days]]</f>
        <v>1</v>
      </c>
      <c r="G738">
        <f>Table1[[#This Row],[Number of HITs approved - Lifetime]]-Table1[[#This Row],[Number of HITs approved - Last 30 days]]</f>
        <v>1</v>
      </c>
      <c r="H738">
        <f>IF(Table1[[#This Row],[HITS submitted before]]&gt;Table1[[#This Row],[HITs Approved Before]],Table1[[#This Row],[HITS submitted before]]-Table1[[#This Row],[HITs Approved Before]],0)</f>
        <v>0</v>
      </c>
      <c r="I738">
        <v>0</v>
      </c>
      <c r="J738">
        <v>0</v>
      </c>
      <c r="K738">
        <f>Table1[[#This Row],[Number of HITs approved or rejected - Last 30 days]]-Table1[[#This Row],[Number of HITs approved - Last 30 days]]</f>
        <v>0</v>
      </c>
      <c r="L73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8" s="1">
        <v>0</v>
      </c>
      <c r="N738">
        <v>0</v>
      </c>
      <c r="O738">
        <v>0</v>
      </c>
      <c r="P738" s="1">
        <v>0</v>
      </c>
      <c r="Q738" t="s">
        <v>15</v>
      </c>
      <c r="S738" t="str">
        <f>IF(Table1[[#This Row],[HITS submitted before]]&lt;&gt;0,Table1[[#This Row],[Worker ID]],0)</f>
        <v>A3G7WAD98B2W0J</v>
      </c>
      <c r="T738">
        <f>IF(Table1[[#This Row],[Number of HITs approved or rejected - Last 30 days]]&lt;&gt;0,Table1[[#This Row],[Worker ID]],0)</f>
        <v>0</v>
      </c>
      <c r="U738" t="str">
        <f>IF(AND(Table1[[#This Row],[HITS submitted before]]&lt;&gt;0,Table1[[#This Row],[Number of HITs approved or rejected - Last 30 days]]=0),Table1[[#This Row],[Worker ID]],0)</f>
        <v>A3G7WAD98B2W0J</v>
      </c>
      <c r="V738">
        <f>IF(AND(Table1[[#This Row],[HITS submitted before]]=0,Table1[[#This Row],[Number of HITs approved or rejected - Last 30 days]]&lt;&gt;0),Table1[[#This Row],[Worker ID]],0)</f>
        <v>0</v>
      </c>
      <c r="W738">
        <f>IF(AND(Table1[[#This Row],[HITS submitted before]]&lt;&gt;0,Table1[[#This Row],[Number of HITs approved or rejected - Last 30 days]]&lt;&gt;0),Table1[[#This Row],[Worker ID]],0)</f>
        <v>0</v>
      </c>
    </row>
    <row r="739" spans="1:23" x14ac:dyDescent="0.25">
      <c r="A739" t="s">
        <v>1195</v>
      </c>
      <c r="B739" t="s">
        <v>1196</v>
      </c>
      <c r="C739">
        <v>1</v>
      </c>
      <c r="D739">
        <v>1</v>
      </c>
      <c r="E739" s="1">
        <v>1</v>
      </c>
      <c r="F739">
        <f>Table1[[#This Row],[Number of HITs approved or rejected - Lifetime]]-Table1[[#This Row],[Number of HITs approved or rejected - Last 30 days]]</f>
        <v>1</v>
      </c>
      <c r="G739">
        <f>Table1[[#This Row],[Number of HITs approved - Lifetime]]-Table1[[#This Row],[Number of HITs approved - Last 30 days]]</f>
        <v>1</v>
      </c>
      <c r="H739">
        <f>IF(Table1[[#This Row],[HITS submitted before]]&gt;Table1[[#This Row],[HITs Approved Before]],Table1[[#This Row],[HITS submitted before]]-Table1[[#This Row],[HITs Approved Before]],0)</f>
        <v>0</v>
      </c>
      <c r="I739">
        <v>0</v>
      </c>
      <c r="J739">
        <v>0</v>
      </c>
      <c r="K739">
        <f>Table1[[#This Row],[Number of HITs approved or rejected - Last 30 days]]-Table1[[#This Row],[Number of HITs approved - Last 30 days]]</f>
        <v>0</v>
      </c>
      <c r="L73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39" s="1">
        <v>0</v>
      </c>
      <c r="N739">
        <v>0</v>
      </c>
      <c r="O739">
        <v>0</v>
      </c>
      <c r="P739" s="1">
        <v>0</v>
      </c>
      <c r="Q739" t="s">
        <v>15</v>
      </c>
      <c r="S739" t="str">
        <f>IF(Table1[[#This Row],[HITS submitted before]]&lt;&gt;0,Table1[[#This Row],[Worker ID]],0)</f>
        <v>A3GH7IV4Q9SBSB</v>
      </c>
      <c r="T739">
        <f>IF(Table1[[#This Row],[Number of HITs approved or rejected - Last 30 days]]&lt;&gt;0,Table1[[#This Row],[Worker ID]],0)</f>
        <v>0</v>
      </c>
      <c r="U739" t="str">
        <f>IF(AND(Table1[[#This Row],[HITS submitted before]]&lt;&gt;0,Table1[[#This Row],[Number of HITs approved or rejected - Last 30 days]]=0),Table1[[#This Row],[Worker ID]],0)</f>
        <v>A3GH7IV4Q9SBSB</v>
      </c>
      <c r="V739">
        <f>IF(AND(Table1[[#This Row],[HITS submitted before]]=0,Table1[[#This Row],[Number of HITs approved or rejected - Last 30 days]]&lt;&gt;0),Table1[[#This Row],[Worker ID]],0)</f>
        <v>0</v>
      </c>
      <c r="W739">
        <f>IF(AND(Table1[[#This Row],[HITS submitted before]]&lt;&gt;0,Table1[[#This Row],[Number of HITs approved or rejected - Last 30 days]]&lt;&gt;0),Table1[[#This Row],[Worker ID]],0)</f>
        <v>0</v>
      </c>
    </row>
    <row r="740" spans="1:23" x14ac:dyDescent="0.25">
      <c r="A740" t="s">
        <v>1197</v>
      </c>
      <c r="B740" t="s">
        <v>1198</v>
      </c>
      <c r="C740">
        <v>1</v>
      </c>
      <c r="D740">
        <v>1</v>
      </c>
      <c r="E740" s="1">
        <v>1</v>
      </c>
      <c r="F740">
        <f>Table1[[#This Row],[Number of HITs approved or rejected - Lifetime]]-Table1[[#This Row],[Number of HITs approved or rejected - Last 30 days]]</f>
        <v>1</v>
      </c>
      <c r="G740">
        <f>Table1[[#This Row],[Number of HITs approved - Lifetime]]-Table1[[#This Row],[Number of HITs approved - Last 30 days]]</f>
        <v>1</v>
      </c>
      <c r="H740">
        <f>IF(Table1[[#This Row],[HITS submitted before]]&gt;Table1[[#This Row],[HITs Approved Before]],Table1[[#This Row],[HITS submitted before]]-Table1[[#This Row],[HITs Approved Before]],0)</f>
        <v>0</v>
      </c>
      <c r="I740">
        <v>0</v>
      </c>
      <c r="J740">
        <v>0</v>
      </c>
      <c r="K740">
        <f>Table1[[#This Row],[Number of HITs approved or rejected - Last 30 days]]-Table1[[#This Row],[Number of HITs approved - Last 30 days]]</f>
        <v>0</v>
      </c>
      <c r="L74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0" s="1">
        <v>0</v>
      </c>
      <c r="N740">
        <v>0</v>
      </c>
      <c r="O740">
        <v>0</v>
      </c>
      <c r="P740" s="1">
        <v>0</v>
      </c>
      <c r="Q740" t="s">
        <v>15</v>
      </c>
      <c r="S740" t="str">
        <f>IF(Table1[[#This Row],[HITS submitted before]]&lt;&gt;0,Table1[[#This Row],[Worker ID]],0)</f>
        <v>A3GITH0TUVSOT3</v>
      </c>
      <c r="T740">
        <f>IF(Table1[[#This Row],[Number of HITs approved or rejected - Last 30 days]]&lt;&gt;0,Table1[[#This Row],[Worker ID]],0)</f>
        <v>0</v>
      </c>
      <c r="U740" t="str">
        <f>IF(AND(Table1[[#This Row],[HITS submitted before]]&lt;&gt;0,Table1[[#This Row],[Number of HITs approved or rejected - Last 30 days]]=0),Table1[[#This Row],[Worker ID]],0)</f>
        <v>A3GITH0TUVSOT3</v>
      </c>
      <c r="V740">
        <f>IF(AND(Table1[[#This Row],[HITS submitted before]]=0,Table1[[#This Row],[Number of HITs approved or rejected - Last 30 days]]&lt;&gt;0),Table1[[#This Row],[Worker ID]],0)</f>
        <v>0</v>
      </c>
      <c r="W740">
        <f>IF(AND(Table1[[#This Row],[HITS submitted before]]&lt;&gt;0,Table1[[#This Row],[Number of HITs approved or rejected - Last 30 days]]&lt;&gt;0),Table1[[#This Row],[Worker ID]],0)</f>
        <v>0</v>
      </c>
    </row>
    <row r="741" spans="1:23" x14ac:dyDescent="0.25">
      <c r="A741" t="s">
        <v>1199</v>
      </c>
      <c r="B741" t="s">
        <v>1200</v>
      </c>
      <c r="C741">
        <v>1</v>
      </c>
      <c r="D741">
        <v>1</v>
      </c>
      <c r="E741" s="1">
        <v>1</v>
      </c>
      <c r="F741">
        <f>Table1[[#This Row],[Number of HITs approved or rejected - Lifetime]]-Table1[[#This Row],[Number of HITs approved or rejected - Last 30 days]]</f>
        <v>1</v>
      </c>
      <c r="G741">
        <f>Table1[[#This Row],[Number of HITs approved - Lifetime]]-Table1[[#This Row],[Number of HITs approved - Last 30 days]]</f>
        <v>1</v>
      </c>
      <c r="H741">
        <f>IF(Table1[[#This Row],[HITS submitted before]]&gt;Table1[[#This Row],[HITs Approved Before]],Table1[[#This Row],[HITS submitted before]]-Table1[[#This Row],[HITs Approved Before]],0)</f>
        <v>0</v>
      </c>
      <c r="I741">
        <v>0</v>
      </c>
      <c r="J741">
        <v>0</v>
      </c>
      <c r="K741">
        <f>Table1[[#This Row],[Number of HITs approved or rejected - Last 30 days]]-Table1[[#This Row],[Number of HITs approved - Last 30 days]]</f>
        <v>0</v>
      </c>
      <c r="L74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1" s="1">
        <v>0</v>
      </c>
      <c r="N741">
        <v>0</v>
      </c>
      <c r="O741">
        <v>0</v>
      </c>
      <c r="P741" s="1">
        <v>0</v>
      </c>
      <c r="Q741" t="s">
        <v>15</v>
      </c>
      <c r="S741" t="str">
        <f>IF(Table1[[#This Row],[HITS submitted before]]&lt;&gt;0,Table1[[#This Row],[Worker ID]],0)</f>
        <v>A3GMKINQ71JAXV</v>
      </c>
      <c r="T741">
        <f>IF(Table1[[#This Row],[Number of HITs approved or rejected - Last 30 days]]&lt;&gt;0,Table1[[#This Row],[Worker ID]],0)</f>
        <v>0</v>
      </c>
      <c r="U741" t="str">
        <f>IF(AND(Table1[[#This Row],[HITS submitted before]]&lt;&gt;0,Table1[[#This Row],[Number of HITs approved or rejected - Last 30 days]]=0),Table1[[#This Row],[Worker ID]],0)</f>
        <v>A3GMKINQ71JAXV</v>
      </c>
      <c r="V741">
        <f>IF(AND(Table1[[#This Row],[HITS submitted before]]=0,Table1[[#This Row],[Number of HITs approved or rejected - Last 30 days]]&lt;&gt;0),Table1[[#This Row],[Worker ID]],0)</f>
        <v>0</v>
      </c>
      <c r="W741">
        <f>IF(AND(Table1[[#This Row],[HITS submitted before]]&lt;&gt;0,Table1[[#This Row],[Number of HITs approved or rejected - Last 30 days]]&lt;&gt;0),Table1[[#This Row],[Worker ID]],0)</f>
        <v>0</v>
      </c>
    </row>
    <row r="742" spans="1:23" x14ac:dyDescent="0.25">
      <c r="A742" t="s">
        <v>1201</v>
      </c>
      <c r="B742" t="s">
        <v>1202</v>
      </c>
      <c r="C742">
        <v>1</v>
      </c>
      <c r="D742">
        <v>1</v>
      </c>
      <c r="E742" s="1">
        <v>1</v>
      </c>
      <c r="F742">
        <f>Table1[[#This Row],[Number of HITs approved or rejected - Lifetime]]-Table1[[#This Row],[Number of HITs approved or rejected - Last 30 days]]</f>
        <v>1</v>
      </c>
      <c r="G742">
        <f>Table1[[#This Row],[Number of HITs approved - Lifetime]]-Table1[[#This Row],[Number of HITs approved - Last 30 days]]</f>
        <v>1</v>
      </c>
      <c r="H742">
        <f>IF(Table1[[#This Row],[HITS submitted before]]&gt;Table1[[#This Row],[HITs Approved Before]],Table1[[#This Row],[HITS submitted before]]-Table1[[#This Row],[HITs Approved Before]],0)</f>
        <v>0</v>
      </c>
      <c r="I742">
        <v>0</v>
      </c>
      <c r="J742">
        <v>0</v>
      </c>
      <c r="K742">
        <f>Table1[[#This Row],[Number of HITs approved or rejected - Last 30 days]]-Table1[[#This Row],[Number of HITs approved - Last 30 days]]</f>
        <v>0</v>
      </c>
      <c r="L74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2" s="1">
        <v>0</v>
      </c>
      <c r="N742">
        <v>0</v>
      </c>
      <c r="O742">
        <v>0</v>
      </c>
      <c r="P742" s="1">
        <v>0</v>
      </c>
      <c r="Q742" t="s">
        <v>15</v>
      </c>
      <c r="S742" t="str">
        <f>IF(Table1[[#This Row],[HITS submitted before]]&lt;&gt;0,Table1[[#This Row],[Worker ID]],0)</f>
        <v>A3GTBI5WIB5SC</v>
      </c>
      <c r="T742">
        <f>IF(Table1[[#This Row],[Number of HITs approved or rejected - Last 30 days]]&lt;&gt;0,Table1[[#This Row],[Worker ID]],0)</f>
        <v>0</v>
      </c>
      <c r="U742" t="str">
        <f>IF(AND(Table1[[#This Row],[HITS submitted before]]&lt;&gt;0,Table1[[#This Row],[Number of HITs approved or rejected - Last 30 days]]=0),Table1[[#This Row],[Worker ID]],0)</f>
        <v>A3GTBI5WIB5SC</v>
      </c>
      <c r="V742">
        <f>IF(AND(Table1[[#This Row],[HITS submitted before]]=0,Table1[[#This Row],[Number of HITs approved or rejected - Last 30 days]]&lt;&gt;0),Table1[[#This Row],[Worker ID]],0)</f>
        <v>0</v>
      </c>
      <c r="W742">
        <f>IF(AND(Table1[[#This Row],[HITS submitted before]]&lt;&gt;0,Table1[[#This Row],[Number of HITs approved or rejected - Last 30 days]]&lt;&gt;0),Table1[[#This Row],[Worker ID]],0)</f>
        <v>0</v>
      </c>
    </row>
    <row r="743" spans="1:23" x14ac:dyDescent="0.25">
      <c r="A743" t="s">
        <v>1205</v>
      </c>
      <c r="B743" t="s">
        <v>1206</v>
      </c>
      <c r="C743">
        <v>1</v>
      </c>
      <c r="D743">
        <v>0</v>
      </c>
      <c r="E743" s="1">
        <v>0</v>
      </c>
      <c r="F743">
        <f>Table1[[#This Row],[Number of HITs approved or rejected - Lifetime]]-Table1[[#This Row],[Number of HITs approved or rejected - Last 30 days]]</f>
        <v>1</v>
      </c>
      <c r="G743">
        <f>Table1[[#This Row],[Number of HITs approved - Lifetime]]-Table1[[#This Row],[Number of HITs approved - Last 30 days]]</f>
        <v>0</v>
      </c>
      <c r="H743">
        <f>IF(Table1[[#This Row],[HITS submitted before]]&gt;Table1[[#This Row],[HITs Approved Before]],Table1[[#This Row],[HITS submitted before]]-Table1[[#This Row],[HITs Approved Before]],0)</f>
        <v>1</v>
      </c>
      <c r="I743">
        <v>0</v>
      </c>
      <c r="J743">
        <v>0</v>
      </c>
      <c r="K743">
        <f>Table1[[#This Row],[Number of HITs approved or rejected - Last 30 days]]-Table1[[#This Row],[Number of HITs approved - Last 30 days]]</f>
        <v>0</v>
      </c>
      <c r="L74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3" s="1">
        <v>0</v>
      </c>
      <c r="N743">
        <v>0</v>
      </c>
      <c r="O743">
        <v>0</v>
      </c>
      <c r="P743" s="1">
        <v>0</v>
      </c>
      <c r="Q743" t="s">
        <v>15</v>
      </c>
      <c r="S743" t="str">
        <f>IF(Table1[[#This Row],[HITS submitted before]]&lt;&gt;0,Table1[[#This Row],[Worker ID]],0)</f>
        <v>A3H17MKYI22Z4C</v>
      </c>
      <c r="T743">
        <f>IF(Table1[[#This Row],[Number of HITs approved or rejected - Last 30 days]]&lt;&gt;0,Table1[[#This Row],[Worker ID]],0)</f>
        <v>0</v>
      </c>
      <c r="U743" t="str">
        <f>IF(AND(Table1[[#This Row],[HITS submitted before]]&lt;&gt;0,Table1[[#This Row],[Number of HITs approved or rejected - Last 30 days]]=0),Table1[[#This Row],[Worker ID]],0)</f>
        <v>A3H17MKYI22Z4C</v>
      </c>
      <c r="V743">
        <f>IF(AND(Table1[[#This Row],[HITS submitted before]]=0,Table1[[#This Row],[Number of HITs approved or rejected - Last 30 days]]&lt;&gt;0),Table1[[#This Row],[Worker ID]],0)</f>
        <v>0</v>
      </c>
      <c r="W743">
        <f>IF(AND(Table1[[#This Row],[HITS submitted before]]&lt;&gt;0,Table1[[#This Row],[Number of HITs approved or rejected - Last 30 days]]&lt;&gt;0),Table1[[#This Row],[Worker ID]],0)</f>
        <v>0</v>
      </c>
    </row>
    <row r="744" spans="1:23" x14ac:dyDescent="0.25">
      <c r="A744" t="s">
        <v>1207</v>
      </c>
      <c r="B744" t="s">
        <v>1208</v>
      </c>
      <c r="C744">
        <v>1</v>
      </c>
      <c r="D744">
        <v>1</v>
      </c>
      <c r="E744" s="1">
        <v>1</v>
      </c>
      <c r="F744">
        <f>Table1[[#This Row],[Number of HITs approved or rejected - Lifetime]]-Table1[[#This Row],[Number of HITs approved or rejected - Last 30 days]]</f>
        <v>1</v>
      </c>
      <c r="G744">
        <f>Table1[[#This Row],[Number of HITs approved - Lifetime]]-Table1[[#This Row],[Number of HITs approved - Last 30 days]]</f>
        <v>1</v>
      </c>
      <c r="H744">
        <f>IF(Table1[[#This Row],[HITS submitted before]]&gt;Table1[[#This Row],[HITs Approved Before]],Table1[[#This Row],[HITS submitted before]]-Table1[[#This Row],[HITs Approved Before]],0)</f>
        <v>0</v>
      </c>
      <c r="I744">
        <v>0</v>
      </c>
      <c r="J744">
        <v>0</v>
      </c>
      <c r="K744">
        <f>Table1[[#This Row],[Number of HITs approved or rejected - Last 30 days]]-Table1[[#This Row],[Number of HITs approved - Last 30 days]]</f>
        <v>0</v>
      </c>
      <c r="L74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4" s="1">
        <v>0</v>
      </c>
      <c r="N744">
        <v>0</v>
      </c>
      <c r="O744">
        <v>0</v>
      </c>
      <c r="P744" s="1">
        <v>0</v>
      </c>
      <c r="Q744" t="s">
        <v>15</v>
      </c>
      <c r="S744" t="str">
        <f>IF(Table1[[#This Row],[HITS submitted before]]&lt;&gt;0,Table1[[#This Row],[Worker ID]],0)</f>
        <v>A3H935UX8L03RX</v>
      </c>
      <c r="T744">
        <f>IF(Table1[[#This Row],[Number of HITs approved or rejected - Last 30 days]]&lt;&gt;0,Table1[[#This Row],[Worker ID]],0)</f>
        <v>0</v>
      </c>
      <c r="U744" t="str">
        <f>IF(AND(Table1[[#This Row],[HITS submitted before]]&lt;&gt;0,Table1[[#This Row],[Number of HITs approved or rejected - Last 30 days]]=0),Table1[[#This Row],[Worker ID]],0)</f>
        <v>A3H935UX8L03RX</v>
      </c>
      <c r="V744">
        <f>IF(AND(Table1[[#This Row],[HITS submitted before]]=0,Table1[[#This Row],[Number of HITs approved or rejected - Last 30 days]]&lt;&gt;0),Table1[[#This Row],[Worker ID]],0)</f>
        <v>0</v>
      </c>
      <c r="W744">
        <f>IF(AND(Table1[[#This Row],[HITS submitted before]]&lt;&gt;0,Table1[[#This Row],[Number of HITs approved or rejected - Last 30 days]]&lt;&gt;0),Table1[[#This Row],[Worker ID]],0)</f>
        <v>0</v>
      </c>
    </row>
    <row r="745" spans="1:23" x14ac:dyDescent="0.25">
      <c r="A745" t="s">
        <v>1211</v>
      </c>
      <c r="B745" t="s">
        <v>1212</v>
      </c>
      <c r="C745">
        <v>1</v>
      </c>
      <c r="D745">
        <v>0</v>
      </c>
      <c r="E745" s="1">
        <v>0</v>
      </c>
      <c r="F745">
        <f>Table1[[#This Row],[Number of HITs approved or rejected - Lifetime]]-Table1[[#This Row],[Number of HITs approved or rejected - Last 30 days]]</f>
        <v>1</v>
      </c>
      <c r="G745">
        <f>Table1[[#This Row],[Number of HITs approved - Lifetime]]-Table1[[#This Row],[Number of HITs approved - Last 30 days]]</f>
        <v>0</v>
      </c>
      <c r="H745">
        <f>IF(Table1[[#This Row],[HITS submitted before]]&gt;Table1[[#This Row],[HITs Approved Before]],Table1[[#This Row],[HITS submitted before]]-Table1[[#This Row],[HITs Approved Before]],0)</f>
        <v>1</v>
      </c>
      <c r="I745">
        <v>0</v>
      </c>
      <c r="J745">
        <v>0</v>
      </c>
      <c r="K745">
        <f>Table1[[#This Row],[Number of HITs approved or rejected - Last 30 days]]-Table1[[#This Row],[Number of HITs approved - Last 30 days]]</f>
        <v>0</v>
      </c>
      <c r="L74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5" s="1">
        <v>0</v>
      </c>
      <c r="N745">
        <v>0</v>
      </c>
      <c r="O745">
        <v>0</v>
      </c>
      <c r="P745" s="1">
        <v>0</v>
      </c>
      <c r="Q745" t="s">
        <v>15</v>
      </c>
      <c r="S745" t="str">
        <f>IF(Table1[[#This Row],[HITS submitted before]]&lt;&gt;0,Table1[[#This Row],[Worker ID]],0)</f>
        <v>A3HDMR3ZFQVT7B</v>
      </c>
      <c r="T745">
        <f>IF(Table1[[#This Row],[Number of HITs approved or rejected - Last 30 days]]&lt;&gt;0,Table1[[#This Row],[Worker ID]],0)</f>
        <v>0</v>
      </c>
      <c r="U745" t="str">
        <f>IF(AND(Table1[[#This Row],[HITS submitted before]]&lt;&gt;0,Table1[[#This Row],[Number of HITs approved or rejected - Last 30 days]]=0),Table1[[#This Row],[Worker ID]],0)</f>
        <v>A3HDMR3ZFQVT7B</v>
      </c>
      <c r="V745">
        <f>IF(AND(Table1[[#This Row],[HITS submitted before]]=0,Table1[[#This Row],[Number of HITs approved or rejected - Last 30 days]]&lt;&gt;0),Table1[[#This Row],[Worker ID]],0)</f>
        <v>0</v>
      </c>
      <c r="W745">
        <f>IF(AND(Table1[[#This Row],[HITS submitted before]]&lt;&gt;0,Table1[[#This Row],[Number of HITs approved or rejected - Last 30 days]]&lt;&gt;0),Table1[[#This Row],[Worker ID]],0)</f>
        <v>0</v>
      </c>
    </row>
    <row r="746" spans="1:23" x14ac:dyDescent="0.25">
      <c r="A746" t="s">
        <v>1213</v>
      </c>
      <c r="B746" t="s">
        <v>1214</v>
      </c>
      <c r="C746">
        <v>1</v>
      </c>
      <c r="D746">
        <v>0</v>
      </c>
      <c r="E746" s="1">
        <v>0</v>
      </c>
      <c r="F746">
        <f>Table1[[#This Row],[Number of HITs approved or rejected - Lifetime]]-Table1[[#This Row],[Number of HITs approved or rejected - Last 30 days]]</f>
        <v>1</v>
      </c>
      <c r="G746">
        <f>Table1[[#This Row],[Number of HITs approved - Lifetime]]-Table1[[#This Row],[Number of HITs approved - Last 30 days]]</f>
        <v>0</v>
      </c>
      <c r="H746">
        <f>IF(Table1[[#This Row],[HITS submitted before]]&gt;Table1[[#This Row],[HITs Approved Before]],Table1[[#This Row],[HITS submitted before]]-Table1[[#This Row],[HITs Approved Before]],0)</f>
        <v>1</v>
      </c>
      <c r="I746">
        <v>0</v>
      </c>
      <c r="J746">
        <v>0</v>
      </c>
      <c r="K746">
        <f>Table1[[#This Row],[Number of HITs approved or rejected - Last 30 days]]-Table1[[#This Row],[Number of HITs approved - Last 30 days]]</f>
        <v>0</v>
      </c>
      <c r="L74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6" s="1">
        <v>0</v>
      </c>
      <c r="N746">
        <v>0</v>
      </c>
      <c r="O746">
        <v>0</v>
      </c>
      <c r="P746" s="1">
        <v>0</v>
      </c>
      <c r="Q746" t="s">
        <v>15</v>
      </c>
      <c r="S746" t="str">
        <f>IF(Table1[[#This Row],[HITS submitted before]]&lt;&gt;0,Table1[[#This Row],[Worker ID]],0)</f>
        <v>A3HFIEX4B9MPMV</v>
      </c>
      <c r="T746">
        <f>IF(Table1[[#This Row],[Number of HITs approved or rejected - Last 30 days]]&lt;&gt;0,Table1[[#This Row],[Worker ID]],0)</f>
        <v>0</v>
      </c>
      <c r="U746" t="str">
        <f>IF(AND(Table1[[#This Row],[HITS submitted before]]&lt;&gt;0,Table1[[#This Row],[Number of HITs approved or rejected - Last 30 days]]=0),Table1[[#This Row],[Worker ID]],0)</f>
        <v>A3HFIEX4B9MPMV</v>
      </c>
      <c r="V746">
        <f>IF(AND(Table1[[#This Row],[HITS submitted before]]=0,Table1[[#This Row],[Number of HITs approved or rejected - Last 30 days]]&lt;&gt;0),Table1[[#This Row],[Worker ID]],0)</f>
        <v>0</v>
      </c>
      <c r="W746">
        <f>IF(AND(Table1[[#This Row],[HITS submitted before]]&lt;&gt;0,Table1[[#This Row],[Number of HITs approved or rejected - Last 30 days]]&lt;&gt;0),Table1[[#This Row],[Worker ID]],0)</f>
        <v>0</v>
      </c>
    </row>
    <row r="747" spans="1:23" x14ac:dyDescent="0.25">
      <c r="A747" t="s">
        <v>1219</v>
      </c>
      <c r="B747" t="s">
        <v>1220</v>
      </c>
      <c r="C747">
        <v>1</v>
      </c>
      <c r="D747">
        <v>1</v>
      </c>
      <c r="E747" s="1">
        <v>1</v>
      </c>
      <c r="F747">
        <f>Table1[[#This Row],[Number of HITs approved or rejected - Lifetime]]-Table1[[#This Row],[Number of HITs approved or rejected - Last 30 days]]</f>
        <v>1</v>
      </c>
      <c r="G747">
        <f>Table1[[#This Row],[Number of HITs approved - Lifetime]]-Table1[[#This Row],[Number of HITs approved - Last 30 days]]</f>
        <v>1</v>
      </c>
      <c r="H747">
        <f>IF(Table1[[#This Row],[HITS submitted before]]&gt;Table1[[#This Row],[HITs Approved Before]],Table1[[#This Row],[HITS submitted before]]-Table1[[#This Row],[HITs Approved Before]],0)</f>
        <v>0</v>
      </c>
      <c r="I747">
        <v>0</v>
      </c>
      <c r="J747">
        <v>0</v>
      </c>
      <c r="K747">
        <f>Table1[[#This Row],[Number of HITs approved or rejected - Last 30 days]]-Table1[[#This Row],[Number of HITs approved - Last 30 days]]</f>
        <v>0</v>
      </c>
      <c r="L74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7" s="1">
        <v>0</v>
      </c>
      <c r="N747">
        <v>0</v>
      </c>
      <c r="O747">
        <v>0</v>
      </c>
      <c r="P747" s="1">
        <v>0</v>
      </c>
      <c r="Q747" t="s">
        <v>15</v>
      </c>
      <c r="S747" t="str">
        <f>IF(Table1[[#This Row],[HITS submitted before]]&lt;&gt;0,Table1[[#This Row],[Worker ID]],0)</f>
        <v>A3HU9EZ7B6TPJ1</v>
      </c>
      <c r="T747">
        <f>IF(Table1[[#This Row],[Number of HITs approved or rejected - Last 30 days]]&lt;&gt;0,Table1[[#This Row],[Worker ID]],0)</f>
        <v>0</v>
      </c>
      <c r="U747" t="str">
        <f>IF(AND(Table1[[#This Row],[HITS submitted before]]&lt;&gt;0,Table1[[#This Row],[Number of HITs approved or rejected - Last 30 days]]=0),Table1[[#This Row],[Worker ID]],0)</f>
        <v>A3HU9EZ7B6TPJ1</v>
      </c>
      <c r="V747">
        <f>IF(AND(Table1[[#This Row],[HITS submitted before]]=0,Table1[[#This Row],[Number of HITs approved or rejected - Last 30 days]]&lt;&gt;0),Table1[[#This Row],[Worker ID]],0)</f>
        <v>0</v>
      </c>
      <c r="W747">
        <f>IF(AND(Table1[[#This Row],[HITS submitted before]]&lt;&gt;0,Table1[[#This Row],[Number of HITs approved or rejected - Last 30 days]]&lt;&gt;0),Table1[[#This Row],[Worker ID]],0)</f>
        <v>0</v>
      </c>
    </row>
    <row r="748" spans="1:23" x14ac:dyDescent="0.25">
      <c r="A748" t="s">
        <v>1223</v>
      </c>
      <c r="B748" t="s">
        <v>1224</v>
      </c>
      <c r="C748">
        <v>1</v>
      </c>
      <c r="D748">
        <v>1</v>
      </c>
      <c r="E748" s="1">
        <v>1</v>
      </c>
      <c r="F748">
        <f>Table1[[#This Row],[Number of HITs approved or rejected - Lifetime]]-Table1[[#This Row],[Number of HITs approved or rejected - Last 30 days]]</f>
        <v>1</v>
      </c>
      <c r="G748">
        <f>Table1[[#This Row],[Number of HITs approved - Lifetime]]-Table1[[#This Row],[Number of HITs approved - Last 30 days]]</f>
        <v>1</v>
      </c>
      <c r="H748">
        <f>IF(Table1[[#This Row],[HITS submitted before]]&gt;Table1[[#This Row],[HITs Approved Before]],Table1[[#This Row],[HITS submitted before]]-Table1[[#This Row],[HITs Approved Before]],0)</f>
        <v>0</v>
      </c>
      <c r="I748">
        <v>0</v>
      </c>
      <c r="J748">
        <v>0</v>
      </c>
      <c r="K748">
        <f>Table1[[#This Row],[Number of HITs approved or rejected - Last 30 days]]-Table1[[#This Row],[Number of HITs approved - Last 30 days]]</f>
        <v>0</v>
      </c>
      <c r="L74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8" s="1">
        <v>0</v>
      </c>
      <c r="N748">
        <v>0</v>
      </c>
      <c r="O748">
        <v>0</v>
      </c>
      <c r="P748" s="1">
        <v>0</v>
      </c>
      <c r="Q748" t="s">
        <v>15</v>
      </c>
      <c r="S748" t="str">
        <f>IF(Table1[[#This Row],[HITS submitted before]]&lt;&gt;0,Table1[[#This Row],[Worker ID]],0)</f>
        <v>A3HXWYV208DMKB</v>
      </c>
      <c r="T748">
        <f>IF(Table1[[#This Row],[Number of HITs approved or rejected - Last 30 days]]&lt;&gt;0,Table1[[#This Row],[Worker ID]],0)</f>
        <v>0</v>
      </c>
      <c r="U748" t="str">
        <f>IF(AND(Table1[[#This Row],[HITS submitted before]]&lt;&gt;0,Table1[[#This Row],[Number of HITs approved or rejected - Last 30 days]]=0),Table1[[#This Row],[Worker ID]],0)</f>
        <v>A3HXWYV208DMKB</v>
      </c>
      <c r="V748">
        <f>IF(AND(Table1[[#This Row],[HITS submitted before]]=0,Table1[[#This Row],[Number of HITs approved or rejected - Last 30 days]]&lt;&gt;0),Table1[[#This Row],[Worker ID]],0)</f>
        <v>0</v>
      </c>
      <c r="W748">
        <f>IF(AND(Table1[[#This Row],[HITS submitted before]]&lt;&gt;0,Table1[[#This Row],[Number of HITs approved or rejected - Last 30 days]]&lt;&gt;0),Table1[[#This Row],[Worker ID]],0)</f>
        <v>0</v>
      </c>
    </row>
    <row r="749" spans="1:23" x14ac:dyDescent="0.25">
      <c r="A749" t="s">
        <v>1225</v>
      </c>
      <c r="B749" t="s">
        <v>1226</v>
      </c>
      <c r="C749">
        <v>1</v>
      </c>
      <c r="D749">
        <v>1</v>
      </c>
      <c r="E749" s="1">
        <v>1</v>
      </c>
      <c r="F749">
        <f>Table1[[#This Row],[Number of HITs approved or rejected - Lifetime]]-Table1[[#This Row],[Number of HITs approved or rejected - Last 30 days]]</f>
        <v>1</v>
      </c>
      <c r="G749">
        <f>Table1[[#This Row],[Number of HITs approved - Lifetime]]-Table1[[#This Row],[Number of HITs approved - Last 30 days]]</f>
        <v>1</v>
      </c>
      <c r="H749">
        <f>IF(Table1[[#This Row],[HITS submitted before]]&gt;Table1[[#This Row],[HITs Approved Before]],Table1[[#This Row],[HITS submitted before]]-Table1[[#This Row],[HITs Approved Before]],0)</f>
        <v>0</v>
      </c>
      <c r="I749">
        <v>0</v>
      </c>
      <c r="J749">
        <v>0</v>
      </c>
      <c r="K749">
        <f>Table1[[#This Row],[Number of HITs approved or rejected - Last 30 days]]-Table1[[#This Row],[Number of HITs approved - Last 30 days]]</f>
        <v>0</v>
      </c>
      <c r="L74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49" s="1">
        <v>0</v>
      </c>
      <c r="N749">
        <v>0</v>
      </c>
      <c r="O749">
        <v>0</v>
      </c>
      <c r="P749" s="1">
        <v>0</v>
      </c>
      <c r="Q749" t="s">
        <v>15</v>
      </c>
      <c r="S749" t="str">
        <f>IF(Table1[[#This Row],[HITS submitted before]]&lt;&gt;0,Table1[[#This Row],[Worker ID]],0)</f>
        <v>A3I9FTHSULHPYS</v>
      </c>
      <c r="T749">
        <f>IF(Table1[[#This Row],[Number of HITs approved or rejected - Last 30 days]]&lt;&gt;0,Table1[[#This Row],[Worker ID]],0)</f>
        <v>0</v>
      </c>
      <c r="U749" t="str">
        <f>IF(AND(Table1[[#This Row],[HITS submitted before]]&lt;&gt;0,Table1[[#This Row],[Number of HITs approved or rejected - Last 30 days]]=0),Table1[[#This Row],[Worker ID]],0)</f>
        <v>A3I9FTHSULHPYS</v>
      </c>
      <c r="V749">
        <f>IF(AND(Table1[[#This Row],[HITS submitted before]]=0,Table1[[#This Row],[Number of HITs approved or rejected - Last 30 days]]&lt;&gt;0),Table1[[#This Row],[Worker ID]],0)</f>
        <v>0</v>
      </c>
      <c r="W749">
        <f>IF(AND(Table1[[#This Row],[HITS submitted before]]&lt;&gt;0,Table1[[#This Row],[Number of HITs approved or rejected - Last 30 days]]&lt;&gt;0),Table1[[#This Row],[Worker ID]],0)</f>
        <v>0</v>
      </c>
    </row>
    <row r="750" spans="1:23" x14ac:dyDescent="0.25">
      <c r="A750" t="s">
        <v>1229</v>
      </c>
      <c r="B750" t="s">
        <v>1230</v>
      </c>
      <c r="C750">
        <v>1</v>
      </c>
      <c r="D750">
        <v>1</v>
      </c>
      <c r="E750" s="1">
        <v>1</v>
      </c>
      <c r="F750">
        <f>Table1[[#This Row],[Number of HITs approved or rejected - Lifetime]]-Table1[[#This Row],[Number of HITs approved or rejected - Last 30 days]]</f>
        <v>1</v>
      </c>
      <c r="G750">
        <f>Table1[[#This Row],[Number of HITs approved - Lifetime]]-Table1[[#This Row],[Number of HITs approved - Last 30 days]]</f>
        <v>1</v>
      </c>
      <c r="H750">
        <f>IF(Table1[[#This Row],[HITS submitted before]]&gt;Table1[[#This Row],[HITs Approved Before]],Table1[[#This Row],[HITS submitted before]]-Table1[[#This Row],[HITs Approved Before]],0)</f>
        <v>0</v>
      </c>
      <c r="I750">
        <v>0</v>
      </c>
      <c r="J750">
        <v>0</v>
      </c>
      <c r="K750">
        <f>Table1[[#This Row],[Number of HITs approved or rejected - Last 30 days]]-Table1[[#This Row],[Number of HITs approved - Last 30 days]]</f>
        <v>0</v>
      </c>
      <c r="L75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0" s="1">
        <v>0</v>
      </c>
      <c r="N750">
        <v>0</v>
      </c>
      <c r="O750">
        <v>0</v>
      </c>
      <c r="P750" s="1">
        <v>0</v>
      </c>
      <c r="Q750" t="s">
        <v>15</v>
      </c>
      <c r="S750" t="str">
        <f>IF(Table1[[#This Row],[HITS submitted before]]&lt;&gt;0,Table1[[#This Row],[Worker ID]],0)</f>
        <v>A3IDP3T6WN1TVO</v>
      </c>
      <c r="T750">
        <f>IF(Table1[[#This Row],[Number of HITs approved or rejected - Last 30 days]]&lt;&gt;0,Table1[[#This Row],[Worker ID]],0)</f>
        <v>0</v>
      </c>
      <c r="U750" t="str">
        <f>IF(AND(Table1[[#This Row],[HITS submitted before]]&lt;&gt;0,Table1[[#This Row],[Number of HITs approved or rejected - Last 30 days]]=0),Table1[[#This Row],[Worker ID]],0)</f>
        <v>A3IDP3T6WN1TVO</v>
      </c>
      <c r="V750">
        <f>IF(AND(Table1[[#This Row],[HITS submitted before]]=0,Table1[[#This Row],[Number of HITs approved or rejected - Last 30 days]]&lt;&gt;0),Table1[[#This Row],[Worker ID]],0)</f>
        <v>0</v>
      </c>
      <c r="W750">
        <f>IF(AND(Table1[[#This Row],[HITS submitted before]]&lt;&gt;0,Table1[[#This Row],[Number of HITs approved or rejected - Last 30 days]]&lt;&gt;0),Table1[[#This Row],[Worker ID]],0)</f>
        <v>0</v>
      </c>
    </row>
    <row r="751" spans="1:23" x14ac:dyDescent="0.25">
      <c r="A751" t="s">
        <v>1231</v>
      </c>
      <c r="B751" t="s">
        <v>1232</v>
      </c>
      <c r="C751">
        <v>1</v>
      </c>
      <c r="D751">
        <v>1</v>
      </c>
      <c r="E751" s="1">
        <v>1</v>
      </c>
      <c r="F751">
        <f>Table1[[#This Row],[Number of HITs approved or rejected - Lifetime]]-Table1[[#This Row],[Number of HITs approved or rejected - Last 30 days]]</f>
        <v>1</v>
      </c>
      <c r="G751">
        <f>Table1[[#This Row],[Number of HITs approved - Lifetime]]-Table1[[#This Row],[Number of HITs approved - Last 30 days]]</f>
        <v>1</v>
      </c>
      <c r="H751">
        <f>IF(Table1[[#This Row],[HITS submitted before]]&gt;Table1[[#This Row],[HITs Approved Before]],Table1[[#This Row],[HITS submitted before]]-Table1[[#This Row],[HITs Approved Before]],0)</f>
        <v>0</v>
      </c>
      <c r="I751">
        <v>0</v>
      </c>
      <c r="J751">
        <v>0</v>
      </c>
      <c r="K751">
        <f>Table1[[#This Row],[Number of HITs approved or rejected - Last 30 days]]-Table1[[#This Row],[Number of HITs approved - Last 30 days]]</f>
        <v>0</v>
      </c>
      <c r="L75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1" s="1">
        <v>0</v>
      </c>
      <c r="N751">
        <v>0</v>
      </c>
      <c r="O751">
        <v>0</v>
      </c>
      <c r="P751" s="1">
        <v>0</v>
      </c>
      <c r="Q751" t="s">
        <v>15</v>
      </c>
      <c r="S751" t="str">
        <f>IF(Table1[[#This Row],[HITS submitted before]]&lt;&gt;0,Table1[[#This Row],[Worker ID]],0)</f>
        <v>A3IN7H6ICGCAY8</v>
      </c>
      <c r="T751">
        <f>IF(Table1[[#This Row],[Number of HITs approved or rejected - Last 30 days]]&lt;&gt;0,Table1[[#This Row],[Worker ID]],0)</f>
        <v>0</v>
      </c>
      <c r="U751" t="str">
        <f>IF(AND(Table1[[#This Row],[HITS submitted before]]&lt;&gt;0,Table1[[#This Row],[Number of HITs approved or rejected - Last 30 days]]=0),Table1[[#This Row],[Worker ID]],0)</f>
        <v>A3IN7H6ICGCAY8</v>
      </c>
      <c r="V751">
        <f>IF(AND(Table1[[#This Row],[HITS submitted before]]=0,Table1[[#This Row],[Number of HITs approved or rejected - Last 30 days]]&lt;&gt;0),Table1[[#This Row],[Worker ID]],0)</f>
        <v>0</v>
      </c>
      <c r="W751">
        <f>IF(AND(Table1[[#This Row],[HITS submitted before]]&lt;&gt;0,Table1[[#This Row],[Number of HITs approved or rejected - Last 30 days]]&lt;&gt;0),Table1[[#This Row],[Worker ID]],0)</f>
        <v>0</v>
      </c>
    </row>
    <row r="752" spans="1:23" x14ac:dyDescent="0.25">
      <c r="A752" t="s">
        <v>1233</v>
      </c>
      <c r="B752" t="s">
        <v>1234</v>
      </c>
      <c r="C752">
        <v>1</v>
      </c>
      <c r="D752">
        <v>1</v>
      </c>
      <c r="E752" s="1">
        <v>1</v>
      </c>
      <c r="F752">
        <f>Table1[[#This Row],[Number of HITs approved or rejected - Lifetime]]-Table1[[#This Row],[Number of HITs approved or rejected - Last 30 days]]</f>
        <v>1</v>
      </c>
      <c r="G752">
        <f>Table1[[#This Row],[Number of HITs approved - Lifetime]]-Table1[[#This Row],[Number of HITs approved - Last 30 days]]</f>
        <v>1</v>
      </c>
      <c r="H752">
        <f>IF(Table1[[#This Row],[HITS submitted before]]&gt;Table1[[#This Row],[HITs Approved Before]],Table1[[#This Row],[HITS submitted before]]-Table1[[#This Row],[HITs Approved Before]],0)</f>
        <v>0</v>
      </c>
      <c r="I752">
        <v>0</v>
      </c>
      <c r="J752">
        <v>0</v>
      </c>
      <c r="K752">
        <f>Table1[[#This Row],[Number of HITs approved or rejected - Last 30 days]]-Table1[[#This Row],[Number of HITs approved - Last 30 days]]</f>
        <v>0</v>
      </c>
      <c r="L75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2" s="1">
        <v>0</v>
      </c>
      <c r="N752">
        <v>0</v>
      </c>
      <c r="O752">
        <v>0</v>
      </c>
      <c r="P752" s="1">
        <v>0</v>
      </c>
      <c r="Q752" t="s">
        <v>15</v>
      </c>
      <c r="S752" t="str">
        <f>IF(Table1[[#This Row],[HITS submitted before]]&lt;&gt;0,Table1[[#This Row],[Worker ID]],0)</f>
        <v>A3IO0ISIPCL5YG</v>
      </c>
      <c r="T752">
        <f>IF(Table1[[#This Row],[Number of HITs approved or rejected - Last 30 days]]&lt;&gt;0,Table1[[#This Row],[Worker ID]],0)</f>
        <v>0</v>
      </c>
      <c r="U752" t="str">
        <f>IF(AND(Table1[[#This Row],[HITS submitted before]]&lt;&gt;0,Table1[[#This Row],[Number of HITs approved or rejected - Last 30 days]]=0),Table1[[#This Row],[Worker ID]],0)</f>
        <v>A3IO0ISIPCL5YG</v>
      </c>
      <c r="V752">
        <f>IF(AND(Table1[[#This Row],[HITS submitted before]]=0,Table1[[#This Row],[Number of HITs approved or rejected - Last 30 days]]&lt;&gt;0),Table1[[#This Row],[Worker ID]],0)</f>
        <v>0</v>
      </c>
      <c r="W752">
        <f>IF(AND(Table1[[#This Row],[HITS submitted before]]&lt;&gt;0,Table1[[#This Row],[Number of HITs approved or rejected - Last 30 days]]&lt;&gt;0),Table1[[#This Row],[Worker ID]],0)</f>
        <v>0</v>
      </c>
    </row>
    <row r="753" spans="1:23" x14ac:dyDescent="0.25">
      <c r="A753" t="s">
        <v>1237</v>
      </c>
      <c r="B753" t="s">
        <v>1238</v>
      </c>
      <c r="C753">
        <v>1</v>
      </c>
      <c r="D753">
        <v>1</v>
      </c>
      <c r="E753" s="1">
        <v>1</v>
      </c>
      <c r="F753">
        <f>Table1[[#This Row],[Number of HITs approved or rejected - Lifetime]]-Table1[[#This Row],[Number of HITs approved or rejected - Last 30 days]]</f>
        <v>1</v>
      </c>
      <c r="G753">
        <f>Table1[[#This Row],[Number of HITs approved - Lifetime]]-Table1[[#This Row],[Number of HITs approved - Last 30 days]]</f>
        <v>1</v>
      </c>
      <c r="H753">
        <f>IF(Table1[[#This Row],[HITS submitted before]]&gt;Table1[[#This Row],[HITs Approved Before]],Table1[[#This Row],[HITS submitted before]]-Table1[[#This Row],[HITs Approved Before]],0)</f>
        <v>0</v>
      </c>
      <c r="I753">
        <v>0</v>
      </c>
      <c r="J753">
        <v>0</v>
      </c>
      <c r="K753">
        <f>Table1[[#This Row],[Number of HITs approved or rejected - Last 30 days]]-Table1[[#This Row],[Number of HITs approved - Last 30 days]]</f>
        <v>0</v>
      </c>
      <c r="L75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3" s="1">
        <v>0</v>
      </c>
      <c r="N753">
        <v>0</v>
      </c>
      <c r="O753">
        <v>0</v>
      </c>
      <c r="P753" s="1">
        <v>0</v>
      </c>
      <c r="Q753" t="s">
        <v>15</v>
      </c>
      <c r="S753" t="str">
        <f>IF(Table1[[#This Row],[HITS submitted before]]&lt;&gt;0,Table1[[#This Row],[Worker ID]],0)</f>
        <v>A3J8Y94SGZ3R0E</v>
      </c>
      <c r="T753">
        <f>IF(Table1[[#This Row],[Number of HITs approved or rejected - Last 30 days]]&lt;&gt;0,Table1[[#This Row],[Worker ID]],0)</f>
        <v>0</v>
      </c>
      <c r="U753" t="str">
        <f>IF(AND(Table1[[#This Row],[HITS submitted before]]&lt;&gt;0,Table1[[#This Row],[Number of HITs approved or rejected - Last 30 days]]=0),Table1[[#This Row],[Worker ID]],0)</f>
        <v>A3J8Y94SGZ3R0E</v>
      </c>
      <c r="V753">
        <f>IF(AND(Table1[[#This Row],[HITS submitted before]]=0,Table1[[#This Row],[Number of HITs approved or rejected - Last 30 days]]&lt;&gt;0),Table1[[#This Row],[Worker ID]],0)</f>
        <v>0</v>
      </c>
      <c r="W753">
        <f>IF(AND(Table1[[#This Row],[HITS submitted before]]&lt;&gt;0,Table1[[#This Row],[Number of HITs approved or rejected - Last 30 days]]&lt;&gt;0),Table1[[#This Row],[Worker ID]],0)</f>
        <v>0</v>
      </c>
    </row>
    <row r="754" spans="1:23" x14ac:dyDescent="0.25">
      <c r="A754" t="s">
        <v>1245</v>
      </c>
      <c r="B754" t="s">
        <v>1246</v>
      </c>
      <c r="C754">
        <v>1</v>
      </c>
      <c r="D754">
        <v>0</v>
      </c>
      <c r="E754" s="1">
        <v>0</v>
      </c>
      <c r="F754">
        <f>Table1[[#This Row],[Number of HITs approved or rejected - Lifetime]]-Table1[[#This Row],[Number of HITs approved or rejected - Last 30 days]]</f>
        <v>1</v>
      </c>
      <c r="G754">
        <f>Table1[[#This Row],[Number of HITs approved - Lifetime]]-Table1[[#This Row],[Number of HITs approved - Last 30 days]]</f>
        <v>0</v>
      </c>
      <c r="H754">
        <f>IF(Table1[[#This Row],[HITS submitted before]]&gt;Table1[[#This Row],[HITs Approved Before]],Table1[[#This Row],[HITS submitted before]]-Table1[[#This Row],[HITs Approved Before]],0)</f>
        <v>1</v>
      </c>
      <c r="I754">
        <v>0</v>
      </c>
      <c r="J754">
        <v>0</v>
      </c>
      <c r="K754">
        <f>Table1[[#This Row],[Number of HITs approved or rejected - Last 30 days]]-Table1[[#This Row],[Number of HITs approved - Last 30 days]]</f>
        <v>0</v>
      </c>
      <c r="L75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4" s="1">
        <v>0</v>
      </c>
      <c r="N754">
        <v>0</v>
      </c>
      <c r="O754">
        <v>0</v>
      </c>
      <c r="P754" s="1">
        <v>0</v>
      </c>
      <c r="Q754" t="s">
        <v>15</v>
      </c>
      <c r="S754" t="str">
        <f>IF(Table1[[#This Row],[HITS submitted before]]&lt;&gt;0,Table1[[#This Row],[Worker ID]],0)</f>
        <v>A3JW98KH81G738</v>
      </c>
      <c r="T754">
        <f>IF(Table1[[#This Row],[Number of HITs approved or rejected - Last 30 days]]&lt;&gt;0,Table1[[#This Row],[Worker ID]],0)</f>
        <v>0</v>
      </c>
      <c r="U754" t="str">
        <f>IF(AND(Table1[[#This Row],[HITS submitted before]]&lt;&gt;0,Table1[[#This Row],[Number of HITs approved or rejected - Last 30 days]]=0),Table1[[#This Row],[Worker ID]],0)</f>
        <v>A3JW98KH81G738</v>
      </c>
      <c r="V754">
        <f>IF(AND(Table1[[#This Row],[HITS submitted before]]=0,Table1[[#This Row],[Number of HITs approved or rejected - Last 30 days]]&lt;&gt;0),Table1[[#This Row],[Worker ID]],0)</f>
        <v>0</v>
      </c>
      <c r="W754">
        <f>IF(AND(Table1[[#This Row],[HITS submitted before]]&lt;&gt;0,Table1[[#This Row],[Number of HITs approved or rejected - Last 30 days]]&lt;&gt;0),Table1[[#This Row],[Worker ID]],0)</f>
        <v>0</v>
      </c>
    </row>
    <row r="755" spans="1:23" x14ac:dyDescent="0.25">
      <c r="A755" t="s">
        <v>1251</v>
      </c>
      <c r="B755" t="s">
        <v>1252</v>
      </c>
      <c r="C755">
        <v>1</v>
      </c>
      <c r="D755">
        <v>1</v>
      </c>
      <c r="E755" s="1">
        <v>1</v>
      </c>
      <c r="F755">
        <f>Table1[[#This Row],[Number of HITs approved or rejected - Lifetime]]-Table1[[#This Row],[Number of HITs approved or rejected - Last 30 days]]</f>
        <v>1</v>
      </c>
      <c r="G755">
        <f>Table1[[#This Row],[Number of HITs approved - Lifetime]]-Table1[[#This Row],[Number of HITs approved - Last 30 days]]</f>
        <v>1</v>
      </c>
      <c r="H755">
        <f>IF(Table1[[#This Row],[HITS submitted before]]&gt;Table1[[#This Row],[HITs Approved Before]],Table1[[#This Row],[HITS submitted before]]-Table1[[#This Row],[HITs Approved Before]],0)</f>
        <v>0</v>
      </c>
      <c r="I755">
        <v>0</v>
      </c>
      <c r="J755">
        <v>0</v>
      </c>
      <c r="K755">
        <f>Table1[[#This Row],[Number of HITs approved or rejected - Last 30 days]]-Table1[[#This Row],[Number of HITs approved - Last 30 days]]</f>
        <v>0</v>
      </c>
      <c r="L75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5" s="1">
        <v>0</v>
      </c>
      <c r="N755">
        <v>0</v>
      </c>
      <c r="O755">
        <v>0</v>
      </c>
      <c r="P755" s="1">
        <v>0</v>
      </c>
      <c r="Q755" t="s">
        <v>15</v>
      </c>
      <c r="S755" t="str">
        <f>IF(Table1[[#This Row],[HITS submitted before]]&lt;&gt;0,Table1[[#This Row],[Worker ID]],0)</f>
        <v>A3KCUB6P3IE8NL</v>
      </c>
      <c r="T755">
        <f>IF(Table1[[#This Row],[Number of HITs approved or rejected - Last 30 days]]&lt;&gt;0,Table1[[#This Row],[Worker ID]],0)</f>
        <v>0</v>
      </c>
      <c r="U755" t="str">
        <f>IF(AND(Table1[[#This Row],[HITS submitted before]]&lt;&gt;0,Table1[[#This Row],[Number of HITs approved or rejected - Last 30 days]]=0),Table1[[#This Row],[Worker ID]],0)</f>
        <v>A3KCUB6P3IE8NL</v>
      </c>
      <c r="V755">
        <f>IF(AND(Table1[[#This Row],[HITS submitted before]]=0,Table1[[#This Row],[Number of HITs approved or rejected - Last 30 days]]&lt;&gt;0),Table1[[#This Row],[Worker ID]],0)</f>
        <v>0</v>
      </c>
      <c r="W755">
        <f>IF(AND(Table1[[#This Row],[HITS submitted before]]&lt;&gt;0,Table1[[#This Row],[Number of HITs approved or rejected - Last 30 days]]&lt;&gt;0),Table1[[#This Row],[Worker ID]],0)</f>
        <v>0</v>
      </c>
    </row>
    <row r="756" spans="1:23" x14ac:dyDescent="0.25">
      <c r="A756" t="s">
        <v>1255</v>
      </c>
      <c r="B756" t="s">
        <v>1256</v>
      </c>
      <c r="C756">
        <v>1</v>
      </c>
      <c r="D756">
        <v>0</v>
      </c>
      <c r="E756" s="1">
        <v>0</v>
      </c>
      <c r="F756">
        <f>Table1[[#This Row],[Number of HITs approved or rejected - Lifetime]]-Table1[[#This Row],[Number of HITs approved or rejected - Last 30 days]]</f>
        <v>1</v>
      </c>
      <c r="G756">
        <f>Table1[[#This Row],[Number of HITs approved - Lifetime]]-Table1[[#This Row],[Number of HITs approved - Last 30 days]]</f>
        <v>0</v>
      </c>
      <c r="H756">
        <f>IF(Table1[[#This Row],[HITS submitted before]]&gt;Table1[[#This Row],[HITs Approved Before]],Table1[[#This Row],[HITS submitted before]]-Table1[[#This Row],[HITs Approved Before]],0)</f>
        <v>1</v>
      </c>
      <c r="I756">
        <v>0</v>
      </c>
      <c r="J756">
        <v>0</v>
      </c>
      <c r="K756">
        <f>Table1[[#This Row],[Number of HITs approved or rejected - Last 30 days]]-Table1[[#This Row],[Number of HITs approved - Last 30 days]]</f>
        <v>0</v>
      </c>
      <c r="L75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6" s="1">
        <v>0</v>
      </c>
      <c r="N756">
        <v>0</v>
      </c>
      <c r="O756">
        <v>0</v>
      </c>
      <c r="P756" s="1">
        <v>0</v>
      </c>
      <c r="Q756" t="s">
        <v>15</v>
      </c>
      <c r="S756" t="str">
        <f>IF(Table1[[#This Row],[HITS submitted before]]&lt;&gt;0,Table1[[#This Row],[Worker ID]],0)</f>
        <v>A3KMH3ZLZQXPQ</v>
      </c>
      <c r="T756">
        <f>IF(Table1[[#This Row],[Number of HITs approved or rejected - Last 30 days]]&lt;&gt;0,Table1[[#This Row],[Worker ID]],0)</f>
        <v>0</v>
      </c>
      <c r="U756" t="str">
        <f>IF(AND(Table1[[#This Row],[HITS submitted before]]&lt;&gt;0,Table1[[#This Row],[Number of HITs approved or rejected - Last 30 days]]=0),Table1[[#This Row],[Worker ID]],0)</f>
        <v>A3KMH3ZLZQXPQ</v>
      </c>
      <c r="V756">
        <f>IF(AND(Table1[[#This Row],[HITS submitted before]]=0,Table1[[#This Row],[Number of HITs approved or rejected - Last 30 days]]&lt;&gt;0),Table1[[#This Row],[Worker ID]],0)</f>
        <v>0</v>
      </c>
      <c r="W756">
        <f>IF(AND(Table1[[#This Row],[HITS submitted before]]&lt;&gt;0,Table1[[#This Row],[Number of HITs approved or rejected - Last 30 days]]&lt;&gt;0),Table1[[#This Row],[Worker ID]],0)</f>
        <v>0</v>
      </c>
    </row>
    <row r="757" spans="1:23" x14ac:dyDescent="0.25">
      <c r="A757" t="s">
        <v>1265</v>
      </c>
      <c r="B757" t="s">
        <v>1266</v>
      </c>
      <c r="C757">
        <v>1</v>
      </c>
      <c r="D757">
        <v>1</v>
      </c>
      <c r="E757" s="1">
        <v>1</v>
      </c>
      <c r="F757">
        <f>Table1[[#This Row],[Number of HITs approved or rejected - Lifetime]]-Table1[[#This Row],[Number of HITs approved or rejected - Last 30 days]]</f>
        <v>1</v>
      </c>
      <c r="G757">
        <f>Table1[[#This Row],[Number of HITs approved - Lifetime]]-Table1[[#This Row],[Number of HITs approved - Last 30 days]]</f>
        <v>1</v>
      </c>
      <c r="H757">
        <f>IF(Table1[[#This Row],[HITS submitted before]]&gt;Table1[[#This Row],[HITs Approved Before]],Table1[[#This Row],[HITS submitted before]]-Table1[[#This Row],[HITs Approved Before]],0)</f>
        <v>0</v>
      </c>
      <c r="I757">
        <v>0</v>
      </c>
      <c r="J757">
        <v>0</v>
      </c>
      <c r="K757">
        <f>Table1[[#This Row],[Number of HITs approved or rejected - Last 30 days]]-Table1[[#This Row],[Number of HITs approved - Last 30 days]]</f>
        <v>0</v>
      </c>
      <c r="L75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7" s="1">
        <v>0</v>
      </c>
      <c r="N757">
        <v>0</v>
      </c>
      <c r="O757">
        <v>0</v>
      </c>
      <c r="P757" s="1">
        <v>0</v>
      </c>
      <c r="Q757" t="s">
        <v>15</v>
      </c>
      <c r="S757" t="str">
        <f>IF(Table1[[#This Row],[HITS submitted before]]&lt;&gt;0,Table1[[#This Row],[Worker ID]],0)</f>
        <v>A3L6JZ3UQ3LFVB</v>
      </c>
      <c r="T757">
        <f>IF(Table1[[#This Row],[Number of HITs approved or rejected - Last 30 days]]&lt;&gt;0,Table1[[#This Row],[Worker ID]],0)</f>
        <v>0</v>
      </c>
      <c r="U757" t="str">
        <f>IF(AND(Table1[[#This Row],[HITS submitted before]]&lt;&gt;0,Table1[[#This Row],[Number of HITs approved or rejected - Last 30 days]]=0),Table1[[#This Row],[Worker ID]],0)</f>
        <v>A3L6JZ3UQ3LFVB</v>
      </c>
      <c r="V757">
        <f>IF(AND(Table1[[#This Row],[HITS submitted before]]=0,Table1[[#This Row],[Number of HITs approved or rejected - Last 30 days]]&lt;&gt;0),Table1[[#This Row],[Worker ID]],0)</f>
        <v>0</v>
      </c>
      <c r="W757">
        <f>IF(AND(Table1[[#This Row],[HITS submitted before]]&lt;&gt;0,Table1[[#This Row],[Number of HITs approved or rejected - Last 30 days]]&lt;&gt;0),Table1[[#This Row],[Worker ID]],0)</f>
        <v>0</v>
      </c>
    </row>
    <row r="758" spans="1:23" x14ac:dyDescent="0.25">
      <c r="A758" t="s">
        <v>1267</v>
      </c>
      <c r="B758" t="s">
        <v>1268</v>
      </c>
      <c r="C758">
        <v>1</v>
      </c>
      <c r="D758">
        <v>1</v>
      </c>
      <c r="E758" s="1">
        <v>1</v>
      </c>
      <c r="F758">
        <f>Table1[[#This Row],[Number of HITs approved or rejected - Lifetime]]-Table1[[#This Row],[Number of HITs approved or rejected - Last 30 days]]</f>
        <v>1</v>
      </c>
      <c r="G758">
        <f>Table1[[#This Row],[Number of HITs approved - Lifetime]]-Table1[[#This Row],[Number of HITs approved - Last 30 days]]</f>
        <v>1</v>
      </c>
      <c r="H758">
        <f>IF(Table1[[#This Row],[HITS submitted before]]&gt;Table1[[#This Row],[HITs Approved Before]],Table1[[#This Row],[HITS submitted before]]-Table1[[#This Row],[HITs Approved Before]],0)</f>
        <v>0</v>
      </c>
      <c r="I758">
        <v>0</v>
      </c>
      <c r="J758">
        <v>0</v>
      </c>
      <c r="K758">
        <f>Table1[[#This Row],[Number of HITs approved or rejected - Last 30 days]]-Table1[[#This Row],[Number of HITs approved - Last 30 days]]</f>
        <v>0</v>
      </c>
      <c r="L75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8" s="1">
        <v>0</v>
      </c>
      <c r="N758">
        <v>0</v>
      </c>
      <c r="O758">
        <v>0</v>
      </c>
      <c r="P758" s="1">
        <v>0</v>
      </c>
      <c r="Q758" t="s">
        <v>15</v>
      </c>
      <c r="S758" t="str">
        <f>IF(Table1[[#This Row],[HITS submitted before]]&lt;&gt;0,Table1[[#This Row],[Worker ID]],0)</f>
        <v>A3L6XZCGHKA9WY</v>
      </c>
      <c r="T758">
        <f>IF(Table1[[#This Row],[Number of HITs approved or rejected - Last 30 days]]&lt;&gt;0,Table1[[#This Row],[Worker ID]],0)</f>
        <v>0</v>
      </c>
      <c r="U758" t="str">
        <f>IF(AND(Table1[[#This Row],[HITS submitted before]]&lt;&gt;0,Table1[[#This Row],[Number of HITs approved or rejected - Last 30 days]]=0),Table1[[#This Row],[Worker ID]],0)</f>
        <v>A3L6XZCGHKA9WY</v>
      </c>
      <c r="V758">
        <f>IF(AND(Table1[[#This Row],[HITS submitted before]]=0,Table1[[#This Row],[Number of HITs approved or rejected - Last 30 days]]&lt;&gt;0),Table1[[#This Row],[Worker ID]],0)</f>
        <v>0</v>
      </c>
      <c r="W758">
        <f>IF(AND(Table1[[#This Row],[HITS submitted before]]&lt;&gt;0,Table1[[#This Row],[Number of HITs approved or rejected - Last 30 days]]&lt;&gt;0),Table1[[#This Row],[Worker ID]],0)</f>
        <v>0</v>
      </c>
    </row>
    <row r="759" spans="1:23" x14ac:dyDescent="0.25">
      <c r="A759" t="s">
        <v>1269</v>
      </c>
      <c r="B759" t="s">
        <v>1270</v>
      </c>
      <c r="C759">
        <v>1</v>
      </c>
      <c r="D759">
        <v>1</v>
      </c>
      <c r="E759" s="1">
        <v>1</v>
      </c>
      <c r="F759">
        <f>Table1[[#This Row],[Number of HITs approved or rejected - Lifetime]]-Table1[[#This Row],[Number of HITs approved or rejected - Last 30 days]]</f>
        <v>1</v>
      </c>
      <c r="G759">
        <f>Table1[[#This Row],[Number of HITs approved - Lifetime]]-Table1[[#This Row],[Number of HITs approved - Last 30 days]]</f>
        <v>1</v>
      </c>
      <c r="H759">
        <f>IF(Table1[[#This Row],[HITS submitted before]]&gt;Table1[[#This Row],[HITs Approved Before]],Table1[[#This Row],[HITS submitted before]]-Table1[[#This Row],[HITs Approved Before]],0)</f>
        <v>0</v>
      </c>
      <c r="I759">
        <v>0</v>
      </c>
      <c r="J759">
        <v>0</v>
      </c>
      <c r="K759">
        <f>Table1[[#This Row],[Number of HITs approved or rejected - Last 30 days]]-Table1[[#This Row],[Number of HITs approved - Last 30 days]]</f>
        <v>0</v>
      </c>
      <c r="L75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59" s="1">
        <v>0</v>
      </c>
      <c r="N759">
        <v>0</v>
      </c>
      <c r="O759">
        <v>0</v>
      </c>
      <c r="P759" s="1">
        <v>0</v>
      </c>
      <c r="Q759" t="s">
        <v>15</v>
      </c>
      <c r="S759" t="str">
        <f>IF(Table1[[#This Row],[HITS submitted before]]&lt;&gt;0,Table1[[#This Row],[Worker ID]],0)</f>
        <v>A3L7WOLUQ8EE4M</v>
      </c>
      <c r="T759">
        <f>IF(Table1[[#This Row],[Number of HITs approved or rejected - Last 30 days]]&lt;&gt;0,Table1[[#This Row],[Worker ID]],0)</f>
        <v>0</v>
      </c>
      <c r="U759" t="str">
        <f>IF(AND(Table1[[#This Row],[HITS submitted before]]&lt;&gt;0,Table1[[#This Row],[Number of HITs approved or rejected - Last 30 days]]=0),Table1[[#This Row],[Worker ID]],0)</f>
        <v>A3L7WOLUQ8EE4M</v>
      </c>
      <c r="V759">
        <f>IF(AND(Table1[[#This Row],[HITS submitted before]]=0,Table1[[#This Row],[Number of HITs approved or rejected - Last 30 days]]&lt;&gt;0),Table1[[#This Row],[Worker ID]],0)</f>
        <v>0</v>
      </c>
      <c r="W759">
        <f>IF(AND(Table1[[#This Row],[HITS submitted before]]&lt;&gt;0,Table1[[#This Row],[Number of HITs approved or rejected - Last 30 days]]&lt;&gt;0),Table1[[#This Row],[Worker ID]],0)</f>
        <v>0</v>
      </c>
    </row>
    <row r="760" spans="1:23" x14ac:dyDescent="0.25">
      <c r="A760" t="s">
        <v>1277</v>
      </c>
      <c r="B760" t="s">
        <v>1278</v>
      </c>
      <c r="C760">
        <v>1</v>
      </c>
      <c r="D760">
        <v>1</v>
      </c>
      <c r="E760" s="1">
        <v>1</v>
      </c>
      <c r="F760">
        <f>Table1[[#This Row],[Number of HITs approved or rejected - Lifetime]]-Table1[[#This Row],[Number of HITs approved or rejected - Last 30 days]]</f>
        <v>1</v>
      </c>
      <c r="G760">
        <f>Table1[[#This Row],[Number of HITs approved - Lifetime]]-Table1[[#This Row],[Number of HITs approved - Last 30 days]]</f>
        <v>1</v>
      </c>
      <c r="H760">
        <f>IF(Table1[[#This Row],[HITS submitted before]]&gt;Table1[[#This Row],[HITs Approved Before]],Table1[[#This Row],[HITS submitted before]]-Table1[[#This Row],[HITs Approved Before]],0)</f>
        <v>0</v>
      </c>
      <c r="I760">
        <v>0</v>
      </c>
      <c r="J760">
        <v>0</v>
      </c>
      <c r="K760">
        <f>Table1[[#This Row],[Number of HITs approved or rejected - Last 30 days]]-Table1[[#This Row],[Number of HITs approved - Last 30 days]]</f>
        <v>0</v>
      </c>
      <c r="L76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0" s="1">
        <v>0</v>
      </c>
      <c r="N760">
        <v>0</v>
      </c>
      <c r="O760">
        <v>0</v>
      </c>
      <c r="P760" s="1">
        <v>0</v>
      </c>
      <c r="Q760" t="s">
        <v>15</v>
      </c>
      <c r="S760" t="str">
        <f>IF(Table1[[#This Row],[HITS submitted before]]&lt;&gt;0,Table1[[#This Row],[Worker ID]],0)</f>
        <v>A3M3VOJQKFEQED</v>
      </c>
      <c r="T760">
        <f>IF(Table1[[#This Row],[Number of HITs approved or rejected - Last 30 days]]&lt;&gt;0,Table1[[#This Row],[Worker ID]],0)</f>
        <v>0</v>
      </c>
      <c r="U760" t="str">
        <f>IF(AND(Table1[[#This Row],[HITS submitted before]]&lt;&gt;0,Table1[[#This Row],[Number of HITs approved or rejected - Last 30 days]]=0),Table1[[#This Row],[Worker ID]],0)</f>
        <v>A3M3VOJQKFEQED</v>
      </c>
      <c r="V760">
        <f>IF(AND(Table1[[#This Row],[HITS submitted before]]=0,Table1[[#This Row],[Number of HITs approved or rejected - Last 30 days]]&lt;&gt;0),Table1[[#This Row],[Worker ID]],0)</f>
        <v>0</v>
      </c>
      <c r="W760">
        <f>IF(AND(Table1[[#This Row],[HITS submitted before]]&lt;&gt;0,Table1[[#This Row],[Number of HITs approved or rejected - Last 30 days]]&lt;&gt;0),Table1[[#This Row],[Worker ID]],0)</f>
        <v>0</v>
      </c>
    </row>
    <row r="761" spans="1:23" x14ac:dyDescent="0.25">
      <c r="A761" t="s">
        <v>1279</v>
      </c>
      <c r="B761" t="s">
        <v>1280</v>
      </c>
      <c r="C761">
        <v>1</v>
      </c>
      <c r="D761">
        <v>1</v>
      </c>
      <c r="E761" s="1">
        <v>1</v>
      </c>
      <c r="F761">
        <f>Table1[[#This Row],[Number of HITs approved or rejected - Lifetime]]-Table1[[#This Row],[Number of HITs approved or rejected - Last 30 days]]</f>
        <v>1</v>
      </c>
      <c r="G761">
        <f>Table1[[#This Row],[Number of HITs approved - Lifetime]]-Table1[[#This Row],[Number of HITs approved - Last 30 days]]</f>
        <v>1</v>
      </c>
      <c r="H761">
        <f>IF(Table1[[#This Row],[HITS submitted before]]&gt;Table1[[#This Row],[HITs Approved Before]],Table1[[#This Row],[HITS submitted before]]-Table1[[#This Row],[HITs Approved Before]],0)</f>
        <v>0</v>
      </c>
      <c r="I761">
        <v>0</v>
      </c>
      <c r="J761">
        <v>0</v>
      </c>
      <c r="K761">
        <f>Table1[[#This Row],[Number of HITs approved or rejected - Last 30 days]]-Table1[[#This Row],[Number of HITs approved - Last 30 days]]</f>
        <v>0</v>
      </c>
      <c r="L76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1" s="1">
        <v>0</v>
      </c>
      <c r="N761">
        <v>0</v>
      </c>
      <c r="O761">
        <v>0</v>
      </c>
      <c r="P761" s="1">
        <v>0</v>
      </c>
      <c r="Q761" t="s">
        <v>15</v>
      </c>
      <c r="S761" t="str">
        <f>IF(Table1[[#This Row],[HITS submitted before]]&lt;&gt;0,Table1[[#This Row],[Worker ID]],0)</f>
        <v>A3MF9G4HZT70RJ</v>
      </c>
      <c r="T761">
        <f>IF(Table1[[#This Row],[Number of HITs approved or rejected - Last 30 days]]&lt;&gt;0,Table1[[#This Row],[Worker ID]],0)</f>
        <v>0</v>
      </c>
      <c r="U761" t="str">
        <f>IF(AND(Table1[[#This Row],[HITS submitted before]]&lt;&gt;0,Table1[[#This Row],[Number of HITs approved or rejected - Last 30 days]]=0),Table1[[#This Row],[Worker ID]],0)</f>
        <v>A3MF9G4HZT70RJ</v>
      </c>
      <c r="V761">
        <f>IF(AND(Table1[[#This Row],[HITS submitted before]]=0,Table1[[#This Row],[Number of HITs approved or rejected - Last 30 days]]&lt;&gt;0),Table1[[#This Row],[Worker ID]],0)</f>
        <v>0</v>
      </c>
      <c r="W761">
        <f>IF(AND(Table1[[#This Row],[HITS submitted before]]&lt;&gt;0,Table1[[#This Row],[Number of HITs approved or rejected - Last 30 days]]&lt;&gt;0),Table1[[#This Row],[Worker ID]],0)</f>
        <v>0</v>
      </c>
    </row>
    <row r="762" spans="1:23" x14ac:dyDescent="0.25">
      <c r="A762" t="s">
        <v>1283</v>
      </c>
      <c r="B762" t="s">
        <v>1284</v>
      </c>
      <c r="C762">
        <v>1</v>
      </c>
      <c r="D762">
        <v>1</v>
      </c>
      <c r="E762" s="1">
        <v>1</v>
      </c>
      <c r="F762">
        <f>Table1[[#This Row],[Number of HITs approved or rejected - Lifetime]]-Table1[[#This Row],[Number of HITs approved or rejected - Last 30 days]]</f>
        <v>1</v>
      </c>
      <c r="G762">
        <f>Table1[[#This Row],[Number of HITs approved - Lifetime]]-Table1[[#This Row],[Number of HITs approved - Last 30 days]]</f>
        <v>1</v>
      </c>
      <c r="H762">
        <f>IF(Table1[[#This Row],[HITS submitted before]]&gt;Table1[[#This Row],[HITs Approved Before]],Table1[[#This Row],[HITS submitted before]]-Table1[[#This Row],[HITs Approved Before]],0)</f>
        <v>0</v>
      </c>
      <c r="I762">
        <v>0</v>
      </c>
      <c r="J762">
        <v>0</v>
      </c>
      <c r="K762">
        <f>Table1[[#This Row],[Number of HITs approved or rejected - Last 30 days]]-Table1[[#This Row],[Number of HITs approved - Last 30 days]]</f>
        <v>0</v>
      </c>
      <c r="L76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2" s="1">
        <v>0</v>
      </c>
      <c r="N762">
        <v>0</v>
      </c>
      <c r="O762">
        <v>0</v>
      </c>
      <c r="P762" s="1">
        <v>0</v>
      </c>
      <c r="Q762" t="s">
        <v>15</v>
      </c>
      <c r="S762" t="str">
        <f>IF(Table1[[#This Row],[HITS submitted before]]&lt;&gt;0,Table1[[#This Row],[Worker ID]],0)</f>
        <v>A3N0MPP9DT6J28</v>
      </c>
      <c r="T762">
        <f>IF(Table1[[#This Row],[Number of HITs approved or rejected - Last 30 days]]&lt;&gt;0,Table1[[#This Row],[Worker ID]],0)</f>
        <v>0</v>
      </c>
      <c r="U762" t="str">
        <f>IF(AND(Table1[[#This Row],[HITS submitted before]]&lt;&gt;0,Table1[[#This Row],[Number of HITs approved or rejected - Last 30 days]]=0),Table1[[#This Row],[Worker ID]],0)</f>
        <v>A3N0MPP9DT6J28</v>
      </c>
      <c r="V762">
        <f>IF(AND(Table1[[#This Row],[HITS submitted before]]=0,Table1[[#This Row],[Number of HITs approved or rejected - Last 30 days]]&lt;&gt;0),Table1[[#This Row],[Worker ID]],0)</f>
        <v>0</v>
      </c>
      <c r="W762">
        <f>IF(AND(Table1[[#This Row],[HITS submitted before]]&lt;&gt;0,Table1[[#This Row],[Number of HITs approved or rejected - Last 30 days]]&lt;&gt;0),Table1[[#This Row],[Worker ID]],0)</f>
        <v>0</v>
      </c>
    </row>
    <row r="763" spans="1:23" x14ac:dyDescent="0.25">
      <c r="A763" t="s">
        <v>1285</v>
      </c>
      <c r="B763" t="s">
        <v>1286</v>
      </c>
      <c r="C763">
        <v>1</v>
      </c>
      <c r="D763">
        <v>1</v>
      </c>
      <c r="E763" s="1">
        <v>1</v>
      </c>
      <c r="F763">
        <f>Table1[[#This Row],[Number of HITs approved or rejected - Lifetime]]-Table1[[#This Row],[Number of HITs approved or rejected - Last 30 days]]</f>
        <v>1</v>
      </c>
      <c r="G763">
        <f>Table1[[#This Row],[Number of HITs approved - Lifetime]]-Table1[[#This Row],[Number of HITs approved - Last 30 days]]</f>
        <v>1</v>
      </c>
      <c r="H763">
        <f>IF(Table1[[#This Row],[HITS submitted before]]&gt;Table1[[#This Row],[HITs Approved Before]],Table1[[#This Row],[HITS submitted before]]-Table1[[#This Row],[HITs Approved Before]],0)</f>
        <v>0</v>
      </c>
      <c r="I763">
        <v>0</v>
      </c>
      <c r="J763">
        <v>0</v>
      </c>
      <c r="K763">
        <f>Table1[[#This Row],[Number of HITs approved or rejected - Last 30 days]]-Table1[[#This Row],[Number of HITs approved - Last 30 days]]</f>
        <v>0</v>
      </c>
      <c r="L76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3" s="1">
        <v>0</v>
      </c>
      <c r="N763">
        <v>0</v>
      </c>
      <c r="O763">
        <v>0</v>
      </c>
      <c r="P763" s="1">
        <v>0</v>
      </c>
      <c r="Q763" t="s">
        <v>15</v>
      </c>
      <c r="S763" t="str">
        <f>IF(Table1[[#This Row],[HITS submitted before]]&lt;&gt;0,Table1[[#This Row],[Worker ID]],0)</f>
        <v>A3N6DNWIP2A6G2</v>
      </c>
      <c r="T763">
        <f>IF(Table1[[#This Row],[Number of HITs approved or rejected - Last 30 days]]&lt;&gt;0,Table1[[#This Row],[Worker ID]],0)</f>
        <v>0</v>
      </c>
      <c r="U763" t="str">
        <f>IF(AND(Table1[[#This Row],[HITS submitted before]]&lt;&gt;0,Table1[[#This Row],[Number of HITs approved or rejected - Last 30 days]]=0),Table1[[#This Row],[Worker ID]],0)</f>
        <v>A3N6DNWIP2A6G2</v>
      </c>
      <c r="V763">
        <f>IF(AND(Table1[[#This Row],[HITS submitted before]]=0,Table1[[#This Row],[Number of HITs approved or rejected - Last 30 days]]&lt;&gt;0),Table1[[#This Row],[Worker ID]],0)</f>
        <v>0</v>
      </c>
      <c r="W763">
        <f>IF(AND(Table1[[#This Row],[HITS submitted before]]&lt;&gt;0,Table1[[#This Row],[Number of HITs approved or rejected - Last 30 days]]&lt;&gt;0),Table1[[#This Row],[Worker ID]],0)</f>
        <v>0</v>
      </c>
    </row>
    <row r="764" spans="1:23" x14ac:dyDescent="0.25">
      <c r="A764" t="s">
        <v>1289</v>
      </c>
      <c r="B764" t="s">
        <v>1290</v>
      </c>
      <c r="C764">
        <v>1</v>
      </c>
      <c r="D764">
        <v>1</v>
      </c>
      <c r="E764" s="1">
        <v>1</v>
      </c>
      <c r="F764">
        <f>Table1[[#This Row],[Number of HITs approved or rejected - Lifetime]]-Table1[[#This Row],[Number of HITs approved or rejected - Last 30 days]]</f>
        <v>1</v>
      </c>
      <c r="G764">
        <f>Table1[[#This Row],[Number of HITs approved - Lifetime]]-Table1[[#This Row],[Number of HITs approved - Last 30 days]]</f>
        <v>1</v>
      </c>
      <c r="H764">
        <f>IF(Table1[[#This Row],[HITS submitted before]]&gt;Table1[[#This Row],[HITs Approved Before]],Table1[[#This Row],[HITS submitted before]]-Table1[[#This Row],[HITs Approved Before]],0)</f>
        <v>0</v>
      </c>
      <c r="I764">
        <v>0</v>
      </c>
      <c r="J764">
        <v>0</v>
      </c>
      <c r="K764">
        <f>Table1[[#This Row],[Number of HITs approved or rejected - Last 30 days]]-Table1[[#This Row],[Number of HITs approved - Last 30 days]]</f>
        <v>0</v>
      </c>
      <c r="L76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4" s="1">
        <v>0</v>
      </c>
      <c r="N764">
        <v>0</v>
      </c>
      <c r="O764">
        <v>0</v>
      </c>
      <c r="P764" s="1">
        <v>0</v>
      </c>
      <c r="Q764" t="s">
        <v>15</v>
      </c>
      <c r="S764" t="str">
        <f>IF(Table1[[#This Row],[HITS submitted before]]&lt;&gt;0,Table1[[#This Row],[Worker ID]],0)</f>
        <v>A3N8W151777164</v>
      </c>
      <c r="T764">
        <f>IF(Table1[[#This Row],[Number of HITs approved or rejected - Last 30 days]]&lt;&gt;0,Table1[[#This Row],[Worker ID]],0)</f>
        <v>0</v>
      </c>
      <c r="U764" t="str">
        <f>IF(AND(Table1[[#This Row],[HITS submitted before]]&lt;&gt;0,Table1[[#This Row],[Number of HITs approved or rejected - Last 30 days]]=0),Table1[[#This Row],[Worker ID]],0)</f>
        <v>A3N8W151777164</v>
      </c>
      <c r="V764">
        <f>IF(AND(Table1[[#This Row],[HITS submitted before]]=0,Table1[[#This Row],[Number of HITs approved or rejected - Last 30 days]]&lt;&gt;0),Table1[[#This Row],[Worker ID]],0)</f>
        <v>0</v>
      </c>
      <c r="W764">
        <f>IF(AND(Table1[[#This Row],[HITS submitted before]]&lt;&gt;0,Table1[[#This Row],[Number of HITs approved or rejected - Last 30 days]]&lt;&gt;0),Table1[[#This Row],[Worker ID]],0)</f>
        <v>0</v>
      </c>
    </row>
    <row r="765" spans="1:23" x14ac:dyDescent="0.25">
      <c r="A765" t="s">
        <v>1291</v>
      </c>
      <c r="B765" t="s">
        <v>1292</v>
      </c>
      <c r="C765">
        <v>1</v>
      </c>
      <c r="D765">
        <v>1</v>
      </c>
      <c r="E765" s="1">
        <v>1</v>
      </c>
      <c r="F765">
        <f>Table1[[#This Row],[Number of HITs approved or rejected - Lifetime]]-Table1[[#This Row],[Number of HITs approved or rejected - Last 30 days]]</f>
        <v>1</v>
      </c>
      <c r="G765">
        <f>Table1[[#This Row],[Number of HITs approved - Lifetime]]-Table1[[#This Row],[Number of HITs approved - Last 30 days]]</f>
        <v>1</v>
      </c>
      <c r="H765">
        <f>IF(Table1[[#This Row],[HITS submitted before]]&gt;Table1[[#This Row],[HITs Approved Before]],Table1[[#This Row],[HITS submitted before]]-Table1[[#This Row],[HITs Approved Before]],0)</f>
        <v>0</v>
      </c>
      <c r="I765">
        <v>0</v>
      </c>
      <c r="J765">
        <v>0</v>
      </c>
      <c r="K765">
        <f>Table1[[#This Row],[Number of HITs approved or rejected - Last 30 days]]-Table1[[#This Row],[Number of HITs approved - Last 30 days]]</f>
        <v>0</v>
      </c>
      <c r="L76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5" s="1">
        <v>0</v>
      </c>
      <c r="N765">
        <v>0</v>
      </c>
      <c r="O765">
        <v>0</v>
      </c>
      <c r="P765" s="1">
        <v>0</v>
      </c>
      <c r="Q765" t="s">
        <v>15</v>
      </c>
      <c r="S765" t="str">
        <f>IF(Table1[[#This Row],[HITS submitted before]]&lt;&gt;0,Table1[[#This Row],[Worker ID]],0)</f>
        <v>A3ND9JZLME7HKB</v>
      </c>
      <c r="T765">
        <f>IF(Table1[[#This Row],[Number of HITs approved or rejected - Last 30 days]]&lt;&gt;0,Table1[[#This Row],[Worker ID]],0)</f>
        <v>0</v>
      </c>
      <c r="U765" t="str">
        <f>IF(AND(Table1[[#This Row],[HITS submitted before]]&lt;&gt;0,Table1[[#This Row],[Number of HITs approved or rejected - Last 30 days]]=0),Table1[[#This Row],[Worker ID]],0)</f>
        <v>A3ND9JZLME7HKB</v>
      </c>
      <c r="V765">
        <f>IF(AND(Table1[[#This Row],[HITS submitted before]]=0,Table1[[#This Row],[Number of HITs approved or rejected - Last 30 days]]&lt;&gt;0),Table1[[#This Row],[Worker ID]],0)</f>
        <v>0</v>
      </c>
      <c r="W765">
        <f>IF(AND(Table1[[#This Row],[HITS submitted before]]&lt;&gt;0,Table1[[#This Row],[Number of HITs approved or rejected - Last 30 days]]&lt;&gt;0),Table1[[#This Row],[Worker ID]],0)</f>
        <v>0</v>
      </c>
    </row>
    <row r="766" spans="1:23" x14ac:dyDescent="0.25">
      <c r="A766" t="s">
        <v>1295</v>
      </c>
      <c r="B766" t="s">
        <v>1296</v>
      </c>
      <c r="C766">
        <v>1</v>
      </c>
      <c r="D766">
        <v>1</v>
      </c>
      <c r="E766" s="1">
        <v>1</v>
      </c>
      <c r="F766">
        <f>Table1[[#This Row],[Number of HITs approved or rejected - Lifetime]]-Table1[[#This Row],[Number of HITs approved or rejected - Last 30 days]]</f>
        <v>1</v>
      </c>
      <c r="G766">
        <f>Table1[[#This Row],[Number of HITs approved - Lifetime]]-Table1[[#This Row],[Number of HITs approved - Last 30 days]]</f>
        <v>1</v>
      </c>
      <c r="H766">
        <f>IF(Table1[[#This Row],[HITS submitted before]]&gt;Table1[[#This Row],[HITs Approved Before]],Table1[[#This Row],[HITS submitted before]]-Table1[[#This Row],[HITs Approved Before]],0)</f>
        <v>0</v>
      </c>
      <c r="I766">
        <v>0</v>
      </c>
      <c r="J766">
        <v>0</v>
      </c>
      <c r="K766">
        <f>Table1[[#This Row],[Number of HITs approved or rejected - Last 30 days]]-Table1[[#This Row],[Number of HITs approved - Last 30 days]]</f>
        <v>0</v>
      </c>
      <c r="L76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6" s="1">
        <v>0</v>
      </c>
      <c r="N766">
        <v>0</v>
      </c>
      <c r="O766">
        <v>0</v>
      </c>
      <c r="P766" s="1">
        <v>0</v>
      </c>
      <c r="Q766" t="s">
        <v>15</v>
      </c>
      <c r="S766" t="str">
        <f>IF(Table1[[#This Row],[HITS submitted before]]&lt;&gt;0,Table1[[#This Row],[Worker ID]],0)</f>
        <v>A3NR9CRIM0TLOE</v>
      </c>
      <c r="T766">
        <f>IF(Table1[[#This Row],[Number of HITs approved or rejected - Last 30 days]]&lt;&gt;0,Table1[[#This Row],[Worker ID]],0)</f>
        <v>0</v>
      </c>
      <c r="U766" t="str">
        <f>IF(AND(Table1[[#This Row],[HITS submitted before]]&lt;&gt;0,Table1[[#This Row],[Number of HITs approved or rejected - Last 30 days]]=0),Table1[[#This Row],[Worker ID]],0)</f>
        <v>A3NR9CRIM0TLOE</v>
      </c>
      <c r="V766">
        <f>IF(AND(Table1[[#This Row],[HITS submitted before]]=0,Table1[[#This Row],[Number of HITs approved or rejected - Last 30 days]]&lt;&gt;0),Table1[[#This Row],[Worker ID]],0)</f>
        <v>0</v>
      </c>
      <c r="W766">
        <f>IF(AND(Table1[[#This Row],[HITS submitted before]]&lt;&gt;0,Table1[[#This Row],[Number of HITs approved or rejected - Last 30 days]]&lt;&gt;0),Table1[[#This Row],[Worker ID]],0)</f>
        <v>0</v>
      </c>
    </row>
    <row r="767" spans="1:23" x14ac:dyDescent="0.25">
      <c r="A767" t="s">
        <v>1297</v>
      </c>
      <c r="B767" t="s">
        <v>1298</v>
      </c>
      <c r="C767">
        <v>1</v>
      </c>
      <c r="D767">
        <v>1</v>
      </c>
      <c r="E767" s="1">
        <v>1</v>
      </c>
      <c r="F767">
        <f>Table1[[#This Row],[Number of HITs approved or rejected - Lifetime]]-Table1[[#This Row],[Number of HITs approved or rejected - Last 30 days]]</f>
        <v>1</v>
      </c>
      <c r="G767">
        <f>Table1[[#This Row],[Number of HITs approved - Lifetime]]-Table1[[#This Row],[Number of HITs approved - Last 30 days]]</f>
        <v>1</v>
      </c>
      <c r="H767">
        <f>IF(Table1[[#This Row],[HITS submitted before]]&gt;Table1[[#This Row],[HITs Approved Before]],Table1[[#This Row],[HITS submitted before]]-Table1[[#This Row],[HITs Approved Before]],0)</f>
        <v>0</v>
      </c>
      <c r="I767">
        <v>0</v>
      </c>
      <c r="J767">
        <v>0</v>
      </c>
      <c r="K767">
        <f>Table1[[#This Row],[Number of HITs approved or rejected - Last 30 days]]-Table1[[#This Row],[Number of HITs approved - Last 30 days]]</f>
        <v>0</v>
      </c>
      <c r="L76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7" s="1">
        <v>0</v>
      </c>
      <c r="N767">
        <v>0</v>
      </c>
      <c r="O767">
        <v>0</v>
      </c>
      <c r="P767" s="1">
        <v>0</v>
      </c>
      <c r="Q767" t="s">
        <v>15</v>
      </c>
      <c r="S767" t="str">
        <f>IF(Table1[[#This Row],[HITS submitted before]]&lt;&gt;0,Table1[[#This Row],[Worker ID]],0)</f>
        <v>A3NT04E9VYJGGP</v>
      </c>
      <c r="T767">
        <f>IF(Table1[[#This Row],[Number of HITs approved or rejected - Last 30 days]]&lt;&gt;0,Table1[[#This Row],[Worker ID]],0)</f>
        <v>0</v>
      </c>
      <c r="U767" t="str">
        <f>IF(AND(Table1[[#This Row],[HITS submitted before]]&lt;&gt;0,Table1[[#This Row],[Number of HITs approved or rejected - Last 30 days]]=0),Table1[[#This Row],[Worker ID]],0)</f>
        <v>A3NT04E9VYJGGP</v>
      </c>
      <c r="V767">
        <f>IF(AND(Table1[[#This Row],[HITS submitted before]]=0,Table1[[#This Row],[Number of HITs approved or rejected - Last 30 days]]&lt;&gt;0),Table1[[#This Row],[Worker ID]],0)</f>
        <v>0</v>
      </c>
      <c r="W767">
        <f>IF(AND(Table1[[#This Row],[HITS submitted before]]&lt;&gt;0,Table1[[#This Row],[Number of HITs approved or rejected - Last 30 days]]&lt;&gt;0),Table1[[#This Row],[Worker ID]],0)</f>
        <v>0</v>
      </c>
    </row>
    <row r="768" spans="1:23" x14ac:dyDescent="0.25">
      <c r="A768" t="s">
        <v>1301</v>
      </c>
      <c r="B768" t="s">
        <v>1302</v>
      </c>
      <c r="C768">
        <v>1</v>
      </c>
      <c r="D768">
        <v>0</v>
      </c>
      <c r="E768" s="1">
        <v>0</v>
      </c>
      <c r="F768">
        <f>Table1[[#This Row],[Number of HITs approved or rejected - Lifetime]]-Table1[[#This Row],[Number of HITs approved or rejected - Last 30 days]]</f>
        <v>1</v>
      </c>
      <c r="G768">
        <f>Table1[[#This Row],[Number of HITs approved - Lifetime]]-Table1[[#This Row],[Number of HITs approved - Last 30 days]]</f>
        <v>0</v>
      </c>
      <c r="H768">
        <f>IF(Table1[[#This Row],[HITS submitted before]]&gt;Table1[[#This Row],[HITs Approved Before]],Table1[[#This Row],[HITS submitted before]]-Table1[[#This Row],[HITs Approved Before]],0)</f>
        <v>1</v>
      </c>
      <c r="I768">
        <v>0</v>
      </c>
      <c r="J768">
        <v>0</v>
      </c>
      <c r="K768">
        <f>Table1[[#This Row],[Number of HITs approved or rejected - Last 30 days]]-Table1[[#This Row],[Number of HITs approved - Last 30 days]]</f>
        <v>0</v>
      </c>
      <c r="L76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8" s="1">
        <v>0</v>
      </c>
      <c r="N768">
        <v>0</v>
      </c>
      <c r="O768">
        <v>0</v>
      </c>
      <c r="P768" s="1">
        <v>0</v>
      </c>
      <c r="Q768" t="s">
        <v>15</v>
      </c>
      <c r="S768" t="str">
        <f>IF(Table1[[#This Row],[HITS submitted before]]&lt;&gt;0,Table1[[#This Row],[Worker ID]],0)</f>
        <v>A3NZ5XXIH7VX0Z</v>
      </c>
      <c r="T768">
        <f>IF(Table1[[#This Row],[Number of HITs approved or rejected - Last 30 days]]&lt;&gt;0,Table1[[#This Row],[Worker ID]],0)</f>
        <v>0</v>
      </c>
      <c r="U768" t="str">
        <f>IF(AND(Table1[[#This Row],[HITS submitted before]]&lt;&gt;0,Table1[[#This Row],[Number of HITs approved or rejected - Last 30 days]]=0),Table1[[#This Row],[Worker ID]],0)</f>
        <v>A3NZ5XXIH7VX0Z</v>
      </c>
      <c r="V768">
        <f>IF(AND(Table1[[#This Row],[HITS submitted before]]=0,Table1[[#This Row],[Number of HITs approved or rejected - Last 30 days]]&lt;&gt;0),Table1[[#This Row],[Worker ID]],0)</f>
        <v>0</v>
      </c>
      <c r="W768">
        <f>IF(AND(Table1[[#This Row],[HITS submitted before]]&lt;&gt;0,Table1[[#This Row],[Number of HITs approved or rejected - Last 30 days]]&lt;&gt;0),Table1[[#This Row],[Worker ID]],0)</f>
        <v>0</v>
      </c>
    </row>
    <row r="769" spans="1:23" x14ac:dyDescent="0.25">
      <c r="A769" t="s">
        <v>1305</v>
      </c>
      <c r="B769" t="s">
        <v>1306</v>
      </c>
      <c r="C769">
        <v>1</v>
      </c>
      <c r="D769">
        <v>1</v>
      </c>
      <c r="E769" s="1">
        <v>1</v>
      </c>
      <c r="F769">
        <f>Table1[[#This Row],[Number of HITs approved or rejected - Lifetime]]-Table1[[#This Row],[Number of HITs approved or rejected - Last 30 days]]</f>
        <v>1</v>
      </c>
      <c r="G769">
        <f>Table1[[#This Row],[Number of HITs approved - Lifetime]]-Table1[[#This Row],[Number of HITs approved - Last 30 days]]</f>
        <v>1</v>
      </c>
      <c r="H769">
        <f>IF(Table1[[#This Row],[HITS submitted before]]&gt;Table1[[#This Row],[HITs Approved Before]],Table1[[#This Row],[HITS submitted before]]-Table1[[#This Row],[HITs Approved Before]],0)</f>
        <v>0</v>
      </c>
      <c r="I769">
        <v>0</v>
      </c>
      <c r="J769">
        <v>0</v>
      </c>
      <c r="K769">
        <f>Table1[[#This Row],[Number of HITs approved or rejected - Last 30 days]]-Table1[[#This Row],[Number of HITs approved - Last 30 days]]</f>
        <v>0</v>
      </c>
      <c r="L76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69" s="1">
        <v>0</v>
      </c>
      <c r="N769">
        <v>0</v>
      </c>
      <c r="O769">
        <v>0</v>
      </c>
      <c r="P769" s="1">
        <v>0</v>
      </c>
      <c r="Q769" t="s">
        <v>15</v>
      </c>
      <c r="S769" t="str">
        <f>IF(Table1[[#This Row],[HITS submitted before]]&lt;&gt;0,Table1[[#This Row],[Worker ID]],0)</f>
        <v>A3OB3T7ZDKXLKE</v>
      </c>
      <c r="T769">
        <f>IF(Table1[[#This Row],[Number of HITs approved or rejected - Last 30 days]]&lt;&gt;0,Table1[[#This Row],[Worker ID]],0)</f>
        <v>0</v>
      </c>
      <c r="U769" t="str">
        <f>IF(AND(Table1[[#This Row],[HITS submitted before]]&lt;&gt;0,Table1[[#This Row],[Number of HITs approved or rejected - Last 30 days]]=0),Table1[[#This Row],[Worker ID]],0)</f>
        <v>A3OB3T7ZDKXLKE</v>
      </c>
      <c r="V769">
        <f>IF(AND(Table1[[#This Row],[HITS submitted before]]=0,Table1[[#This Row],[Number of HITs approved or rejected - Last 30 days]]&lt;&gt;0),Table1[[#This Row],[Worker ID]],0)</f>
        <v>0</v>
      </c>
      <c r="W769">
        <f>IF(AND(Table1[[#This Row],[HITS submitted before]]&lt;&gt;0,Table1[[#This Row],[Number of HITs approved or rejected - Last 30 days]]&lt;&gt;0),Table1[[#This Row],[Worker ID]],0)</f>
        <v>0</v>
      </c>
    </row>
    <row r="770" spans="1:23" x14ac:dyDescent="0.25">
      <c r="A770" t="s">
        <v>1307</v>
      </c>
      <c r="B770" t="s">
        <v>1308</v>
      </c>
      <c r="C770">
        <v>1</v>
      </c>
      <c r="D770">
        <v>0</v>
      </c>
      <c r="E770" s="1">
        <v>0</v>
      </c>
      <c r="F770">
        <f>Table1[[#This Row],[Number of HITs approved or rejected - Lifetime]]-Table1[[#This Row],[Number of HITs approved or rejected - Last 30 days]]</f>
        <v>1</v>
      </c>
      <c r="G770">
        <f>Table1[[#This Row],[Number of HITs approved - Lifetime]]-Table1[[#This Row],[Number of HITs approved - Last 30 days]]</f>
        <v>0</v>
      </c>
      <c r="H770">
        <f>IF(Table1[[#This Row],[HITS submitted before]]&gt;Table1[[#This Row],[HITs Approved Before]],Table1[[#This Row],[HITS submitted before]]-Table1[[#This Row],[HITs Approved Before]],0)</f>
        <v>1</v>
      </c>
      <c r="I770">
        <v>0</v>
      </c>
      <c r="J770">
        <v>0</v>
      </c>
      <c r="K770">
        <f>Table1[[#This Row],[Number of HITs approved or rejected - Last 30 days]]-Table1[[#This Row],[Number of HITs approved - Last 30 days]]</f>
        <v>0</v>
      </c>
      <c r="L77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0" s="1">
        <v>0</v>
      </c>
      <c r="N770">
        <v>0</v>
      </c>
      <c r="O770">
        <v>0</v>
      </c>
      <c r="P770" s="1">
        <v>0</v>
      </c>
      <c r="Q770" t="s">
        <v>15</v>
      </c>
      <c r="S770" t="str">
        <f>IF(Table1[[#This Row],[HITS submitted before]]&lt;&gt;0,Table1[[#This Row],[Worker ID]],0)</f>
        <v>A3OF9X8U89LIL1</v>
      </c>
      <c r="T770">
        <f>IF(Table1[[#This Row],[Number of HITs approved or rejected - Last 30 days]]&lt;&gt;0,Table1[[#This Row],[Worker ID]],0)</f>
        <v>0</v>
      </c>
      <c r="U770" t="str">
        <f>IF(AND(Table1[[#This Row],[HITS submitted before]]&lt;&gt;0,Table1[[#This Row],[Number of HITs approved or rejected - Last 30 days]]=0),Table1[[#This Row],[Worker ID]],0)</f>
        <v>A3OF9X8U89LIL1</v>
      </c>
      <c r="V770">
        <f>IF(AND(Table1[[#This Row],[HITS submitted before]]=0,Table1[[#This Row],[Number of HITs approved or rejected - Last 30 days]]&lt;&gt;0),Table1[[#This Row],[Worker ID]],0)</f>
        <v>0</v>
      </c>
      <c r="W770">
        <f>IF(AND(Table1[[#This Row],[HITS submitted before]]&lt;&gt;0,Table1[[#This Row],[Number of HITs approved or rejected - Last 30 days]]&lt;&gt;0),Table1[[#This Row],[Worker ID]],0)</f>
        <v>0</v>
      </c>
    </row>
    <row r="771" spans="1:23" x14ac:dyDescent="0.25">
      <c r="A771" t="s">
        <v>1311</v>
      </c>
      <c r="B771" t="s">
        <v>1312</v>
      </c>
      <c r="C771">
        <v>1</v>
      </c>
      <c r="D771">
        <v>1</v>
      </c>
      <c r="E771" s="1">
        <v>1</v>
      </c>
      <c r="F771">
        <f>Table1[[#This Row],[Number of HITs approved or rejected - Lifetime]]-Table1[[#This Row],[Number of HITs approved or rejected - Last 30 days]]</f>
        <v>1</v>
      </c>
      <c r="G771">
        <f>Table1[[#This Row],[Number of HITs approved - Lifetime]]-Table1[[#This Row],[Number of HITs approved - Last 30 days]]</f>
        <v>1</v>
      </c>
      <c r="H771">
        <f>IF(Table1[[#This Row],[HITS submitted before]]&gt;Table1[[#This Row],[HITs Approved Before]],Table1[[#This Row],[HITS submitted before]]-Table1[[#This Row],[HITs Approved Before]],0)</f>
        <v>0</v>
      </c>
      <c r="I771">
        <v>0</v>
      </c>
      <c r="J771">
        <v>0</v>
      </c>
      <c r="K771">
        <f>Table1[[#This Row],[Number of HITs approved or rejected - Last 30 days]]-Table1[[#This Row],[Number of HITs approved - Last 30 days]]</f>
        <v>0</v>
      </c>
      <c r="L77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1" s="1">
        <v>0</v>
      </c>
      <c r="N771">
        <v>0</v>
      </c>
      <c r="O771">
        <v>0</v>
      </c>
      <c r="P771" s="1">
        <v>0</v>
      </c>
      <c r="Q771" t="s">
        <v>15</v>
      </c>
      <c r="S771" t="str">
        <f>IF(Table1[[#This Row],[HITS submitted before]]&lt;&gt;0,Table1[[#This Row],[Worker ID]],0)</f>
        <v>A3P5BJ1GA3NLBY</v>
      </c>
      <c r="T771">
        <f>IF(Table1[[#This Row],[Number of HITs approved or rejected - Last 30 days]]&lt;&gt;0,Table1[[#This Row],[Worker ID]],0)</f>
        <v>0</v>
      </c>
      <c r="U771" t="str">
        <f>IF(AND(Table1[[#This Row],[HITS submitted before]]&lt;&gt;0,Table1[[#This Row],[Number of HITs approved or rejected - Last 30 days]]=0),Table1[[#This Row],[Worker ID]],0)</f>
        <v>A3P5BJ1GA3NLBY</v>
      </c>
      <c r="V771">
        <f>IF(AND(Table1[[#This Row],[HITS submitted before]]=0,Table1[[#This Row],[Number of HITs approved or rejected - Last 30 days]]&lt;&gt;0),Table1[[#This Row],[Worker ID]],0)</f>
        <v>0</v>
      </c>
      <c r="W771">
        <f>IF(AND(Table1[[#This Row],[HITS submitted before]]&lt;&gt;0,Table1[[#This Row],[Number of HITs approved or rejected - Last 30 days]]&lt;&gt;0),Table1[[#This Row],[Worker ID]],0)</f>
        <v>0</v>
      </c>
    </row>
    <row r="772" spans="1:23" x14ac:dyDescent="0.25">
      <c r="A772" t="s">
        <v>1315</v>
      </c>
      <c r="B772" t="s">
        <v>1316</v>
      </c>
      <c r="C772">
        <v>1</v>
      </c>
      <c r="D772">
        <v>1</v>
      </c>
      <c r="E772" s="1">
        <v>1</v>
      </c>
      <c r="F772">
        <f>Table1[[#This Row],[Number of HITs approved or rejected - Lifetime]]-Table1[[#This Row],[Number of HITs approved or rejected - Last 30 days]]</f>
        <v>1</v>
      </c>
      <c r="G772">
        <f>Table1[[#This Row],[Number of HITs approved - Lifetime]]-Table1[[#This Row],[Number of HITs approved - Last 30 days]]</f>
        <v>1</v>
      </c>
      <c r="H772">
        <f>IF(Table1[[#This Row],[HITS submitted before]]&gt;Table1[[#This Row],[HITs Approved Before]],Table1[[#This Row],[HITS submitted before]]-Table1[[#This Row],[HITs Approved Before]],0)</f>
        <v>0</v>
      </c>
      <c r="I772">
        <v>0</v>
      </c>
      <c r="J772">
        <v>0</v>
      </c>
      <c r="K772">
        <f>Table1[[#This Row],[Number of HITs approved or rejected - Last 30 days]]-Table1[[#This Row],[Number of HITs approved - Last 30 days]]</f>
        <v>0</v>
      </c>
      <c r="L77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2" s="1">
        <v>0</v>
      </c>
      <c r="N772">
        <v>0</v>
      </c>
      <c r="O772">
        <v>0</v>
      </c>
      <c r="P772" s="1">
        <v>0</v>
      </c>
      <c r="Q772" t="s">
        <v>15</v>
      </c>
      <c r="S772" t="str">
        <f>IF(Table1[[#This Row],[HITS submitted before]]&lt;&gt;0,Table1[[#This Row],[Worker ID]],0)</f>
        <v>A3PLOZE6LD49YE</v>
      </c>
      <c r="T772">
        <f>IF(Table1[[#This Row],[Number of HITs approved or rejected - Last 30 days]]&lt;&gt;0,Table1[[#This Row],[Worker ID]],0)</f>
        <v>0</v>
      </c>
      <c r="U772" t="str">
        <f>IF(AND(Table1[[#This Row],[HITS submitted before]]&lt;&gt;0,Table1[[#This Row],[Number of HITs approved or rejected - Last 30 days]]=0),Table1[[#This Row],[Worker ID]],0)</f>
        <v>A3PLOZE6LD49YE</v>
      </c>
      <c r="V772">
        <f>IF(AND(Table1[[#This Row],[HITS submitted before]]=0,Table1[[#This Row],[Number of HITs approved or rejected - Last 30 days]]&lt;&gt;0),Table1[[#This Row],[Worker ID]],0)</f>
        <v>0</v>
      </c>
      <c r="W772">
        <f>IF(AND(Table1[[#This Row],[HITS submitted before]]&lt;&gt;0,Table1[[#This Row],[Number of HITs approved or rejected - Last 30 days]]&lt;&gt;0),Table1[[#This Row],[Worker ID]],0)</f>
        <v>0</v>
      </c>
    </row>
    <row r="773" spans="1:23" x14ac:dyDescent="0.25">
      <c r="A773" t="s">
        <v>1317</v>
      </c>
      <c r="B773" t="s">
        <v>1318</v>
      </c>
      <c r="C773">
        <v>1</v>
      </c>
      <c r="D773">
        <v>1</v>
      </c>
      <c r="E773" s="1">
        <v>1</v>
      </c>
      <c r="F773">
        <f>Table1[[#This Row],[Number of HITs approved or rejected - Lifetime]]-Table1[[#This Row],[Number of HITs approved or rejected - Last 30 days]]</f>
        <v>1</v>
      </c>
      <c r="G773">
        <f>Table1[[#This Row],[Number of HITs approved - Lifetime]]-Table1[[#This Row],[Number of HITs approved - Last 30 days]]</f>
        <v>1</v>
      </c>
      <c r="H773">
        <f>IF(Table1[[#This Row],[HITS submitted before]]&gt;Table1[[#This Row],[HITs Approved Before]],Table1[[#This Row],[HITS submitted before]]-Table1[[#This Row],[HITs Approved Before]],0)</f>
        <v>0</v>
      </c>
      <c r="I773">
        <v>0</v>
      </c>
      <c r="J773">
        <v>0</v>
      </c>
      <c r="K773">
        <f>Table1[[#This Row],[Number of HITs approved or rejected - Last 30 days]]-Table1[[#This Row],[Number of HITs approved - Last 30 days]]</f>
        <v>0</v>
      </c>
      <c r="L77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3" s="1">
        <v>0</v>
      </c>
      <c r="N773">
        <v>0</v>
      </c>
      <c r="O773">
        <v>0</v>
      </c>
      <c r="P773" s="1">
        <v>0</v>
      </c>
      <c r="Q773" t="s">
        <v>15</v>
      </c>
      <c r="S773" t="str">
        <f>IF(Table1[[#This Row],[HITS submitted before]]&lt;&gt;0,Table1[[#This Row],[Worker ID]],0)</f>
        <v>A3PNHCZVCBIEJ1</v>
      </c>
      <c r="T773">
        <f>IF(Table1[[#This Row],[Number of HITs approved or rejected - Last 30 days]]&lt;&gt;0,Table1[[#This Row],[Worker ID]],0)</f>
        <v>0</v>
      </c>
      <c r="U773" t="str">
        <f>IF(AND(Table1[[#This Row],[HITS submitted before]]&lt;&gt;0,Table1[[#This Row],[Number of HITs approved or rejected - Last 30 days]]=0),Table1[[#This Row],[Worker ID]],0)</f>
        <v>A3PNHCZVCBIEJ1</v>
      </c>
      <c r="V773">
        <f>IF(AND(Table1[[#This Row],[HITS submitted before]]=0,Table1[[#This Row],[Number of HITs approved or rejected - Last 30 days]]&lt;&gt;0),Table1[[#This Row],[Worker ID]],0)</f>
        <v>0</v>
      </c>
      <c r="W773">
        <f>IF(AND(Table1[[#This Row],[HITS submitted before]]&lt;&gt;0,Table1[[#This Row],[Number of HITs approved or rejected - Last 30 days]]&lt;&gt;0),Table1[[#This Row],[Worker ID]],0)</f>
        <v>0</v>
      </c>
    </row>
    <row r="774" spans="1:23" x14ac:dyDescent="0.25">
      <c r="A774" t="s">
        <v>1323</v>
      </c>
      <c r="B774" t="s">
        <v>1324</v>
      </c>
      <c r="C774">
        <v>1</v>
      </c>
      <c r="D774">
        <v>1</v>
      </c>
      <c r="E774" s="1">
        <v>1</v>
      </c>
      <c r="F774">
        <f>Table1[[#This Row],[Number of HITs approved or rejected - Lifetime]]-Table1[[#This Row],[Number of HITs approved or rejected - Last 30 days]]</f>
        <v>1</v>
      </c>
      <c r="G774">
        <f>Table1[[#This Row],[Number of HITs approved - Lifetime]]-Table1[[#This Row],[Number of HITs approved - Last 30 days]]</f>
        <v>1</v>
      </c>
      <c r="H774">
        <f>IF(Table1[[#This Row],[HITS submitted before]]&gt;Table1[[#This Row],[HITs Approved Before]],Table1[[#This Row],[HITS submitted before]]-Table1[[#This Row],[HITs Approved Before]],0)</f>
        <v>0</v>
      </c>
      <c r="I774">
        <v>0</v>
      </c>
      <c r="J774">
        <v>0</v>
      </c>
      <c r="K774">
        <f>Table1[[#This Row],[Number of HITs approved or rejected - Last 30 days]]-Table1[[#This Row],[Number of HITs approved - Last 30 days]]</f>
        <v>0</v>
      </c>
      <c r="L77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4" s="1">
        <v>0</v>
      </c>
      <c r="N774">
        <v>0</v>
      </c>
      <c r="O774">
        <v>0</v>
      </c>
      <c r="P774" s="1">
        <v>0</v>
      </c>
      <c r="Q774" t="s">
        <v>15</v>
      </c>
      <c r="S774" t="str">
        <f>IF(Table1[[#This Row],[HITS submitted before]]&lt;&gt;0,Table1[[#This Row],[Worker ID]],0)</f>
        <v>A3Q6XFDHOF3DDW</v>
      </c>
      <c r="T774">
        <f>IF(Table1[[#This Row],[Number of HITs approved or rejected - Last 30 days]]&lt;&gt;0,Table1[[#This Row],[Worker ID]],0)</f>
        <v>0</v>
      </c>
      <c r="U774" t="str">
        <f>IF(AND(Table1[[#This Row],[HITS submitted before]]&lt;&gt;0,Table1[[#This Row],[Number of HITs approved or rejected - Last 30 days]]=0),Table1[[#This Row],[Worker ID]],0)</f>
        <v>A3Q6XFDHOF3DDW</v>
      </c>
      <c r="V774">
        <f>IF(AND(Table1[[#This Row],[HITS submitted before]]=0,Table1[[#This Row],[Number of HITs approved or rejected - Last 30 days]]&lt;&gt;0),Table1[[#This Row],[Worker ID]],0)</f>
        <v>0</v>
      </c>
      <c r="W774">
        <f>IF(AND(Table1[[#This Row],[HITS submitted before]]&lt;&gt;0,Table1[[#This Row],[Number of HITs approved or rejected - Last 30 days]]&lt;&gt;0),Table1[[#This Row],[Worker ID]],0)</f>
        <v>0</v>
      </c>
    </row>
    <row r="775" spans="1:23" x14ac:dyDescent="0.25">
      <c r="A775" t="s">
        <v>1325</v>
      </c>
      <c r="B775" t="s">
        <v>1326</v>
      </c>
      <c r="C775">
        <v>1</v>
      </c>
      <c r="D775">
        <v>1</v>
      </c>
      <c r="E775" s="1">
        <v>1</v>
      </c>
      <c r="F775">
        <f>Table1[[#This Row],[Number of HITs approved or rejected - Lifetime]]-Table1[[#This Row],[Number of HITs approved or rejected - Last 30 days]]</f>
        <v>1</v>
      </c>
      <c r="G775">
        <f>Table1[[#This Row],[Number of HITs approved - Lifetime]]-Table1[[#This Row],[Number of HITs approved - Last 30 days]]</f>
        <v>1</v>
      </c>
      <c r="H775">
        <f>IF(Table1[[#This Row],[HITS submitted before]]&gt;Table1[[#This Row],[HITs Approved Before]],Table1[[#This Row],[HITS submitted before]]-Table1[[#This Row],[HITs Approved Before]],0)</f>
        <v>0</v>
      </c>
      <c r="I775">
        <v>0</v>
      </c>
      <c r="J775">
        <v>0</v>
      </c>
      <c r="K775">
        <f>Table1[[#This Row],[Number of HITs approved or rejected - Last 30 days]]-Table1[[#This Row],[Number of HITs approved - Last 30 days]]</f>
        <v>0</v>
      </c>
      <c r="L77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5" s="1">
        <v>0</v>
      </c>
      <c r="N775">
        <v>0</v>
      </c>
      <c r="O775">
        <v>0</v>
      </c>
      <c r="P775" s="1">
        <v>0</v>
      </c>
      <c r="Q775" t="s">
        <v>15</v>
      </c>
      <c r="S775" t="str">
        <f>IF(Table1[[#This Row],[HITS submitted before]]&lt;&gt;0,Table1[[#This Row],[Worker ID]],0)</f>
        <v>A3Q92WMGIHEPSD</v>
      </c>
      <c r="T775">
        <f>IF(Table1[[#This Row],[Number of HITs approved or rejected - Last 30 days]]&lt;&gt;0,Table1[[#This Row],[Worker ID]],0)</f>
        <v>0</v>
      </c>
      <c r="U775" t="str">
        <f>IF(AND(Table1[[#This Row],[HITS submitted before]]&lt;&gt;0,Table1[[#This Row],[Number of HITs approved or rejected - Last 30 days]]=0),Table1[[#This Row],[Worker ID]],0)</f>
        <v>A3Q92WMGIHEPSD</v>
      </c>
      <c r="V775">
        <f>IF(AND(Table1[[#This Row],[HITS submitted before]]=0,Table1[[#This Row],[Number of HITs approved or rejected - Last 30 days]]&lt;&gt;0),Table1[[#This Row],[Worker ID]],0)</f>
        <v>0</v>
      </c>
      <c r="W775">
        <f>IF(AND(Table1[[#This Row],[HITS submitted before]]&lt;&gt;0,Table1[[#This Row],[Number of HITs approved or rejected - Last 30 days]]&lt;&gt;0),Table1[[#This Row],[Worker ID]],0)</f>
        <v>0</v>
      </c>
    </row>
    <row r="776" spans="1:23" x14ac:dyDescent="0.25">
      <c r="A776" t="s">
        <v>1327</v>
      </c>
      <c r="B776" t="s">
        <v>1328</v>
      </c>
      <c r="C776">
        <v>1</v>
      </c>
      <c r="D776">
        <v>1</v>
      </c>
      <c r="E776" s="1">
        <v>1</v>
      </c>
      <c r="F776">
        <f>Table1[[#This Row],[Number of HITs approved or rejected - Lifetime]]-Table1[[#This Row],[Number of HITs approved or rejected - Last 30 days]]</f>
        <v>1</v>
      </c>
      <c r="G776">
        <f>Table1[[#This Row],[Number of HITs approved - Lifetime]]-Table1[[#This Row],[Number of HITs approved - Last 30 days]]</f>
        <v>1</v>
      </c>
      <c r="H776">
        <f>IF(Table1[[#This Row],[HITS submitted before]]&gt;Table1[[#This Row],[HITs Approved Before]],Table1[[#This Row],[HITS submitted before]]-Table1[[#This Row],[HITs Approved Before]],0)</f>
        <v>0</v>
      </c>
      <c r="I776">
        <v>0</v>
      </c>
      <c r="J776">
        <v>0</v>
      </c>
      <c r="K776">
        <f>Table1[[#This Row],[Number of HITs approved or rejected - Last 30 days]]-Table1[[#This Row],[Number of HITs approved - Last 30 days]]</f>
        <v>0</v>
      </c>
      <c r="L77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6" s="1">
        <v>0</v>
      </c>
      <c r="N776">
        <v>0</v>
      </c>
      <c r="O776">
        <v>0</v>
      </c>
      <c r="P776" s="1">
        <v>0</v>
      </c>
      <c r="Q776" t="s">
        <v>15</v>
      </c>
      <c r="S776" t="str">
        <f>IF(Table1[[#This Row],[HITS submitted before]]&lt;&gt;0,Table1[[#This Row],[Worker ID]],0)</f>
        <v>A3QM6C660QHMCV</v>
      </c>
      <c r="T776">
        <f>IF(Table1[[#This Row],[Number of HITs approved or rejected - Last 30 days]]&lt;&gt;0,Table1[[#This Row],[Worker ID]],0)</f>
        <v>0</v>
      </c>
      <c r="U776" t="str">
        <f>IF(AND(Table1[[#This Row],[HITS submitted before]]&lt;&gt;0,Table1[[#This Row],[Number of HITs approved or rejected - Last 30 days]]=0),Table1[[#This Row],[Worker ID]],0)</f>
        <v>A3QM6C660QHMCV</v>
      </c>
      <c r="V776">
        <f>IF(AND(Table1[[#This Row],[HITS submitted before]]=0,Table1[[#This Row],[Number of HITs approved or rejected - Last 30 days]]&lt;&gt;0),Table1[[#This Row],[Worker ID]],0)</f>
        <v>0</v>
      </c>
      <c r="W776">
        <f>IF(AND(Table1[[#This Row],[HITS submitted before]]&lt;&gt;0,Table1[[#This Row],[Number of HITs approved or rejected - Last 30 days]]&lt;&gt;0),Table1[[#This Row],[Worker ID]],0)</f>
        <v>0</v>
      </c>
    </row>
    <row r="777" spans="1:23" x14ac:dyDescent="0.25">
      <c r="A777" t="s">
        <v>1331</v>
      </c>
      <c r="B777" t="s">
        <v>1332</v>
      </c>
      <c r="C777">
        <v>1</v>
      </c>
      <c r="D777">
        <v>1</v>
      </c>
      <c r="E777" s="1">
        <v>1</v>
      </c>
      <c r="F777">
        <f>Table1[[#This Row],[Number of HITs approved or rejected - Lifetime]]-Table1[[#This Row],[Number of HITs approved or rejected - Last 30 days]]</f>
        <v>1</v>
      </c>
      <c r="G777">
        <f>Table1[[#This Row],[Number of HITs approved - Lifetime]]-Table1[[#This Row],[Number of HITs approved - Last 30 days]]</f>
        <v>1</v>
      </c>
      <c r="H777">
        <f>IF(Table1[[#This Row],[HITS submitted before]]&gt;Table1[[#This Row],[HITs Approved Before]],Table1[[#This Row],[HITS submitted before]]-Table1[[#This Row],[HITs Approved Before]],0)</f>
        <v>0</v>
      </c>
      <c r="I777">
        <v>0</v>
      </c>
      <c r="J777">
        <v>0</v>
      </c>
      <c r="K777">
        <f>Table1[[#This Row],[Number of HITs approved or rejected - Last 30 days]]-Table1[[#This Row],[Number of HITs approved - Last 30 days]]</f>
        <v>0</v>
      </c>
      <c r="L77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7" s="1">
        <v>0</v>
      </c>
      <c r="N777">
        <v>0</v>
      </c>
      <c r="O777">
        <v>0</v>
      </c>
      <c r="P777" s="1">
        <v>0</v>
      </c>
      <c r="Q777" t="s">
        <v>15</v>
      </c>
      <c r="S777" t="str">
        <f>IF(Table1[[#This Row],[HITS submitted before]]&lt;&gt;0,Table1[[#This Row],[Worker ID]],0)</f>
        <v>A3QZAXV5PFL2O3</v>
      </c>
      <c r="T777">
        <f>IF(Table1[[#This Row],[Number of HITs approved or rejected - Last 30 days]]&lt;&gt;0,Table1[[#This Row],[Worker ID]],0)</f>
        <v>0</v>
      </c>
      <c r="U777" t="str">
        <f>IF(AND(Table1[[#This Row],[HITS submitted before]]&lt;&gt;0,Table1[[#This Row],[Number of HITs approved or rejected - Last 30 days]]=0),Table1[[#This Row],[Worker ID]],0)</f>
        <v>A3QZAXV5PFL2O3</v>
      </c>
      <c r="V777">
        <f>IF(AND(Table1[[#This Row],[HITS submitted before]]=0,Table1[[#This Row],[Number of HITs approved or rejected - Last 30 days]]&lt;&gt;0),Table1[[#This Row],[Worker ID]],0)</f>
        <v>0</v>
      </c>
      <c r="W777">
        <f>IF(AND(Table1[[#This Row],[HITS submitted before]]&lt;&gt;0,Table1[[#This Row],[Number of HITs approved or rejected - Last 30 days]]&lt;&gt;0),Table1[[#This Row],[Worker ID]],0)</f>
        <v>0</v>
      </c>
    </row>
    <row r="778" spans="1:23" x14ac:dyDescent="0.25">
      <c r="A778" t="s">
        <v>1335</v>
      </c>
      <c r="B778" t="s">
        <v>1336</v>
      </c>
      <c r="C778">
        <v>1</v>
      </c>
      <c r="D778">
        <v>1</v>
      </c>
      <c r="E778" s="1">
        <v>1</v>
      </c>
      <c r="F778">
        <f>Table1[[#This Row],[Number of HITs approved or rejected - Lifetime]]-Table1[[#This Row],[Number of HITs approved or rejected - Last 30 days]]</f>
        <v>1</v>
      </c>
      <c r="G778">
        <f>Table1[[#This Row],[Number of HITs approved - Lifetime]]-Table1[[#This Row],[Number of HITs approved - Last 30 days]]</f>
        <v>1</v>
      </c>
      <c r="H778">
        <f>IF(Table1[[#This Row],[HITS submitted before]]&gt;Table1[[#This Row],[HITs Approved Before]],Table1[[#This Row],[HITS submitted before]]-Table1[[#This Row],[HITs Approved Before]],0)</f>
        <v>0</v>
      </c>
      <c r="I778">
        <v>0</v>
      </c>
      <c r="J778">
        <v>0</v>
      </c>
      <c r="K778">
        <f>Table1[[#This Row],[Number of HITs approved or rejected - Last 30 days]]-Table1[[#This Row],[Number of HITs approved - Last 30 days]]</f>
        <v>0</v>
      </c>
      <c r="L77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8" s="1">
        <v>0</v>
      </c>
      <c r="N778">
        <v>0</v>
      </c>
      <c r="O778">
        <v>0</v>
      </c>
      <c r="P778" s="1">
        <v>0</v>
      </c>
      <c r="Q778" t="s">
        <v>15</v>
      </c>
      <c r="S778" t="str">
        <f>IF(Table1[[#This Row],[HITS submitted before]]&lt;&gt;0,Table1[[#This Row],[Worker ID]],0)</f>
        <v>A3RJ8NZQ8BRTZM</v>
      </c>
      <c r="T778">
        <f>IF(Table1[[#This Row],[Number of HITs approved or rejected - Last 30 days]]&lt;&gt;0,Table1[[#This Row],[Worker ID]],0)</f>
        <v>0</v>
      </c>
      <c r="U778" t="str">
        <f>IF(AND(Table1[[#This Row],[HITS submitted before]]&lt;&gt;0,Table1[[#This Row],[Number of HITs approved or rejected - Last 30 days]]=0),Table1[[#This Row],[Worker ID]],0)</f>
        <v>A3RJ8NZQ8BRTZM</v>
      </c>
      <c r="V778">
        <f>IF(AND(Table1[[#This Row],[HITS submitted before]]=0,Table1[[#This Row],[Number of HITs approved or rejected - Last 30 days]]&lt;&gt;0),Table1[[#This Row],[Worker ID]],0)</f>
        <v>0</v>
      </c>
      <c r="W778">
        <f>IF(AND(Table1[[#This Row],[HITS submitted before]]&lt;&gt;0,Table1[[#This Row],[Number of HITs approved or rejected - Last 30 days]]&lt;&gt;0),Table1[[#This Row],[Worker ID]],0)</f>
        <v>0</v>
      </c>
    </row>
    <row r="779" spans="1:23" x14ac:dyDescent="0.25">
      <c r="A779" t="s">
        <v>1341</v>
      </c>
      <c r="B779" t="s">
        <v>1342</v>
      </c>
      <c r="C779">
        <v>1</v>
      </c>
      <c r="D779">
        <v>1</v>
      </c>
      <c r="E779" s="1">
        <v>1</v>
      </c>
      <c r="F779">
        <f>Table1[[#This Row],[Number of HITs approved or rejected - Lifetime]]-Table1[[#This Row],[Number of HITs approved or rejected - Last 30 days]]</f>
        <v>1</v>
      </c>
      <c r="G779">
        <f>Table1[[#This Row],[Number of HITs approved - Lifetime]]-Table1[[#This Row],[Number of HITs approved - Last 30 days]]</f>
        <v>1</v>
      </c>
      <c r="H779">
        <f>IF(Table1[[#This Row],[HITS submitted before]]&gt;Table1[[#This Row],[HITs Approved Before]],Table1[[#This Row],[HITS submitted before]]-Table1[[#This Row],[HITs Approved Before]],0)</f>
        <v>0</v>
      </c>
      <c r="I779">
        <v>0</v>
      </c>
      <c r="J779">
        <v>0</v>
      </c>
      <c r="K779">
        <f>Table1[[#This Row],[Number of HITs approved or rejected - Last 30 days]]-Table1[[#This Row],[Number of HITs approved - Last 30 days]]</f>
        <v>0</v>
      </c>
      <c r="L77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79" s="1">
        <v>0</v>
      </c>
      <c r="N779">
        <v>0</v>
      </c>
      <c r="O779">
        <v>0</v>
      </c>
      <c r="P779" s="1">
        <v>0</v>
      </c>
      <c r="Q779" t="s">
        <v>15</v>
      </c>
      <c r="S779" t="str">
        <f>IF(Table1[[#This Row],[HITS submitted before]]&lt;&gt;0,Table1[[#This Row],[Worker ID]],0)</f>
        <v>A3RVNT1A7U80MP</v>
      </c>
      <c r="T779">
        <f>IF(Table1[[#This Row],[Number of HITs approved or rejected - Last 30 days]]&lt;&gt;0,Table1[[#This Row],[Worker ID]],0)</f>
        <v>0</v>
      </c>
      <c r="U779" t="str">
        <f>IF(AND(Table1[[#This Row],[HITS submitted before]]&lt;&gt;0,Table1[[#This Row],[Number of HITs approved or rejected - Last 30 days]]=0),Table1[[#This Row],[Worker ID]],0)</f>
        <v>A3RVNT1A7U80MP</v>
      </c>
      <c r="V779">
        <f>IF(AND(Table1[[#This Row],[HITS submitted before]]=0,Table1[[#This Row],[Number of HITs approved or rejected - Last 30 days]]&lt;&gt;0),Table1[[#This Row],[Worker ID]],0)</f>
        <v>0</v>
      </c>
      <c r="W779">
        <f>IF(AND(Table1[[#This Row],[HITS submitted before]]&lt;&gt;0,Table1[[#This Row],[Number of HITs approved or rejected - Last 30 days]]&lt;&gt;0),Table1[[#This Row],[Worker ID]],0)</f>
        <v>0</v>
      </c>
    </row>
    <row r="780" spans="1:23" x14ac:dyDescent="0.25">
      <c r="A780" t="s">
        <v>1345</v>
      </c>
      <c r="B780" t="s">
        <v>1346</v>
      </c>
      <c r="C780">
        <v>1</v>
      </c>
      <c r="D780">
        <v>1</v>
      </c>
      <c r="E780" s="1">
        <v>1</v>
      </c>
      <c r="F780">
        <f>Table1[[#This Row],[Number of HITs approved or rejected - Lifetime]]-Table1[[#This Row],[Number of HITs approved or rejected - Last 30 days]]</f>
        <v>1</v>
      </c>
      <c r="G780">
        <f>Table1[[#This Row],[Number of HITs approved - Lifetime]]-Table1[[#This Row],[Number of HITs approved - Last 30 days]]</f>
        <v>1</v>
      </c>
      <c r="H780">
        <f>IF(Table1[[#This Row],[HITS submitted before]]&gt;Table1[[#This Row],[HITs Approved Before]],Table1[[#This Row],[HITS submitted before]]-Table1[[#This Row],[HITs Approved Before]],0)</f>
        <v>0</v>
      </c>
      <c r="I780">
        <v>0</v>
      </c>
      <c r="J780">
        <v>0</v>
      </c>
      <c r="K780">
        <f>Table1[[#This Row],[Number of HITs approved or rejected - Last 30 days]]-Table1[[#This Row],[Number of HITs approved - Last 30 days]]</f>
        <v>0</v>
      </c>
      <c r="L78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0" s="1">
        <v>0</v>
      </c>
      <c r="N780">
        <v>0</v>
      </c>
      <c r="O780">
        <v>0</v>
      </c>
      <c r="P780" s="1">
        <v>0</v>
      </c>
      <c r="Q780" t="s">
        <v>15</v>
      </c>
      <c r="S780" t="str">
        <f>IF(Table1[[#This Row],[HITS submitted before]]&lt;&gt;0,Table1[[#This Row],[Worker ID]],0)</f>
        <v>A3S87CX8T0H7FU</v>
      </c>
      <c r="T780">
        <f>IF(Table1[[#This Row],[Number of HITs approved or rejected - Last 30 days]]&lt;&gt;0,Table1[[#This Row],[Worker ID]],0)</f>
        <v>0</v>
      </c>
      <c r="U780" t="str">
        <f>IF(AND(Table1[[#This Row],[HITS submitted before]]&lt;&gt;0,Table1[[#This Row],[Number of HITs approved or rejected - Last 30 days]]=0),Table1[[#This Row],[Worker ID]],0)</f>
        <v>A3S87CX8T0H7FU</v>
      </c>
      <c r="V780">
        <f>IF(AND(Table1[[#This Row],[HITS submitted before]]=0,Table1[[#This Row],[Number of HITs approved or rejected - Last 30 days]]&lt;&gt;0),Table1[[#This Row],[Worker ID]],0)</f>
        <v>0</v>
      </c>
      <c r="W780">
        <f>IF(AND(Table1[[#This Row],[HITS submitted before]]&lt;&gt;0,Table1[[#This Row],[Number of HITs approved or rejected - Last 30 days]]&lt;&gt;0),Table1[[#This Row],[Worker ID]],0)</f>
        <v>0</v>
      </c>
    </row>
    <row r="781" spans="1:23" x14ac:dyDescent="0.25">
      <c r="A781" t="s">
        <v>1353</v>
      </c>
      <c r="B781" t="s">
        <v>1354</v>
      </c>
      <c r="C781">
        <v>1</v>
      </c>
      <c r="D781">
        <v>1</v>
      </c>
      <c r="E781" s="1">
        <v>1</v>
      </c>
      <c r="F781">
        <f>Table1[[#This Row],[Number of HITs approved or rejected - Lifetime]]-Table1[[#This Row],[Number of HITs approved or rejected - Last 30 days]]</f>
        <v>1</v>
      </c>
      <c r="G781">
        <f>Table1[[#This Row],[Number of HITs approved - Lifetime]]-Table1[[#This Row],[Number of HITs approved - Last 30 days]]</f>
        <v>1</v>
      </c>
      <c r="H781">
        <f>IF(Table1[[#This Row],[HITS submitted before]]&gt;Table1[[#This Row],[HITs Approved Before]],Table1[[#This Row],[HITS submitted before]]-Table1[[#This Row],[HITs Approved Before]],0)</f>
        <v>0</v>
      </c>
      <c r="I781">
        <v>0</v>
      </c>
      <c r="J781">
        <v>0</v>
      </c>
      <c r="K781">
        <f>Table1[[#This Row],[Number of HITs approved or rejected - Last 30 days]]-Table1[[#This Row],[Number of HITs approved - Last 30 days]]</f>
        <v>0</v>
      </c>
      <c r="L78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1" s="1">
        <v>0</v>
      </c>
      <c r="N781">
        <v>0</v>
      </c>
      <c r="O781">
        <v>0</v>
      </c>
      <c r="P781" s="1">
        <v>0</v>
      </c>
      <c r="Q781" t="s">
        <v>15</v>
      </c>
      <c r="S781" t="str">
        <f>IF(Table1[[#This Row],[HITS submitted before]]&lt;&gt;0,Table1[[#This Row],[Worker ID]],0)</f>
        <v>A3T5PUA5EH50ZK</v>
      </c>
      <c r="T781">
        <f>IF(Table1[[#This Row],[Number of HITs approved or rejected - Last 30 days]]&lt;&gt;0,Table1[[#This Row],[Worker ID]],0)</f>
        <v>0</v>
      </c>
      <c r="U781" t="str">
        <f>IF(AND(Table1[[#This Row],[HITS submitted before]]&lt;&gt;0,Table1[[#This Row],[Number of HITs approved or rejected - Last 30 days]]=0),Table1[[#This Row],[Worker ID]],0)</f>
        <v>A3T5PUA5EH50ZK</v>
      </c>
      <c r="V781">
        <f>IF(AND(Table1[[#This Row],[HITS submitted before]]=0,Table1[[#This Row],[Number of HITs approved or rejected - Last 30 days]]&lt;&gt;0),Table1[[#This Row],[Worker ID]],0)</f>
        <v>0</v>
      </c>
      <c r="W781">
        <f>IF(AND(Table1[[#This Row],[HITS submitted before]]&lt;&gt;0,Table1[[#This Row],[Number of HITs approved or rejected - Last 30 days]]&lt;&gt;0),Table1[[#This Row],[Worker ID]],0)</f>
        <v>0</v>
      </c>
    </row>
    <row r="782" spans="1:23" x14ac:dyDescent="0.25">
      <c r="A782" t="s">
        <v>1359</v>
      </c>
      <c r="B782" t="s">
        <v>1360</v>
      </c>
      <c r="C782">
        <v>1</v>
      </c>
      <c r="D782">
        <v>1</v>
      </c>
      <c r="E782" s="1">
        <v>1</v>
      </c>
      <c r="F782">
        <f>Table1[[#This Row],[Number of HITs approved or rejected - Lifetime]]-Table1[[#This Row],[Number of HITs approved or rejected - Last 30 days]]</f>
        <v>1</v>
      </c>
      <c r="G782">
        <f>Table1[[#This Row],[Number of HITs approved - Lifetime]]-Table1[[#This Row],[Number of HITs approved - Last 30 days]]</f>
        <v>1</v>
      </c>
      <c r="H782">
        <f>IF(Table1[[#This Row],[HITS submitted before]]&gt;Table1[[#This Row],[HITs Approved Before]],Table1[[#This Row],[HITS submitted before]]-Table1[[#This Row],[HITs Approved Before]],0)</f>
        <v>0</v>
      </c>
      <c r="I782">
        <v>0</v>
      </c>
      <c r="J782">
        <v>0</v>
      </c>
      <c r="K782">
        <f>Table1[[#This Row],[Number of HITs approved or rejected - Last 30 days]]-Table1[[#This Row],[Number of HITs approved - Last 30 days]]</f>
        <v>0</v>
      </c>
      <c r="L78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2" s="1">
        <v>0</v>
      </c>
      <c r="N782">
        <v>0</v>
      </c>
      <c r="O782">
        <v>0</v>
      </c>
      <c r="P782" s="1">
        <v>0</v>
      </c>
      <c r="Q782" t="s">
        <v>15</v>
      </c>
      <c r="S782" t="str">
        <f>IF(Table1[[#This Row],[HITS submitted before]]&lt;&gt;0,Table1[[#This Row],[Worker ID]],0)</f>
        <v>A3TF2FDYJLSEMS</v>
      </c>
      <c r="T782">
        <f>IF(Table1[[#This Row],[Number of HITs approved or rejected - Last 30 days]]&lt;&gt;0,Table1[[#This Row],[Worker ID]],0)</f>
        <v>0</v>
      </c>
      <c r="U782" t="str">
        <f>IF(AND(Table1[[#This Row],[HITS submitted before]]&lt;&gt;0,Table1[[#This Row],[Number of HITs approved or rejected - Last 30 days]]=0),Table1[[#This Row],[Worker ID]],0)</f>
        <v>A3TF2FDYJLSEMS</v>
      </c>
      <c r="V782">
        <f>IF(AND(Table1[[#This Row],[HITS submitted before]]=0,Table1[[#This Row],[Number of HITs approved or rejected - Last 30 days]]&lt;&gt;0),Table1[[#This Row],[Worker ID]],0)</f>
        <v>0</v>
      </c>
      <c r="W782">
        <f>IF(AND(Table1[[#This Row],[HITS submitted before]]&lt;&gt;0,Table1[[#This Row],[Number of HITs approved or rejected - Last 30 days]]&lt;&gt;0),Table1[[#This Row],[Worker ID]],0)</f>
        <v>0</v>
      </c>
    </row>
    <row r="783" spans="1:23" x14ac:dyDescent="0.25">
      <c r="A783" t="s">
        <v>1367</v>
      </c>
      <c r="B783" t="s">
        <v>1368</v>
      </c>
      <c r="C783">
        <v>1</v>
      </c>
      <c r="D783">
        <v>1</v>
      </c>
      <c r="E783" s="1">
        <v>1</v>
      </c>
      <c r="F783">
        <f>Table1[[#This Row],[Number of HITs approved or rejected - Lifetime]]-Table1[[#This Row],[Number of HITs approved or rejected - Last 30 days]]</f>
        <v>1</v>
      </c>
      <c r="G783">
        <f>Table1[[#This Row],[Number of HITs approved - Lifetime]]-Table1[[#This Row],[Number of HITs approved - Last 30 days]]</f>
        <v>1</v>
      </c>
      <c r="H783">
        <f>IF(Table1[[#This Row],[HITS submitted before]]&gt;Table1[[#This Row],[HITs Approved Before]],Table1[[#This Row],[HITS submitted before]]-Table1[[#This Row],[HITs Approved Before]],0)</f>
        <v>0</v>
      </c>
      <c r="I783">
        <v>0</v>
      </c>
      <c r="J783">
        <v>0</v>
      </c>
      <c r="K783">
        <f>Table1[[#This Row],[Number of HITs approved or rejected - Last 30 days]]-Table1[[#This Row],[Number of HITs approved - Last 30 days]]</f>
        <v>0</v>
      </c>
      <c r="L78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3" s="1">
        <v>0</v>
      </c>
      <c r="N783">
        <v>0</v>
      </c>
      <c r="O783">
        <v>0</v>
      </c>
      <c r="P783" s="1">
        <v>0</v>
      </c>
      <c r="Q783" t="s">
        <v>15</v>
      </c>
      <c r="S783" t="str">
        <f>IF(Table1[[#This Row],[HITS submitted before]]&lt;&gt;0,Table1[[#This Row],[Worker ID]],0)</f>
        <v>A3TQ7M1WPR7Q44</v>
      </c>
      <c r="T783">
        <f>IF(Table1[[#This Row],[Number of HITs approved or rejected - Last 30 days]]&lt;&gt;0,Table1[[#This Row],[Worker ID]],0)</f>
        <v>0</v>
      </c>
      <c r="U783" t="str">
        <f>IF(AND(Table1[[#This Row],[HITS submitted before]]&lt;&gt;0,Table1[[#This Row],[Number of HITs approved or rejected - Last 30 days]]=0),Table1[[#This Row],[Worker ID]],0)</f>
        <v>A3TQ7M1WPR7Q44</v>
      </c>
      <c r="V783">
        <f>IF(AND(Table1[[#This Row],[HITS submitted before]]=0,Table1[[#This Row],[Number of HITs approved or rejected - Last 30 days]]&lt;&gt;0),Table1[[#This Row],[Worker ID]],0)</f>
        <v>0</v>
      </c>
      <c r="W783">
        <f>IF(AND(Table1[[#This Row],[HITS submitted before]]&lt;&gt;0,Table1[[#This Row],[Number of HITs approved or rejected - Last 30 days]]&lt;&gt;0),Table1[[#This Row],[Worker ID]],0)</f>
        <v>0</v>
      </c>
    </row>
    <row r="784" spans="1:23" x14ac:dyDescent="0.25">
      <c r="A784" t="s">
        <v>1369</v>
      </c>
      <c r="B784" t="s">
        <v>1370</v>
      </c>
      <c r="C784">
        <v>1</v>
      </c>
      <c r="D784">
        <v>1</v>
      </c>
      <c r="E784" s="1">
        <v>1</v>
      </c>
      <c r="F784">
        <f>Table1[[#This Row],[Number of HITs approved or rejected - Lifetime]]-Table1[[#This Row],[Number of HITs approved or rejected - Last 30 days]]</f>
        <v>1</v>
      </c>
      <c r="G784">
        <f>Table1[[#This Row],[Number of HITs approved - Lifetime]]-Table1[[#This Row],[Number of HITs approved - Last 30 days]]</f>
        <v>1</v>
      </c>
      <c r="H784">
        <f>IF(Table1[[#This Row],[HITS submitted before]]&gt;Table1[[#This Row],[HITs Approved Before]],Table1[[#This Row],[HITS submitted before]]-Table1[[#This Row],[HITs Approved Before]],0)</f>
        <v>0</v>
      </c>
      <c r="I784">
        <v>0</v>
      </c>
      <c r="J784">
        <v>0</v>
      </c>
      <c r="K784">
        <f>Table1[[#This Row],[Number of HITs approved or rejected - Last 30 days]]-Table1[[#This Row],[Number of HITs approved - Last 30 days]]</f>
        <v>0</v>
      </c>
      <c r="L78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4" s="1">
        <v>0</v>
      </c>
      <c r="N784">
        <v>0</v>
      </c>
      <c r="O784">
        <v>0</v>
      </c>
      <c r="P784" s="1">
        <v>0</v>
      </c>
      <c r="Q784" t="s">
        <v>15</v>
      </c>
      <c r="S784" t="str">
        <f>IF(Table1[[#This Row],[HITS submitted before]]&lt;&gt;0,Table1[[#This Row],[Worker ID]],0)</f>
        <v>A3TSHG5R492EHU</v>
      </c>
      <c r="T784">
        <f>IF(Table1[[#This Row],[Number of HITs approved or rejected - Last 30 days]]&lt;&gt;0,Table1[[#This Row],[Worker ID]],0)</f>
        <v>0</v>
      </c>
      <c r="U784" t="str">
        <f>IF(AND(Table1[[#This Row],[HITS submitted before]]&lt;&gt;0,Table1[[#This Row],[Number of HITs approved or rejected - Last 30 days]]=0),Table1[[#This Row],[Worker ID]],0)</f>
        <v>A3TSHG5R492EHU</v>
      </c>
      <c r="V784">
        <f>IF(AND(Table1[[#This Row],[HITS submitted before]]=0,Table1[[#This Row],[Number of HITs approved or rejected - Last 30 days]]&lt;&gt;0),Table1[[#This Row],[Worker ID]],0)</f>
        <v>0</v>
      </c>
      <c r="W784">
        <f>IF(AND(Table1[[#This Row],[HITS submitted before]]&lt;&gt;0,Table1[[#This Row],[Number of HITs approved or rejected - Last 30 days]]&lt;&gt;0),Table1[[#This Row],[Worker ID]],0)</f>
        <v>0</v>
      </c>
    </row>
    <row r="785" spans="1:23" x14ac:dyDescent="0.25">
      <c r="A785" t="s">
        <v>1371</v>
      </c>
      <c r="B785" t="s">
        <v>1372</v>
      </c>
      <c r="C785">
        <v>1</v>
      </c>
      <c r="D785">
        <v>1</v>
      </c>
      <c r="E785" s="1">
        <v>1</v>
      </c>
      <c r="F785">
        <f>Table1[[#This Row],[Number of HITs approved or rejected - Lifetime]]-Table1[[#This Row],[Number of HITs approved or rejected - Last 30 days]]</f>
        <v>1</v>
      </c>
      <c r="G785">
        <f>Table1[[#This Row],[Number of HITs approved - Lifetime]]-Table1[[#This Row],[Number of HITs approved - Last 30 days]]</f>
        <v>1</v>
      </c>
      <c r="H785">
        <f>IF(Table1[[#This Row],[HITS submitted before]]&gt;Table1[[#This Row],[HITs Approved Before]],Table1[[#This Row],[HITS submitted before]]-Table1[[#This Row],[HITs Approved Before]],0)</f>
        <v>0</v>
      </c>
      <c r="I785">
        <v>0</v>
      </c>
      <c r="J785">
        <v>0</v>
      </c>
      <c r="K785">
        <f>Table1[[#This Row],[Number of HITs approved or rejected - Last 30 days]]-Table1[[#This Row],[Number of HITs approved - Last 30 days]]</f>
        <v>0</v>
      </c>
      <c r="L78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5" s="1">
        <v>0</v>
      </c>
      <c r="N785">
        <v>0</v>
      </c>
      <c r="O785">
        <v>0</v>
      </c>
      <c r="P785" s="1">
        <v>0</v>
      </c>
      <c r="Q785" t="s">
        <v>15</v>
      </c>
      <c r="S785" t="str">
        <f>IF(Table1[[#This Row],[HITS submitted before]]&lt;&gt;0,Table1[[#This Row],[Worker ID]],0)</f>
        <v>A3U3CCIR1ZXEOR</v>
      </c>
      <c r="T785">
        <f>IF(Table1[[#This Row],[Number of HITs approved or rejected - Last 30 days]]&lt;&gt;0,Table1[[#This Row],[Worker ID]],0)</f>
        <v>0</v>
      </c>
      <c r="U785" t="str">
        <f>IF(AND(Table1[[#This Row],[HITS submitted before]]&lt;&gt;0,Table1[[#This Row],[Number of HITs approved or rejected - Last 30 days]]=0),Table1[[#This Row],[Worker ID]],0)</f>
        <v>A3U3CCIR1ZXEOR</v>
      </c>
      <c r="V785">
        <f>IF(AND(Table1[[#This Row],[HITS submitted before]]=0,Table1[[#This Row],[Number of HITs approved or rejected - Last 30 days]]&lt;&gt;0),Table1[[#This Row],[Worker ID]],0)</f>
        <v>0</v>
      </c>
      <c r="W785">
        <f>IF(AND(Table1[[#This Row],[HITS submitted before]]&lt;&gt;0,Table1[[#This Row],[Number of HITs approved or rejected - Last 30 days]]&lt;&gt;0),Table1[[#This Row],[Worker ID]],0)</f>
        <v>0</v>
      </c>
    </row>
    <row r="786" spans="1:23" x14ac:dyDescent="0.25">
      <c r="A786" t="s">
        <v>1373</v>
      </c>
      <c r="B786" t="s">
        <v>1374</v>
      </c>
      <c r="C786">
        <v>1</v>
      </c>
      <c r="D786">
        <v>0</v>
      </c>
      <c r="E786" s="1">
        <v>0</v>
      </c>
      <c r="F786">
        <f>Table1[[#This Row],[Number of HITs approved or rejected - Lifetime]]-Table1[[#This Row],[Number of HITs approved or rejected - Last 30 days]]</f>
        <v>1</v>
      </c>
      <c r="G786">
        <f>Table1[[#This Row],[Number of HITs approved - Lifetime]]-Table1[[#This Row],[Number of HITs approved - Last 30 days]]</f>
        <v>0</v>
      </c>
      <c r="H786">
        <f>IF(Table1[[#This Row],[HITS submitted before]]&gt;Table1[[#This Row],[HITs Approved Before]],Table1[[#This Row],[HITS submitted before]]-Table1[[#This Row],[HITs Approved Before]],0)</f>
        <v>1</v>
      </c>
      <c r="I786">
        <v>0</v>
      </c>
      <c r="J786">
        <v>0</v>
      </c>
      <c r="K786">
        <f>Table1[[#This Row],[Number of HITs approved or rejected - Last 30 days]]-Table1[[#This Row],[Number of HITs approved - Last 30 days]]</f>
        <v>0</v>
      </c>
      <c r="L78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6" s="1">
        <v>0</v>
      </c>
      <c r="N786">
        <v>0</v>
      </c>
      <c r="O786">
        <v>0</v>
      </c>
      <c r="P786" s="1">
        <v>0</v>
      </c>
      <c r="Q786" t="s">
        <v>15</v>
      </c>
      <c r="S786" t="str">
        <f>IF(Table1[[#This Row],[HITS submitted before]]&lt;&gt;0,Table1[[#This Row],[Worker ID]],0)</f>
        <v>A3U6DTUPCCSOPN</v>
      </c>
      <c r="T786">
        <f>IF(Table1[[#This Row],[Number of HITs approved or rejected - Last 30 days]]&lt;&gt;0,Table1[[#This Row],[Worker ID]],0)</f>
        <v>0</v>
      </c>
      <c r="U786" t="str">
        <f>IF(AND(Table1[[#This Row],[HITS submitted before]]&lt;&gt;0,Table1[[#This Row],[Number of HITs approved or rejected - Last 30 days]]=0),Table1[[#This Row],[Worker ID]],0)</f>
        <v>A3U6DTUPCCSOPN</v>
      </c>
      <c r="V786">
        <f>IF(AND(Table1[[#This Row],[HITS submitted before]]=0,Table1[[#This Row],[Number of HITs approved or rejected - Last 30 days]]&lt;&gt;0),Table1[[#This Row],[Worker ID]],0)</f>
        <v>0</v>
      </c>
      <c r="W786">
        <f>IF(AND(Table1[[#This Row],[HITS submitted before]]&lt;&gt;0,Table1[[#This Row],[Number of HITs approved or rejected - Last 30 days]]&lt;&gt;0),Table1[[#This Row],[Worker ID]],0)</f>
        <v>0</v>
      </c>
    </row>
    <row r="787" spans="1:23" x14ac:dyDescent="0.25">
      <c r="A787" t="s">
        <v>1377</v>
      </c>
      <c r="B787" t="s">
        <v>1378</v>
      </c>
      <c r="C787">
        <v>1</v>
      </c>
      <c r="D787">
        <v>1</v>
      </c>
      <c r="E787" s="1">
        <v>1</v>
      </c>
      <c r="F787">
        <f>Table1[[#This Row],[Number of HITs approved or rejected - Lifetime]]-Table1[[#This Row],[Number of HITs approved or rejected - Last 30 days]]</f>
        <v>1</v>
      </c>
      <c r="G787">
        <f>Table1[[#This Row],[Number of HITs approved - Lifetime]]-Table1[[#This Row],[Number of HITs approved - Last 30 days]]</f>
        <v>1</v>
      </c>
      <c r="H787">
        <f>IF(Table1[[#This Row],[HITS submitted before]]&gt;Table1[[#This Row],[HITs Approved Before]],Table1[[#This Row],[HITS submitted before]]-Table1[[#This Row],[HITs Approved Before]],0)</f>
        <v>0</v>
      </c>
      <c r="I787">
        <v>0</v>
      </c>
      <c r="J787">
        <v>0</v>
      </c>
      <c r="K787">
        <f>Table1[[#This Row],[Number of HITs approved or rejected - Last 30 days]]-Table1[[#This Row],[Number of HITs approved - Last 30 days]]</f>
        <v>0</v>
      </c>
      <c r="L78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7" s="1">
        <v>0</v>
      </c>
      <c r="N787">
        <v>0</v>
      </c>
      <c r="O787">
        <v>0</v>
      </c>
      <c r="P787" s="1">
        <v>0</v>
      </c>
      <c r="Q787" t="s">
        <v>15</v>
      </c>
      <c r="S787" t="str">
        <f>IF(Table1[[#This Row],[HITS submitted before]]&lt;&gt;0,Table1[[#This Row],[Worker ID]],0)</f>
        <v>A3UCAAF6QXWSRX</v>
      </c>
      <c r="T787">
        <f>IF(Table1[[#This Row],[Number of HITs approved or rejected - Last 30 days]]&lt;&gt;0,Table1[[#This Row],[Worker ID]],0)</f>
        <v>0</v>
      </c>
      <c r="U787" t="str">
        <f>IF(AND(Table1[[#This Row],[HITS submitted before]]&lt;&gt;0,Table1[[#This Row],[Number of HITs approved or rejected - Last 30 days]]=0),Table1[[#This Row],[Worker ID]],0)</f>
        <v>A3UCAAF6QXWSRX</v>
      </c>
      <c r="V787">
        <f>IF(AND(Table1[[#This Row],[HITS submitted before]]=0,Table1[[#This Row],[Number of HITs approved or rejected - Last 30 days]]&lt;&gt;0),Table1[[#This Row],[Worker ID]],0)</f>
        <v>0</v>
      </c>
      <c r="W787">
        <f>IF(AND(Table1[[#This Row],[HITS submitted before]]&lt;&gt;0,Table1[[#This Row],[Number of HITs approved or rejected - Last 30 days]]&lt;&gt;0),Table1[[#This Row],[Worker ID]],0)</f>
        <v>0</v>
      </c>
    </row>
    <row r="788" spans="1:23" x14ac:dyDescent="0.25">
      <c r="A788" t="s">
        <v>1379</v>
      </c>
      <c r="B788" t="s">
        <v>1380</v>
      </c>
      <c r="C788">
        <v>1</v>
      </c>
      <c r="D788">
        <v>1</v>
      </c>
      <c r="E788" s="1">
        <v>1</v>
      </c>
      <c r="F788">
        <f>Table1[[#This Row],[Number of HITs approved or rejected - Lifetime]]-Table1[[#This Row],[Number of HITs approved or rejected - Last 30 days]]</f>
        <v>1</v>
      </c>
      <c r="G788">
        <f>Table1[[#This Row],[Number of HITs approved - Lifetime]]-Table1[[#This Row],[Number of HITs approved - Last 30 days]]</f>
        <v>1</v>
      </c>
      <c r="H788">
        <f>IF(Table1[[#This Row],[HITS submitted before]]&gt;Table1[[#This Row],[HITs Approved Before]],Table1[[#This Row],[HITS submitted before]]-Table1[[#This Row],[HITs Approved Before]],0)</f>
        <v>0</v>
      </c>
      <c r="I788">
        <v>0</v>
      </c>
      <c r="J788">
        <v>0</v>
      </c>
      <c r="K788">
        <f>Table1[[#This Row],[Number of HITs approved or rejected - Last 30 days]]-Table1[[#This Row],[Number of HITs approved - Last 30 days]]</f>
        <v>0</v>
      </c>
      <c r="L78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8" s="1">
        <v>0</v>
      </c>
      <c r="N788">
        <v>0</v>
      </c>
      <c r="O788">
        <v>0</v>
      </c>
      <c r="P788" s="1">
        <v>0</v>
      </c>
      <c r="Q788" t="s">
        <v>15</v>
      </c>
      <c r="S788" t="str">
        <f>IF(Table1[[#This Row],[HITS submitted before]]&lt;&gt;0,Table1[[#This Row],[Worker ID]],0)</f>
        <v>A3UHHP4M8SI6OO</v>
      </c>
      <c r="T788">
        <f>IF(Table1[[#This Row],[Number of HITs approved or rejected - Last 30 days]]&lt;&gt;0,Table1[[#This Row],[Worker ID]],0)</f>
        <v>0</v>
      </c>
      <c r="U788" t="str">
        <f>IF(AND(Table1[[#This Row],[HITS submitted before]]&lt;&gt;0,Table1[[#This Row],[Number of HITs approved or rejected - Last 30 days]]=0),Table1[[#This Row],[Worker ID]],0)</f>
        <v>A3UHHP4M8SI6OO</v>
      </c>
      <c r="V788">
        <f>IF(AND(Table1[[#This Row],[HITS submitted before]]=0,Table1[[#This Row],[Number of HITs approved or rejected - Last 30 days]]&lt;&gt;0),Table1[[#This Row],[Worker ID]],0)</f>
        <v>0</v>
      </c>
      <c r="W788">
        <f>IF(AND(Table1[[#This Row],[HITS submitted before]]&lt;&gt;0,Table1[[#This Row],[Number of HITs approved or rejected - Last 30 days]]&lt;&gt;0),Table1[[#This Row],[Worker ID]],0)</f>
        <v>0</v>
      </c>
    </row>
    <row r="789" spans="1:23" x14ac:dyDescent="0.25">
      <c r="A789" t="s">
        <v>1391</v>
      </c>
      <c r="B789" t="s">
        <v>1392</v>
      </c>
      <c r="C789">
        <v>1</v>
      </c>
      <c r="D789">
        <v>1</v>
      </c>
      <c r="E789" s="1">
        <v>1</v>
      </c>
      <c r="F789">
        <f>Table1[[#This Row],[Number of HITs approved or rejected - Lifetime]]-Table1[[#This Row],[Number of HITs approved or rejected - Last 30 days]]</f>
        <v>1</v>
      </c>
      <c r="G789">
        <f>Table1[[#This Row],[Number of HITs approved - Lifetime]]-Table1[[#This Row],[Number of HITs approved - Last 30 days]]</f>
        <v>1</v>
      </c>
      <c r="H789">
        <f>IF(Table1[[#This Row],[HITS submitted before]]&gt;Table1[[#This Row],[HITs Approved Before]],Table1[[#This Row],[HITS submitted before]]-Table1[[#This Row],[HITs Approved Before]],0)</f>
        <v>0</v>
      </c>
      <c r="I789">
        <v>0</v>
      </c>
      <c r="J789">
        <v>0</v>
      </c>
      <c r="K789">
        <f>Table1[[#This Row],[Number of HITs approved or rejected - Last 30 days]]-Table1[[#This Row],[Number of HITs approved - Last 30 days]]</f>
        <v>0</v>
      </c>
      <c r="L78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89" s="1">
        <v>0</v>
      </c>
      <c r="N789">
        <v>0</v>
      </c>
      <c r="O789">
        <v>0</v>
      </c>
      <c r="P789" s="1">
        <v>0</v>
      </c>
      <c r="Q789" t="s">
        <v>15</v>
      </c>
      <c r="S789" t="str">
        <f>IF(Table1[[#This Row],[HITS submitted before]]&lt;&gt;0,Table1[[#This Row],[Worker ID]],0)</f>
        <v>A3UXS2WMTW85ES</v>
      </c>
      <c r="T789">
        <f>IF(Table1[[#This Row],[Number of HITs approved or rejected - Last 30 days]]&lt;&gt;0,Table1[[#This Row],[Worker ID]],0)</f>
        <v>0</v>
      </c>
      <c r="U789" t="str">
        <f>IF(AND(Table1[[#This Row],[HITS submitted before]]&lt;&gt;0,Table1[[#This Row],[Number of HITs approved or rejected - Last 30 days]]=0),Table1[[#This Row],[Worker ID]],0)</f>
        <v>A3UXS2WMTW85ES</v>
      </c>
      <c r="V789">
        <f>IF(AND(Table1[[#This Row],[HITS submitted before]]=0,Table1[[#This Row],[Number of HITs approved or rejected - Last 30 days]]&lt;&gt;0),Table1[[#This Row],[Worker ID]],0)</f>
        <v>0</v>
      </c>
      <c r="W789">
        <f>IF(AND(Table1[[#This Row],[HITS submitted before]]&lt;&gt;0,Table1[[#This Row],[Number of HITs approved or rejected - Last 30 days]]&lt;&gt;0),Table1[[#This Row],[Worker ID]],0)</f>
        <v>0</v>
      </c>
    </row>
    <row r="790" spans="1:23" x14ac:dyDescent="0.25">
      <c r="A790" t="s">
        <v>1395</v>
      </c>
      <c r="B790" t="s">
        <v>1396</v>
      </c>
      <c r="C790">
        <v>1</v>
      </c>
      <c r="D790">
        <v>1</v>
      </c>
      <c r="E790" s="1">
        <v>1</v>
      </c>
      <c r="F790">
        <f>Table1[[#This Row],[Number of HITs approved or rejected - Lifetime]]-Table1[[#This Row],[Number of HITs approved or rejected - Last 30 days]]</f>
        <v>1</v>
      </c>
      <c r="G790">
        <f>Table1[[#This Row],[Number of HITs approved - Lifetime]]-Table1[[#This Row],[Number of HITs approved - Last 30 days]]</f>
        <v>1</v>
      </c>
      <c r="H790">
        <f>IF(Table1[[#This Row],[HITS submitted before]]&gt;Table1[[#This Row],[HITs Approved Before]],Table1[[#This Row],[HITS submitted before]]-Table1[[#This Row],[HITs Approved Before]],0)</f>
        <v>0</v>
      </c>
      <c r="I790">
        <v>0</v>
      </c>
      <c r="J790">
        <v>0</v>
      </c>
      <c r="K790">
        <f>Table1[[#This Row],[Number of HITs approved or rejected - Last 30 days]]-Table1[[#This Row],[Number of HITs approved - Last 30 days]]</f>
        <v>0</v>
      </c>
      <c r="L79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0" s="1">
        <v>0</v>
      </c>
      <c r="N790">
        <v>0</v>
      </c>
      <c r="O790">
        <v>0</v>
      </c>
      <c r="P790" s="1">
        <v>0</v>
      </c>
      <c r="Q790" t="s">
        <v>15</v>
      </c>
      <c r="S790" t="str">
        <f>IF(Table1[[#This Row],[HITS submitted before]]&lt;&gt;0,Table1[[#This Row],[Worker ID]],0)</f>
        <v>A3V280OI2NT8XO</v>
      </c>
      <c r="T790">
        <f>IF(Table1[[#This Row],[Number of HITs approved or rejected - Last 30 days]]&lt;&gt;0,Table1[[#This Row],[Worker ID]],0)</f>
        <v>0</v>
      </c>
      <c r="U790" t="str">
        <f>IF(AND(Table1[[#This Row],[HITS submitted before]]&lt;&gt;0,Table1[[#This Row],[Number of HITs approved or rejected - Last 30 days]]=0),Table1[[#This Row],[Worker ID]],0)</f>
        <v>A3V280OI2NT8XO</v>
      </c>
      <c r="V790">
        <f>IF(AND(Table1[[#This Row],[HITS submitted before]]=0,Table1[[#This Row],[Number of HITs approved or rejected - Last 30 days]]&lt;&gt;0),Table1[[#This Row],[Worker ID]],0)</f>
        <v>0</v>
      </c>
      <c r="W790">
        <f>IF(AND(Table1[[#This Row],[HITS submitted before]]&lt;&gt;0,Table1[[#This Row],[Number of HITs approved or rejected - Last 30 days]]&lt;&gt;0),Table1[[#This Row],[Worker ID]],0)</f>
        <v>0</v>
      </c>
    </row>
    <row r="791" spans="1:23" x14ac:dyDescent="0.25">
      <c r="A791" t="s">
        <v>1397</v>
      </c>
      <c r="B791" t="s">
        <v>1398</v>
      </c>
      <c r="C791">
        <v>1</v>
      </c>
      <c r="D791">
        <v>1</v>
      </c>
      <c r="E791" s="1">
        <v>1</v>
      </c>
      <c r="F791">
        <f>Table1[[#This Row],[Number of HITs approved or rejected - Lifetime]]-Table1[[#This Row],[Number of HITs approved or rejected - Last 30 days]]</f>
        <v>1</v>
      </c>
      <c r="G791">
        <f>Table1[[#This Row],[Number of HITs approved - Lifetime]]-Table1[[#This Row],[Number of HITs approved - Last 30 days]]</f>
        <v>1</v>
      </c>
      <c r="H791">
        <f>IF(Table1[[#This Row],[HITS submitted before]]&gt;Table1[[#This Row],[HITs Approved Before]],Table1[[#This Row],[HITS submitted before]]-Table1[[#This Row],[HITs Approved Before]],0)</f>
        <v>0</v>
      </c>
      <c r="I791">
        <v>0</v>
      </c>
      <c r="J791">
        <v>0</v>
      </c>
      <c r="K791">
        <f>Table1[[#This Row],[Number of HITs approved or rejected - Last 30 days]]-Table1[[#This Row],[Number of HITs approved - Last 30 days]]</f>
        <v>0</v>
      </c>
      <c r="L79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1" s="1">
        <v>0</v>
      </c>
      <c r="N791">
        <v>0</v>
      </c>
      <c r="O791">
        <v>0</v>
      </c>
      <c r="P791" s="1">
        <v>0</v>
      </c>
      <c r="Q791" t="s">
        <v>15</v>
      </c>
      <c r="S791" t="str">
        <f>IF(Table1[[#This Row],[HITS submitted before]]&lt;&gt;0,Table1[[#This Row],[Worker ID]],0)</f>
        <v>A3VA21YF48J3Y1</v>
      </c>
      <c r="T791">
        <f>IF(Table1[[#This Row],[Number of HITs approved or rejected - Last 30 days]]&lt;&gt;0,Table1[[#This Row],[Worker ID]],0)</f>
        <v>0</v>
      </c>
      <c r="U791" t="str">
        <f>IF(AND(Table1[[#This Row],[HITS submitted before]]&lt;&gt;0,Table1[[#This Row],[Number of HITs approved or rejected - Last 30 days]]=0),Table1[[#This Row],[Worker ID]],0)</f>
        <v>A3VA21YF48J3Y1</v>
      </c>
      <c r="V791">
        <f>IF(AND(Table1[[#This Row],[HITS submitted before]]=0,Table1[[#This Row],[Number of HITs approved or rejected - Last 30 days]]&lt;&gt;0),Table1[[#This Row],[Worker ID]],0)</f>
        <v>0</v>
      </c>
      <c r="W791">
        <f>IF(AND(Table1[[#This Row],[HITS submitted before]]&lt;&gt;0,Table1[[#This Row],[Number of HITs approved or rejected - Last 30 days]]&lt;&gt;0),Table1[[#This Row],[Worker ID]],0)</f>
        <v>0</v>
      </c>
    </row>
    <row r="792" spans="1:23" x14ac:dyDescent="0.25">
      <c r="A792" t="s">
        <v>1399</v>
      </c>
      <c r="B792" t="s">
        <v>1400</v>
      </c>
      <c r="C792">
        <v>1</v>
      </c>
      <c r="D792">
        <v>1</v>
      </c>
      <c r="E792" s="1">
        <v>1</v>
      </c>
      <c r="F792">
        <f>Table1[[#This Row],[Number of HITs approved or rejected - Lifetime]]-Table1[[#This Row],[Number of HITs approved or rejected - Last 30 days]]</f>
        <v>1</v>
      </c>
      <c r="G792">
        <f>Table1[[#This Row],[Number of HITs approved - Lifetime]]-Table1[[#This Row],[Number of HITs approved - Last 30 days]]</f>
        <v>1</v>
      </c>
      <c r="H792">
        <f>IF(Table1[[#This Row],[HITS submitted before]]&gt;Table1[[#This Row],[HITs Approved Before]],Table1[[#This Row],[HITS submitted before]]-Table1[[#This Row],[HITs Approved Before]],0)</f>
        <v>0</v>
      </c>
      <c r="I792">
        <v>0</v>
      </c>
      <c r="J792">
        <v>0</v>
      </c>
      <c r="K792">
        <f>Table1[[#This Row],[Number of HITs approved or rejected - Last 30 days]]-Table1[[#This Row],[Number of HITs approved - Last 30 days]]</f>
        <v>0</v>
      </c>
      <c r="L79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2" s="1">
        <v>0</v>
      </c>
      <c r="N792">
        <v>0</v>
      </c>
      <c r="O792">
        <v>0</v>
      </c>
      <c r="P792" s="1">
        <v>0</v>
      </c>
      <c r="Q792" t="s">
        <v>15</v>
      </c>
      <c r="S792" t="str">
        <f>IF(Table1[[#This Row],[HITS submitted before]]&lt;&gt;0,Table1[[#This Row],[Worker ID]],0)</f>
        <v>A3VIMOY4VKTYAG</v>
      </c>
      <c r="T792">
        <f>IF(Table1[[#This Row],[Number of HITs approved or rejected - Last 30 days]]&lt;&gt;0,Table1[[#This Row],[Worker ID]],0)</f>
        <v>0</v>
      </c>
      <c r="U792" t="str">
        <f>IF(AND(Table1[[#This Row],[HITS submitted before]]&lt;&gt;0,Table1[[#This Row],[Number of HITs approved or rejected - Last 30 days]]=0),Table1[[#This Row],[Worker ID]],0)</f>
        <v>A3VIMOY4VKTYAG</v>
      </c>
      <c r="V792">
        <f>IF(AND(Table1[[#This Row],[HITS submitted before]]=0,Table1[[#This Row],[Number of HITs approved or rejected - Last 30 days]]&lt;&gt;0),Table1[[#This Row],[Worker ID]],0)</f>
        <v>0</v>
      </c>
      <c r="W792">
        <f>IF(AND(Table1[[#This Row],[HITS submitted before]]&lt;&gt;0,Table1[[#This Row],[Number of HITs approved or rejected - Last 30 days]]&lt;&gt;0),Table1[[#This Row],[Worker ID]],0)</f>
        <v>0</v>
      </c>
    </row>
    <row r="793" spans="1:23" x14ac:dyDescent="0.25">
      <c r="A793" t="s">
        <v>1401</v>
      </c>
      <c r="B793" t="s">
        <v>1402</v>
      </c>
      <c r="C793">
        <v>2</v>
      </c>
      <c r="D793">
        <v>2</v>
      </c>
      <c r="E793" s="1">
        <v>1</v>
      </c>
      <c r="F793">
        <f>Table1[[#This Row],[Number of HITs approved or rejected - Lifetime]]-Table1[[#This Row],[Number of HITs approved or rejected - Last 30 days]]</f>
        <v>2</v>
      </c>
      <c r="G793">
        <f>Table1[[#This Row],[Number of HITs approved - Lifetime]]-Table1[[#This Row],[Number of HITs approved - Last 30 days]]</f>
        <v>2</v>
      </c>
      <c r="H793">
        <f>IF(Table1[[#This Row],[HITS submitted before]]&gt;Table1[[#This Row],[HITs Approved Before]],Table1[[#This Row],[HITS submitted before]]-Table1[[#This Row],[HITs Approved Before]],0)</f>
        <v>0</v>
      </c>
      <c r="I793">
        <v>0</v>
      </c>
      <c r="J793">
        <v>0</v>
      </c>
      <c r="K793">
        <f>Table1[[#This Row],[Number of HITs approved or rejected - Last 30 days]]-Table1[[#This Row],[Number of HITs approved - Last 30 days]]</f>
        <v>0</v>
      </c>
      <c r="L79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3" s="1">
        <v>0</v>
      </c>
      <c r="N793">
        <v>0</v>
      </c>
      <c r="O793">
        <v>0</v>
      </c>
      <c r="P793" s="1">
        <v>0</v>
      </c>
      <c r="Q793" t="s">
        <v>15</v>
      </c>
      <c r="S793" t="str">
        <f>IF(Table1[[#This Row],[HITS submitted before]]&lt;&gt;0,Table1[[#This Row],[Worker ID]],0)</f>
        <v>A3VOMP0WOJTB4I</v>
      </c>
      <c r="T793">
        <f>IF(Table1[[#This Row],[Number of HITs approved or rejected - Last 30 days]]&lt;&gt;0,Table1[[#This Row],[Worker ID]],0)</f>
        <v>0</v>
      </c>
      <c r="U793" t="str">
        <f>IF(AND(Table1[[#This Row],[HITS submitted before]]&lt;&gt;0,Table1[[#This Row],[Number of HITs approved or rejected - Last 30 days]]=0),Table1[[#This Row],[Worker ID]],0)</f>
        <v>A3VOMP0WOJTB4I</v>
      </c>
      <c r="V793">
        <f>IF(AND(Table1[[#This Row],[HITS submitted before]]=0,Table1[[#This Row],[Number of HITs approved or rejected - Last 30 days]]&lt;&gt;0),Table1[[#This Row],[Worker ID]],0)</f>
        <v>0</v>
      </c>
      <c r="W793">
        <f>IF(AND(Table1[[#This Row],[HITS submitted before]]&lt;&gt;0,Table1[[#This Row],[Number of HITs approved or rejected - Last 30 days]]&lt;&gt;0),Table1[[#This Row],[Worker ID]],0)</f>
        <v>0</v>
      </c>
    </row>
    <row r="794" spans="1:23" x14ac:dyDescent="0.25">
      <c r="A794" t="s">
        <v>1403</v>
      </c>
      <c r="B794" t="s">
        <v>1404</v>
      </c>
      <c r="C794">
        <v>1</v>
      </c>
      <c r="D794">
        <v>1</v>
      </c>
      <c r="E794" s="1">
        <v>1</v>
      </c>
      <c r="F794">
        <f>Table1[[#This Row],[Number of HITs approved or rejected - Lifetime]]-Table1[[#This Row],[Number of HITs approved or rejected - Last 30 days]]</f>
        <v>1</v>
      </c>
      <c r="G794">
        <f>Table1[[#This Row],[Number of HITs approved - Lifetime]]-Table1[[#This Row],[Number of HITs approved - Last 30 days]]</f>
        <v>1</v>
      </c>
      <c r="H794">
        <f>IF(Table1[[#This Row],[HITS submitted before]]&gt;Table1[[#This Row],[HITs Approved Before]],Table1[[#This Row],[HITS submitted before]]-Table1[[#This Row],[HITs Approved Before]],0)</f>
        <v>0</v>
      </c>
      <c r="I794">
        <v>0</v>
      </c>
      <c r="J794">
        <v>0</v>
      </c>
      <c r="K794">
        <f>Table1[[#This Row],[Number of HITs approved or rejected - Last 30 days]]-Table1[[#This Row],[Number of HITs approved - Last 30 days]]</f>
        <v>0</v>
      </c>
      <c r="L79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4" s="1">
        <v>0</v>
      </c>
      <c r="N794">
        <v>0</v>
      </c>
      <c r="O794">
        <v>0</v>
      </c>
      <c r="P794" s="1">
        <v>0</v>
      </c>
      <c r="Q794" t="s">
        <v>15</v>
      </c>
      <c r="S794" t="str">
        <f>IF(Table1[[#This Row],[HITS submitted before]]&lt;&gt;0,Table1[[#This Row],[Worker ID]],0)</f>
        <v>A3VV9Y8KTOMKM8</v>
      </c>
      <c r="T794">
        <f>IF(Table1[[#This Row],[Number of HITs approved or rejected - Last 30 days]]&lt;&gt;0,Table1[[#This Row],[Worker ID]],0)</f>
        <v>0</v>
      </c>
      <c r="U794" t="str">
        <f>IF(AND(Table1[[#This Row],[HITS submitted before]]&lt;&gt;0,Table1[[#This Row],[Number of HITs approved or rejected - Last 30 days]]=0),Table1[[#This Row],[Worker ID]],0)</f>
        <v>A3VV9Y8KTOMKM8</v>
      </c>
      <c r="V794">
        <f>IF(AND(Table1[[#This Row],[HITS submitted before]]=0,Table1[[#This Row],[Number of HITs approved or rejected - Last 30 days]]&lt;&gt;0),Table1[[#This Row],[Worker ID]],0)</f>
        <v>0</v>
      </c>
      <c r="W794">
        <f>IF(AND(Table1[[#This Row],[HITS submitted before]]&lt;&gt;0,Table1[[#This Row],[Number of HITs approved or rejected - Last 30 days]]&lt;&gt;0),Table1[[#This Row],[Worker ID]],0)</f>
        <v>0</v>
      </c>
    </row>
    <row r="795" spans="1:23" x14ac:dyDescent="0.25">
      <c r="A795" t="s">
        <v>1409</v>
      </c>
      <c r="B795" t="s">
        <v>1410</v>
      </c>
      <c r="C795">
        <v>1</v>
      </c>
      <c r="D795">
        <v>1</v>
      </c>
      <c r="E795" s="1">
        <v>1</v>
      </c>
      <c r="F795">
        <f>Table1[[#This Row],[Number of HITs approved or rejected - Lifetime]]-Table1[[#This Row],[Number of HITs approved or rejected - Last 30 days]]</f>
        <v>1</v>
      </c>
      <c r="G795">
        <f>Table1[[#This Row],[Number of HITs approved - Lifetime]]-Table1[[#This Row],[Number of HITs approved - Last 30 days]]</f>
        <v>1</v>
      </c>
      <c r="H795">
        <f>IF(Table1[[#This Row],[HITS submitted before]]&gt;Table1[[#This Row],[HITs Approved Before]],Table1[[#This Row],[HITS submitted before]]-Table1[[#This Row],[HITs Approved Before]],0)</f>
        <v>0</v>
      </c>
      <c r="I795">
        <v>0</v>
      </c>
      <c r="J795">
        <v>0</v>
      </c>
      <c r="K795">
        <f>Table1[[#This Row],[Number of HITs approved or rejected - Last 30 days]]-Table1[[#This Row],[Number of HITs approved - Last 30 days]]</f>
        <v>0</v>
      </c>
      <c r="L79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5" s="1">
        <v>0</v>
      </c>
      <c r="N795">
        <v>0</v>
      </c>
      <c r="O795">
        <v>0</v>
      </c>
      <c r="P795" s="1">
        <v>0</v>
      </c>
      <c r="Q795" t="s">
        <v>15</v>
      </c>
      <c r="S795" t="str">
        <f>IF(Table1[[#This Row],[HITS submitted before]]&lt;&gt;0,Table1[[#This Row],[Worker ID]],0)</f>
        <v>A4124M4RJJ9NN</v>
      </c>
      <c r="T795">
        <f>IF(Table1[[#This Row],[Number of HITs approved or rejected - Last 30 days]]&lt;&gt;0,Table1[[#This Row],[Worker ID]],0)</f>
        <v>0</v>
      </c>
      <c r="U795" t="str">
        <f>IF(AND(Table1[[#This Row],[HITS submitted before]]&lt;&gt;0,Table1[[#This Row],[Number of HITs approved or rejected - Last 30 days]]=0),Table1[[#This Row],[Worker ID]],0)</f>
        <v>A4124M4RJJ9NN</v>
      </c>
      <c r="V795">
        <f>IF(AND(Table1[[#This Row],[HITS submitted before]]=0,Table1[[#This Row],[Number of HITs approved or rejected - Last 30 days]]&lt;&gt;0),Table1[[#This Row],[Worker ID]],0)</f>
        <v>0</v>
      </c>
      <c r="W795">
        <f>IF(AND(Table1[[#This Row],[HITS submitted before]]&lt;&gt;0,Table1[[#This Row],[Number of HITs approved or rejected - Last 30 days]]&lt;&gt;0),Table1[[#This Row],[Worker ID]],0)</f>
        <v>0</v>
      </c>
    </row>
    <row r="796" spans="1:23" x14ac:dyDescent="0.25">
      <c r="A796" t="s">
        <v>1411</v>
      </c>
      <c r="B796" t="s">
        <v>1412</v>
      </c>
      <c r="C796">
        <v>1</v>
      </c>
      <c r="D796">
        <v>1</v>
      </c>
      <c r="E796" s="1">
        <v>1</v>
      </c>
      <c r="F796">
        <f>Table1[[#This Row],[Number of HITs approved or rejected - Lifetime]]-Table1[[#This Row],[Number of HITs approved or rejected - Last 30 days]]</f>
        <v>1</v>
      </c>
      <c r="G796">
        <f>Table1[[#This Row],[Number of HITs approved - Lifetime]]-Table1[[#This Row],[Number of HITs approved - Last 30 days]]</f>
        <v>1</v>
      </c>
      <c r="H796">
        <f>IF(Table1[[#This Row],[HITS submitted before]]&gt;Table1[[#This Row],[HITs Approved Before]],Table1[[#This Row],[HITS submitted before]]-Table1[[#This Row],[HITs Approved Before]],0)</f>
        <v>0</v>
      </c>
      <c r="I796">
        <v>0</v>
      </c>
      <c r="J796">
        <v>0</v>
      </c>
      <c r="K796">
        <f>Table1[[#This Row],[Number of HITs approved or rejected - Last 30 days]]-Table1[[#This Row],[Number of HITs approved - Last 30 days]]</f>
        <v>0</v>
      </c>
      <c r="L79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6" s="1">
        <v>0</v>
      </c>
      <c r="N796">
        <v>0</v>
      </c>
      <c r="O796">
        <v>0</v>
      </c>
      <c r="P796" s="1">
        <v>0</v>
      </c>
      <c r="Q796" t="s">
        <v>15</v>
      </c>
      <c r="S796" t="str">
        <f>IF(Table1[[#This Row],[HITS submitted before]]&lt;&gt;0,Table1[[#This Row],[Worker ID]],0)</f>
        <v>A43OE84P0DM43</v>
      </c>
      <c r="T796">
        <f>IF(Table1[[#This Row],[Number of HITs approved or rejected - Last 30 days]]&lt;&gt;0,Table1[[#This Row],[Worker ID]],0)</f>
        <v>0</v>
      </c>
      <c r="U796" t="str">
        <f>IF(AND(Table1[[#This Row],[HITS submitted before]]&lt;&gt;0,Table1[[#This Row],[Number of HITs approved or rejected - Last 30 days]]=0),Table1[[#This Row],[Worker ID]],0)</f>
        <v>A43OE84P0DM43</v>
      </c>
      <c r="V796">
        <f>IF(AND(Table1[[#This Row],[HITS submitted before]]=0,Table1[[#This Row],[Number of HITs approved or rejected - Last 30 days]]&lt;&gt;0),Table1[[#This Row],[Worker ID]],0)</f>
        <v>0</v>
      </c>
      <c r="W796">
        <f>IF(AND(Table1[[#This Row],[HITS submitted before]]&lt;&gt;0,Table1[[#This Row],[Number of HITs approved or rejected - Last 30 days]]&lt;&gt;0),Table1[[#This Row],[Worker ID]],0)</f>
        <v>0</v>
      </c>
    </row>
    <row r="797" spans="1:23" x14ac:dyDescent="0.25">
      <c r="A797" t="s">
        <v>1413</v>
      </c>
      <c r="B797" t="s">
        <v>1414</v>
      </c>
      <c r="C797">
        <v>1</v>
      </c>
      <c r="D797">
        <v>1</v>
      </c>
      <c r="E797" s="1">
        <v>1</v>
      </c>
      <c r="F797">
        <f>Table1[[#This Row],[Number of HITs approved or rejected - Lifetime]]-Table1[[#This Row],[Number of HITs approved or rejected - Last 30 days]]</f>
        <v>1</v>
      </c>
      <c r="G797">
        <f>Table1[[#This Row],[Number of HITs approved - Lifetime]]-Table1[[#This Row],[Number of HITs approved - Last 30 days]]</f>
        <v>1</v>
      </c>
      <c r="H797">
        <f>IF(Table1[[#This Row],[HITS submitted before]]&gt;Table1[[#This Row],[HITs Approved Before]],Table1[[#This Row],[HITS submitted before]]-Table1[[#This Row],[HITs Approved Before]],0)</f>
        <v>0</v>
      </c>
      <c r="I797">
        <v>0</v>
      </c>
      <c r="J797">
        <v>0</v>
      </c>
      <c r="K797">
        <f>Table1[[#This Row],[Number of HITs approved or rejected - Last 30 days]]-Table1[[#This Row],[Number of HITs approved - Last 30 days]]</f>
        <v>0</v>
      </c>
      <c r="L79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7" s="1">
        <v>0</v>
      </c>
      <c r="N797">
        <v>0</v>
      </c>
      <c r="O797">
        <v>0</v>
      </c>
      <c r="P797" s="1">
        <v>0</v>
      </c>
      <c r="Q797" t="s">
        <v>15</v>
      </c>
      <c r="S797" t="str">
        <f>IF(Table1[[#This Row],[HITS submitted before]]&lt;&gt;0,Table1[[#This Row],[Worker ID]],0)</f>
        <v>A455SY9VX8H4</v>
      </c>
      <c r="T797">
        <f>IF(Table1[[#This Row],[Number of HITs approved or rejected - Last 30 days]]&lt;&gt;0,Table1[[#This Row],[Worker ID]],0)</f>
        <v>0</v>
      </c>
      <c r="U797" t="str">
        <f>IF(AND(Table1[[#This Row],[HITS submitted before]]&lt;&gt;0,Table1[[#This Row],[Number of HITs approved or rejected - Last 30 days]]=0),Table1[[#This Row],[Worker ID]],0)</f>
        <v>A455SY9VX8H4</v>
      </c>
      <c r="V797">
        <f>IF(AND(Table1[[#This Row],[HITS submitted before]]=0,Table1[[#This Row],[Number of HITs approved or rejected - Last 30 days]]&lt;&gt;0),Table1[[#This Row],[Worker ID]],0)</f>
        <v>0</v>
      </c>
      <c r="W797">
        <f>IF(AND(Table1[[#This Row],[HITS submitted before]]&lt;&gt;0,Table1[[#This Row],[Number of HITs approved or rejected - Last 30 days]]&lt;&gt;0),Table1[[#This Row],[Worker ID]],0)</f>
        <v>0</v>
      </c>
    </row>
    <row r="798" spans="1:23" x14ac:dyDescent="0.25">
      <c r="A798" t="s">
        <v>1415</v>
      </c>
      <c r="B798" t="s">
        <v>1416</v>
      </c>
      <c r="C798">
        <v>1</v>
      </c>
      <c r="D798">
        <v>1</v>
      </c>
      <c r="E798" s="1">
        <v>1</v>
      </c>
      <c r="F798">
        <f>Table1[[#This Row],[Number of HITs approved or rejected - Lifetime]]-Table1[[#This Row],[Number of HITs approved or rejected - Last 30 days]]</f>
        <v>1</v>
      </c>
      <c r="G798">
        <f>Table1[[#This Row],[Number of HITs approved - Lifetime]]-Table1[[#This Row],[Number of HITs approved - Last 30 days]]</f>
        <v>1</v>
      </c>
      <c r="H798">
        <f>IF(Table1[[#This Row],[HITS submitted before]]&gt;Table1[[#This Row],[HITs Approved Before]],Table1[[#This Row],[HITS submitted before]]-Table1[[#This Row],[HITs Approved Before]],0)</f>
        <v>0</v>
      </c>
      <c r="I798">
        <v>0</v>
      </c>
      <c r="J798">
        <v>0</v>
      </c>
      <c r="K798">
        <f>Table1[[#This Row],[Number of HITs approved or rejected - Last 30 days]]-Table1[[#This Row],[Number of HITs approved - Last 30 days]]</f>
        <v>0</v>
      </c>
      <c r="L79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8" s="1">
        <v>0</v>
      </c>
      <c r="N798">
        <v>0</v>
      </c>
      <c r="O798">
        <v>0</v>
      </c>
      <c r="P798" s="1">
        <v>0</v>
      </c>
      <c r="Q798" t="s">
        <v>15</v>
      </c>
      <c r="S798" t="str">
        <f>IF(Table1[[#This Row],[HITS submitted before]]&lt;&gt;0,Table1[[#This Row],[Worker ID]],0)</f>
        <v>A45MKEMQTH3Y4</v>
      </c>
      <c r="T798">
        <f>IF(Table1[[#This Row],[Number of HITs approved or rejected - Last 30 days]]&lt;&gt;0,Table1[[#This Row],[Worker ID]],0)</f>
        <v>0</v>
      </c>
      <c r="U798" t="str">
        <f>IF(AND(Table1[[#This Row],[HITS submitted before]]&lt;&gt;0,Table1[[#This Row],[Number of HITs approved or rejected - Last 30 days]]=0),Table1[[#This Row],[Worker ID]],0)</f>
        <v>A45MKEMQTH3Y4</v>
      </c>
      <c r="V798">
        <f>IF(AND(Table1[[#This Row],[HITS submitted before]]=0,Table1[[#This Row],[Number of HITs approved or rejected - Last 30 days]]&lt;&gt;0),Table1[[#This Row],[Worker ID]],0)</f>
        <v>0</v>
      </c>
      <c r="W798">
        <f>IF(AND(Table1[[#This Row],[HITS submitted before]]&lt;&gt;0,Table1[[#This Row],[Number of HITs approved or rejected - Last 30 days]]&lt;&gt;0),Table1[[#This Row],[Worker ID]],0)</f>
        <v>0</v>
      </c>
    </row>
    <row r="799" spans="1:23" x14ac:dyDescent="0.25">
      <c r="A799" t="s">
        <v>1417</v>
      </c>
      <c r="B799" t="s">
        <v>1418</v>
      </c>
      <c r="C799">
        <v>1</v>
      </c>
      <c r="D799">
        <v>0</v>
      </c>
      <c r="E799" s="1">
        <v>0</v>
      </c>
      <c r="F799">
        <f>Table1[[#This Row],[Number of HITs approved or rejected - Lifetime]]-Table1[[#This Row],[Number of HITs approved or rejected - Last 30 days]]</f>
        <v>1</v>
      </c>
      <c r="G799">
        <f>Table1[[#This Row],[Number of HITs approved - Lifetime]]-Table1[[#This Row],[Number of HITs approved - Last 30 days]]</f>
        <v>0</v>
      </c>
      <c r="H799">
        <f>IF(Table1[[#This Row],[HITS submitted before]]&gt;Table1[[#This Row],[HITs Approved Before]],Table1[[#This Row],[HITS submitted before]]-Table1[[#This Row],[HITs Approved Before]],0)</f>
        <v>1</v>
      </c>
      <c r="I799">
        <v>0</v>
      </c>
      <c r="J799">
        <v>0</v>
      </c>
      <c r="K799">
        <f>Table1[[#This Row],[Number of HITs approved or rejected - Last 30 days]]-Table1[[#This Row],[Number of HITs approved - Last 30 days]]</f>
        <v>0</v>
      </c>
      <c r="L79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799" s="1">
        <v>0</v>
      </c>
      <c r="N799">
        <v>0</v>
      </c>
      <c r="O799">
        <v>0</v>
      </c>
      <c r="P799" s="1">
        <v>0</v>
      </c>
      <c r="Q799" t="s">
        <v>15</v>
      </c>
      <c r="S799" t="str">
        <f>IF(Table1[[#This Row],[HITS submitted before]]&lt;&gt;0,Table1[[#This Row],[Worker ID]],0)</f>
        <v>A4DUHKVAH01DS</v>
      </c>
      <c r="T799">
        <f>IF(Table1[[#This Row],[Number of HITs approved or rejected - Last 30 days]]&lt;&gt;0,Table1[[#This Row],[Worker ID]],0)</f>
        <v>0</v>
      </c>
      <c r="U799" t="str">
        <f>IF(AND(Table1[[#This Row],[HITS submitted before]]&lt;&gt;0,Table1[[#This Row],[Number of HITs approved or rejected - Last 30 days]]=0),Table1[[#This Row],[Worker ID]],0)</f>
        <v>A4DUHKVAH01DS</v>
      </c>
      <c r="V799">
        <f>IF(AND(Table1[[#This Row],[HITS submitted before]]=0,Table1[[#This Row],[Number of HITs approved or rejected - Last 30 days]]&lt;&gt;0),Table1[[#This Row],[Worker ID]],0)</f>
        <v>0</v>
      </c>
      <c r="W799">
        <f>IF(AND(Table1[[#This Row],[HITS submitted before]]&lt;&gt;0,Table1[[#This Row],[Number of HITs approved or rejected - Last 30 days]]&lt;&gt;0),Table1[[#This Row],[Worker ID]],0)</f>
        <v>0</v>
      </c>
    </row>
    <row r="800" spans="1:23" x14ac:dyDescent="0.25">
      <c r="A800" t="s">
        <v>1419</v>
      </c>
      <c r="B800" t="s">
        <v>1420</v>
      </c>
      <c r="C800">
        <v>1</v>
      </c>
      <c r="D800">
        <v>1</v>
      </c>
      <c r="E800" s="1">
        <v>1</v>
      </c>
      <c r="F800">
        <f>Table1[[#This Row],[Number of HITs approved or rejected - Lifetime]]-Table1[[#This Row],[Number of HITs approved or rejected - Last 30 days]]</f>
        <v>1</v>
      </c>
      <c r="G800">
        <f>Table1[[#This Row],[Number of HITs approved - Lifetime]]-Table1[[#This Row],[Number of HITs approved - Last 30 days]]</f>
        <v>1</v>
      </c>
      <c r="H800">
        <f>IF(Table1[[#This Row],[HITS submitted before]]&gt;Table1[[#This Row],[HITs Approved Before]],Table1[[#This Row],[HITS submitted before]]-Table1[[#This Row],[HITs Approved Before]],0)</f>
        <v>0</v>
      </c>
      <c r="I800">
        <v>0</v>
      </c>
      <c r="J800">
        <v>0</v>
      </c>
      <c r="K800">
        <f>Table1[[#This Row],[Number of HITs approved or rejected - Last 30 days]]-Table1[[#This Row],[Number of HITs approved - Last 30 days]]</f>
        <v>0</v>
      </c>
      <c r="L80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0" s="1">
        <v>0</v>
      </c>
      <c r="N800">
        <v>0</v>
      </c>
      <c r="O800">
        <v>0</v>
      </c>
      <c r="P800" s="1">
        <v>0</v>
      </c>
      <c r="Q800" t="s">
        <v>15</v>
      </c>
      <c r="S800" t="str">
        <f>IF(Table1[[#This Row],[HITS submitted before]]&lt;&gt;0,Table1[[#This Row],[Worker ID]],0)</f>
        <v>A4F1YOBRLNJ8A</v>
      </c>
      <c r="T800">
        <f>IF(Table1[[#This Row],[Number of HITs approved or rejected - Last 30 days]]&lt;&gt;0,Table1[[#This Row],[Worker ID]],0)</f>
        <v>0</v>
      </c>
      <c r="U800" t="str">
        <f>IF(AND(Table1[[#This Row],[HITS submitted before]]&lt;&gt;0,Table1[[#This Row],[Number of HITs approved or rejected - Last 30 days]]=0),Table1[[#This Row],[Worker ID]],0)</f>
        <v>A4F1YOBRLNJ8A</v>
      </c>
      <c r="V800">
        <f>IF(AND(Table1[[#This Row],[HITS submitted before]]=0,Table1[[#This Row],[Number of HITs approved or rejected - Last 30 days]]&lt;&gt;0),Table1[[#This Row],[Worker ID]],0)</f>
        <v>0</v>
      </c>
      <c r="W800">
        <f>IF(AND(Table1[[#This Row],[HITS submitted before]]&lt;&gt;0,Table1[[#This Row],[Number of HITs approved or rejected - Last 30 days]]&lt;&gt;0),Table1[[#This Row],[Worker ID]],0)</f>
        <v>0</v>
      </c>
    </row>
    <row r="801" spans="1:23" x14ac:dyDescent="0.25">
      <c r="A801" t="s">
        <v>1421</v>
      </c>
      <c r="B801" t="s">
        <v>1422</v>
      </c>
      <c r="C801">
        <v>1</v>
      </c>
      <c r="D801">
        <v>1</v>
      </c>
      <c r="E801" s="1">
        <v>1</v>
      </c>
      <c r="F801">
        <f>Table1[[#This Row],[Number of HITs approved or rejected - Lifetime]]-Table1[[#This Row],[Number of HITs approved or rejected - Last 30 days]]</f>
        <v>1</v>
      </c>
      <c r="G801">
        <f>Table1[[#This Row],[Number of HITs approved - Lifetime]]-Table1[[#This Row],[Number of HITs approved - Last 30 days]]</f>
        <v>1</v>
      </c>
      <c r="H801">
        <f>IF(Table1[[#This Row],[HITS submitted before]]&gt;Table1[[#This Row],[HITs Approved Before]],Table1[[#This Row],[HITS submitted before]]-Table1[[#This Row],[HITs Approved Before]],0)</f>
        <v>0</v>
      </c>
      <c r="I801">
        <v>0</v>
      </c>
      <c r="J801">
        <v>0</v>
      </c>
      <c r="K801">
        <f>Table1[[#This Row],[Number of HITs approved or rejected - Last 30 days]]-Table1[[#This Row],[Number of HITs approved - Last 30 days]]</f>
        <v>0</v>
      </c>
      <c r="L80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1" s="1">
        <v>0</v>
      </c>
      <c r="N801">
        <v>0</v>
      </c>
      <c r="O801">
        <v>0</v>
      </c>
      <c r="P801" s="1">
        <v>0</v>
      </c>
      <c r="Q801" t="s">
        <v>15</v>
      </c>
      <c r="S801" t="str">
        <f>IF(Table1[[#This Row],[HITS submitted before]]&lt;&gt;0,Table1[[#This Row],[Worker ID]],0)</f>
        <v>A4HCSJLVEZYJO</v>
      </c>
      <c r="T801">
        <f>IF(Table1[[#This Row],[Number of HITs approved or rejected - Last 30 days]]&lt;&gt;0,Table1[[#This Row],[Worker ID]],0)</f>
        <v>0</v>
      </c>
      <c r="U801" t="str">
        <f>IF(AND(Table1[[#This Row],[HITS submitted before]]&lt;&gt;0,Table1[[#This Row],[Number of HITs approved or rejected - Last 30 days]]=0),Table1[[#This Row],[Worker ID]],0)</f>
        <v>A4HCSJLVEZYJO</v>
      </c>
      <c r="V801">
        <f>IF(AND(Table1[[#This Row],[HITS submitted before]]=0,Table1[[#This Row],[Number of HITs approved or rejected - Last 30 days]]&lt;&gt;0),Table1[[#This Row],[Worker ID]],0)</f>
        <v>0</v>
      </c>
      <c r="W801">
        <f>IF(AND(Table1[[#This Row],[HITS submitted before]]&lt;&gt;0,Table1[[#This Row],[Number of HITs approved or rejected - Last 30 days]]&lt;&gt;0),Table1[[#This Row],[Worker ID]],0)</f>
        <v>0</v>
      </c>
    </row>
    <row r="802" spans="1:23" x14ac:dyDescent="0.25">
      <c r="A802" t="s">
        <v>1423</v>
      </c>
      <c r="B802" t="s">
        <v>1424</v>
      </c>
      <c r="C802">
        <v>1</v>
      </c>
      <c r="D802">
        <v>1</v>
      </c>
      <c r="E802" s="1">
        <v>1</v>
      </c>
      <c r="F802">
        <f>Table1[[#This Row],[Number of HITs approved or rejected - Lifetime]]-Table1[[#This Row],[Number of HITs approved or rejected - Last 30 days]]</f>
        <v>1</v>
      </c>
      <c r="G802">
        <f>Table1[[#This Row],[Number of HITs approved - Lifetime]]-Table1[[#This Row],[Number of HITs approved - Last 30 days]]</f>
        <v>1</v>
      </c>
      <c r="H802">
        <f>IF(Table1[[#This Row],[HITS submitted before]]&gt;Table1[[#This Row],[HITs Approved Before]],Table1[[#This Row],[HITS submitted before]]-Table1[[#This Row],[HITs Approved Before]],0)</f>
        <v>0</v>
      </c>
      <c r="I802">
        <v>0</v>
      </c>
      <c r="J802">
        <v>0</v>
      </c>
      <c r="K802">
        <f>Table1[[#This Row],[Number of HITs approved or rejected - Last 30 days]]-Table1[[#This Row],[Number of HITs approved - Last 30 days]]</f>
        <v>0</v>
      </c>
      <c r="L80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2" s="1">
        <v>0</v>
      </c>
      <c r="N802">
        <v>0</v>
      </c>
      <c r="O802">
        <v>0</v>
      </c>
      <c r="P802" s="1">
        <v>0</v>
      </c>
      <c r="Q802" t="s">
        <v>15</v>
      </c>
      <c r="S802" t="str">
        <f>IF(Table1[[#This Row],[HITS submitted before]]&lt;&gt;0,Table1[[#This Row],[Worker ID]],0)</f>
        <v>A4T7PYGN1BE2P</v>
      </c>
      <c r="T802">
        <f>IF(Table1[[#This Row],[Number of HITs approved or rejected - Last 30 days]]&lt;&gt;0,Table1[[#This Row],[Worker ID]],0)</f>
        <v>0</v>
      </c>
      <c r="U802" t="str">
        <f>IF(AND(Table1[[#This Row],[HITS submitted before]]&lt;&gt;0,Table1[[#This Row],[Number of HITs approved or rejected - Last 30 days]]=0),Table1[[#This Row],[Worker ID]],0)</f>
        <v>A4T7PYGN1BE2P</v>
      </c>
      <c r="V802">
        <f>IF(AND(Table1[[#This Row],[HITS submitted before]]=0,Table1[[#This Row],[Number of HITs approved or rejected - Last 30 days]]&lt;&gt;0),Table1[[#This Row],[Worker ID]],0)</f>
        <v>0</v>
      </c>
      <c r="W802">
        <f>IF(AND(Table1[[#This Row],[HITS submitted before]]&lt;&gt;0,Table1[[#This Row],[Number of HITs approved or rejected - Last 30 days]]&lt;&gt;0),Table1[[#This Row],[Worker ID]],0)</f>
        <v>0</v>
      </c>
    </row>
    <row r="803" spans="1:23" x14ac:dyDescent="0.25">
      <c r="A803" t="s">
        <v>1425</v>
      </c>
      <c r="B803" t="s">
        <v>1426</v>
      </c>
      <c r="C803">
        <v>1</v>
      </c>
      <c r="D803">
        <v>1</v>
      </c>
      <c r="E803" s="1">
        <v>1</v>
      </c>
      <c r="F803">
        <f>Table1[[#This Row],[Number of HITs approved or rejected - Lifetime]]-Table1[[#This Row],[Number of HITs approved or rejected - Last 30 days]]</f>
        <v>1</v>
      </c>
      <c r="G803">
        <f>Table1[[#This Row],[Number of HITs approved - Lifetime]]-Table1[[#This Row],[Number of HITs approved - Last 30 days]]</f>
        <v>1</v>
      </c>
      <c r="H803">
        <f>IF(Table1[[#This Row],[HITS submitted before]]&gt;Table1[[#This Row],[HITs Approved Before]],Table1[[#This Row],[HITS submitted before]]-Table1[[#This Row],[HITs Approved Before]],0)</f>
        <v>0</v>
      </c>
      <c r="I803">
        <v>0</v>
      </c>
      <c r="J803">
        <v>0</v>
      </c>
      <c r="K803">
        <f>Table1[[#This Row],[Number of HITs approved or rejected - Last 30 days]]-Table1[[#This Row],[Number of HITs approved - Last 30 days]]</f>
        <v>0</v>
      </c>
      <c r="L80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3" s="1">
        <v>0</v>
      </c>
      <c r="N803">
        <v>0</v>
      </c>
      <c r="O803">
        <v>0</v>
      </c>
      <c r="P803" s="1">
        <v>0</v>
      </c>
      <c r="Q803" t="s">
        <v>15</v>
      </c>
      <c r="S803" t="str">
        <f>IF(Table1[[#This Row],[HITS submitted before]]&lt;&gt;0,Table1[[#This Row],[Worker ID]],0)</f>
        <v>A53WROD49L4T1</v>
      </c>
      <c r="T803">
        <f>IF(Table1[[#This Row],[Number of HITs approved or rejected - Last 30 days]]&lt;&gt;0,Table1[[#This Row],[Worker ID]],0)</f>
        <v>0</v>
      </c>
      <c r="U803" t="str">
        <f>IF(AND(Table1[[#This Row],[HITS submitted before]]&lt;&gt;0,Table1[[#This Row],[Number of HITs approved or rejected - Last 30 days]]=0),Table1[[#This Row],[Worker ID]],0)</f>
        <v>A53WROD49L4T1</v>
      </c>
      <c r="V803">
        <f>IF(AND(Table1[[#This Row],[HITS submitted before]]=0,Table1[[#This Row],[Number of HITs approved or rejected - Last 30 days]]&lt;&gt;0),Table1[[#This Row],[Worker ID]],0)</f>
        <v>0</v>
      </c>
      <c r="W803">
        <f>IF(AND(Table1[[#This Row],[HITS submitted before]]&lt;&gt;0,Table1[[#This Row],[Number of HITs approved or rejected - Last 30 days]]&lt;&gt;0),Table1[[#This Row],[Worker ID]],0)</f>
        <v>0</v>
      </c>
    </row>
    <row r="804" spans="1:23" x14ac:dyDescent="0.25">
      <c r="A804" t="s">
        <v>1429</v>
      </c>
      <c r="B804" t="s">
        <v>1430</v>
      </c>
      <c r="C804">
        <v>1</v>
      </c>
      <c r="D804">
        <v>1</v>
      </c>
      <c r="E804" s="1">
        <v>1</v>
      </c>
      <c r="F804">
        <f>Table1[[#This Row],[Number of HITs approved or rejected - Lifetime]]-Table1[[#This Row],[Number of HITs approved or rejected - Last 30 days]]</f>
        <v>1</v>
      </c>
      <c r="G804">
        <f>Table1[[#This Row],[Number of HITs approved - Lifetime]]-Table1[[#This Row],[Number of HITs approved - Last 30 days]]</f>
        <v>1</v>
      </c>
      <c r="H804">
        <f>IF(Table1[[#This Row],[HITS submitted before]]&gt;Table1[[#This Row],[HITs Approved Before]],Table1[[#This Row],[HITS submitted before]]-Table1[[#This Row],[HITs Approved Before]],0)</f>
        <v>0</v>
      </c>
      <c r="I804">
        <v>0</v>
      </c>
      <c r="J804">
        <v>0</v>
      </c>
      <c r="K804">
        <f>Table1[[#This Row],[Number of HITs approved or rejected - Last 30 days]]-Table1[[#This Row],[Number of HITs approved - Last 30 days]]</f>
        <v>0</v>
      </c>
      <c r="L80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4" s="1">
        <v>0</v>
      </c>
      <c r="N804">
        <v>0</v>
      </c>
      <c r="O804">
        <v>0</v>
      </c>
      <c r="P804" s="1">
        <v>0</v>
      </c>
      <c r="Q804" t="s">
        <v>15</v>
      </c>
      <c r="S804" t="str">
        <f>IF(Table1[[#This Row],[HITS submitted before]]&lt;&gt;0,Table1[[#This Row],[Worker ID]],0)</f>
        <v>A567I9RT02RWJ</v>
      </c>
      <c r="T804">
        <f>IF(Table1[[#This Row],[Number of HITs approved or rejected - Last 30 days]]&lt;&gt;0,Table1[[#This Row],[Worker ID]],0)</f>
        <v>0</v>
      </c>
      <c r="U804" t="str">
        <f>IF(AND(Table1[[#This Row],[HITS submitted before]]&lt;&gt;0,Table1[[#This Row],[Number of HITs approved or rejected - Last 30 days]]=0),Table1[[#This Row],[Worker ID]],0)</f>
        <v>A567I9RT02RWJ</v>
      </c>
      <c r="V804">
        <f>IF(AND(Table1[[#This Row],[HITS submitted before]]=0,Table1[[#This Row],[Number of HITs approved or rejected - Last 30 days]]&lt;&gt;0),Table1[[#This Row],[Worker ID]],0)</f>
        <v>0</v>
      </c>
      <c r="W804">
        <f>IF(AND(Table1[[#This Row],[HITS submitted before]]&lt;&gt;0,Table1[[#This Row],[Number of HITs approved or rejected - Last 30 days]]&lt;&gt;0),Table1[[#This Row],[Worker ID]],0)</f>
        <v>0</v>
      </c>
    </row>
    <row r="805" spans="1:23" x14ac:dyDescent="0.25">
      <c r="A805" t="s">
        <v>1431</v>
      </c>
      <c r="B805" t="s">
        <v>1432</v>
      </c>
      <c r="C805">
        <v>1</v>
      </c>
      <c r="D805">
        <v>1</v>
      </c>
      <c r="E805" s="1">
        <v>1</v>
      </c>
      <c r="F805">
        <f>Table1[[#This Row],[Number of HITs approved or rejected - Lifetime]]-Table1[[#This Row],[Number of HITs approved or rejected - Last 30 days]]</f>
        <v>1</v>
      </c>
      <c r="G805">
        <f>Table1[[#This Row],[Number of HITs approved - Lifetime]]-Table1[[#This Row],[Number of HITs approved - Last 30 days]]</f>
        <v>1</v>
      </c>
      <c r="H805">
        <f>IF(Table1[[#This Row],[HITS submitted before]]&gt;Table1[[#This Row],[HITs Approved Before]],Table1[[#This Row],[HITS submitted before]]-Table1[[#This Row],[HITs Approved Before]],0)</f>
        <v>0</v>
      </c>
      <c r="I805">
        <v>0</v>
      </c>
      <c r="J805">
        <v>0</v>
      </c>
      <c r="K805">
        <f>Table1[[#This Row],[Number of HITs approved or rejected - Last 30 days]]-Table1[[#This Row],[Number of HITs approved - Last 30 days]]</f>
        <v>0</v>
      </c>
      <c r="L80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5" s="1">
        <v>0</v>
      </c>
      <c r="N805">
        <v>0</v>
      </c>
      <c r="O805">
        <v>0</v>
      </c>
      <c r="P805" s="1">
        <v>0</v>
      </c>
      <c r="Q805" t="s">
        <v>15</v>
      </c>
      <c r="S805" t="str">
        <f>IF(Table1[[#This Row],[HITS submitted before]]&lt;&gt;0,Table1[[#This Row],[Worker ID]],0)</f>
        <v>A5CTKQVK18N6</v>
      </c>
      <c r="T805">
        <f>IF(Table1[[#This Row],[Number of HITs approved or rejected - Last 30 days]]&lt;&gt;0,Table1[[#This Row],[Worker ID]],0)</f>
        <v>0</v>
      </c>
      <c r="U805" t="str">
        <f>IF(AND(Table1[[#This Row],[HITS submitted before]]&lt;&gt;0,Table1[[#This Row],[Number of HITs approved or rejected - Last 30 days]]=0),Table1[[#This Row],[Worker ID]],0)</f>
        <v>A5CTKQVK18N6</v>
      </c>
      <c r="V805">
        <f>IF(AND(Table1[[#This Row],[HITS submitted before]]=0,Table1[[#This Row],[Number of HITs approved or rejected - Last 30 days]]&lt;&gt;0),Table1[[#This Row],[Worker ID]],0)</f>
        <v>0</v>
      </c>
      <c r="W805">
        <f>IF(AND(Table1[[#This Row],[HITS submitted before]]&lt;&gt;0,Table1[[#This Row],[Number of HITs approved or rejected - Last 30 days]]&lt;&gt;0),Table1[[#This Row],[Worker ID]],0)</f>
        <v>0</v>
      </c>
    </row>
    <row r="806" spans="1:23" x14ac:dyDescent="0.25">
      <c r="A806" t="s">
        <v>1435</v>
      </c>
      <c r="B806" t="s">
        <v>1436</v>
      </c>
      <c r="C806">
        <v>1</v>
      </c>
      <c r="D806">
        <v>1</v>
      </c>
      <c r="E806" s="1">
        <v>1</v>
      </c>
      <c r="F806">
        <f>Table1[[#This Row],[Number of HITs approved or rejected - Lifetime]]-Table1[[#This Row],[Number of HITs approved or rejected - Last 30 days]]</f>
        <v>1</v>
      </c>
      <c r="G806">
        <f>Table1[[#This Row],[Number of HITs approved - Lifetime]]-Table1[[#This Row],[Number of HITs approved - Last 30 days]]</f>
        <v>1</v>
      </c>
      <c r="H806">
        <f>IF(Table1[[#This Row],[HITS submitted before]]&gt;Table1[[#This Row],[HITs Approved Before]],Table1[[#This Row],[HITS submitted before]]-Table1[[#This Row],[HITs Approved Before]],0)</f>
        <v>0</v>
      </c>
      <c r="I806">
        <v>0</v>
      </c>
      <c r="J806">
        <v>0</v>
      </c>
      <c r="K806">
        <f>Table1[[#This Row],[Number of HITs approved or rejected - Last 30 days]]-Table1[[#This Row],[Number of HITs approved - Last 30 days]]</f>
        <v>0</v>
      </c>
      <c r="L80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6" s="1">
        <v>0</v>
      </c>
      <c r="N806">
        <v>0</v>
      </c>
      <c r="O806">
        <v>0</v>
      </c>
      <c r="P806" s="1">
        <v>0</v>
      </c>
      <c r="Q806" t="s">
        <v>15</v>
      </c>
      <c r="S806" t="str">
        <f>IF(Table1[[#This Row],[HITS submitted before]]&lt;&gt;0,Table1[[#This Row],[Worker ID]],0)</f>
        <v>A5HICC1DQ2HCV</v>
      </c>
      <c r="T806">
        <f>IF(Table1[[#This Row],[Number of HITs approved or rejected - Last 30 days]]&lt;&gt;0,Table1[[#This Row],[Worker ID]],0)</f>
        <v>0</v>
      </c>
      <c r="U806" t="str">
        <f>IF(AND(Table1[[#This Row],[HITS submitted before]]&lt;&gt;0,Table1[[#This Row],[Number of HITs approved or rejected - Last 30 days]]=0),Table1[[#This Row],[Worker ID]],0)</f>
        <v>A5HICC1DQ2HCV</v>
      </c>
      <c r="V806">
        <f>IF(AND(Table1[[#This Row],[HITS submitted before]]=0,Table1[[#This Row],[Number of HITs approved or rejected - Last 30 days]]&lt;&gt;0),Table1[[#This Row],[Worker ID]],0)</f>
        <v>0</v>
      </c>
      <c r="W806">
        <f>IF(AND(Table1[[#This Row],[HITS submitted before]]&lt;&gt;0,Table1[[#This Row],[Number of HITs approved or rejected - Last 30 days]]&lt;&gt;0),Table1[[#This Row],[Worker ID]],0)</f>
        <v>0</v>
      </c>
    </row>
    <row r="807" spans="1:23" x14ac:dyDescent="0.25">
      <c r="A807" t="s">
        <v>1439</v>
      </c>
      <c r="B807" t="s">
        <v>1440</v>
      </c>
      <c r="C807">
        <v>1</v>
      </c>
      <c r="D807">
        <v>1</v>
      </c>
      <c r="E807" s="1">
        <v>1</v>
      </c>
      <c r="F807">
        <f>Table1[[#This Row],[Number of HITs approved or rejected - Lifetime]]-Table1[[#This Row],[Number of HITs approved or rejected - Last 30 days]]</f>
        <v>1</v>
      </c>
      <c r="G807">
        <f>Table1[[#This Row],[Number of HITs approved - Lifetime]]-Table1[[#This Row],[Number of HITs approved - Last 30 days]]</f>
        <v>1</v>
      </c>
      <c r="H807">
        <f>IF(Table1[[#This Row],[HITS submitted before]]&gt;Table1[[#This Row],[HITs Approved Before]],Table1[[#This Row],[HITS submitted before]]-Table1[[#This Row],[HITs Approved Before]],0)</f>
        <v>0</v>
      </c>
      <c r="I807">
        <v>0</v>
      </c>
      <c r="J807">
        <v>0</v>
      </c>
      <c r="K807">
        <f>Table1[[#This Row],[Number of HITs approved or rejected - Last 30 days]]-Table1[[#This Row],[Number of HITs approved - Last 30 days]]</f>
        <v>0</v>
      </c>
      <c r="L80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7" s="1">
        <v>0</v>
      </c>
      <c r="N807">
        <v>0</v>
      </c>
      <c r="O807">
        <v>0</v>
      </c>
      <c r="P807" s="1">
        <v>0</v>
      </c>
      <c r="Q807" t="s">
        <v>15</v>
      </c>
      <c r="S807" t="str">
        <f>IF(Table1[[#This Row],[HITS submitted before]]&lt;&gt;0,Table1[[#This Row],[Worker ID]],0)</f>
        <v>A5NHBFTCITFVG</v>
      </c>
      <c r="T807">
        <f>IF(Table1[[#This Row],[Number of HITs approved or rejected - Last 30 days]]&lt;&gt;0,Table1[[#This Row],[Worker ID]],0)</f>
        <v>0</v>
      </c>
      <c r="U807" t="str">
        <f>IF(AND(Table1[[#This Row],[HITS submitted before]]&lt;&gt;0,Table1[[#This Row],[Number of HITs approved or rejected - Last 30 days]]=0),Table1[[#This Row],[Worker ID]],0)</f>
        <v>A5NHBFTCITFVG</v>
      </c>
      <c r="V807">
        <f>IF(AND(Table1[[#This Row],[HITS submitted before]]=0,Table1[[#This Row],[Number of HITs approved or rejected - Last 30 days]]&lt;&gt;0),Table1[[#This Row],[Worker ID]],0)</f>
        <v>0</v>
      </c>
      <c r="W807">
        <f>IF(AND(Table1[[#This Row],[HITS submitted before]]&lt;&gt;0,Table1[[#This Row],[Number of HITs approved or rejected - Last 30 days]]&lt;&gt;0),Table1[[#This Row],[Worker ID]],0)</f>
        <v>0</v>
      </c>
    </row>
    <row r="808" spans="1:23" x14ac:dyDescent="0.25">
      <c r="A808" t="s">
        <v>1441</v>
      </c>
      <c r="B808" t="s">
        <v>1442</v>
      </c>
      <c r="C808">
        <v>1</v>
      </c>
      <c r="D808">
        <v>1</v>
      </c>
      <c r="E808" s="1">
        <v>1</v>
      </c>
      <c r="F808">
        <f>Table1[[#This Row],[Number of HITs approved or rejected - Lifetime]]-Table1[[#This Row],[Number of HITs approved or rejected - Last 30 days]]</f>
        <v>1</v>
      </c>
      <c r="G808">
        <f>Table1[[#This Row],[Number of HITs approved - Lifetime]]-Table1[[#This Row],[Number of HITs approved - Last 30 days]]</f>
        <v>1</v>
      </c>
      <c r="H808">
        <f>IF(Table1[[#This Row],[HITS submitted before]]&gt;Table1[[#This Row],[HITs Approved Before]],Table1[[#This Row],[HITS submitted before]]-Table1[[#This Row],[HITs Approved Before]],0)</f>
        <v>0</v>
      </c>
      <c r="I808">
        <v>0</v>
      </c>
      <c r="J808">
        <v>0</v>
      </c>
      <c r="K808">
        <f>Table1[[#This Row],[Number of HITs approved or rejected - Last 30 days]]-Table1[[#This Row],[Number of HITs approved - Last 30 days]]</f>
        <v>0</v>
      </c>
      <c r="L80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8" s="1">
        <v>0</v>
      </c>
      <c r="N808">
        <v>0</v>
      </c>
      <c r="O808">
        <v>0</v>
      </c>
      <c r="P808" s="1">
        <v>0</v>
      </c>
      <c r="Q808" t="s">
        <v>15</v>
      </c>
      <c r="S808" t="str">
        <f>IF(Table1[[#This Row],[HITS submitted before]]&lt;&gt;0,Table1[[#This Row],[Worker ID]],0)</f>
        <v>A5OM9T1ZL77HC</v>
      </c>
      <c r="T808">
        <f>IF(Table1[[#This Row],[Number of HITs approved or rejected - Last 30 days]]&lt;&gt;0,Table1[[#This Row],[Worker ID]],0)</f>
        <v>0</v>
      </c>
      <c r="U808" t="str">
        <f>IF(AND(Table1[[#This Row],[HITS submitted before]]&lt;&gt;0,Table1[[#This Row],[Number of HITs approved or rejected - Last 30 days]]=0),Table1[[#This Row],[Worker ID]],0)</f>
        <v>A5OM9T1ZL77HC</v>
      </c>
      <c r="V808">
        <f>IF(AND(Table1[[#This Row],[HITS submitted before]]=0,Table1[[#This Row],[Number of HITs approved or rejected - Last 30 days]]&lt;&gt;0),Table1[[#This Row],[Worker ID]],0)</f>
        <v>0</v>
      </c>
      <c r="W808">
        <f>IF(AND(Table1[[#This Row],[HITS submitted before]]&lt;&gt;0,Table1[[#This Row],[Number of HITs approved or rejected - Last 30 days]]&lt;&gt;0),Table1[[#This Row],[Worker ID]],0)</f>
        <v>0</v>
      </c>
    </row>
    <row r="809" spans="1:23" x14ac:dyDescent="0.25">
      <c r="A809" t="s">
        <v>1447</v>
      </c>
      <c r="B809" t="s">
        <v>1448</v>
      </c>
      <c r="C809">
        <v>1</v>
      </c>
      <c r="D809">
        <v>0</v>
      </c>
      <c r="E809" s="1">
        <v>0</v>
      </c>
      <c r="F809">
        <f>Table1[[#This Row],[Number of HITs approved or rejected - Lifetime]]-Table1[[#This Row],[Number of HITs approved or rejected - Last 30 days]]</f>
        <v>1</v>
      </c>
      <c r="G809">
        <f>Table1[[#This Row],[Number of HITs approved - Lifetime]]-Table1[[#This Row],[Number of HITs approved - Last 30 days]]</f>
        <v>0</v>
      </c>
      <c r="H809">
        <f>IF(Table1[[#This Row],[HITS submitted before]]&gt;Table1[[#This Row],[HITs Approved Before]],Table1[[#This Row],[HITS submitted before]]-Table1[[#This Row],[HITs Approved Before]],0)</f>
        <v>1</v>
      </c>
      <c r="I809">
        <v>0</v>
      </c>
      <c r="J809">
        <v>0</v>
      </c>
      <c r="K809">
        <f>Table1[[#This Row],[Number of HITs approved or rejected - Last 30 days]]-Table1[[#This Row],[Number of HITs approved - Last 30 days]]</f>
        <v>0</v>
      </c>
      <c r="L80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09" s="1">
        <v>0</v>
      </c>
      <c r="N809">
        <v>0</v>
      </c>
      <c r="O809">
        <v>0</v>
      </c>
      <c r="P809" s="1">
        <v>0</v>
      </c>
      <c r="Q809" t="s">
        <v>398</v>
      </c>
      <c r="S809" t="str">
        <f>IF(Table1[[#This Row],[HITS submitted before]]&lt;&gt;0,Table1[[#This Row],[Worker ID]],0)</f>
        <v>A5WLU3OAAI0ZA</v>
      </c>
      <c r="T809">
        <f>IF(Table1[[#This Row],[Number of HITs approved or rejected - Last 30 days]]&lt;&gt;0,Table1[[#This Row],[Worker ID]],0)</f>
        <v>0</v>
      </c>
      <c r="U809" t="str">
        <f>IF(AND(Table1[[#This Row],[HITS submitted before]]&lt;&gt;0,Table1[[#This Row],[Number of HITs approved or rejected - Last 30 days]]=0),Table1[[#This Row],[Worker ID]],0)</f>
        <v>A5WLU3OAAI0ZA</v>
      </c>
      <c r="V809">
        <f>IF(AND(Table1[[#This Row],[HITS submitted before]]=0,Table1[[#This Row],[Number of HITs approved or rejected - Last 30 days]]&lt;&gt;0),Table1[[#This Row],[Worker ID]],0)</f>
        <v>0</v>
      </c>
      <c r="W809">
        <f>IF(AND(Table1[[#This Row],[HITS submitted before]]&lt;&gt;0,Table1[[#This Row],[Number of HITs approved or rejected - Last 30 days]]&lt;&gt;0),Table1[[#This Row],[Worker ID]],0)</f>
        <v>0</v>
      </c>
    </row>
    <row r="810" spans="1:23" x14ac:dyDescent="0.25">
      <c r="A810" t="s">
        <v>1451</v>
      </c>
      <c r="B810" t="s">
        <v>1452</v>
      </c>
      <c r="C810">
        <v>1</v>
      </c>
      <c r="D810">
        <v>1</v>
      </c>
      <c r="E810" s="1">
        <v>1</v>
      </c>
      <c r="F810">
        <f>Table1[[#This Row],[Number of HITs approved or rejected - Lifetime]]-Table1[[#This Row],[Number of HITs approved or rejected - Last 30 days]]</f>
        <v>1</v>
      </c>
      <c r="G810">
        <f>Table1[[#This Row],[Number of HITs approved - Lifetime]]-Table1[[#This Row],[Number of HITs approved - Last 30 days]]</f>
        <v>1</v>
      </c>
      <c r="H810">
        <f>IF(Table1[[#This Row],[HITS submitted before]]&gt;Table1[[#This Row],[HITs Approved Before]],Table1[[#This Row],[HITS submitted before]]-Table1[[#This Row],[HITs Approved Before]],0)</f>
        <v>0</v>
      </c>
      <c r="I810">
        <v>0</v>
      </c>
      <c r="J810">
        <v>0</v>
      </c>
      <c r="K810">
        <f>Table1[[#This Row],[Number of HITs approved or rejected - Last 30 days]]-Table1[[#This Row],[Number of HITs approved - Last 30 days]]</f>
        <v>0</v>
      </c>
      <c r="L8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0" s="1">
        <v>0</v>
      </c>
      <c r="N810">
        <v>0</v>
      </c>
      <c r="O810">
        <v>0</v>
      </c>
      <c r="P810" s="1">
        <v>0</v>
      </c>
      <c r="Q810" t="s">
        <v>15</v>
      </c>
      <c r="S810" t="str">
        <f>IF(Table1[[#This Row],[HITS submitted before]]&lt;&gt;0,Table1[[#This Row],[Worker ID]],0)</f>
        <v>A65UEPGYN9ZI</v>
      </c>
      <c r="T810">
        <f>IF(Table1[[#This Row],[Number of HITs approved or rejected - Last 30 days]]&lt;&gt;0,Table1[[#This Row],[Worker ID]],0)</f>
        <v>0</v>
      </c>
      <c r="U810" t="str">
        <f>IF(AND(Table1[[#This Row],[HITS submitted before]]&lt;&gt;0,Table1[[#This Row],[Number of HITs approved or rejected - Last 30 days]]=0),Table1[[#This Row],[Worker ID]],0)</f>
        <v>A65UEPGYN9ZI</v>
      </c>
      <c r="V810">
        <f>IF(AND(Table1[[#This Row],[HITS submitted before]]=0,Table1[[#This Row],[Number of HITs approved or rejected - Last 30 days]]&lt;&gt;0),Table1[[#This Row],[Worker ID]],0)</f>
        <v>0</v>
      </c>
      <c r="W810">
        <f>IF(AND(Table1[[#This Row],[HITS submitted before]]&lt;&gt;0,Table1[[#This Row],[Number of HITs approved or rejected - Last 30 days]]&lt;&gt;0),Table1[[#This Row],[Worker ID]],0)</f>
        <v>0</v>
      </c>
    </row>
    <row r="811" spans="1:23" x14ac:dyDescent="0.25">
      <c r="A811" t="s">
        <v>1453</v>
      </c>
      <c r="B811" t="s">
        <v>1454</v>
      </c>
      <c r="C811">
        <v>1</v>
      </c>
      <c r="D811">
        <v>1</v>
      </c>
      <c r="E811" s="1">
        <v>1</v>
      </c>
      <c r="F811">
        <f>Table1[[#This Row],[Number of HITs approved or rejected - Lifetime]]-Table1[[#This Row],[Number of HITs approved or rejected - Last 30 days]]</f>
        <v>1</v>
      </c>
      <c r="G811">
        <f>Table1[[#This Row],[Number of HITs approved - Lifetime]]-Table1[[#This Row],[Number of HITs approved - Last 30 days]]</f>
        <v>1</v>
      </c>
      <c r="H811">
        <f>IF(Table1[[#This Row],[HITS submitted before]]&gt;Table1[[#This Row],[HITs Approved Before]],Table1[[#This Row],[HITS submitted before]]-Table1[[#This Row],[HITs Approved Before]],0)</f>
        <v>0</v>
      </c>
      <c r="I811">
        <v>0</v>
      </c>
      <c r="J811">
        <v>0</v>
      </c>
      <c r="K811">
        <f>Table1[[#This Row],[Number of HITs approved or rejected - Last 30 days]]-Table1[[#This Row],[Number of HITs approved - Last 30 days]]</f>
        <v>0</v>
      </c>
      <c r="L8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1" s="1">
        <v>0</v>
      </c>
      <c r="N811">
        <v>0</v>
      </c>
      <c r="O811">
        <v>0</v>
      </c>
      <c r="P811" s="1">
        <v>0</v>
      </c>
      <c r="Q811" t="s">
        <v>15</v>
      </c>
      <c r="S811" t="str">
        <f>IF(Table1[[#This Row],[HITS submitted before]]&lt;&gt;0,Table1[[#This Row],[Worker ID]],0)</f>
        <v>A69KEZJP0BY6B</v>
      </c>
      <c r="T811">
        <f>IF(Table1[[#This Row],[Number of HITs approved or rejected - Last 30 days]]&lt;&gt;0,Table1[[#This Row],[Worker ID]],0)</f>
        <v>0</v>
      </c>
      <c r="U811" t="str">
        <f>IF(AND(Table1[[#This Row],[HITS submitted before]]&lt;&gt;0,Table1[[#This Row],[Number of HITs approved or rejected - Last 30 days]]=0),Table1[[#This Row],[Worker ID]],0)</f>
        <v>A69KEZJP0BY6B</v>
      </c>
      <c r="V811">
        <f>IF(AND(Table1[[#This Row],[HITS submitted before]]=0,Table1[[#This Row],[Number of HITs approved or rejected - Last 30 days]]&lt;&gt;0),Table1[[#This Row],[Worker ID]],0)</f>
        <v>0</v>
      </c>
      <c r="W811">
        <f>IF(AND(Table1[[#This Row],[HITS submitted before]]&lt;&gt;0,Table1[[#This Row],[Number of HITs approved or rejected - Last 30 days]]&lt;&gt;0),Table1[[#This Row],[Worker ID]],0)</f>
        <v>0</v>
      </c>
    </row>
    <row r="812" spans="1:23" x14ac:dyDescent="0.25">
      <c r="A812" t="s">
        <v>1455</v>
      </c>
      <c r="B812" t="s">
        <v>1456</v>
      </c>
      <c r="C812">
        <v>1</v>
      </c>
      <c r="D812">
        <v>1</v>
      </c>
      <c r="E812" s="1">
        <v>1</v>
      </c>
      <c r="F812">
        <f>Table1[[#This Row],[Number of HITs approved or rejected - Lifetime]]-Table1[[#This Row],[Number of HITs approved or rejected - Last 30 days]]</f>
        <v>1</v>
      </c>
      <c r="G812">
        <f>Table1[[#This Row],[Number of HITs approved - Lifetime]]-Table1[[#This Row],[Number of HITs approved - Last 30 days]]</f>
        <v>1</v>
      </c>
      <c r="H812">
        <f>IF(Table1[[#This Row],[HITS submitted before]]&gt;Table1[[#This Row],[HITs Approved Before]],Table1[[#This Row],[HITS submitted before]]-Table1[[#This Row],[HITs Approved Before]],0)</f>
        <v>0</v>
      </c>
      <c r="I812">
        <v>0</v>
      </c>
      <c r="J812">
        <v>0</v>
      </c>
      <c r="K812">
        <f>Table1[[#This Row],[Number of HITs approved or rejected - Last 30 days]]-Table1[[#This Row],[Number of HITs approved - Last 30 days]]</f>
        <v>0</v>
      </c>
      <c r="L8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2" s="1">
        <v>0</v>
      </c>
      <c r="N812">
        <v>0</v>
      </c>
      <c r="O812">
        <v>0</v>
      </c>
      <c r="P812" s="1">
        <v>0</v>
      </c>
      <c r="Q812" t="s">
        <v>15</v>
      </c>
      <c r="S812" t="str">
        <f>IF(Table1[[#This Row],[HITS submitted before]]&lt;&gt;0,Table1[[#This Row],[Worker ID]],0)</f>
        <v>A6MG31NYVUFT3</v>
      </c>
      <c r="T812">
        <f>IF(Table1[[#This Row],[Number of HITs approved or rejected - Last 30 days]]&lt;&gt;0,Table1[[#This Row],[Worker ID]],0)</f>
        <v>0</v>
      </c>
      <c r="U812" t="str">
        <f>IF(AND(Table1[[#This Row],[HITS submitted before]]&lt;&gt;0,Table1[[#This Row],[Number of HITs approved or rejected - Last 30 days]]=0),Table1[[#This Row],[Worker ID]],0)</f>
        <v>A6MG31NYVUFT3</v>
      </c>
      <c r="V812">
        <f>IF(AND(Table1[[#This Row],[HITS submitted before]]=0,Table1[[#This Row],[Number of HITs approved or rejected - Last 30 days]]&lt;&gt;0),Table1[[#This Row],[Worker ID]],0)</f>
        <v>0</v>
      </c>
      <c r="W812">
        <f>IF(AND(Table1[[#This Row],[HITS submitted before]]&lt;&gt;0,Table1[[#This Row],[Number of HITs approved or rejected - Last 30 days]]&lt;&gt;0),Table1[[#This Row],[Worker ID]],0)</f>
        <v>0</v>
      </c>
    </row>
    <row r="813" spans="1:23" x14ac:dyDescent="0.25">
      <c r="A813" t="s">
        <v>1457</v>
      </c>
      <c r="B813" t="s">
        <v>1458</v>
      </c>
      <c r="C813">
        <v>1</v>
      </c>
      <c r="D813">
        <v>1</v>
      </c>
      <c r="E813" s="1">
        <v>1</v>
      </c>
      <c r="F813">
        <f>Table1[[#This Row],[Number of HITs approved or rejected - Lifetime]]-Table1[[#This Row],[Number of HITs approved or rejected - Last 30 days]]</f>
        <v>1</v>
      </c>
      <c r="G813">
        <f>Table1[[#This Row],[Number of HITs approved - Lifetime]]-Table1[[#This Row],[Number of HITs approved - Last 30 days]]</f>
        <v>1</v>
      </c>
      <c r="H813">
        <f>IF(Table1[[#This Row],[HITS submitted before]]&gt;Table1[[#This Row],[HITs Approved Before]],Table1[[#This Row],[HITS submitted before]]-Table1[[#This Row],[HITs Approved Before]],0)</f>
        <v>0</v>
      </c>
      <c r="I813">
        <v>0</v>
      </c>
      <c r="J813">
        <v>0</v>
      </c>
      <c r="K813">
        <f>Table1[[#This Row],[Number of HITs approved or rejected - Last 30 days]]-Table1[[#This Row],[Number of HITs approved - Last 30 days]]</f>
        <v>0</v>
      </c>
      <c r="L8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3" s="1">
        <v>0</v>
      </c>
      <c r="N813">
        <v>0</v>
      </c>
      <c r="O813">
        <v>0</v>
      </c>
      <c r="P813" s="1">
        <v>0</v>
      </c>
      <c r="Q813" t="s">
        <v>15</v>
      </c>
      <c r="S813" t="str">
        <f>IF(Table1[[#This Row],[HITS submitted before]]&lt;&gt;0,Table1[[#This Row],[Worker ID]],0)</f>
        <v>A6WF35X2ERQXE</v>
      </c>
      <c r="T813">
        <f>IF(Table1[[#This Row],[Number of HITs approved or rejected - Last 30 days]]&lt;&gt;0,Table1[[#This Row],[Worker ID]],0)</f>
        <v>0</v>
      </c>
      <c r="U813" t="str">
        <f>IF(AND(Table1[[#This Row],[HITS submitted before]]&lt;&gt;0,Table1[[#This Row],[Number of HITs approved or rejected - Last 30 days]]=0),Table1[[#This Row],[Worker ID]],0)</f>
        <v>A6WF35X2ERQXE</v>
      </c>
      <c r="V813">
        <f>IF(AND(Table1[[#This Row],[HITS submitted before]]=0,Table1[[#This Row],[Number of HITs approved or rejected - Last 30 days]]&lt;&gt;0),Table1[[#This Row],[Worker ID]],0)</f>
        <v>0</v>
      </c>
      <c r="W813">
        <f>IF(AND(Table1[[#This Row],[HITS submitted before]]&lt;&gt;0,Table1[[#This Row],[Number of HITs approved or rejected - Last 30 days]]&lt;&gt;0),Table1[[#This Row],[Worker ID]],0)</f>
        <v>0</v>
      </c>
    </row>
    <row r="814" spans="1:23" x14ac:dyDescent="0.25">
      <c r="A814" t="s">
        <v>1459</v>
      </c>
      <c r="B814" t="s">
        <v>1460</v>
      </c>
      <c r="C814">
        <v>1</v>
      </c>
      <c r="D814">
        <v>1</v>
      </c>
      <c r="E814" s="1">
        <v>1</v>
      </c>
      <c r="F814">
        <f>Table1[[#This Row],[Number of HITs approved or rejected - Lifetime]]-Table1[[#This Row],[Number of HITs approved or rejected - Last 30 days]]</f>
        <v>1</v>
      </c>
      <c r="G814">
        <f>Table1[[#This Row],[Number of HITs approved - Lifetime]]-Table1[[#This Row],[Number of HITs approved - Last 30 days]]</f>
        <v>1</v>
      </c>
      <c r="H814">
        <f>IF(Table1[[#This Row],[HITS submitted before]]&gt;Table1[[#This Row],[HITs Approved Before]],Table1[[#This Row],[HITS submitted before]]-Table1[[#This Row],[HITs Approved Before]],0)</f>
        <v>0</v>
      </c>
      <c r="I814">
        <v>0</v>
      </c>
      <c r="J814">
        <v>0</v>
      </c>
      <c r="K814">
        <f>Table1[[#This Row],[Number of HITs approved or rejected - Last 30 days]]-Table1[[#This Row],[Number of HITs approved - Last 30 days]]</f>
        <v>0</v>
      </c>
      <c r="L8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4" s="1">
        <v>0</v>
      </c>
      <c r="N814">
        <v>0</v>
      </c>
      <c r="O814">
        <v>0</v>
      </c>
      <c r="P814" s="1">
        <v>0</v>
      </c>
      <c r="Q814" t="s">
        <v>15</v>
      </c>
      <c r="S814" t="str">
        <f>IF(Table1[[#This Row],[HITS submitted before]]&lt;&gt;0,Table1[[#This Row],[Worker ID]],0)</f>
        <v>A6ZHDS8YM8J0L</v>
      </c>
      <c r="T814">
        <f>IF(Table1[[#This Row],[Number of HITs approved or rejected - Last 30 days]]&lt;&gt;0,Table1[[#This Row],[Worker ID]],0)</f>
        <v>0</v>
      </c>
      <c r="U814" t="str">
        <f>IF(AND(Table1[[#This Row],[HITS submitted before]]&lt;&gt;0,Table1[[#This Row],[Number of HITs approved or rejected - Last 30 days]]=0),Table1[[#This Row],[Worker ID]],0)</f>
        <v>A6ZHDS8YM8J0L</v>
      </c>
      <c r="V814">
        <f>IF(AND(Table1[[#This Row],[HITS submitted before]]=0,Table1[[#This Row],[Number of HITs approved or rejected - Last 30 days]]&lt;&gt;0),Table1[[#This Row],[Worker ID]],0)</f>
        <v>0</v>
      </c>
      <c r="W814">
        <f>IF(AND(Table1[[#This Row],[HITS submitted before]]&lt;&gt;0,Table1[[#This Row],[Number of HITs approved or rejected - Last 30 days]]&lt;&gt;0),Table1[[#This Row],[Worker ID]],0)</f>
        <v>0</v>
      </c>
    </row>
    <row r="815" spans="1:23" x14ac:dyDescent="0.25">
      <c r="A815" t="s">
        <v>1461</v>
      </c>
      <c r="B815" t="s">
        <v>1462</v>
      </c>
      <c r="C815">
        <v>1</v>
      </c>
      <c r="D815">
        <v>1</v>
      </c>
      <c r="E815" s="1">
        <v>1</v>
      </c>
      <c r="F815">
        <f>Table1[[#This Row],[Number of HITs approved or rejected - Lifetime]]-Table1[[#This Row],[Number of HITs approved or rejected - Last 30 days]]</f>
        <v>1</v>
      </c>
      <c r="G815">
        <f>Table1[[#This Row],[Number of HITs approved - Lifetime]]-Table1[[#This Row],[Number of HITs approved - Last 30 days]]</f>
        <v>1</v>
      </c>
      <c r="H815">
        <f>IF(Table1[[#This Row],[HITS submitted before]]&gt;Table1[[#This Row],[HITs Approved Before]],Table1[[#This Row],[HITS submitted before]]-Table1[[#This Row],[HITs Approved Before]],0)</f>
        <v>0</v>
      </c>
      <c r="I815">
        <v>0</v>
      </c>
      <c r="J815">
        <v>0</v>
      </c>
      <c r="K815">
        <f>Table1[[#This Row],[Number of HITs approved or rejected - Last 30 days]]-Table1[[#This Row],[Number of HITs approved - Last 30 days]]</f>
        <v>0</v>
      </c>
      <c r="L8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5" s="1">
        <v>0</v>
      </c>
      <c r="N815">
        <v>0</v>
      </c>
      <c r="O815">
        <v>0</v>
      </c>
      <c r="P815" s="1">
        <v>0</v>
      </c>
      <c r="Q815" t="s">
        <v>15</v>
      </c>
      <c r="S815" t="str">
        <f>IF(Table1[[#This Row],[HITS submitted before]]&lt;&gt;0,Table1[[#This Row],[Worker ID]],0)</f>
        <v>A6ZOG693ZCNDU</v>
      </c>
      <c r="T815">
        <f>IF(Table1[[#This Row],[Number of HITs approved or rejected - Last 30 days]]&lt;&gt;0,Table1[[#This Row],[Worker ID]],0)</f>
        <v>0</v>
      </c>
      <c r="U815" t="str">
        <f>IF(AND(Table1[[#This Row],[HITS submitted before]]&lt;&gt;0,Table1[[#This Row],[Number of HITs approved or rejected - Last 30 days]]=0),Table1[[#This Row],[Worker ID]],0)</f>
        <v>A6ZOG693ZCNDU</v>
      </c>
      <c r="V815">
        <f>IF(AND(Table1[[#This Row],[HITS submitted before]]=0,Table1[[#This Row],[Number of HITs approved or rejected - Last 30 days]]&lt;&gt;0),Table1[[#This Row],[Worker ID]],0)</f>
        <v>0</v>
      </c>
      <c r="W815">
        <f>IF(AND(Table1[[#This Row],[HITS submitted before]]&lt;&gt;0,Table1[[#This Row],[Number of HITs approved or rejected - Last 30 days]]&lt;&gt;0),Table1[[#This Row],[Worker ID]],0)</f>
        <v>0</v>
      </c>
    </row>
    <row r="816" spans="1:23" x14ac:dyDescent="0.25">
      <c r="A816" t="s">
        <v>1467</v>
      </c>
      <c r="B816" t="s">
        <v>1468</v>
      </c>
      <c r="C816">
        <v>1</v>
      </c>
      <c r="D816">
        <v>1</v>
      </c>
      <c r="E816" s="1">
        <v>1</v>
      </c>
      <c r="F816">
        <f>Table1[[#This Row],[Number of HITs approved or rejected - Lifetime]]-Table1[[#This Row],[Number of HITs approved or rejected - Last 30 days]]</f>
        <v>1</v>
      </c>
      <c r="G816">
        <f>Table1[[#This Row],[Number of HITs approved - Lifetime]]-Table1[[#This Row],[Number of HITs approved - Last 30 days]]</f>
        <v>1</v>
      </c>
      <c r="H816">
        <f>IF(Table1[[#This Row],[HITS submitted before]]&gt;Table1[[#This Row],[HITs Approved Before]],Table1[[#This Row],[HITS submitted before]]-Table1[[#This Row],[HITs Approved Before]],0)</f>
        <v>0</v>
      </c>
      <c r="I816">
        <v>0</v>
      </c>
      <c r="J816">
        <v>0</v>
      </c>
      <c r="K816">
        <f>Table1[[#This Row],[Number of HITs approved or rejected - Last 30 days]]-Table1[[#This Row],[Number of HITs approved - Last 30 days]]</f>
        <v>0</v>
      </c>
      <c r="L8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6" s="1">
        <v>0</v>
      </c>
      <c r="N816">
        <v>0</v>
      </c>
      <c r="O816">
        <v>0</v>
      </c>
      <c r="P816" s="1">
        <v>0</v>
      </c>
      <c r="Q816" t="s">
        <v>15</v>
      </c>
      <c r="S816" t="str">
        <f>IF(Table1[[#This Row],[HITS submitted before]]&lt;&gt;0,Table1[[#This Row],[Worker ID]],0)</f>
        <v>A7F5I8OC1XI42</v>
      </c>
      <c r="T816">
        <f>IF(Table1[[#This Row],[Number of HITs approved or rejected - Last 30 days]]&lt;&gt;0,Table1[[#This Row],[Worker ID]],0)</f>
        <v>0</v>
      </c>
      <c r="U816" t="str">
        <f>IF(AND(Table1[[#This Row],[HITS submitted before]]&lt;&gt;0,Table1[[#This Row],[Number of HITs approved or rejected - Last 30 days]]=0),Table1[[#This Row],[Worker ID]],0)</f>
        <v>A7F5I8OC1XI42</v>
      </c>
      <c r="V816">
        <f>IF(AND(Table1[[#This Row],[HITS submitted before]]=0,Table1[[#This Row],[Number of HITs approved or rejected - Last 30 days]]&lt;&gt;0),Table1[[#This Row],[Worker ID]],0)</f>
        <v>0</v>
      </c>
      <c r="W816">
        <f>IF(AND(Table1[[#This Row],[HITS submitted before]]&lt;&gt;0,Table1[[#This Row],[Number of HITs approved or rejected - Last 30 days]]&lt;&gt;0),Table1[[#This Row],[Worker ID]],0)</f>
        <v>0</v>
      </c>
    </row>
    <row r="817" spans="1:23" x14ac:dyDescent="0.25">
      <c r="A817" t="s">
        <v>1469</v>
      </c>
      <c r="B817" t="s">
        <v>1470</v>
      </c>
      <c r="C817">
        <v>1</v>
      </c>
      <c r="D817">
        <v>1</v>
      </c>
      <c r="E817" s="1">
        <v>1</v>
      </c>
      <c r="F817">
        <f>Table1[[#This Row],[Number of HITs approved or rejected - Lifetime]]-Table1[[#This Row],[Number of HITs approved or rejected - Last 30 days]]</f>
        <v>1</v>
      </c>
      <c r="G817">
        <f>Table1[[#This Row],[Number of HITs approved - Lifetime]]-Table1[[#This Row],[Number of HITs approved - Last 30 days]]</f>
        <v>1</v>
      </c>
      <c r="H817">
        <f>IF(Table1[[#This Row],[HITS submitted before]]&gt;Table1[[#This Row],[HITs Approved Before]],Table1[[#This Row],[HITS submitted before]]-Table1[[#This Row],[HITs Approved Before]],0)</f>
        <v>0</v>
      </c>
      <c r="I817">
        <v>0</v>
      </c>
      <c r="J817">
        <v>0</v>
      </c>
      <c r="K817">
        <f>Table1[[#This Row],[Number of HITs approved or rejected - Last 30 days]]-Table1[[#This Row],[Number of HITs approved - Last 30 days]]</f>
        <v>0</v>
      </c>
      <c r="L8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7" s="1">
        <v>0</v>
      </c>
      <c r="N817">
        <v>0</v>
      </c>
      <c r="O817">
        <v>0</v>
      </c>
      <c r="P817" s="1">
        <v>0</v>
      </c>
      <c r="Q817" t="s">
        <v>15</v>
      </c>
      <c r="S817" t="str">
        <f>IF(Table1[[#This Row],[HITS submitted before]]&lt;&gt;0,Table1[[#This Row],[Worker ID]],0)</f>
        <v>A7IK875AXU918</v>
      </c>
      <c r="T817">
        <f>IF(Table1[[#This Row],[Number of HITs approved or rejected - Last 30 days]]&lt;&gt;0,Table1[[#This Row],[Worker ID]],0)</f>
        <v>0</v>
      </c>
      <c r="U817" t="str">
        <f>IF(AND(Table1[[#This Row],[HITS submitted before]]&lt;&gt;0,Table1[[#This Row],[Number of HITs approved or rejected - Last 30 days]]=0),Table1[[#This Row],[Worker ID]],0)</f>
        <v>A7IK875AXU918</v>
      </c>
      <c r="V817">
        <f>IF(AND(Table1[[#This Row],[HITS submitted before]]=0,Table1[[#This Row],[Number of HITs approved or rejected - Last 30 days]]&lt;&gt;0),Table1[[#This Row],[Worker ID]],0)</f>
        <v>0</v>
      </c>
      <c r="W817">
        <f>IF(AND(Table1[[#This Row],[HITS submitted before]]&lt;&gt;0,Table1[[#This Row],[Number of HITs approved or rejected - Last 30 days]]&lt;&gt;0),Table1[[#This Row],[Worker ID]],0)</f>
        <v>0</v>
      </c>
    </row>
    <row r="818" spans="1:23" x14ac:dyDescent="0.25">
      <c r="A818" t="s">
        <v>1471</v>
      </c>
      <c r="B818" t="s">
        <v>1472</v>
      </c>
      <c r="C818">
        <v>1</v>
      </c>
      <c r="D818">
        <v>1</v>
      </c>
      <c r="E818" s="1">
        <v>1</v>
      </c>
      <c r="F818">
        <f>Table1[[#This Row],[Number of HITs approved or rejected - Lifetime]]-Table1[[#This Row],[Number of HITs approved or rejected - Last 30 days]]</f>
        <v>1</v>
      </c>
      <c r="G818">
        <f>Table1[[#This Row],[Number of HITs approved - Lifetime]]-Table1[[#This Row],[Number of HITs approved - Last 30 days]]</f>
        <v>1</v>
      </c>
      <c r="H818">
        <f>IF(Table1[[#This Row],[HITS submitted before]]&gt;Table1[[#This Row],[HITs Approved Before]],Table1[[#This Row],[HITS submitted before]]-Table1[[#This Row],[HITs Approved Before]],0)</f>
        <v>0</v>
      </c>
      <c r="I818">
        <v>0</v>
      </c>
      <c r="J818">
        <v>0</v>
      </c>
      <c r="K818">
        <f>Table1[[#This Row],[Number of HITs approved or rejected - Last 30 days]]-Table1[[#This Row],[Number of HITs approved - Last 30 days]]</f>
        <v>0</v>
      </c>
      <c r="L8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8" s="1">
        <v>0</v>
      </c>
      <c r="N818">
        <v>0</v>
      </c>
      <c r="O818">
        <v>0</v>
      </c>
      <c r="P818" s="1">
        <v>0</v>
      </c>
      <c r="Q818" t="s">
        <v>15</v>
      </c>
      <c r="S818" t="str">
        <f>IF(Table1[[#This Row],[HITS submitted before]]&lt;&gt;0,Table1[[#This Row],[Worker ID]],0)</f>
        <v>A7KQGI8DXI2ZQ</v>
      </c>
      <c r="T818">
        <f>IF(Table1[[#This Row],[Number of HITs approved or rejected - Last 30 days]]&lt;&gt;0,Table1[[#This Row],[Worker ID]],0)</f>
        <v>0</v>
      </c>
      <c r="U818" t="str">
        <f>IF(AND(Table1[[#This Row],[HITS submitted before]]&lt;&gt;0,Table1[[#This Row],[Number of HITs approved or rejected - Last 30 days]]=0),Table1[[#This Row],[Worker ID]],0)</f>
        <v>A7KQGI8DXI2ZQ</v>
      </c>
      <c r="V818">
        <f>IF(AND(Table1[[#This Row],[HITS submitted before]]=0,Table1[[#This Row],[Number of HITs approved or rejected - Last 30 days]]&lt;&gt;0),Table1[[#This Row],[Worker ID]],0)</f>
        <v>0</v>
      </c>
      <c r="W818">
        <f>IF(AND(Table1[[#This Row],[HITS submitted before]]&lt;&gt;0,Table1[[#This Row],[Number of HITs approved or rejected - Last 30 days]]&lt;&gt;0),Table1[[#This Row],[Worker ID]],0)</f>
        <v>0</v>
      </c>
    </row>
    <row r="819" spans="1:23" x14ac:dyDescent="0.25">
      <c r="A819" t="s">
        <v>1475</v>
      </c>
      <c r="B819" t="s">
        <v>1476</v>
      </c>
      <c r="C819">
        <v>1</v>
      </c>
      <c r="D819">
        <v>1</v>
      </c>
      <c r="E819" s="1">
        <v>1</v>
      </c>
      <c r="F819">
        <f>Table1[[#This Row],[Number of HITs approved or rejected - Lifetime]]-Table1[[#This Row],[Number of HITs approved or rejected - Last 30 days]]</f>
        <v>1</v>
      </c>
      <c r="G819">
        <f>Table1[[#This Row],[Number of HITs approved - Lifetime]]-Table1[[#This Row],[Number of HITs approved - Last 30 days]]</f>
        <v>1</v>
      </c>
      <c r="H819">
        <f>IF(Table1[[#This Row],[HITS submitted before]]&gt;Table1[[#This Row],[HITs Approved Before]],Table1[[#This Row],[HITS submitted before]]-Table1[[#This Row],[HITs Approved Before]],0)</f>
        <v>0</v>
      </c>
      <c r="I819">
        <v>0</v>
      </c>
      <c r="J819">
        <v>0</v>
      </c>
      <c r="K819">
        <f>Table1[[#This Row],[Number of HITs approved or rejected - Last 30 days]]-Table1[[#This Row],[Number of HITs approved - Last 30 days]]</f>
        <v>0</v>
      </c>
      <c r="L8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19" s="1">
        <v>0</v>
      </c>
      <c r="N819">
        <v>0</v>
      </c>
      <c r="O819">
        <v>0</v>
      </c>
      <c r="P819" s="1">
        <v>0</v>
      </c>
      <c r="Q819" t="s">
        <v>15</v>
      </c>
      <c r="S819" t="str">
        <f>IF(Table1[[#This Row],[HITS submitted before]]&lt;&gt;0,Table1[[#This Row],[Worker ID]],0)</f>
        <v>A7SXS83UFBAM8</v>
      </c>
      <c r="T819">
        <f>IF(Table1[[#This Row],[Number of HITs approved or rejected - Last 30 days]]&lt;&gt;0,Table1[[#This Row],[Worker ID]],0)</f>
        <v>0</v>
      </c>
      <c r="U819" t="str">
        <f>IF(AND(Table1[[#This Row],[HITS submitted before]]&lt;&gt;0,Table1[[#This Row],[Number of HITs approved or rejected - Last 30 days]]=0),Table1[[#This Row],[Worker ID]],0)</f>
        <v>A7SXS83UFBAM8</v>
      </c>
      <c r="V819">
        <f>IF(AND(Table1[[#This Row],[HITS submitted before]]=0,Table1[[#This Row],[Number of HITs approved or rejected - Last 30 days]]&lt;&gt;0),Table1[[#This Row],[Worker ID]],0)</f>
        <v>0</v>
      </c>
      <c r="W819">
        <f>IF(AND(Table1[[#This Row],[HITS submitted before]]&lt;&gt;0,Table1[[#This Row],[Number of HITs approved or rejected - Last 30 days]]&lt;&gt;0),Table1[[#This Row],[Worker ID]],0)</f>
        <v>0</v>
      </c>
    </row>
    <row r="820" spans="1:23" x14ac:dyDescent="0.25">
      <c r="A820" t="s">
        <v>1477</v>
      </c>
      <c r="B820" t="s">
        <v>1478</v>
      </c>
      <c r="C820">
        <v>1</v>
      </c>
      <c r="D820">
        <v>1</v>
      </c>
      <c r="E820" s="1">
        <v>1</v>
      </c>
      <c r="F820">
        <f>Table1[[#This Row],[Number of HITs approved or rejected - Lifetime]]-Table1[[#This Row],[Number of HITs approved or rejected - Last 30 days]]</f>
        <v>1</v>
      </c>
      <c r="G820">
        <f>Table1[[#This Row],[Number of HITs approved - Lifetime]]-Table1[[#This Row],[Number of HITs approved - Last 30 days]]</f>
        <v>1</v>
      </c>
      <c r="H820">
        <f>IF(Table1[[#This Row],[HITS submitted before]]&gt;Table1[[#This Row],[HITs Approved Before]],Table1[[#This Row],[HITS submitted before]]-Table1[[#This Row],[HITs Approved Before]],0)</f>
        <v>0</v>
      </c>
      <c r="I820">
        <v>0</v>
      </c>
      <c r="J820">
        <v>0</v>
      </c>
      <c r="K820">
        <f>Table1[[#This Row],[Number of HITs approved or rejected - Last 30 days]]-Table1[[#This Row],[Number of HITs approved - Last 30 days]]</f>
        <v>0</v>
      </c>
      <c r="L8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0" s="1">
        <v>0</v>
      </c>
      <c r="N820">
        <v>0</v>
      </c>
      <c r="O820">
        <v>0</v>
      </c>
      <c r="P820" s="1">
        <v>0</v>
      </c>
      <c r="Q820" t="s">
        <v>15</v>
      </c>
      <c r="S820" t="str">
        <f>IF(Table1[[#This Row],[HITS submitted before]]&lt;&gt;0,Table1[[#This Row],[Worker ID]],0)</f>
        <v>A7T2BQ927EXO9</v>
      </c>
      <c r="T820">
        <f>IF(Table1[[#This Row],[Number of HITs approved or rejected - Last 30 days]]&lt;&gt;0,Table1[[#This Row],[Worker ID]],0)</f>
        <v>0</v>
      </c>
      <c r="U820" t="str">
        <f>IF(AND(Table1[[#This Row],[HITS submitted before]]&lt;&gt;0,Table1[[#This Row],[Number of HITs approved or rejected - Last 30 days]]=0),Table1[[#This Row],[Worker ID]],0)</f>
        <v>A7T2BQ927EXO9</v>
      </c>
      <c r="V820">
        <f>IF(AND(Table1[[#This Row],[HITS submitted before]]=0,Table1[[#This Row],[Number of HITs approved or rejected - Last 30 days]]&lt;&gt;0),Table1[[#This Row],[Worker ID]],0)</f>
        <v>0</v>
      </c>
      <c r="W820">
        <f>IF(AND(Table1[[#This Row],[HITS submitted before]]&lt;&gt;0,Table1[[#This Row],[Number of HITs approved or rejected - Last 30 days]]&lt;&gt;0),Table1[[#This Row],[Worker ID]],0)</f>
        <v>0</v>
      </c>
    </row>
    <row r="821" spans="1:23" x14ac:dyDescent="0.25">
      <c r="A821" t="s">
        <v>1479</v>
      </c>
      <c r="B821" t="s">
        <v>1480</v>
      </c>
      <c r="C821">
        <v>1</v>
      </c>
      <c r="D821">
        <v>1</v>
      </c>
      <c r="E821" s="1">
        <v>1</v>
      </c>
      <c r="F821">
        <f>Table1[[#This Row],[Number of HITs approved or rejected - Lifetime]]-Table1[[#This Row],[Number of HITs approved or rejected - Last 30 days]]</f>
        <v>1</v>
      </c>
      <c r="G821">
        <f>Table1[[#This Row],[Number of HITs approved - Lifetime]]-Table1[[#This Row],[Number of HITs approved - Last 30 days]]</f>
        <v>1</v>
      </c>
      <c r="H821">
        <f>IF(Table1[[#This Row],[HITS submitted before]]&gt;Table1[[#This Row],[HITs Approved Before]],Table1[[#This Row],[HITS submitted before]]-Table1[[#This Row],[HITs Approved Before]],0)</f>
        <v>0</v>
      </c>
      <c r="I821">
        <v>0</v>
      </c>
      <c r="J821">
        <v>0</v>
      </c>
      <c r="K821">
        <f>Table1[[#This Row],[Number of HITs approved or rejected - Last 30 days]]-Table1[[#This Row],[Number of HITs approved - Last 30 days]]</f>
        <v>0</v>
      </c>
      <c r="L8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1" s="1">
        <v>0</v>
      </c>
      <c r="N821">
        <v>0</v>
      </c>
      <c r="O821">
        <v>0</v>
      </c>
      <c r="P821" s="1">
        <v>0</v>
      </c>
      <c r="Q821" t="s">
        <v>15</v>
      </c>
      <c r="S821" t="str">
        <f>IF(Table1[[#This Row],[HITS submitted before]]&lt;&gt;0,Table1[[#This Row],[Worker ID]],0)</f>
        <v>A7ZQ2E167N228</v>
      </c>
      <c r="T821">
        <f>IF(Table1[[#This Row],[Number of HITs approved or rejected - Last 30 days]]&lt;&gt;0,Table1[[#This Row],[Worker ID]],0)</f>
        <v>0</v>
      </c>
      <c r="U821" t="str">
        <f>IF(AND(Table1[[#This Row],[HITS submitted before]]&lt;&gt;0,Table1[[#This Row],[Number of HITs approved or rejected - Last 30 days]]=0),Table1[[#This Row],[Worker ID]],0)</f>
        <v>A7ZQ2E167N228</v>
      </c>
      <c r="V821">
        <f>IF(AND(Table1[[#This Row],[HITS submitted before]]=0,Table1[[#This Row],[Number of HITs approved or rejected - Last 30 days]]&lt;&gt;0),Table1[[#This Row],[Worker ID]],0)</f>
        <v>0</v>
      </c>
      <c r="W821">
        <f>IF(AND(Table1[[#This Row],[HITS submitted before]]&lt;&gt;0,Table1[[#This Row],[Number of HITs approved or rejected - Last 30 days]]&lt;&gt;0),Table1[[#This Row],[Worker ID]],0)</f>
        <v>0</v>
      </c>
    </row>
    <row r="822" spans="1:23" x14ac:dyDescent="0.25">
      <c r="A822" t="s">
        <v>1483</v>
      </c>
      <c r="B822" t="s">
        <v>1484</v>
      </c>
      <c r="C822">
        <v>1</v>
      </c>
      <c r="D822">
        <v>1</v>
      </c>
      <c r="E822" s="1">
        <v>1</v>
      </c>
      <c r="F822">
        <f>Table1[[#This Row],[Number of HITs approved or rejected - Lifetime]]-Table1[[#This Row],[Number of HITs approved or rejected - Last 30 days]]</f>
        <v>1</v>
      </c>
      <c r="G822">
        <f>Table1[[#This Row],[Number of HITs approved - Lifetime]]-Table1[[#This Row],[Number of HITs approved - Last 30 days]]</f>
        <v>1</v>
      </c>
      <c r="H822">
        <f>IF(Table1[[#This Row],[HITS submitted before]]&gt;Table1[[#This Row],[HITs Approved Before]],Table1[[#This Row],[HITS submitted before]]-Table1[[#This Row],[HITs Approved Before]],0)</f>
        <v>0</v>
      </c>
      <c r="I822">
        <v>0</v>
      </c>
      <c r="J822">
        <v>0</v>
      </c>
      <c r="K822">
        <f>Table1[[#This Row],[Number of HITs approved or rejected - Last 30 days]]-Table1[[#This Row],[Number of HITs approved - Last 30 days]]</f>
        <v>0</v>
      </c>
      <c r="L8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2" s="1">
        <v>0</v>
      </c>
      <c r="N822">
        <v>0</v>
      </c>
      <c r="O822">
        <v>0</v>
      </c>
      <c r="P822" s="1">
        <v>0</v>
      </c>
      <c r="Q822" t="s">
        <v>15</v>
      </c>
      <c r="S822" t="str">
        <f>IF(Table1[[#This Row],[HITS submitted before]]&lt;&gt;0,Table1[[#This Row],[Worker ID]],0)</f>
        <v>A82PIYLJ6YQ8</v>
      </c>
      <c r="T822">
        <f>IF(Table1[[#This Row],[Number of HITs approved or rejected - Last 30 days]]&lt;&gt;0,Table1[[#This Row],[Worker ID]],0)</f>
        <v>0</v>
      </c>
      <c r="U822" t="str">
        <f>IF(AND(Table1[[#This Row],[HITS submitted before]]&lt;&gt;0,Table1[[#This Row],[Number of HITs approved or rejected - Last 30 days]]=0),Table1[[#This Row],[Worker ID]],0)</f>
        <v>A82PIYLJ6YQ8</v>
      </c>
      <c r="V822">
        <f>IF(AND(Table1[[#This Row],[HITS submitted before]]=0,Table1[[#This Row],[Number of HITs approved or rejected - Last 30 days]]&lt;&gt;0),Table1[[#This Row],[Worker ID]],0)</f>
        <v>0</v>
      </c>
      <c r="W822">
        <f>IF(AND(Table1[[#This Row],[HITS submitted before]]&lt;&gt;0,Table1[[#This Row],[Number of HITs approved or rejected - Last 30 days]]&lt;&gt;0),Table1[[#This Row],[Worker ID]],0)</f>
        <v>0</v>
      </c>
    </row>
    <row r="823" spans="1:23" x14ac:dyDescent="0.25">
      <c r="A823" t="s">
        <v>1487</v>
      </c>
      <c r="B823" t="s">
        <v>1488</v>
      </c>
      <c r="C823">
        <v>1</v>
      </c>
      <c r="D823">
        <v>1</v>
      </c>
      <c r="E823" s="1">
        <v>1</v>
      </c>
      <c r="F823">
        <f>Table1[[#This Row],[Number of HITs approved or rejected - Lifetime]]-Table1[[#This Row],[Number of HITs approved or rejected - Last 30 days]]</f>
        <v>1</v>
      </c>
      <c r="G823">
        <f>Table1[[#This Row],[Number of HITs approved - Lifetime]]-Table1[[#This Row],[Number of HITs approved - Last 30 days]]</f>
        <v>1</v>
      </c>
      <c r="H823">
        <f>IF(Table1[[#This Row],[HITS submitted before]]&gt;Table1[[#This Row],[HITs Approved Before]],Table1[[#This Row],[HITS submitted before]]-Table1[[#This Row],[HITs Approved Before]],0)</f>
        <v>0</v>
      </c>
      <c r="I823">
        <v>0</v>
      </c>
      <c r="J823">
        <v>0</v>
      </c>
      <c r="K823">
        <f>Table1[[#This Row],[Number of HITs approved or rejected - Last 30 days]]-Table1[[#This Row],[Number of HITs approved - Last 30 days]]</f>
        <v>0</v>
      </c>
      <c r="L8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3" s="1">
        <v>0</v>
      </c>
      <c r="N823">
        <v>0</v>
      </c>
      <c r="O823">
        <v>0</v>
      </c>
      <c r="P823" s="1">
        <v>0</v>
      </c>
      <c r="Q823" t="s">
        <v>15</v>
      </c>
      <c r="S823" t="str">
        <f>IF(Table1[[#This Row],[HITS submitted before]]&lt;&gt;0,Table1[[#This Row],[Worker ID]],0)</f>
        <v>A8964RMYLFEX</v>
      </c>
      <c r="T823">
        <f>IF(Table1[[#This Row],[Number of HITs approved or rejected - Last 30 days]]&lt;&gt;0,Table1[[#This Row],[Worker ID]],0)</f>
        <v>0</v>
      </c>
      <c r="U823" t="str">
        <f>IF(AND(Table1[[#This Row],[HITS submitted before]]&lt;&gt;0,Table1[[#This Row],[Number of HITs approved or rejected - Last 30 days]]=0),Table1[[#This Row],[Worker ID]],0)</f>
        <v>A8964RMYLFEX</v>
      </c>
      <c r="V823">
        <f>IF(AND(Table1[[#This Row],[HITS submitted before]]=0,Table1[[#This Row],[Number of HITs approved or rejected - Last 30 days]]&lt;&gt;0),Table1[[#This Row],[Worker ID]],0)</f>
        <v>0</v>
      </c>
      <c r="W823">
        <f>IF(AND(Table1[[#This Row],[HITS submitted before]]&lt;&gt;0,Table1[[#This Row],[Number of HITs approved or rejected - Last 30 days]]&lt;&gt;0),Table1[[#This Row],[Worker ID]],0)</f>
        <v>0</v>
      </c>
    </row>
    <row r="824" spans="1:23" x14ac:dyDescent="0.25">
      <c r="A824" t="s">
        <v>1489</v>
      </c>
      <c r="B824" t="s">
        <v>1490</v>
      </c>
      <c r="C824">
        <v>1</v>
      </c>
      <c r="D824">
        <v>1</v>
      </c>
      <c r="E824" s="1">
        <v>1</v>
      </c>
      <c r="F824">
        <f>Table1[[#This Row],[Number of HITs approved or rejected - Lifetime]]-Table1[[#This Row],[Number of HITs approved or rejected - Last 30 days]]</f>
        <v>1</v>
      </c>
      <c r="G824">
        <f>Table1[[#This Row],[Number of HITs approved - Lifetime]]-Table1[[#This Row],[Number of HITs approved - Last 30 days]]</f>
        <v>1</v>
      </c>
      <c r="H824">
        <f>IF(Table1[[#This Row],[HITS submitted before]]&gt;Table1[[#This Row],[HITs Approved Before]],Table1[[#This Row],[HITS submitted before]]-Table1[[#This Row],[HITs Approved Before]],0)</f>
        <v>0</v>
      </c>
      <c r="I824">
        <v>0</v>
      </c>
      <c r="J824">
        <v>0</v>
      </c>
      <c r="K824">
        <f>Table1[[#This Row],[Number of HITs approved or rejected - Last 30 days]]-Table1[[#This Row],[Number of HITs approved - Last 30 days]]</f>
        <v>0</v>
      </c>
      <c r="L8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4" s="1">
        <v>0</v>
      </c>
      <c r="N824">
        <v>0</v>
      </c>
      <c r="O824">
        <v>0</v>
      </c>
      <c r="P824" s="1">
        <v>0</v>
      </c>
      <c r="Q824" t="s">
        <v>15</v>
      </c>
      <c r="S824" t="str">
        <f>IF(Table1[[#This Row],[HITS submitted before]]&lt;&gt;0,Table1[[#This Row],[Worker ID]],0)</f>
        <v>A8JFZCMHXNHD9</v>
      </c>
      <c r="T824">
        <f>IF(Table1[[#This Row],[Number of HITs approved or rejected - Last 30 days]]&lt;&gt;0,Table1[[#This Row],[Worker ID]],0)</f>
        <v>0</v>
      </c>
      <c r="U824" t="str">
        <f>IF(AND(Table1[[#This Row],[HITS submitted before]]&lt;&gt;0,Table1[[#This Row],[Number of HITs approved or rejected - Last 30 days]]=0),Table1[[#This Row],[Worker ID]],0)</f>
        <v>A8JFZCMHXNHD9</v>
      </c>
      <c r="V824">
        <f>IF(AND(Table1[[#This Row],[HITS submitted before]]=0,Table1[[#This Row],[Number of HITs approved or rejected - Last 30 days]]&lt;&gt;0),Table1[[#This Row],[Worker ID]],0)</f>
        <v>0</v>
      </c>
      <c r="W824">
        <f>IF(AND(Table1[[#This Row],[HITS submitted before]]&lt;&gt;0,Table1[[#This Row],[Number of HITs approved or rejected - Last 30 days]]&lt;&gt;0),Table1[[#This Row],[Worker ID]],0)</f>
        <v>0</v>
      </c>
    </row>
    <row r="825" spans="1:23" x14ac:dyDescent="0.25">
      <c r="A825" t="s">
        <v>1491</v>
      </c>
      <c r="B825" t="s">
        <v>1492</v>
      </c>
      <c r="C825">
        <v>1</v>
      </c>
      <c r="D825">
        <v>1</v>
      </c>
      <c r="E825" s="1">
        <v>1</v>
      </c>
      <c r="F825">
        <f>Table1[[#This Row],[Number of HITs approved or rejected - Lifetime]]-Table1[[#This Row],[Number of HITs approved or rejected - Last 30 days]]</f>
        <v>1</v>
      </c>
      <c r="G825">
        <f>Table1[[#This Row],[Number of HITs approved - Lifetime]]-Table1[[#This Row],[Number of HITs approved - Last 30 days]]</f>
        <v>1</v>
      </c>
      <c r="H825">
        <f>IF(Table1[[#This Row],[HITS submitted before]]&gt;Table1[[#This Row],[HITs Approved Before]],Table1[[#This Row],[HITS submitted before]]-Table1[[#This Row],[HITs Approved Before]],0)</f>
        <v>0</v>
      </c>
      <c r="I825">
        <v>0</v>
      </c>
      <c r="J825">
        <v>0</v>
      </c>
      <c r="K825">
        <f>Table1[[#This Row],[Number of HITs approved or rejected - Last 30 days]]-Table1[[#This Row],[Number of HITs approved - Last 30 days]]</f>
        <v>0</v>
      </c>
      <c r="L82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5" s="1">
        <v>0</v>
      </c>
      <c r="N825">
        <v>0</v>
      </c>
      <c r="O825">
        <v>0</v>
      </c>
      <c r="P825" s="1">
        <v>0</v>
      </c>
      <c r="Q825" t="s">
        <v>15</v>
      </c>
      <c r="S825" t="str">
        <f>IF(Table1[[#This Row],[HITS submitted before]]&lt;&gt;0,Table1[[#This Row],[Worker ID]],0)</f>
        <v>A8QVQL1M66OM</v>
      </c>
      <c r="T825">
        <f>IF(Table1[[#This Row],[Number of HITs approved or rejected - Last 30 days]]&lt;&gt;0,Table1[[#This Row],[Worker ID]],0)</f>
        <v>0</v>
      </c>
      <c r="U825" t="str">
        <f>IF(AND(Table1[[#This Row],[HITS submitted before]]&lt;&gt;0,Table1[[#This Row],[Number of HITs approved or rejected - Last 30 days]]=0),Table1[[#This Row],[Worker ID]],0)</f>
        <v>A8QVQL1M66OM</v>
      </c>
      <c r="V825">
        <f>IF(AND(Table1[[#This Row],[HITS submitted before]]=0,Table1[[#This Row],[Number of HITs approved or rejected - Last 30 days]]&lt;&gt;0),Table1[[#This Row],[Worker ID]],0)</f>
        <v>0</v>
      </c>
      <c r="W825">
        <f>IF(AND(Table1[[#This Row],[HITS submitted before]]&lt;&gt;0,Table1[[#This Row],[Number of HITs approved or rejected - Last 30 days]]&lt;&gt;0),Table1[[#This Row],[Worker ID]],0)</f>
        <v>0</v>
      </c>
    </row>
    <row r="826" spans="1:23" x14ac:dyDescent="0.25">
      <c r="A826" t="s">
        <v>1495</v>
      </c>
      <c r="B826" t="s">
        <v>1496</v>
      </c>
      <c r="C826">
        <v>1</v>
      </c>
      <c r="D826">
        <v>1</v>
      </c>
      <c r="E826" s="1">
        <v>1</v>
      </c>
      <c r="F826">
        <f>Table1[[#This Row],[Number of HITs approved or rejected - Lifetime]]-Table1[[#This Row],[Number of HITs approved or rejected - Last 30 days]]</f>
        <v>1</v>
      </c>
      <c r="G826">
        <f>Table1[[#This Row],[Number of HITs approved - Lifetime]]-Table1[[#This Row],[Number of HITs approved - Last 30 days]]</f>
        <v>1</v>
      </c>
      <c r="H826">
        <f>IF(Table1[[#This Row],[HITS submitted before]]&gt;Table1[[#This Row],[HITs Approved Before]],Table1[[#This Row],[HITS submitted before]]-Table1[[#This Row],[HITs Approved Before]],0)</f>
        <v>0</v>
      </c>
      <c r="I826">
        <v>0</v>
      </c>
      <c r="J826">
        <v>0</v>
      </c>
      <c r="K826">
        <f>Table1[[#This Row],[Number of HITs approved or rejected - Last 30 days]]-Table1[[#This Row],[Number of HITs approved - Last 30 days]]</f>
        <v>0</v>
      </c>
      <c r="L82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6" s="1">
        <v>0</v>
      </c>
      <c r="N826">
        <v>0</v>
      </c>
      <c r="O826">
        <v>0</v>
      </c>
      <c r="P826" s="1">
        <v>0</v>
      </c>
      <c r="Q826" t="s">
        <v>15</v>
      </c>
      <c r="S826" t="str">
        <f>IF(Table1[[#This Row],[HITS submitted before]]&lt;&gt;0,Table1[[#This Row],[Worker ID]],0)</f>
        <v>A8TL9ML3UYXB0</v>
      </c>
      <c r="T826">
        <f>IF(Table1[[#This Row],[Number of HITs approved or rejected - Last 30 days]]&lt;&gt;0,Table1[[#This Row],[Worker ID]],0)</f>
        <v>0</v>
      </c>
      <c r="U826" t="str">
        <f>IF(AND(Table1[[#This Row],[HITS submitted before]]&lt;&gt;0,Table1[[#This Row],[Number of HITs approved or rejected - Last 30 days]]=0),Table1[[#This Row],[Worker ID]],0)</f>
        <v>A8TL9ML3UYXB0</v>
      </c>
      <c r="V826">
        <f>IF(AND(Table1[[#This Row],[HITS submitted before]]=0,Table1[[#This Row],[Number of HITs approved or rejected - Last 30 days]]&lt;&gt;0),Table1[[#This Row],[Worker ID]],0)</f>
        <v>0</v>
      </c>
      <c r="W826">
        <f>IF(AND(Table1[[#This Row],[HITS submitted before]]&lt;&gt;0,Table1[[#This Row],[Number of HITs approved or rejected - Last 30 days]]&lt;&gt;0),Table1[[#This Row],[Worker ID]],0)</f>
        <v>0</v>
      </c>
    </row>
    <row r="827" spans="1:23" x14ac:dyDescent="0.25">
      <c r="A827" t="s">
        <v>1497</v>
      </c>
      <c r="B827" t="s">
        <v>1498</v>
      </c>
      <c r="C827">
        <v>1</v>
      </c>
      <c r="D827">
        <v>1</v>
      </c>
      <c r="E827" s="1">
        <v>1</v>
      </c>
      <c r="F827">
        <f>Table1[[#This Row],[Number of HITs approved or rejected - Lifetime]]-Table1[[#This Row],[Number of HITs approved or rejected - Last 30 days]]</f>
        <v>1</v>
      </c>
      <c r="G827">
        <f>Table1[[#This Row],[Number of HITs approved - Lifetime]]-Table1[[#This Row],[Number of HITs approved - Last 30 days]]</f>
        <v>1</v>
      </c>
      <c r="H827">
        <f>IF(Table1[[#This Row],[HITS submitted before]]&gt;Table1[[#This Row],[HITs Approved Before]],Table1[[#This Row],[HITS submitted before]]-Table1[[#This Row],[HITs Approved Before]],0)</f>
        <v>0</v>
      </c>
      <c r="I827">
        <v>0</v>
      </c>
      <c r="J827">
        <v>0</v>
      </c>
      <c r="K827">
        <f>Table1[[#This Row],[Number of HITs approved or rejected - Last 30 days]]-Table1[[#This Row],[Number of HITs approved - Last 30 days]]</f>
        <v>0</v>
      </c>
      <c r="L82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7" s="1">
        <v>0</v>
      </c>
      <c r="N827">
        <v>0</v>
      </c>
      <c r="O827">
        <v>0</v>
      </c>
      <c r="P827" s="1">
        <v>0</v>
      </c>
      <c r="Q827" t="s">
        <v>15</v>
      </c>
      <c r="S827" t="str">
        <f>IF(Table1[[#This Row],[HITS submitted before]]&lt;&gt;0,Table1[[#This Row],[Worker ID]],0)</f>
        <v>A9D4VN336WJU0</v>
      </c>
      <c r="T827">
        <f>IF(Table1[[#This Row],[Number of HITs approved or rejected - Last 30 days]]&lt;&gt;0,Table1[[#This Row],[Worker ID]],0)</f>
        <v>0</v>
      </c>
      <c r="U827" t="str">
        <f>IF(AND(Table1[[#This Row],[HITS submitted before]]&lt;&gt;0,Table1[[#This Row],[Number of HITs approved or rejected - Last 30 days]]=0),Table1[[#This Row],[Worker ID]],0)</f>
        <v>A9D4VN336WJU0</v>
      </c>
      <c r="V827">
        <f>IF(AND(Table1[[#This Row],[HITS submitted before]]=0,Table1[[#This Row],[Number of HITs approved or rejected - Last 30 days]]&lt;&gt;0),Table1[[#This Row],[Worker ID]],0)</f>
        <v>0</v>
      </c>
      <c r="W827">
        <f>IF(AND(Table1[[#This Row],[HITS submitted before]]&lt;&gt;0,Table1[[#This Row],[Number of HITs approved or rejected - Last 30 days]]&lt;&gt;0),Table1[[#This Row],[Worker ID]],0)</f>
        <v>0</v>
      </c>
    </row>
    <row r="828" spans="1:23" x14ac:dyDescent="0.25">
      <c r="A828" t="s">
        <v>1499</v>
      </c>
      <c r="B828" t="s">
        <v>1500</v>
      </c>
      <c r="C828">
        <v>1</v>
      </c>
      <c r="D828">
        <v>1</v>
      </c>
      <c r="E828" s="1">
        <v>1</v>
      </c>
      <c r="F828">
        <f>Table1[[#This Row],[Number of HITs approved or rejected - Lifetime]]-Table1[[#This Row],[Number of HITs approved or rejected - Last 30 days]]</f>
        <v>1</v>
      </c>
      <c r="G828">
        <f>Table1[[#This Row],[Number of HITs approved - Lifetime]]-Table1[[#This Row],[Number of HITs approved - Last 30 days]]</f>
        <v>1</v>
      </c>
      <c r="H828">
        <f>IF(Table1[[#This Row],[HITS submitted before]]&gt;Table1[[#This Row],[HITs Approved Before]],Table1[[#This Row],[HITS submitted before]]-Table1[[#This Row],[HITs Approved Before]],0)</f>
        <v>0</v>
      </c>
      <c r="I828">
        <v>0</v>
      </c>
      <c r="J828">
        <v>0</v>
      </c>
      <c r="K828">
        <f>Table1[[#This Row],[Number of HITs approved or rejected - Last 30 days]]-Table1[[#This Row],[Number of HITs approved - Last 30 days]]</f>
        <v>0</v>
      </c>
      <c r="L82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8" s="1">
        <v>0</v>
      </c>
      <c r="N828">
        <v>0</v>
      </c>
      <c r="O828">
        <v>0</v>
      </c>
      <c r="P828" s="1">
        <v>0</v>
      </c>
      <c r="Q828" t="s">
        <v>15</v>
      </c>
      <c r="S828" t="str">
        <f>IF(Table1[[#This Row],[HITS submitted before]]&lt;&gt;0,Table1[[#This Row],[Worker ID]],0)</f>
        <v>A9EXZQRCRTWJT</v>
      </c>
      <c r="T828">
        <f>IF(Table1[[#This Row],[Number of HITs approved or rejected - Last 30 days]]&lt;&gt;0,Table1[[#This Row],[Worker ID]],0)</f>
        <v>0</v>
      </c>
      <c r="U828" t="str">
        <f>IF(AND(Table1[[#This Row],[HITS submitted before]]&lt;&gt;0,Table1[[#This Row],[Number of HITs approved or rejected - Last 30 days]]=0),Table1[[#This Row],[Worker ID]],0)</f>
        <v>A9EXZQRCRTWJT</v>
      </c>
      <c r="V828">
        <f>IF(AND(Table1[[#This Row],[HITS submitted before]]=0,Table1[[#This Row],[Number of HITs approved or rejected - Last 30 days]]&lt;&gt;0),Table1[[#This Row],[Worker ID]],0)</f>
        <v>0</v>
      </c>
      <c r="W828">
        <f>IF(AND(Table1[[#This Row],[HITS submitted before]]&lt;&gt;0,Table1[[#This Row],[Number of HITs approved or rejected - Last 30 days]]&lt;&gt;0),Table1[[#This Row],[Worker ID]],0)</f>
        <v>0</v>
      </c>
    </row>
    <row r="829" spans="1:23" x14ac:dyDescent="0.25">
      <c r="A829" t="s">
        <v>1501</v>
      </c>
      <c r="B829" t="s">
        <v>1502</v>
      </c>
      <c r="C829">
        <v>1</v>
      </c>
      <c r="D829">
        <v>1</v>
      </c>
      <c r="E829" s="1">
        <v>1</v>
      </c>
      <c r="F829">
        <f>Table1[[#This Row],[Number of HITs approved or rejected - Lifetime]]-Table1[[#This Row],[Number of HITs approved or rejected - Last 30 days]]</f>
        <v>1</v>
      </c>
      <c r="G829">
        <f>Table1[[#This Row],[Number of HITs approved - Lifetime]]-Table1[[#This Row],[Number of HITs approved - Last 30 days]]</f>
        <v>1</v>
      </c>
      <c r="H829">
        <f>IF(Table1[[#This Row],[HITS submitted before]]&gt;Table1[[#This Row],[HITs Approved Before]],Table1[[#This Row],[HITS submitted before]]-Table1[[#This Row],[HITs Approved Before]],0)</f>
        <v>0</v>
      </c>
      <c r="I829">
        <v>0</v>
      </c>
      <c r="J829">
        <v>0</v>
      </c>
      <c r="K829">
        <f>Table1[[#This Row],[Number of HITs approved or rejected - Last 30 days]]-Table1[[#This Row],[Number of HITs approved - Last 30 days]]</f>
        <v>0</v>
      </c>
      <c r="L82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29" s="1">
        <v>0</v>
      </c>
      <c r="N829">
        <v>0</v>
      </c>
      <c r="O829">
        <v>0</v>
      </c>
      <c r="P829" s="1">
        <v>0</v>
      </c>
      <c r="Q829" t="s">
        <v>15</v>
      </c>
      <c r="S829" t="str">
        <f>IF(Table1[[#This Row],[HITS submitted before]]&lt;&gt;0,Table1[[#This Row],[Worker ID]],0)</f>
        <v>A9MADDPTREJKM</v>
      </c>
      <c r="T829">
        <f>IF(Table1[[#This Row],[Number of HITs approved or rejected - Last 30 days]]&lt;&gt;0,Table1[[#This Row],[Worker ID]],0)</f>
        <v>0</v>
      </c>
      <c r="U829" t="str">
        <f>IF(AND(Table1[[#This Row],[HITS submitted before]]&lt;&gt;0,Table1[[#This Row],[Number of HITs approved or rejected - Last 30 days]]=0),Table1[[#This Row],[Worker ID]],0)</f>
        <v>A9MADDPTREJKM</v>
      </c>
      <c r="V829">
        <f>IF(AND(Table1[[#This Row],[HITS submitted before]]=0,Table1[[#This Row],[Number of HITs approved or rejected - Last 30 days]]&lt;&gt;0),Table1[[#This Row],[Worker ID]],0)</f>
        <v>0</v>
      </c>
      <c r="W829">
        <f>IF(AND(Table1[[#This Row],[HITS submitted before]]&lt;&gt;0,Table1[[#This Row],[Number of HITs approved or rejected - Last 30 days]]&lt;&gt;0),Table1[[#This Row],[Worker ID]],0)</f>
        <v>0</v>
      </c>
    </row>
    <row r="830" spans="1:23" x14ac:dyDescent="0.25">
      <c r="A830" t="s">
        <v>1509</v>
      </c>
      <c r="B830" t="s">
        <v>1510</v>
      </c>
      <c r="C830">
        <v>1</v>
      </c>
      <c r="D830">
        <v>0</v>
      </c>
      <c r="E830" s="1">
        <v>0</v>
      </c>
      <c r="F830">
        <f>Table1[[#This Row],[Number of HITs approved or rejected - Lifetime]]-Table1[[#This Row],[Number of HITs approved or rejected - Last 30 days]]</f>
        <v>1</v>
      </c>
      <c r="G830">
        <f>Table1[[#This Row],[Number of HITs approved - Lifetime]]-Table1[[#This Row],[Number of HITs approved - Last 30 days]]</f>
        <v>0</v>
      </c>
      <c r="H830">
        <f>IF(Table1[[#This Row],[HITS submitted before]]&gt;Table1[[#This Row],[HITs Approved Before]],Table1[[#This Row],[HITS submitted before]]-Table1[[#This Row],[HITs Approved Before]],0)</f>
        <v>1</v>
      </c>
      <c r="I830">
        <v>0</v>
      </c>
      <c r="J830">
        <v>0</v>
      </c>
      <c r="K830">
        <f>Table1[[#This Row],[Number of HITs approved or rejected - Last 30 days]]-Table1[[#This Row],[Number of HITs approved - Last 30 days]]</f>
        <v>0</v>
      </c>
      <c r="L83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0" s="1">
        <v>0</v>
      </c>
      <c r="N830">
        <v>0</v>
      </c>
      <c r="O830">
        <v>0</v>
      </c>
      <c r="P830" s="1">
        <v>0</v>
      </c>
      <c r="Q830" t="s">
        <v>15</v>
      </c>
      <c r="S830" t="str">
        <f>IF(Table1[[#This Row],[HITS submitted before]]&lt;&gt;0,Table1[[#This Row],[Worker ID]],0)</f>
        <v>AAD0QY3538G67</v>
      </c>
      <c r="T830">
        <f>IF(Table1[[#This Row],[Number of HITs approved or rejected - Last 30 days]]&lt;&gt;0,Table1[[#This Row],[Worker ID]],0)</f>
        <v>0</v>
      </c>
      <c r="U830" t="str">
        <f>IF(AND(Table1[[#This Row],[HITS submitted before]]&lt;&gt;0,Table1[[#This Row],[Number of HITs approved or rejected - Last 30 days]]=0),Table1[[#This Row],[Worker ID]],0)</f>
        <v>AAD0QY3538G67</v>
      </c>
      <c r="V830">
        <f>IF(AND(Table1[[#This Row],[HITS submitted before]]=0,Table1[[#This Row],[Number of HITs approved or rejected - Last 30 days]]&lt;&gt;0),Table1[[#This Row],[Worker ID]],0)</f>
        <v>0</v>
      </c>
      <c r="W830">
        <f>IF(AND(Table1[[#This Row],[HITS submitted before]]&lt;&gt;0,Table1[[#This Row],[Number of HITs approved or rejected - Last 30 days]]&lt;&gt;0),Table1[[#This Row],[Worker ID]],0)</f>
        <v>0</v>
      </c>
    </row>
    <row r="831" spans="1:23" x14ac:dyDescent="0.25">
      <c r="A831" t="s">
        <v>1511</v>
      </c>
      <c r="B831" t="s">
        <v>1512</v>
      </c>
      <c r="C831">
        <v>1</v>
      </c>
      <c r="D831">
        <v>1</v>
      </c>
      <c r="E831" s="1">
        <v>1</v>
      </c>
      <c r="F831">
        <f>Table1[[#This Row],[Number of HITs approved or rejected - Lifetime]]-Table1[[#This Row],[Number of HITs approved or rejected - Last 30 days]]</f>
        <v>1</v>
      </c>
      <c r="G831">
        <f>Table1[[#This Row],[Number of HITs approved - Lifetime]]-Table1[[#This Row],[Number of HITs approved - Last 30 days]]</f>
        <v>1</v>
      </c>
      <c r="H831">
        <f>IF(Table1[[#This Row],[HITS submitted before]]&gt;Table1[[#This Row],[HITs Approved Before]],Table1[[#This Row],[HITS submitted before]]-Table1[[#This Row],[HITs Approved Before]],0)</f>
        <v>0</v>
      </c>
      <c r="I831">
        <v>0</v>
      </c>
      <c r="J831">
        <v>0</v>
      </c>
      <c r="K831">
        <f>Table1[[#This Row],[Number of HITs approved or rejected - Last 30 days]]-Table1[[#This Row],[Number of HITs approved - Last 30 days]]</f>
        <v>0</v>
      </c>
      <c r="L83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1" s="1">
        <v>0</v>
      </c>
      <c r="N831">
        <v>0</v>
      </c>
      <c r="O831">
        <v>0</v>
      </c>
      <c r="P831" s="1">
        <v>0</v>
      </c>
      <c r="Q831" t="s">
        <v>15</v>
      </c>
      <c r="S831" t="str">
        <f>IF(Table1[[#This Row],[HITS submitted before]]&lt;&gt;0,Table1[[#This Row],[Worker ID]],0)</f>
        <v>AADXIFJ4RP41B</v>
      </c>
      <c r="T831">
        <f>IF(Table1[[#This Row],[Number of HITs approved or rejected - Last 30 days]]&lt;&gt;0,Table1[[#This Row],[Worker ID]],0)</f>
        <v>0</v>
      </c>
      <c r="U831" t="str">
        <f>IF(AND(Table1[[#This Row],[HITS submitted before]]&lt;&gt;0,Table1[[#This Row],[Number of HITs approved or rejected - Last 30 days]]=0),Table1[[#This Row],[Worker ID]],0)</f>
        <v>AADXIFJ4RP41B</v>
      </c>
      <c r="V831">
        <f>IF(AND(Table1[[#This Row],[HITS submitted before]]=0,Table1[[#This Row],[Number of HITs approved or rejected - Last 30 days]]&lt;&gt;0),Table1[[#This Row],[Worker ID]],0)</f>
        <v>0</v>
      </c>
      <c r="W831">
        <f>IF(AND(Table1[[#This Row],[HITS submitted before]]&lt;&gt;0,Table1[[#This Row],[Number of HITs approved or rejected - Last 30 days]]&lt;&gt;0),Table1[[#This Row],[Worker ID]],0)</f>
        <v>0</v>
      </c>
    </row>
    <row r="832" spans="1:23" x14ac:dyDescent="0.25">
      <c r="A832" t="s">
        <v>1517</v>
      </c>
      <c r="B832" t="s">
        <v>1518</v>
      </c>
      <c r="C832">
        <v>1</v>
      </c>
      <c r="D832">
        <v>1</v>
      </c>
      <c r="E832" s="1">
        <v>1</v>
      </c>
      <c r="F832">
        <f>Table1[[#This Row],[Number of HITs approved or rejected - Lifetime]]-Table1[[#This Row],[Number of HITs approved or rejected - Last 30 days]]</f>
        <v>1</v>
      </c>
      <c r="G832">
        <f>Table1[[#This Row],[Number of HITs approved - Lifetime]]-Table1[[#This Row],[Number of HITs approved - Last 30 days]]</f>
        <v>1</v>
      </c>
      <c r="H832">
        <f>IF(Table1[[#This Row],[HITS submitted before]]&gt;Table1[[#This Row],[HITs Approved Before]],Table1[[#This Row],[HITS submitted before]]-Table1[[#This Row],[HITs Approved Before]],0)</f>
        <v>0</v>
      </c>
      <c r="I832">
        <v>0</v>
      </c>
      <c r="J832">
        <v>0</v>
      </c>
      <c r="K832">
        <f>Table1[[#This Row],[Number of HITs approved or rejected - Last 30 days]]-Table1[[#This Row],[Number of HITs approved - Last 30 days]]</f>
        <v>0</v>
      </c>
      <c r="L83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2" s="1">
        <v>0</v>
      </c>
      <c r="N832">
        <v>0</v>
      </c>
      <c r="O832">
        <v>0</v>
      </c>
      <c r="P832" s="1">
        <v>0</v>
      </c>
      <c r="Q832" t="s">
        <v>15</v>
      </c>
      <c r="S832" t="str">
        <f>IF(Table1[[#This Row],[HITS submitted before]]&lt;&gt;0,Table1[[#This Row],[Worker ID]],0)</f>
        <v>AB5EN36L2TOZ3</v>
      </c>
      <c r="T832">
        <f>IF(Table1[[#This Row],[Number of HITs approved or rejected - Last 30 days]]&lt;&gt;0,Table1[[#This Row],[Worker ID]],0)</f>
        <v>0</v>
      </c>
      <c r="U832" t="str">
        <f>IF(AND(Table1[[#This Row],[HITS submitted before]]&lt;&gt;0,Table1[[#This Row],[Number of HITs approved or rejected - Last 30 days]]=0),Table1[[#This Row],[Worker ID]],0)</f>
        <v>AB5EN36L2TOZ3</v>
      </c>
      <c r="V832">
        <f>IF(AND(Table1[[#This Row],[HITS submitted before]]=0,Table1[[#This Row],[Number of HITs approved or rejected - Last 30 days]]&lt;&gt;0),Table1[[#This Row],[Worker ID]],0)</f>
        <v>0</v>
      </c>
      <c r="W832">
        <f>IF(AND(Table1[[#This Row],[HITS submitted before]]&lt;&gt;0,Table1[[#This Row],[Number of HITs approved or rejected - Last 30 days]]&lt;&gt;0),Table1[[#This Row],[Worker ID]],0)</f>
        <v>0</v>
      </c>
    </row>
    <row r="833" spans="1:23" x14ac:dyDescent="0.25">
      <c r="A833" t="s">
        <v>1519</v>
      </c>
      <c r="B833" t="s">
        <v>1520</v>
      </c>
      <c r="C833">
        <v>1</v>
      </c>
      <c r="D833">
        <v>1</v>
      </c>
      <c r="E833" s="1">
        <v>1</v>
      </c>
      <c r="F833">
        <f>Table1[[#This Row],[Number of HITs approved or rejected - Lifetime]]-Table1[[#This Row],[Number of HITs approved or rejected - Last 30 days]]</f>
        <v>1</v>
      </c>
      <c r="G833">
        <f>Table1[[#This Row],[Number of HITs approved - Lifetime]]-Table1[[#This Row],[Number of HITs approved - Last 30 days]]</f>
        <v>1</v>
      </c>
      <c r="H833">
        <f>IF(Table1[[#This Row],[HITS submitted before]]&gt;Table1[[#This Row],[HITs Approved Before]],Table1[[#This Row],[HITS submitted before]]-Table1[[#This Row],[HITs Approved Before]],0)</f>
        <v>0</v>
      </c>
      <c r="I833">
        <v>0</v>
      </c>
      <c r="J833">
        <v>0</v>
      </c>
      <c r="K833">
        <f>Table1[[#This Row],[Number of HITs approved or rejected - Last 30 days]]-Table1[[#This Row],[Number of HITs approved - Last 30 days]]</f>
        <v>0</v>
      </c>
      <c r="L83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3" s="1">
        <v>0</v>
      </c>
      <c r="N833">
        <v>0</v>
      </c>
      <c r="O833">
        <v>0</v>
      </c>
      <c r="P833" s="1">
        <v>0</v>
      </c>
      <c r="Q833" t="s">
        <v>15</v>
      </c>
      <c r="S833" t="str">
        <f>IF(Table1[[#This Row],[HITS submitted before]]&lt;&gt;0,Table1[[#This Row],[Worker ID]],0)</f>
        <v>ABE04AXFG11PC</v>
      </c>
      <c r="T833">
        <f>IF(Table1[[#This Row],[Number of HITs approved or rejected - Last 30 days]]&lt;&gt;0,Table1[[#This Row],[Worker ID]],0)</f>
        <v>0</v>
      </c>
      <c r="U833" t="str">
        <f>IF(AND(Table1[[#This Row],[HITS submitted before]]&lt;&gt;0,Table1[[#This Row],[Number of HITs approved or rejected - Last 30 days]]=0),Table1[[#This Row],[Worker ID]],0)</f>
        <v>ABE04AXFG11PC</v>
      </c>
      <c r="V833">
        <f>IF(AND(Table1[[#This Row],[HITS submitted before]]=0,Table1[[#This Row],[Number of HITs approved or rejected - Last 30 days]]&lt;&gt;0),Table1[[#This Row],[Worker ID]],0)</f>
        <v>0</v>
      </c>
      <c r="W833">
        <f>IF(AND(Table1[[#This Row],[HITS submitted before]]&lt;&gt;0,Table1[[#This Row],[Number of HITs approved or rejected - Last 30 days]]&lt;&gt;0),Table1[[#This Row],[Worker ID]],0)</f>
        <v>0</v>
      </c>
    </row>
    <row r="834" spans="1:23" x14ac:dyDescent="0.25">
      <c r="A834" t="s">
        <v>1521</v>
      </c>
      <c r="B834" t="s">
        <v>1522</v>
      </c>
      <c r="C834">
        <v>1</v>
      </c>
      <c r="D834">
        <v>1</v>
      </c>
      <c r="E834" s="1">
        <v>1</v>
      </c>
      <c r="F834">
        <f>Table1[[#This Row],[Number of HITs approved or rejected - Lifetime]]-Table1[[#This Row],[Number of HITs approved or rejected - Last 30 days]]</f>
        <v>1</v>
      </c>
      <c r="G834">
        <f>Table1[[#This Row],[Number of HITs approved - Lifetime]]-Table1[[#This Row],[Number of HITs approved - Last 30 days]]</f>
        <v>1</v>
      </c>
      <c r="H834">
        <f>IF(Table1[[#This Row],[HITS submitted before]]&gt;Table1[[#This Row],[HITs Approved Before]],Table1[[#This Row],[HITS submitted before]]-Table1[[#This Row],[HITs Approved Before]],0)</f>
        <v>0</v>
      </c>
      <c r="I834">
        <v>0</v>
      </c>
      <c r="J834">
        <v>0</v>
      </c>
      <c r="K834">
        <f>Table1[[#This Row],[Number of HITs approved or rejected - Last 30 days]]-Table1[[#This Row],[Number of HITs approved - Last 30 days]]</f>
        <v>0</v>
      </c>
      <c r="L83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4" s="1">
        <v>0</v>
      </c>
      <c r="N834">
        <v>0</v>
      </c>
      <c r="O834">
        <v>0</v>
      </c>
      <c r="P834" s="1">
        <v>0</v>
      </c>
      <c r="Q834" t="s">
        <v>15</v>
      </c>
      <c r="S834" t="str">
        <f>IF(Table1[[#This Row],[HITS submitted before]]&lt;&gt;0,Table1[[#This Row],[Worker ID]],0)</f>
        <v>ABG7O0NZS9Y0D</v>
      </c>
      <c r="T834">
        <f>IF(Table1[[#This Row],[Number of HITs approved or rejected - Last 30 days]]&lt;&gt;0,Table1[[#This Row],[Worker ID]],0)</f>
        <v>0</v>
      </c>
      <c r="U834" t="str">
        <f>IF(AND(Table1[[#This Row],[HITS submitted before]]&lt;&gt;0,Table1[[#This Row],[Number of HITs approved or rejected - Last 30 days]]=0),Table1[[#This Row],[Worker ID]],0)</f>
        <v>ABG7O0NZS9Y0D</v>
      </c>
      <c r="V834">
        <f>IF(AND(Table1[[#This Row],[HITS submitted before]]=0,Table1[[#This Row],[Number of HITs approved or rejected - Last 30 days]]&lt;&gt;0),Table1[[#This Row],[Worker ID]],0)</f>
        <v>0</v>
      </c>
      <c r="W834">
        <f>IF(AND(Table1[[#This Row],[HITS submitted before]]&lt;&gt;0,Table1[[#This Row],[Number of HITs approved or rejected - Last 30 days]]&lt;&gt;0),Table1[[#This Row],[Worker ID]],0)</f>
        <v>0</v>
      </c>
    </row>
    <row r="835" spans="1:23" x14ac:dyDescent="0.25">
      <c r="A835" t="s">
        <v>1523</v>
      </c>
      <c r="B835" t="s">
        <v>1524</v>
      </c>
      <c r="C835">
        <v>1</v>
      </c>
      <c r="D835">
        <v>1</v>
      </c>
      <c r="E835" s="1">
        <v>1</v>
      </c>
      <c r="F835">
        <f>Table1[[#This Row],[Number of HITs approved or rejected - Lifetime]]-Table1[[#This Row],[Number of HITs approved or rejected - Last 30 days]]</f>
        <v>1</v>
      </c>
      <c r="G835">
        <f>Table1[[#This Row],[Number of HITs approved - Lifetime]]-Table1[[#This Row],[Number of HITs approved - Last 30 days]]</f>
        <v>1</v>
      </c>
      <c r="H835">
        <f>IF(Table1[[#This Row],[HITS submitted before]]&gt;Table1[[#This Row],[HITs Approved Before]],Table1[[#This Row],[HITS submitted before]]-Table1[[#This Row],[HITs Approved Before]],0)</f>
        <v>0</v>
      </c>
      <c r="I835">
        <v>0</v>
      </c>
      <c r="J835">
        <v>0</v>
      </c>
      <c r="K835">
        <f>Table1[[#This Row],[Number of HITs approved or rejected - Last 30 days]]-Table1[[#This Row],[Number of HITs approved - Last 30 days]]</f>
        <v>0</v>
      </c>
      <c r="L83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5" s="1">
        <v>0</v>
      </c>
      <c r="N835">
        <v>0</v>
      </c>
      <c r="O835">
        <v>0</v>
      </c>
      <c r="P835" s="1">
        <v>0</v>
      </c>
      <c r="Q835" t="s">
        <v>15</v>
      </c>
      <c r="S835" t="str">
        <f>IF(Table1[[#This Row],[HITS submitted before]]&lt;&gt;0,Table1[[#This Row],[Worker ID]],0)</f>
        <v>ABN92G6H73097</v>
      </c>
      <c r="T835">
        <f>IF(Table1[[#This Row],[Number of HITs approved or rejected - Last 30 days]]&lt;&gt;0,Table1[[#This Row],[Worker ID]],0)</f>
        <v>0</v>
      </c>
      <c r="U835" t="str">
        <f>IF(AND(Table1[[#This Row],[HITS submitted before]]&lt;&gt;0,Table1[[#This Row],[Number of HITs approved or rejected - Last 30 days]]=0),Table1[[#This Row],[Worker ID]],0)</f>
        <v>ABN92G6H73097</v>
      </c>
      <c r="V835">
        <f>IF(AND(Table1[[#This Row],[HITS submitted before]]=0,Table1[[#This Row],[Number of HITs approved or rejected - Last 30 days]]&lt;&gt;0),Table1[[#This Row],[Worker ID]],0)</f>
        <v>0</v>
      </c>
      <c r="W835">
        <f>IF(AND(Table1[[#This Row],[HITS submitted before]]&lt;&gt;0,Table1[[#This Row],[Number of HITs approved or rejected - Last 30 days]]&lt;&gt;0),Table1[[#This Row],[Worker ID]],0)</f>
        <v>0</v>
      </c>
    </row>
    <row r="836" spans="1:23" x14ac:dyDescent="0.25">
      <c r="A836" t="s">
        <v>1525</v>
      </c>
      <c r="B836" t="s">
        <v>1526</v>
      </c>
      <c r="C836">
        <v>1</v>
      </c>
      <c r="D836">
        <v>1</v>
      </c>
      <c r="E836" s="1">
        <v>1</v>
      </c>
      <c r="F836">
        <f>Table1[[#This Row],[Number of HITs approved or rejected - Lifetime]]-Table1[[#This Row],[Number of HITs approved or rejected - Last 30 days]]</f>
        <v>1</v>
      </c>
      <c r="G836">
        <f>Table1[[#This Row],[Number of HITs approved - Lifetime]]-Table1[[#This Row],[Number of HITs approved - Last 30 days]]</f>
        <v>1</v>
      </c>
      <c r="H836">
        <f>IF(Table1[[#This Row],[HITS submitted before]]&gt;Table1[[#This Row],[HITs Approved Before]],Table1[[#This Row],[HITS submitted before]]-Table1[[#This Row],[HITs Approved Before]],0)</f>
        <v>0</v>
      </c>
      <c r="I836">
        <v>0</v>
      </c>
      <c r="J836">
        <v>0</v>
      </c>
      <c r="K836">
        <f>Table1[[#This Row],[Number of HITs approved or rejected - Last 30 days]]-Table1[[#This Row],[Number of HITs approved - Last 30 days]]</f>
        <v>0</v>
      </c>
      <c r="L83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6" s="1">
        <v>0</v>
      </c>
      <c r="N836">
        <v>0</v>
      </c>
      <c r="O836">
        <v>0</v>
      </c>
      <c r="P836" s="1">
        <v>0</v>
      </c>
      <c r="Q836" t="s">
        <v>15</v>
      </c>
      <c r="S836" t="str">
        <f>IF(Table1[[#This Row],[HITS submitted before]]&lt;&gt;0,Table1[[#This Row],[Worker ID]],0)</f>
        <v>ABO81JBLK0QQW</v>
      </c>
      <c r="T836">
        <f>IF(Table1[[#This Row],[Number of HITs approved or rejected - Last 30 days]]&lt;&gt;0,Table1[[#This Row],[Worker ID]],0)</f>
        <v>0</v>
      </c>
      <c r="U836" t="str">
        <f>IF(AND(Table1[[#This Row],[HITS submitted before]]&lt;&gt;0,Table1[[#This Row],[Number of HITs approved or rejected - Last 30 days]]=0),Table1[[#This Row],[Worker ID]],0)</f>
        <v>ABO81JBLK0QQW</v>
      </c>
      <c r="V836">
        <f>IF(AND(Table1[[#This Row],[HITS submitted before]]=0,Table1[[#This Row],[Number of HITs approved or rejected - Last 30 days]]&lt;&gt;0),Table1[[#This Row],[Worker ID]],0)</f>
        <v>0</v>
      </c>
      <c r="W836">
        <f>IF(AND(Table1[[#This Row],[HITS submitted before]]&lt;&gt;0,Table1[[#This Row],[Number of HITs approved or rejected - Last 30 days]]&lt;&gt;0),Table1[[#This Row],[Worker ID]],0)</f>
        <v>0</v>
      </c>
    </row>
    <row r="837" spans="1:23" x14ac:dyDescent="0.25">
      <c r="A837" t="s">
        <v>1527</v>
      </c>
      <c r="B837" t="s">
        <v>1528</v>
      </c>
      <c r="C837">
        <v>1</v>
      </c>
      <c r="D837">
        <v>1</v>
      </c>
      <c r="E837" s="1">
        <v>1</v>
      </c>
      <c r="F837">
        <f>Table1[[#This Row],[Number of HITs approved or rejected - Lifetime]]-Table1[[#This Row],[Number of HITs approved or rejected - Last 30 days]]</f>
        <v>1</v>
      </c>
      <c r="G837">
        <f>Table1[[#This Row],[Number of HITs approved - Lifetime]]-Table1[[#This Row],[Number of HITs approved - Last 30 days]]</f>
        <v>1</v>
      </c>
      <c r="H837">
        <f>IF(Table1[[#This Row],[HITS submitted before]]&gt;Table1[[#This Row],[HITs Approved Before]],Table1[[#This Row],[HITS submitted before]]-Table1[[#This Row],[HITs Approved Before]],0)</f>
        <v>0</v>
      </c>
      <c r="I837">
        <v>0</v>
      </c>
      <c r="J837">
        <v>0</v>
      </c>
      <c r="K837">
        <f>Table1[[#This Row],[Number of HITs approved or rejected - Last 30 days]]-Table1[[#This Row],[Number of HITs approved - Last 30 days]]</f>
        <v>0</v>
      </c>
      <c r="L83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7" s="1">
        <v>0</v>
      </c>
      <c r="N837">
        <v>0</v>
      </c>
      <c r="O837">
        <v>0</v>
      </c>
      <c r="P837" s="1">
        <v>0</v>
      </c>
      <c r="Q837" t="s">
        <v>15</v>
      </c>
      <c r="S837" t="str">
        <f>IF(Table1[[#This Row],[HITS submitted before]]&lt;&gt;0,Table1[[#This Row],[Worker ID]],0)</f>
        <v>ABY398L5JRTWR</v>
      </c>
      <c r="T837">
        <f>IF(Table1[[#This Row],[Number of HITs approved or rejected - Last 30 days]]&lt;&gt;0,Table1[[#This Row],[Worker ID]],0)</f>
        <v>0</v>
      </c>
      <c r="U837" t="str">
        <f>IF(AND(Table1[[#This Row],[HITS submitted before]]&lt;&gt;0,Table1[[#This Row],[Number of HITs approved or rejected - Last 30 days]]=0),Table1[[#This Row],[Worker ID]],0)</f>
        <v>ABY398L5JRTWR</v>
      </c>
      <c r="V837">
        <f>IF(AND(Table1[[#This Row],[HITS submitted before]]=0,Table1[[#This Row],[Number of HITs approved or rejected - Last 30 days]]&lt;&gt;0),Table1[[#This Row],[Worker ID]],0)</f>
        <v>0</v>
      </c>
      <c r="W837">
        <f>IF(AND(Table1[[#This Row],[HITS submitted before]]&lt;&gt;0,Table1[[#This Row],[Number of HITs approved or rejected - Last 30 days]]&lt;&gt;0),Table1[[#This Row],[Worker ID]],0)</f>
        <v>0</v>
      </c>
    </row>
    <row r="838" spans="1:23" x14ac:dyDescent="0.25">
      <c r="A838" t="s">
        <v>1529</v>
      </c>
      <c r="B838" t="s">
        <v>1530</v>
      </c>
      <c r="C838">
        <v>1</v>
      </c>
      <c r="D838">
        <v>0</v>
      </c>
      <c r="E838" s="1">
        <v>0</v>
      </c>
      <c r="F838">
        <f>Table1[[#This Row],[Number of HITs approved or rejected - Lifetime]]-Table1[[#This Row],[Number of HITs approved or rejected - Last 30 days]]</f>
        <v>1</v>
      </c>
      <c r="G838">
        <f>Table1[[#This Row],[Number of HITs approved - Lifetime]]-Table1[[#This Row],[Number of HITs approved - Last 30 days]]</f>
        <v>0</v>
      </c>
      <c r="H838">
        <f>IF(Table1[[#This Row],[HITS submitted before]]&gt;Table1[[#This Row],[HITs Approved Before]],Table1[[#This Row],[HITS submitted before]]-Table1[[#This Row],[HITs Approved Before]],0)</f>
        <v>1</v>
      </c>
      <c r="I838">
        <v>0</v>
      </c>
      <c r="J838">
        <v>0</v>
      </c>
      <c r="K838">
        <f>Table1[[#This Row],[Number of HITs approved or rejected - Last 30 days]]-Table1[[#This Row],[Number of HITs approved - Last 30 days]]</f>
        <v>0</v>
      </c>
      <c r="L83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8" s="1">
        <v>0</v>
      </c>
      <c r="N838">
        <v>0</v>
      </c>
      <c r="O838">
        <v>0</v>
      </c>
      <c r="P838" s="1">
        <v>0</v>
      </c>
      <c r="Q838" t="s">
        <v>15</v>
      </c>
      <c r="S838" t="str">
        <f>IF(Table1[[#This Row],[HITS submitted before]]&lt;&gt;0,Table1[[#This Row],[Worker ID]],0)</f>
        <v>ACJFSYXDXKLH2</v>
      </c>
      <c r="T838">
        <f>IF(Table1[[#This Row],[Number of HITs approved or rejected - Last 30 days]]&lt;&gt;0,Table1[[#This Row],[Worker ID]],0)</f>
        <v>0</v>
      </c>
      <c r="U838" t="str">
        <f>IF(AND(Table1[[#This Row],[HITS submitted before]]&lt;&gt;0,Table1[[#This Row],[Number of HITs approved or rejected - Last 30 days]]=0),Table1[[#This Row],[Worker ID]],0)</f>
        <v>ACJFSYXDXKLH2</v>
      </c>
      <c r="V838">
        <f>IF(AND(Table1[[#This Row],[HITS submitted before]]=0,Table1[[#This Row],[Number of HITs approved or rejected - Last 30 days]]&lt;&gt;0),Table1[[#This Row],[Worker ID]],0)</f>
        <v>0</v>
      </c>
      <c r="W838">
        <f>IF(AND(Table1[[#This Row],[HITS submitted before]]&lt;&gt;0,Table1[[#This Row],[Number of HITs approved or rejected - Last 30 days]]&lt;&gt;0),Table1[[#This Row],[Worker ID]],0)</f>
        <v>0</v>
      </c>
    </row>
    <row r="839" spans="1:23" x14ac:dyDescent="0.25">
      <c r="A839" t="s">
        <v>1531</v>
      </c>
      <c r="B839" t="s">
        <v>1532</v>
      </c>
      <c r="C839">
        <v>1</v>
      </c>
      <c r="D839">
        <v>1</v>
      </c>
      <c r="E839" s="1">
        <v>1</v>
      </c>
      <c r="F839">
        <f>Table1[[#This Row],[Number of HITs approved or rejected - Lifetime]]-Table1[[#This Row],[Number of HITs approved or rejected - Last 30 days]]</f>
        <v>1</v>
      </c>
      <c r="G839">
        <f>Table1[[#This Row],[Number of HITs approved - Lifetime]]-Table1[[#This Row],[Number of HITs approved - Last 30 days]]</f>
        <v>1</v>
      </c>
      <c r="H839">
        <f>IF(Table1[[#This Row],[HITS submitted before]]&gt;Table1[[#This Row],[HITs Approved Before]],Table1[[#This Row],[HITS submitted before]]-Table1[[#This Row],[HITs Approved Before]],0)</f>
        <v>0</v>
      </c>
      <c r="I839">
        <v>0</v>
      </c>
      <c r="J839">
        <v>0</v>
      </c>
      <c r="K839">
        <f>Table1[[#This Row],[Number of HITs approved or rejected - Last 30 days]]-Table1[[#This Row],[Number of HITs approved - Last 30 days]]</f>
        <v>0</v>
      </c>
      <c r="L83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39" s="1">
        <v>0</v>
      </c>
      <c r="N839">
        <v>0</v>
      </c>
      <c r="O839">
        <v>0</v>
      </c>
      <c r="P839" s="1">
        <v>0</v>
      </c>
      <c r="Q839" t="s">
        <v>15</v>
      </c>
      <c r="S839" t="str">
        <f>IF(Table1[[#This Row],[HITS submitted before]]&lt;&gt;0,Table1[[#This Row],[Worker ID]],0)</f>
        <v>ACK8WE6JYVWCP</v>
      </c>
      <c r="T839">
        <f>IF(Table1[[#This Row],[Number of HITs approved or rejected - Last 30 days]]&lt;&gt;0,Table1[[#This Row],[Worker ID]],0)</f>
        <v>0</v>
      </c>
      <c r="U839" t="str">
        <f>IF(AND(Table1[[#This Row],[HITS submitted before]]&lt;&gt;0,Table1[[#This Row],[Number of HITs approved or rejected - Last 30 days]]=0),Table1[[#This Row],[Worker ID]],0)</f>
        <v>ACK8WE6JYVWCP</v>
      </c>
      <c r="V839">
        <f>IF(AND(Table1[[#This Row],[HITS submitted before]]=0,Table1[[#This Row],[Number of HITs approved or rejected - Last 30 days]]&lt;&gt;0),Table1[[#This Row],[Worker ID]],0)</f>
        <v>0</v>
      </c>
      <c r="W839">
        <f>IF(AND(Table1[[#This Row],[HITS submitted before]]&lt;&gt;0,Table1[[#This Row],[Number of HITs approved or rejected - Last 30 days]]&lt;&gt;0),Table1[[#This Row],[Worker ID]],0)</f>
        <v>0</v>
      </c>
    </row>
    <row r="840" spans="1:23" x14ac:dyDescent="0.25">
      <c r="A840" t="s">
        <v>1533</v>
      </c>
      <c r="B840" t="s">
        <v>1534</v>
      </c>
      <c r="C840">
        <v>1</v>
      </c>
      <c r="D840">
        <v>1</v>
      </c>
      <c r="E840" s="1">
        <v>1</v>
      </c>
      <c r="F840">
        <f>Table1[[#This Row],[Number of HITs approved or rejected - Lifetime]]-Table1[[#This Row],[Number of HITs approved or rejected - Last 30 days]]</f>
        <v>1</v>
      </c>
      <c r="G840">
        <f>Table1[[#This Row],[Number of HITs approved - Lifetime]]-Table1[[#This Row],[Number of HITs approved - Last 30 days]]</f>
        <v>1</v>
      </c>
      <c r="H840">
        <f>IF(Table1[[#This Row],[HITS submitted before]]&gt;Table1[[#This Row],[HITs Approved Before]],Table1[[#This Row],[HITS submitted before]]-Table1[[#This Row],[HITs Approved Before]],0)</f>
        <v>0</v>
      </c>
      <c r="I840">
        <v>0</v>
      </c>
      <c r="J840">
        <v>0</v>
      </c>
      <c r="K840">
        <f>Table1[[#This Row],[Number of HITs approved or rejected - Last 30 days]]-Table1[[#This Row],[Number of HITs approved - Last 30 days]]</f>
        <v>0</v>
      </c>
      <c r="L84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0" s="1">
        <v>0</v>
      </c>
      <c r="N840">
        <v>0</v>
      </c>
      <c r="O840">
        <v>0</v>
      </c>
      <c r="P840" s="1">
        <v>0</v>
      </c>
      <c r="Q840" t="s">
        <v>15</v>
      </c>
      <c r="S840" t="str">
        <f>IF(Table1[[#This Row],[HITS submitted before]]&lt;&gt;0,Table1[[#This Row],[Worker ID]],0)</f>
        <v>ACN0JIP5X46QJ</v>
      </c>
      <c r="T840">
        <f>IF(Table1[[#This Row],[Number of HITs approved or rejected - Last 30 days]]&lt;&gt;0,Table1[[#This Row],[Worker ID]],0)</f>
        <v>0</v>
      </c>
      <c r="U840" t="str">
        <f>IF(AND(Table1[[#This Row],[HITS submitted before]]&lt;&gt;0,Table1[[#This Row],[Number of HITs approved or rejected - Last 30 days]]=0),Table1[[#This Row],[Worker ID]],0)</f>
        <v>ACN0JIP5X46QJ</v>
      </c>
      <c r="V840">
        <f>IF(AND(Table1[[#This Row],[HITS submitted before]]=0,Table1[[#This Row],[Number of HITs approved or rejected - Last 30 days]]&lt;&gt;0),Table1[[#This Row],[Worker ID]],0)</f>
        <v>0</v>
      </c>
      <c r="W840">
        <f>IF(AND(Table1[[#This Row],[HITS submitted before]]&lt;&gt;0,Table1[[#This Row],[Number of HITs approved or rejected - Last 30 days]]&lt;&gt;0),Table1[[#This Row],[Worker ID]],0)</f>
        <v>0</v>
      </c>
    </row>
    <row r="841" spans="1:23" x14ac:dyDescent="0.25">
      <c r="A841" t="s">
        <v>1541</v>
      </c>
      <c r="B841" t="s">
        <v>1542</v>
      </c>
      <c r="C841">
        <v>1</v>
      </c>
      <c r="D841">
        <v>1</v>
      </c>
      <c r="E841" s="1">
        <v>1</v>
      </c>
      <c r="F841">
        <f>Table1[[#This Row],[Number of HITs approved or rejected - Lifetime]]-Table1[[#This Row],[Number of HITs approved or rejected - Last 30 days]]</f>
        <v>1</v>
      </c>
      <c r="G841">
        <f>Table1[[#This Row],[Number of HITs approved - Lifetime]]-Table1[[#This Row],[Number of HITs approved - Last 30 days]]</f>
        <v>1</v>
      </c>
      <c r="H841">
        <f>IF(Table1[[#This Row],[HITS submitted before]]&gt;Table1[[#This Row],[HITs Approved Before]],Table1[[#This Row],[HITS submitted before]]-Table1[[#This Row],[HITs Approved Before]],0)</f>
        <v>0</v>
      </c>
      <c r="I841">
        <v>0</v>
      </c>
      <c r="J841">
        <v>0</v>
      </c>
      <c r="K841">
        <f>Table1[[#This Row],[Number of HITs approved or rejected - Last 30 days]]-Table1[[#This Row],[Number of HITs approved - Last 30 days]]</f>
        <v>0</v>
      </c>
      <c r="L84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1" s="1">
        <v>0</v>
      </c>
      <c r="N841">
        <v>0</v>
      </c>
      <c r="O841">
        <v>0</v>
      </c>
      <c r="P841" s="1">
        <v>0</v>
      </c>
      <c r="Q841" t="s">
        <v>15</v>
      </c>
      <c r="S841" t="str">
        <f>IF(Table1[[#This Row],[HITS submitted before]]&lt;&gt;0,Table1[[#This Row],[Worker ID]],0)</f>
        <v>ADVZAZ12Z8N9J</v>
      </c>
      <c r="T841">
        <f>IF(Table1[[#This Row],[Number of HITs approved or rejected - Last 30 days]]&lt;&gt;0,Table1[[#This Row],[Worker ID]],0)</f>
        <v>0</v>
      </c>
      <c r="U841" t="str">
        <f>IF(AND(Table1[[#This Row],[HITS submitted before]]&lt;&gt;0,Table1[[#This Row],[Number of HITs approved or rejected - Last 30 days]]=0),Table1[[#This Row],[Worker ID]],0)</f>
        <v>ADVZAZ12Z8N9J</v>
      </c>
      <c r="V841">
        <f>IF(AND(Table1[[#This Row],[HITS submitted before]]=0,Table1[[#This Row],[Number of HITs approved or rejected - Last 30 days]]&lt;&gt;0),Table1[[#This Row],[Worker ID]],0)</f>
        <v>0</v>
      </c>
      <c r="W841">
        <f>IF(AND(Table1[[#This Row],[HITS submitted before]]&lt;&gt;0,Table1[[#This Row],[Number of HITs approved or rejected - Last 30 days]]&lt;&gt;0),Table1[[#This Row],[Worker ID]],0)</f>
        <v>0</v>
      </c>
    </row>
    <row r="842" spans="1:23" x14ac:dyDescent="0.25">
      <c r="A842" t="s">
        <v>1543</v>
      </c>
      <c r="B842" t="s">
        <v>1544</v>
      </c>
      <c r="C842">
        <v>1</v>
      </c>
      <c r="D842">
        <v>1</v>
      </c>
      <c r="E842" s="1">
        <v>1</v>
      </c>
      <c r="F842">
        <f>Table1[[#This Row],[Number of HITs approved or rejected - Lifetime]]-Table1[[#This Row],[Number of HITs approved or rejected - Last 30 days]]</f>
        <v>1</v>
      </c>
      <c r="G842">
        <f>Table1[[#This Row],[Number of HITs approved - Lifetime]]-Table1[[#This Row],[Number of HITs approved - Last 30 days]]</f>
        <v>1</v>
      </c>
      <c r="H842">
        <f>IF(Table1[[#This Row],[HITS submitted before]]&gt;Table1[[#This Row],[HITs Approved Before]],Table1[[#This Row],[HITS submitted before]]-Table1[[#This Row],[HITs Approved Before]],0)</f>
        <v>0</v>
      </c>
      <c r="I842">
        <v>0</v>
      </c>
      <c r="J842">
        <v>0</v>
      </c>
      <c r="K842">
        <f>Table1[[#This Row],[Number of HITs approved or rejected - Last 30 days]]-Table1[[#This Row],[Number of HITs approved - Last 30 days]]</f>
        <v>0</v>
      </c>
      <c r="L84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2" s="1">
        <v>0</v>
      </c>
      <c r="N842">
        <v>0</v>
      </c>
      <c r="O842">
        <v>0</v>
      </c>
      <c r="P842" s="1">
        <v>0</v>
      </c>
      <c r="Q842" t="s">
        <v>15</v>
      </c>
      <c r="S842" t="str">
        <f>IF(Table1[[#This Row],[HITS submitted before]]&lt;&gt;0,Table1[[#This Row],[Worker ID]],0)</f>
        <v>AE1EFV0F152YV</v>
      </c>
      <c r="T842">
        <f>IF(Table1[[#This Row],[Number of HITs approved or rejected - Last 30 days]]&lt;&gt;0,Table1[[#This Row],[Worker ID]],0)</f>
        <v>0</v>
      </c>
      <c r="U842" t="str">
        <f>IF(AND(Table1[[#This Row],[HITS submitted before]]&lt;&gt;0,Table1[[#This Row],[Number of HITs approved or rejected - Last 30 days]]=0),Table1[[#This Row],[Worker ID]],0)</f>
        <v>AE1EFV0F152YV</v>
      </c>
      <c r="V842">
        <f>IF(AND(Table1[[#This Row],[HITS submitted before]]=0,Table1[[#This Row],[Number of HITs approved or rejected - Last 30 days]]&lt;&gt;0),Table1[[#This Row],[Worker ID]],0)</f>
        <v>0</v>
      </c>
      <c r="W842">
        <f>IF(AND(Table1[[#This Row],[HITS submitted before]]&lt;&gt;0,Table1[[#This Row],[Number of HITs approved or rejected - Last 30 days]]&lt;&gt;0),Table1[[#This Row],[Worker ID]],0)</f>
        <v>0</v>
      </c>
    </row>
    <row r="843" spans="1:23" x14ac:dyDescent="0.25">
      <c r="A843" t="s">
        <v>1549</v>
      </c>
      <c r="B843" t="s">
        <v>1550</v>
      </c>
      <c r="C843">
        <v>1</v>
      </c>
      <c r="D843">
        <v>1</v>
      </c>
      <c r="E843" s="1">
        <v>1</v>
      </c>
      <c r="F843">
        <f>Table1[[#This Row],[Number of HITs approved or rejected - Lifetime]]-Table1[[#This Row],[Number of HITs approved or rejected - Last 30 days]]</f>
        <v>1</v>
      </c>
      <c r="G843">
        <f>Table1[[#This Row],[Number of HITs approved - Lifetime]]-Table1[[#This Row],[Number of HITs approved - Last 30 days]]</f>
        <v>1</v>
      </c>
      <c r="H843">
        <f>IF(Table1[[#This Row],[HITS submitted before]]&gt;Table1[[#This Row],[HITs Approved Before]],Table1[[#This Row],[HITS submitted before]]-Table1[[#This Row],[HITs Approved Before]],0)</f>
        <v>0</v>
      </c>
      <c r="I843">
        <v>0</v>
      </c>
      <c r="J843">
        <v>0</v>
      </c>
      <c r="K843">
        <f>Table1[[#This Row],[Number of HITs approved or rejected - Last 30 days]]-Table1[[#This Row],[Number of HITs approved - Last 30 days]]</f>
        <v>0</v>
      </c>
      <c r="L84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3" s="1">
        <v>0</v>
      </c>
      <c r="N843">
        <v>0</v>
      </c>
      <c r="O843">
        <v>0</v>
      </c>
      <c r="P843" s="1">
        <v>0</v>
      </c>
      <c r="Q843" t="s">
        <v>15</v>
      </c>
      <c r="S843" t="str">
        <f>IF(Table1[[#This Row],[HITS submitted before]]&lt;&gt;0,Table1[[#This Row],[Worker ID]],0)</f>
        <v>AELCCDS7Y1PL0</v>
      </c>
      <c r="T843">
        <f>IF(Table1[[#This Row],[Number of HITs approved or rejected - Last 30 days]]&lt;&gt;0,Table1[[#This Row],[Worker ID]],0)</f>
        <v>0</v>
      </c>
      <c r="U843" t="str">
        <f>IF(AND(Table1[[#This Row],[HITS submitted before]]&lt;&gt;0,Table1[[#This Row],[Number of HITs approved or rejected - Last 30 days]]=0),Table1[[#This Row],[Worker ID]],0)</f>
        <v>AELCCDS7Y1PL0</v>
      </c>
      <c r="V843">
        <f>IF(AND(Table1[[#This Row],[HITS submitted before]]=0,Table1[[#This Row],[Number of HITs approved or rejected - Last 30 days]]&lt;&gt;0),Table1[[#This Row],[Worker ID]],0)</f>
        <v>0</v>
      </c>
      <c r="W843">
        <f>IF(AND(Table1[[#This Row],[HITS submitted before]]&lt;&gt;0,Table1[[#This Row],[Number of HITs approved or rejected - Last 30 days]]&lt;&gt;0),Table1[[#This Row],[Worker ID]],0)</f>
        <v>0</v>
      </c>
    </row>
    <row r="844" spans="1:23" x14ac:dyDescent="0.25">
      <c r="A844" t="s">
        <v>1551</v>
      </c>
      <c r="B844" t="s">
        <v>1552</v>
      </c>
      <c r="C844">
        <v>1</v>
      </c>
      <c r="D844">
        <v>1</v>
      </c>
      <c r="E844" s="1">
        <v>1</v>
      </c>
      <c r="F844">
        <f>Table1[[#This Row],[Number of HITs approved or rejected - Lifetime]]-Table1[[#This Row],[Number of HITs approved or rejected - Last 30 days]]</f>
        <v>1</v>
      </c>
      <c r="G844">
        <f>Table1[[#This Row],[Number of HITs approved - Lifetime]]-Table1[[#This Row],[Number of HITs approved - Last 30 days]]</f>
        <v>1</v>
      </c>
      <c r="H844">
        <f>IF(Table1[[#This Row],[HITS submitted before]]&gt;Table1[[#This Row],[HITs Approved Before]],Table1[[#This Row],[HITS submitted before]]-Table1[[#This Row],[HITs Approved Before]],0)</f>
        <v>0</v>
      </c>
      <c r="I844">
        <v>0</v>
      </c>
      <c r="J844">
        <v>0</v>
      </c>
      <c r="K844">
        <f>Table1[[#This Row],[Number of HITs approved or rejected - Last 30 days]]-Table1[[#This Row],[Number of HITs approved - Last 30 days]]</f>
        <v>0</v>
      </c>
      <c r="L84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4" s="1">
        <v>0</v>
      </c>
      <c r="N844">
        <v>0</v>
      </c>
      <c r="O844">
        <v>0</v>
      </c>
      <c r="P844" s="1">
        <v>0</v>
      </c>
      <c r="Q844" t="s">
        <v>15</v>
      </c>
      <c r="S844" t="str">
        <f>IF(Table1[[#This Row],[HITS submitted before]]&lt;&gt;0,Table1[[#This Row],[Worker ID]],0)</f>
        <v>AELD696DTAAGN</v>
      </c>
      <c r="T844">
        <f>IF(Table1[[#This Row],[Number of HITs approved or rejected - Last 30 days]]&lt;&gt;0,Table1[[#This Row],[Worker ID]],0)</f>
        <v>0</v>
      </c>
      <c r="U844" t="str">
        <f>IF(AND(Table1[[#This Row],[HITS submitted before]]&lt;&gt;0,Table1[[#This Row],[Number of HITs approved or rejected - Last 30 days]]=0),Table1[[#This Row],[Worker ID]],0)</f>
        <v>AELD696DTAAGN</v>
      </c>
      <c r="V844">
        <f>IF(AND(Table1[[#This Row],[HITS submitted before]]=0,Table1[[#This Row],[Number of HITs approved or rejected - Last 30 days]]&lt;&gt;0),Table1[[#This Row],[Worker ID]],0)</f>
        <v>0</v>
      </c>
      <c r="W844">
        <f>IF(AND(Table1[[#This Row],[HITS submitted before]]&lt;&gt;0,Table1[[#This Row],[Number of HITs approved or rejected - Last 30 days]]&lt;&gt;0),Table1[[#This Row],[Worker ID]],0)</f>
        <v>0</v>
      </c>
    </row>
    <row r="845" spans="1:23" x14ac:dyDescent="0.25">
      <c r="A845" t="s">
        <v>1553</v>
      </c>
      <c r="B845" t="s">
        <v>1554</v>
      </c>
      <c r="C845">
        <v>1</v>
      </c>
      <c r="D845">
        <v>0</v>
      </c>
      <c r="E845" s="1">
        <v>0</v>
      </c>
      <c r="F845">
        <f>Table1[[#This Row],[Number of HITs approved or rejected - Lifetime]]-Table1[[#This Row],[Number of HITs approved or rejected - Last 30 days]]</f>
        <v>1</v>
      </c>
      <c r="G845">
        <f>Table1[[#This Row],[Number of HITs approved - Lifetime]]-Table1[[#This Row],[Number of HITs approved - Last 30 days]]</f>
        <v>0</v>
      </c>
      <c r="H845">
        <f>IF(Table1[[#This Row],[HITS submitted before]]&gt;Table1[[#This Row],[HITs Approved Before]],Table1[[#This Row],[HITS submitted before]]-Table1[[#This Row],[HITs Approved Before]],0)</f>
        <v>1</v>
      </c>
      <c r="I845">
        <v>0</v>
      </c>
      <c r="J845">
        <v>0</v>
      </c>
      <c r="K845">
        <f>Table1[[#This Row],[Number of HITs approved or rejected - Last 30 days]]-Table1[[#This Row],[Number of HITs approved - Last 30 days]]</f>
        <v>0</v>
      </c>
      <c r="L84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5" s="1">
        <v>0</v>
      </c>
      <c r="N845">
        <v>0</v>
      </c>
      <c r="O845">
        <v>0</v>
      </c>
      <c r="P845" s="1">
        <v>0</v>
      </c>
      <c r="Q845" t="s">
        <v>15</v>
      </c>
      <c r="S845" t="str">
        <f>IF(Table1[[#This Row],[HITS submitted before]]&lt;&gt;0,Table1[[#This Row],[Worker ID]],0)</f>
        <v>AENN2Z3HYHLQR</v>
      </c>
      <c r="T845">
        <f>IF(Table1[[#This Row],[Number of HITs approved or rejected - Last 30 days]]&lt;&gt;0,Table1[[#This Row],[Worker ID]],0)</f>
        <v>0</v>
      </c>
      <c r="U845" t="str">
        <f>IF(AND(Table1[[#This Row],[HITS submitted before]]&lt;&gt;0,Table1[[#This Row],[Number of HITs approved or rejected - Last 30 days]]=0),Table1[[#This Row],[Worker ID]],0)</f>
        <v>AENN2Z3HYHLQR</v>
      </c>
      <c r="V845">
        <f>IF(AND(Table1[[#This Row],[HITS submitted before]]=0,Table1[[#This Row],[Number of HITs approved or rejected - Last 30 days]]&lt;&gt;0),Table1[[#This Row],[Worker ID]],0)</f>
        <v>0</v>
      </c>
      <c r="W845">
        <f>IF(AND(Table1[[#This Row],[HITS submitted before]]&lt;&gt;0,Table1[[#This Row],[Number of HITs approved or rejected - Last 30 days]]&lt;&gt;0),Table1[[#This Row],[Worker ID]],0)</f>
        <v>0</v>
      </c>
    </row>
    <row r="846" spans="1:23" x14ac:dyDescent="0.25">
      <c r="A846" t="s">
        <v>1555</v>
      </c>
      <c r="B846" t="s">
        <v>1556</v>
      </c>
      <c r="C846">
        <v>1</v>
      </c>
      <c r="D846">
        <v>1</v>
      </c>
      <c r="E846" s="1">
        <v>1</v>
      </c>
      <c r="F846">
        <f>Table1[[#This Row],[Number of HITs approved or rejected - Lifetime]]-Table1[[#This Row],[Number of HITs approved or rejected - Last 30 days]]</f>
        <v>1</v>
      </c>
      <c r="G846">
        <f>Table1[[#This Row],[Number of HITs approved - Lifetime]]-Table1[[#This Row],[Number of HITs approved - Last 30 days]]</f>
        <v>1</v>
      </c>
      <c r="H846">
        <f>IF(Table1[[#This Row],[HITS submitted before]]&gt;Table1[[#This Row],[HITs Approved Before]],Table1[[#This Row],[HITS submitted before]]-Table1[[#This Row],[HITs Approved Before]],0)</f>
        <v>0</v>
      </c>
      <c r="I846">
        <v>0</v>
      </c>
      <c r="J846">
        <v>0</v>
      </c>
      <c r="K846">
        <f>Table1[[#This Row],[Number of HITs approved or rejected - Last 30 days]]-Table1[[#This Row],[Number of HITs approved - Last 30 days]]</f>
        <v>0</v>
      </c>
      <c r="L84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6" s="1">
        <v>0</v>
      </c>
      <c r="N846">
        <v>0</v>
      </c>
      <c r="O846">
        <v>0</v>
      </c>
      <c r="P846" s="1">
        <v>0</v>
      </c>
      <c r="Q846" t="s">
        <v>15</v>
      </c>
      <c r="S846" t="str">
        <f>IF(Table1[[#This Row],[HITS submitted before]]&lt;&gt;0,Table1[[#This Row],[Worker ID]],0)</f>
        <v>AETIZKQNUSBLB</v>
      </c>
      <c r="T846">
        <f>IF(Table1[[#This Row],[Number of HITs approved or rejected - Last 30 days]]&lt;&gt;0,Table1[[#This Row],[Worker ID]],0)</f>
        <v>0</v>
      </c>
      <c r="U846" t="str">
        <f>IF(AND(Table1[[#This Row],[HITS submitted before]]&lt;&gt;0,Table1[[#This Row],[Number of HITs approved or rejected - Last 30 days]]=0),Table1[[#This Row],[Worker ID]],0)</f>
        <v>AETIZKQNUSBLB</v>
      </c>
      <c r="V846">
        <f>IF(AND(Table1[[#This Row],[HITS submitted before]]=0,Table1[[#This Row],[Number of HITs approved or rejected - Last 30 days]]&lt;&gt;0),Table1[[#This Row],[Worker ID]],0)</f>
        <v>0</v>
      </c>
      <c r="W846">
        <f>IF(AND(Table1[[#This Row],[HITS submitted before]]&lt;&gt;0,Table1[[#This Row],[Number of HITs approved or rejected - Last 30 days]]&lt;&gt;0),Table1[[#This Row],[Worker ID]],0)</f>
        <v>0</v>
      </c>
    </row>
    <row r="847" spans="1:23" x14ac:dyDescent="0.25">
      <c r="A847" t="s">
        <v>1559</v>
      </c>
      <c r="B847" t="s">
        <v>1560</v>
      </c>
      <c r="C847">
        <v>1</v>
      </c>
      <c r="D847">
        <v>0</v>
      </c>
      <c r="E847" s="1">
        <v>0</v>
      </c>
      <c r="F847">
        <f>Table1[[#This Row],[Number of HITs approved or rejected - Lifetime]]-Table1[[#This Row],[Number of HITs approved or rejected - Last 30 days]]</f>
        <v>1</v>
      </c>
      <c r="G847">
        <f>Table1[[#This Row],[Number of HITs approved - Lifetime]]-Table1[[#This Row],[Number of HITs approved - Last 30 days]]</f>
        <v>0</v>
      </c>
      <c r="H847">
        <f>IF(Table1[[#This Row],[HITS submitted before]]&gt;Table1[[#This Row],[HITs Approved Before]],Table1[[#This Row],[HITS submitted before]]-Table1[[#This Row],[HITs Approved Before]],0)</f>
        <v>1</v>
      </c>
      <c r="I847">
        <v>0</v>
      </c>
      <c r="J847">
        <v>0</v>
      </c>
      <c r="K847">
        <f>Table1[[#This Row],[Number of HITs approved or rejected - Last 30 days]]-Table1[[#This Row],[Number of HITs approved - Last 30 days]]</f>
        <v>0</v>
      </c>
      <c r="L84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7" s="1">
        <v>0</v>
      </c>
      <c r="N847">
        <v>0</v>
      </c>
      <c r="O847">
        <v>0</v>
      </c>
      <c r="P847" s="1">
        <v>0</v>
      </c>
      <c r="Q847" t="s">
        <v>15</v>
      </c>
      <c r="S847" t="str">
        <f>IF(Table1[[#This Row],[HITS submitted before]]&lt;&gt;0,Table1[[#This Row],[Worker ID]],0)</f>
        <v>AFBFW4RWCG6ZW</v>
      </c>
      <c r="T847">
        <f>IF(Table1[[#This Row],[Number of HITs approved or rejected - Last 30 days]]&lt;&gt;0,Table1[[#This Row],[Worker ID]],0)</f>
        <v>0</v>
      </c>
      <c r="U847" t="str">
        <f>IF(AND(Table1[[#This Row],[HITS submitted before]]&lt;&gt;0,Table1[[#This Row],[Number of HITs approved or rejected - Last 30 days]]=0),Table1[[#This Row],[Worker ID]],0)</f>
        <v>AFBFW4RWCG6ZW</v>
      </c>
      <c r="V847">
        <f>IF(AND(Table1[[#This Row],[HITS submitted before]]=0,Table1[[#This Row],[Number of HITs approved or rejected - Last 30 days]]&lt;&gt;0),Table1[[#This Row],[Worker ID]],0)</f>
        <v>0</v>
      </c>
      <c r="W847">
        <f>IF(AND(Table1[[#This Row],[HITS submitted before]]&lt;&gt;0,Table1[[#This Row],[Number of HITs approved or rejected - Last 30 days]]&lt;&gt;0),Table1[[#This Row],[Worker ID]],0)</f>
        <v>0</v>
      </c>
    </row>
    <row r="848" spans="1:23" x14ac:dyDescent="0.25">
      <c r="A848" t="s">
        <v>1565</v>
      </c>
      <c r="B848" t="s">
        <v>1566</v>
      </c>
      <c r="C848">
        <v>1</v>
      </c>
      <c r="D848">
        <v>1</v>
      </c>
      <c r="E848" s="1">
        <v>1</v>
      </c>
      <c r="F848">
        <f>Table1[[#This Row],[Number of HITs approved or rejected - Lifetime]]-Table1[[#This Row],[Number of HITs approved or rejected - Last 30 days]]</f>
        <v>1</v>
      </c>
      <c r="G848">
        <f>Table1[[#This Row],[Number of HITs approved - Lifetime]]-Table1[[#This Row],[Number of HITs approved - Last 30 days]]</f>
        <v>1</v>
      </c>
      <c r="H848">
        <f>IF(Table1[[#This Row],[HITS submitted before]]&gt;Table1[[#This Row],[HITs Approved Before]],Table1[[#This Row],[HITS submitted before]]-Table1[[#This Row],[HITs Approved Before]],0)</f>
        <v>0</v>
      </c>
      <c r="I848">
        <v>0</v>
      </c>
      <c r="J848">
        <v>0</v>
      </c>
      <c r="K848">
        <f>Table1[[#This Row],[Number of HITs approved or rejected - Last 30 days]]-Table1[[#This Row],[Number of HITs approved - Last 30 days]]</f>
        <v>0</v>
      </c>
      <c r="L84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8" s="1">
        <v>0</v>
      </c>
      <c r="N848">
        <v>0</v>
      </c>
      <c r="O848">
        <v>0</v>
      </c>
      <c r="P848" s="1">
        <v>0</v>
      </c>
      <c r="Q848" t="s">
        <v>15</v>
      </c>
      <c r="S848" t="str">
        <f>IF(Table1[[#This Row],[HITS submitted before]]&lt;&gt;0,Table1[[#This Row],[Worker ID]],0)</f>
        <v>AGALE327R1BBS</v>
      </c>
      <c r="T848">
        <f>IF(Table1[[#This Row],[Number of HITs approved or rejected - Last 30 days]]&lt;&gt;0,Table1[[#This Row],[Worker ID]],0)</f>
        <v>0</v>
      </c>
      <c r="U848" t="str">
        <f>IF(AND(Table1[[#This Row],[HITS submitted before]]&lt;&gt;0,Table1[[#This Row],[Number of HITs approved or rejected - Last 30 days]]=0),Table1[[#This Row],[Worker ID]],0)</f>
        <v>AGALE327R1BBS</v>
      </c>
      <c r="V848">
        <f>IF(AND(Table1[[#This Row],[HITS submitted before]]=0,Table1[[#This Row],[Number of HITs approved or rejected - Last 30 days]]&lt;&gt;0),Table1[[#This Row],[Worker ID]],0)</f>
        <v>0</v>
      </c>
      <c r="W848">
        <f>IF(AND(Table1[[#This Row],[HITS submitted before]]&lt;&gt;0,Table1[[#This Row],[Number of HITs approved or rejected - Last 30 days]]&lt;&gt;0),Table1[[#This Row],[Worker ID]],0)</f>
        <v>0</v>
      </c>
    </row>
    <row r="849" spans="1:23" x14ac:dyDescent="0.25">
      <c r="A849" t="s">
        <v>1571</v>
      </c>
      <c r="B849" t="s">
        <v>1572</v>
      </c>
      <c r="C849">
        <v>1</v>
      </c>
      <c r="D849">
        <v>0</v>
      </c>
      <c r="E849" s="1">
        <v>0</v>
      </c>
      <c r="F849">
        <f>Table1[[#This Row],[Number of HITs approved or rejected - Lifetime]]-Table1[[#This Row],[Number of HITs approved or rejected - Last 30 days]]</f>
        <v>1</v>
      </c>
      <c r="G849">
        <f>Table1[[#This Row],[Number of HITs approved - Lifetime]]-Table1[[#This Row],[Number of HITs approved - Last 30 days]]</f>
        <v>0</v>
      </c>
      <c r="H849">
        <f>IF(Table1[[#This Row],[HITS submitted before]]&gt;Table1[[#This Row],[HITs Approved Before]],Table1[[#This Row],[HITS submitted before]]-Table1[[#This Row],[HITs Approved Before]],0)</f>
        <v>1</v>
      </c>
      <c r="I849">
        <v>0</v>
      </c>
      <c r="J849">
        <v>0</v>
      </c>
      <c r="K849">
        <f>Table1[[#This Row],[Number of HITs approved or rejected - Last 30 days]]-Table1[[#This Row],[Number of HITs approved - Last 30 days]]</f>
        <v>0</v>
      </c>
      <c r="L84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49" s="1">
        <v>0</v>
      </c>
      <c r="N849">
        <v>0</v>
      </c>
      <c r="O849">
        <v>0</v>
      </c>
      <c r="P849" s="1">
        <v>0</v>
      </c>
      <c r="Q849" t="s">
        <v>15</v>
      </c>
      <c r="S849" t="str">
        <f>IF(Table1[[#This Row],[HITS submitted before]]&lt;&gt;0,Table1[[#This Row],[Worker ID]],0)</f>
        <v>AGLH7XMJC1FJC</v>
      </c>
      <c r="T849">
        <f>IF(Table1[[#This Row],[Number of HITs approved or rejected - Last 30 days]]&lt;&gt;0,Table1[[#This Row],[Worker ID]],0)</f>
        <v>0</v>
      </c>
      <c r="U849" t="str">
        <f>IF(AND(Table1[[#This Row],[HITS submitted before]]&lt;&gt;0,Table1[[#This Row],[Number of HITs approved or rejected - Last 30 days]]=0),Table1[[#This Row],[Worker ID]],0)</f>
        <v>AGLH7XMJC1FJC</v>
      </c>
      <c r="V849">
        <f>IF(AND(Table1[[#This Row],[HITS submitted before]]=0,Table1[[#This Row],[Number of HITs approved or rejected - Last 30 days]]&lt;&gt;0),Table1[[#This Row],[Worker ID]],0)</f>
        <v>0</v>
      </c>
      <c r="W849">
        <f>IF(AND(Table1[[#This Row],[HITS submitted before]]&lt;&gt;0,Table1[[#This Row],[Number of HITs approved or rejected - Last 30 days]]&lt;&gt;0),Table1[[#This Row],[Worker ID]],0)</f>
        <v>0</v>
      </c>
    </row>
    <row r="850" spans="1:23" x14ac:dyDescent="0.25">
      <c r="A850" t="s">
        <v>1579</v>
      </c>
      <c r="B850" t="s">
        <v>1580</v>
      </c>
      <c r="C850">
        <v>1</v>
      </c>
      <c r="D850">
        <v>1</v>
      </c>
      <c r="E850" s="1">
        <v>1</v>
      </c>
      <c r="F850">
        <f>Table1[[#This Row],[Number of HITs approved or rejected - Lifetime]]-Table1[[#This Row],[Number of HITs approved or rejected - Last 30 days]]</f>
        <v>1</v>
      </c>
      <c r="G850">
        <f>Table1[[#This Row],[Number of HITs approved - Lifetime]]-Table1[[#This Row],[Number of HITs approved - Last 30 days]]</f>
        <v>1</v>
      </c>
      <c r="H850">
        <f>IF(Table1[[#This Row],[HITS submitted before]]&gt;Table1[[#This Row],[HITs Approved Before]],Table1[[#This Row],[HITS submitted before]]-Table1[[#This Row],[HITs Approved Before]],0)</f>
        <v>0</v>
      </c>
      <c r="I850">
        <v>0</v>
      </c>
      <c r="J850">
        <v>0</v>
      </c>
      <c r="K850">
        <f>Table1[[#This Row],[Number of HITs approved or rejected - Last 30 days]]-Table1[[#This Row],[Number of HITs approved - Last 30 days]]</f>
        <v>0</v>
      </c>
      <c r="L85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0" s="1">
        <v>0</v>
      </c>
      <c r="N850">
        <v>0</v>
      </c>
      <c r="O850">
        <v>0</v>
      </c>
      <c r="P850" s="1">
        <v>0</v>
      </c>
      <c r="Q850" t="s">
        <v>15</v>
      </c>
      <c r="S850" t="str">
        <f>IF(Table1[[#This Row],[HITS submitted before]]&lt;&gt;0,Table1[[#This Row],[Worker ID]],0)</f>
        <v>AGZQOPNWRI2OD</v>
      </c>
      <c r="T850">
        <f>IF(Table1[[#This Row],[Number of HITs approved or rejected - Last 30 days]]&lt;&gt;0,Table1[[#This Row],[Worker ID]],0)</f>
        <v>0</v>
      </c>
      <c r="U850" t="str">
        <f>IF(AND(Table1[[#This Row],[HITS submitted before]]&lt;&gt;0,Table1[[#This Row],[Number of HITs approved or rejected - Last 30 days]]=0),Table1[[#This Row],[Worker ID]],0)</f>
        <v>AGZQOPNWRI2OD</v>
      </c>
      <c r="V850">
        <f>IF(AND(Table1[[#This Row],[HITS submitted before]]=0,Table1[[#This Row],[Number of HITs approved or rejected - Last 30 days]]&lt;&gt;0),Table1[[#This Row],[Worker ID]],0)</f>
        <v>0</v>
      </c>
      <c r="W850">
        <f>IF(AND(Table1[[#This Row],[HITS submitted before]]&lt;&gt;0,Table1[[#This Row],[Number of HITs approved or rejected - Last 30 days]]&lt;&gt;0),Table1[[#This Row],[Worker ID]],0)</f>
        <v>0</v>
      </c>
    </row>
    <row r="851" spans="1:23" x14ac:dyDescent="0.25">
      <c r="A851" t="s">
        <v>1581</v>
      </c>
      <c r="B851" t="s">
        <v>1582</v>
      </c>
      <c r="C851">
        <v>1</v>
      </c>
      <c r="D851">
        <v>1</v>
      </c>
      <c r="E851" s="1">
        <v>1</v>
      </c>
      <c r="F851">
        <f>Table1[[#This Row],[Number of HITs approved or rejected - Lifetime]]-Table1[[#This Row],[Number of HITs approved or rejected - Last 30 days]]</f>
        <v>1</v>
      </c>
      <c r="G851">
        <f>Table1[[#This Row],[Number of HITs approved - Lifetime]]-Table1[[#This Row],[Number of HITs approved - Last 30 days]]</f>
        <v>1</v>
      </c>
      <c r="H851">
        <f>IF(Table1[[#This Row],[HITS submitted before]]&gt;Table1[[#This Row],[HITs Approved Before]],Table1[[#This Row],[HITS submitted before]]-Table1[[#This Row],[HITs Approved Before]],0)</f>
        <v>0</v>
      </c>
      <c r="I851">
        <v>0</v>
      </c>
      <c r="J851">
        <v>0</v>
      </c>
      <c r="K851">
        <f>Table1[[#This Row],[Number of HITs approved or rejected - Last 30 days]]-Table1[[#This Row],[Number of HITs approved - Last 30 days]]</f>
        <v>0</v>
      </c>
      <c r="L85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1" s="1">
        <v>0</v>
      </c>
      <c r="N851">
        <v>0</v>
      </c>
      <c r="O851">
        <v>0</v>
      </c>
      <c r="P851" s="1">
        <v>0</v>
      </c>
      <c r="Q851" t="s">
        <v>15</v>
      </c>
      <c r="S851" t="str">
        <f>IF(Table1[[#This Row],[HITS submitted before]]&lt;&gt;0,Table1[[#This Row],[Worker ID]],0)</f>
        <v>AHE509Y2MXVZH</v>
      </c>
      <c r="T851">
        <f>IF(Table1[[#This Row],[Number of HITs approved or rejected - Last 30 days]]&lt;&gt;0,Table1[[#This Row],[Worker ID]],0)</f>
        <v>0</v>
      </c>
      <c r="U851" t="str">
        <f>IF(AND(Table1[[#This Row],[HITS submitted before]]&lt;&gt;0,Table1[[#This Row],[Number of HITs approved or rejected - Last 30 days]]=0),Table1[[#This Row],[Worker ID]],0)</f>
        <v>AHE509Y2MXVZH</v>
      </c>
      <c r="V851">
        <f>IF(AND(Table1[[#This Row],[HITS submitted before]]=0,Table1[[#This Row],[Number of HITs approved or rejected - Last 30 days]]&lt;&gt;0),Table1[[#This Row],[Worker ID]],0)</f>
        <v>0</v>
      </c>
      <c r="W851">
        <f>IF(AND(Table1[[#This Row],[HITS submitted before]]&lt;&gt;0,Table1[[#This Row],[Number of HITs approved or rejected - Last 30 days]]&lt;&gt;0),Table1[[#This Row],[Worker ID]],0)</f>
        <v>0</v>
      </c>
    </row>
    <row r="852" spans="1:23" x14ac:dyDescent="0.25">
      <c r="A852" t="s">
        <v>1583</v>
      </c>
      <c r="B852" t="s">
        <v>1584</v>
      </c>
      <c r="C852">
        <v>1</v>
      </c>
      <c r="D852">
        <v>1</v>
      </c>
      <c r="E852" s="1">
        <v>1</v>
      </c>
      <c r="F852">
        <f>Table1[[#This Row],[Number of HITs approved or rejected - Lifetime]]-Table1[[#This Row],[Number of HITs approved or rejected - Last 30 days]]</f>
        <v>1</v>
      </c>
      <c r="G852">
        <f>Table1[[#This Row],[Number of HITs approved - Lifetime]]-Table1[[#This Row],[Number of HITs approved - Last 30 days]]</f>
        <v>1</v>
      </c>
      <c r="H852">
        <f>IF(Table1[[#This Row],[HITS submitted before]]&gt;Table1[[#This Row],[HITs Approved Before]],Table1[[#This Row],[HITS submitted before]]-Table1[[#This Row],[HITs Approved Before]],0)</f>
        <v>0</v>
      </c>
      <c r="I852">
        <v>0</v>
      </c>
      <c r="J852">
        <v>0</v>
      </c>
      <c r="K852">
        <f>Table1[[#This Row],[Number of HITs approved or rejected - Last 30 days]]-Table1[[#This Row],[Number of HITs approved - Last 30 days]]</f>
        <v>0</v>
      </c>
      <c r="L85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2" s="1">
        <v>0</v>
      </c>
      <c r="N852">
        <v>0</v>
      </c>
      <c r="O852">
        <v>0</v>
      </c>
      <c r="P852" s="1">
        <v>0</v>
      </c>
      <c r="Q852" t="s">
        <v>15</v>
      </c>
      <c r="S852" t="str">
        <f>IF(Table1[[#This Row],[HITS submitted before]]&lt;&gt;0,Table1[[#This Row],[Worker ID]],0)</f>
        <v>AHQ0DPKU1JMWQ</v>
      </c>
      <c r="T852">
        <f>IF(Table1[[#This Row],[Number of HITs approved or rejected - Last 30 days]]&lt;&gt;0,Table1[[#This Row],[Worker ID]],0)</f>
        <v>0</v>
      </c>
      <c r="U852" t="str">
        <f>IF(AND(Table1[[#This Row],[HITS submitted before]]&lt;&gt;0,Table1[[#This Row],[Number of HITs approved or rejected - Last 30 days]]=0),Table1[[#This Row],[Worker ID]],0)</f>
        <v>AHQ0DPKU1JMWQ</v>
      </c>
      <c r="V852">
        <f>IF(AND(Table1[[#This Row],[HITS submitted before]]=0,Table1[[#This Row],[Number of HITs approved or rejected - Last 30 days]]&lt;&gt;0),Table1[[#This Row],[Worker ID]],0)</f>
        <v>0</v>
      </c>
      <c r="W852">
        <f>IF(AND(Table1[[#This Row],[HITS submitted before]]&lt;&gt;0,Table1[[#This Row],[Number of HITs approved or rejected - Last 30 days]]&lt;&gt;0),Table1[[#This Row],[Worker ID]],0)</f>
        <v>0</v>
      </c>
    </row>
    <row r="853" spans="1:23" x14ac:dyDescent="0.25">
      <c r="A853" t="s">
        <v>1585</v>
      </c>
      <c r="B853" t="s">
        <v>1586</v>
      </c>
      <c r="C853">
        <v>1</v>
      </c>
      <c r="D853">
        <v>1</v>
      </c>
      <c r="E853" s="1">
        <v>1</v>
      </c>
      <c r="F853">
        <f>Table1[[#This Row],[Number of HITs approved or rejected - Lifetime]]-Table1[[#This Row],[Number of HITs approved or rejected - Last 30 days]]</f>
        <v>1</v>
      </c>
      <c r="G853">
        <f>Table1[[#This Row],[Number of HITs approved - Lifetime]]-Table1[[#This Row],[Number of HITs approved - Last 30 days]]</f>
        <v>1</v>
      </c>
      <c r="H853">
        <f>IF(Table1[[#This Row],[HITS submitted before]]&gt;Table1[[#This Row],[HITs Approved Before]],Table1[[#This Row],[HITS submitted before]]-Table1[[#This Row],[HITs Approved Before]],0)</f>
        <v>0</v>
      </c>
      <c r="I853">
        <v>0</v>
      </c>
      <c r="J853">
        <v>0</v>
      </c>
      <c r="K853">
        <f>Table1[[#This Row],[Number of HITs approved or rejected - Last 30 days]]-Table1[[#This Row],[Number of HITs approved - Last 30 days]]</f>
        <v>0</v>
      </c>
      <c r="L85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3" s="1">
        <v>0</v>
      </c>
      <c r="N853">
        <v>0</v>
      </c>
      <c r="O853">
        <v>0</v>
      </c>
      <c r="P853" s="1">
        <v>0</v>
      </c>
      <c r="Q853" t="s">
        <v>15</v>
      </c>
      <c r="S853" t="str">
        <f>IF(Table1[[#This Row],[HITS submitted before]]&lt;&gt;0,Table1[[#This Row],[Worker ID]],0)</f>
        <v>AI258R8HU53PT</v>
      </c>
      <c r="T853">
        <f>IF(Table1[[#This Row],[Number of HITs approved or rejected - Last 30 days]]&lt;&gt;0,Table1[[#This Row],[Worker ID]],0)</f>
        <v>0</v>
      </c>
      <c r="U853" t="str">
        <f>IF(AND(Table1[[#This Row],[HITS submitted before]]&lt;&gt;0,Table1[[#This Row],[Number of HITs approved or rejected - Last 30 days]]=0),Table1[[#This Row],[Worker ID]],0)</f>
        <v>AI258R8HU53PT</v>
      </c>
      <c r="V853">
        <f>IF(AND(Table1[[#This Row],[HITS submitted before]]=0,Table1[[#This Row],[Number of HITs approved or rejected - Last 30 days]]&lt;&gt;0),Table1[[#This Row],[Worker ID]],0)</f>
        <v>0</v>
      </c>
      <c r="W853">
        <f>IF(AND(Table1[[#This Row],[HITS submitted before]]&lt;&gt;0,Table1[[#This Row],[Number of HITs approved or rejected - Last 30 days]]&lt;&gt;0),Table1[[#This Row],[Worker ID]],0)</f>
        <v>0</v>
      </c>
    </row>
    <row r="854" spans="1:23" x14ac:dyDescent="0.25">
      <c r="A854" t="s">
        <v>1591</v>
      </c>
      <c r="B854" t="s">
        <v>1592</v>
      </c>
      <c r="C854">
        <v>1</v>
      </c>
      <c r="D854">
        <v>1</v>
      </c>
      <c r="E854" s="1">
        <v>1</v>
      </c>
      <c r="F854">
        <f>Table1[[#This Row],[Number of HITs approved or rejected - Lifetime]]-Table1[[#This Row],[Number of HITs approved or rejected - Last 30 days]]</f>
        <v>1</v>
      </c>
      <c r="G854">
        <f>Table1[[#This Row],[Number of HITs approved - Lifetime]]-Table1[[#This Row],[Number of HITs approved - Last 30 days]]</f>
        <v>1</v>
      </c>
      <c r="H854">
        <f>IF(Table1[[#This Row],[HITS submitted before]]&gt;Table1[[#This Row],[HITs Approved Before]],Table1[[#This Row],[HITS submitted before]]-Table1[[#This Row],[HITs Approved Before]],0)</f>
        <v>0</v>
      </c>
      <c r="I854">
        <v>0</v>
      </c>
      <c r="J854">
        <v>0</v>
      </c>
      <c r="K854">
        <f>Table1[[#This Row],[Number of HITs approved or rejected - Last 30 days]]-Table1[[#This Row],[Number of HITs approved - Last 30 days]]</f>
        <v>0</v>
      </c>
      <c r="L85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4" s="1">
        <v>0</v>
      </c>
      <c r="N854">
        <v>0</v>
      </c>
      <c r="O854">
        <v>0</v>
      </c>
      <c r="P854" s="1">
        <v>0</v>
      </c>
      <c r="Q854" t="s">
        <v>15</v>
      </c>
      <c r="S854" t="str">
        <f>IF(Table1[[#This Row],[HITS submitted before]]&lt;&gt;0,Table1[[#This Row],[Worker ID]],0)</f>
        <v>AIGQ8SKY03TII</v>
      </c>
      <c r="T854">
        <f>IF(Table1[[#This Row],[Number of HITs approved or rejected - Last 30 days]]&lt;&gt;0,Table1[[#This Row],[Worker ID]],0)</f>
        <v>0</v>
      </c>
      <c r="U854" t="str">
        <f>IF(AND(Table1[[#This Row],[HITS submitted before]]&lt;&gt;0,Table1[[#This Row],[Number of HITs approved or rejected - Last 30 days]]=0),Table1[[#This Row],[Worker ID]],0)</f>
        <v>AIGQ8SKY03TII</v>
      </c>
      <c r="V854">
        <f>IF(AND(Table1[[#This Row],[HITS submitted before]]=0,Table1[[#This Row],[Number of HITs approved or rejected - Last 30 days]]&lt;&gt;0),Table1[[#This Row],[Worker ID]],0)</f>
        <v>0</v>
      </c>
      <c r="W854">
        <f>IF(AND(Table1[[#This Row],[HITS submitted before]]&lt;&gt;0,Table1[[#This Row],[Number of HITs approved or rejected - Last 30 days]]&lt;&gt;0),Table1[[#This Row],[Worker ID]],0)</f>
        <v>0</v>
      </c>
    </row>
    <row r="855" spans="1:23" x14ac:dyDescent="0.25">
      <c r="A855" t="s">
        <v>1595</v>
      </c>
      <c r="B855" t="s">
        <v>1596</v>
      </c>
      <c r="C855">
        <v>2</v>
      </c>
      <c r="D855">
        <v>2</v>
      </c>
      <c r="E855" s="1">
        <v>1</v>
      </c>
      <c r="F855">
        <f>Table1[[#This Row],[Number of HITs approved or rejected - Lifetime]]-Table1[[#This Row],[Number of HITs approved or rejected - Last 30 days]]</f>
        <v>2</v>
      </c>
      <c r="G855">
        <f>Table1[[#This Row],[Number of HITs approved - Lifetime]]-Table1[[#This Row],[Number of HITs approved - Last 30 days]]</f>
        <v>2</v>
      </c>
      <c r="H855">
        <f>IF(Table1[[#This Row],[HITS submitted before]]&gt;Table1[[#This Row],[HITs Approved Before]],Table1[[#This Row],[HITS submitted before]]-Table1[[#This Row],[HITs Approved Before]],0)</f>
        <v>0</v>
      </c>
      <c r="I855">
        <v>0</v>
      </c>
      <c r="J855">
        <v>0</v>
      </c>
      <c r="K855">
        <f>Table1[[#This Row],[Number of HITs approved or rejected - Last 30 days]]-Table1[[#This Row],[Number of HITs approved - Last 30 days]]</f>
        <v>0</v>
      </c>
      <c r="L85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5" s="1">
        <v>0</v>
      </c>
      <c r="N855">
        <v>0</v>
      </c>
      <c r="O855">
        <v>0</v>
      </c>
      <c r="P855" s="1">
        <v>0</v>
      </c>
      <c r="Q855" t="s">
        <v>15</v>
      </c>
      <c r="S855" t="str">
        <f>IF(Table1[[#This Row],[HITS submitted before]]&lt;&gt;0,Table1[[#This Row],[Worker ID]],0)</f>
        <v>AIT2938FA7SOH</v>
      </c>
      <c r="T855">
        <f>IF(Table1[[#This Row],[Number of HITs approved or rejected - Last 30 days]]&lt;&gt;0,Table1[[#This Row],[Worker ID]],0)</f>
        <v>0</v>
      </c>
      <c r="U855" t="str">
        <f>IF(AND(Table1[[#This Row],[HITS submitted before]]&lt;&gt;0,Table1[[#This Row],[Number of HITs approved or rejected - Last 30 days]]=0),Table1[[#This Row],[Worker ID]],0)</f>
        <v>AIT2938FA7SOH</v>
      </c>
      <c r="V855">
        <f>IF(AND(Table1[[#This Row],[HITS submitted before]]=0,Table1[[#This Row],[Number of HITs approved or rejected - Last 30 days]]&lt;&gt;0),Table1[[#This Row],[Worker ID]],0)</f>
        <v>0</v>
      </c>
      <c r="W855">
        <f>IF(AND(Table1[[#This Row],[HITS submitted before]]&lt;&gt;0,Table1[[#This Row],[Number of HITs approved or rejected - Last 30 days]]&lt;&gt;0),Table1[[#This Row],[Worker ID]],0)</f>
        <v>0</v>
      </c>
    </row>
    <row r="856" spans="1:23" x14ac:dyDescent="0.25">
      <c r="A856" t="s">
        <v>1599</v>
      </c>
      <c r="B856" t="s">
        <v>1600</v>
      </c>
      <c r="C856">
        <v>1</v>
      </c>
      <c r="D856">
        <v>0</v>
      </c>
      <c r="E856" s="1">
        <v>0</v>
      </c>
      <c r="F856">
        <f>Table1[[#This Row],[Number of HITs approved or rejected - Lifetime]]-Table1[[#This Row],[Number of HITs approved or rejected - Last 30 days]]</f>
        <v>1</v>
      </c>
      <c r="G856">
        <f>Table1[[#This Row],[Number of HITs approved - Lifetime]]-Table1[[#This Row],[Number of HITs approved - Last 30 days]]</f>
        <v>0</v>
      </c>
      <c r="H856">
        <f>IF(Table1[[#This Row],[HITS submitted before]]&gt;Table1[[#This Row],[HITs Approved Before]],Table1[[#This Row],[HITS submitted before]]-Table1[[#This Row],[HITs Approved Before]],0)</f>
        <v>1</v>
      </c>
      <c r="I856">
        <v>0</v>
      </c>
      <c r="J856">
        <v>0</v>
      </c>
      <c r="K856">
        <f>Table1[[#This Row],[Number of HITs approved or rejected - Last 30 days]]-Table1[[#This Row],[Number of HITs approved - Last 30 days]]</f>
        <v>0</v>
      </c>
      <c r="L85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6" s="1">
        <v>0</v>
      </c>
      <c r="N856">
        <v>0</v>
      </c>
      <c r="O856">
        <v>0</v>
      </c>
      <c r="P856" s="1">
        <v>0</v>
      </c>
      <c r="Q856" t="s">
        <v>15</v>
      </c>
      <c r="S856" t="str">
        <f>IF(Table1[[#This Row],[HITS submitted before]]&lt;&gt;0,Table1[[#This Row],[Worker ID]],0)</f>
        <v>AIY2CYOPD5S70</v>
      </c>
      <c r="T856">
        <f>IF(Table1[[#This Row],[Number of HITs approved or rejected - Last 30 days]]&lt;&gt;0,Table1[[#This Row],[Worker ID]],0)</f>
        <v>0</v>
      </c>
      <c r="U856" t="str">
        <f>IF(AND(Table1[[#This Row],[HITS submitted before]]&lt;&gt;0,Table1[[#This Row],[Number of HITs approved or rejected - Last 30 days]]=0),Table1[[#This Row],[Worker ID]],0)</f>
        <v>AIY2CYOPD5S70</v>
      </c>
      <c r="V856">
        <f>IF(AND(Table1[[#This Row],[HITS submitted before]]=0,Table1[[#This Row],[Number of HITs approved or rejected - Last 30 days]]&lt;&gt;0),Table1[[#This Row],[Worker ID]],0)</f>
        <v>0</v>
      </c>
      <c r="W856">
        <f>IF(AND(Table1[[#This Row],[HITS submitted before]]&lt;&gt;0,Table1[[#This Row],[Number of HITs approved or rejected - Last 30 days]]&lt;&gt;0),Table1[[#This Row],[Worker ID]],0)</f>
        <v>0</v>
      </c>
    </row>
    <row r="857" spans="1:23" x14ac:dyDescent="0.25">
      <c r="A857" t="s">
        <v>1601</v>
      </c>
      <c r="B857" t="s">
        <v>1602</v>
      </c>
      <c r="C857">
        <v>1</v>
      </c>
      <c r="D857">
        <v>1</v>
      </c>
      <c r="E857" s="1">
        <v>1</v>
      </c>
      <c r="F857">
        <f>Table1[[#This Row],[Number of HITs approved or rejected - Lifetime]]-Table1[[#This Row],[Number of HITs approved or rejected - Last 30 days]]</f>
        <v>1</v>
      </c>
      <c r="G857">
        <f>Table1[[#This Row],[Number of HITs approved - Lifetime]]-Table1[[#This Row],[Number of HITs approved - Last 30 days]]</f>
        <v>1</v>
      </c>
      <c r="H857">
        <f>IF(Table1[[#This Row],[HITS submitted before]]&gt;Table1[[#This Row],[HITs Approved Before]],Table1[[#This Row],[HITS submitted before]]-Table1[[#This Row],[HITs Approved Before]],0)</f>
        <v>0</v>
      </c>
      <c r="I857">
        <v>0</v>
      </c>
      <c r="J857">
        <v>0</v>
      </c>
      <c r="K857">
        <f>Table1[[#This Row],[Number of HITs approved or rejected - Last 30 days]]-Table1[[#This Row],[Number of HITs approved - Last 30 days]]</f>
        <v>0</v>
      </c>
      <c r="L85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7" s="1">
        <v>0</v>
      </c>
      <c r="N857">
        <v>0</v>
      </c>
      <c r="O857">
        <v>0</v>
      </c>
      <c r="P857" s="1">
        <v>0</v>
      </c>
      <c r="Q857" t="s">
        <v>15</v>
      </c>
      <c r="S857" t="str">
        <f>IF(Table1[[#This Row],[HITS submitted before]]&lt;&gt;0,Table1[[#This Row],[Worker ID]],0)</f>
        <v>AIYF5ONL21I9A</v>
      </c>
      <c r="T857">
        <f>IF(Table1[[#This Row],[Number of HITs approved or rejected - Last 30 days]]&lt;&gt;0,Table1[[#This Row],[Worker ID]],0)</f>
        <v>0</v>
      </c>
      <c r="U857" t="str">
        <f>IF(AND(Table1[[#This Row],[HITS submitted before]]&lt;&gt;0,Table1[[#This Row],[Number of HITs approved or rejected - Last 30 days]]=0),Table1[[#This Row],[Worker ID]],0)</f>
        <v>AIYF5ONL21I9A</v>
      </c>
      <c r="V857">
        <f>IF(AND(Table1[[#This Row],[HITS submitted before]]=0,Table1[[#This Row],[Number of HITs approved or rejected - Last 30 days]]&lt;&gt;0),Table1[[#This Row],[Worker ID]],0)</f>
        <v>0</v>
      </c>
      <c r="W857">
        <f>IF(AND(Table1[[#This Row],[HITS submitted before]]&lt;&gt;0,Table1[[#This Row],[Number of HITs approved or rejected - Last 30 days]]&lt;&gt;0),Table1[[#This Row],[Worker ID]],0)</f>
        <v>0</v>
      </c>
    </row>
    <row r="858" spans="1:23" x14ac:dyDescent="0.25">
      <c r="A858" t="s">
        <v>1603</v>
      </c>
      <c r="B858" t="s">
        <v>1604</v>
      </c>
      <c r="C858">
        <v>1</v>
      </c>
      <c r="D858">
        <v>1</v>
      </c>
      <c r="E858" s="1">
        <v>1</v>
      </c>
      <c r="F858">
        <f>Table1[[#This Row],[Number of HITs approved or rejected - Lifetime]]-Table1[[#This Row],[Number of HITs approved or rejected - Last 30 days]]</f>
        <v>1</v>
      </c>
      <c r="G858">
        <f>Table1[[#This Row],[Number of HITs approved - Lifetime]]-Table1[[#This Row],[Number of HITs approved - Last 30 days]]</f>
        <v>1</v>
      </c>
      <c r="H858">
        <f>IF(Table1[[#This Row],[HITS submitted before]]&gt;Table1[[#This Row],[HITs Approved Before]],Table1[[#This Row],[HITS submitted before]]-Table1[[#This Row],[HITs Approved Before]],0)</f>
        <v>0</v>
      </c>
      <c r="I858">
        <v>0</v>
      </c>
      <c r="J858">
        <v>0</v>
      </c>
      <c r="K858">
        <f>Table1[[#This Row],[Number of HITs approved or rejected - Last 30 days]]-Table1[[#This Row],[Number of HITs approved - Last 30 days]]</f>
        <v>0</v>
      </c>
      <c r="L85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8" s="1">
        <v>0</v>
      </c>
      <c r="N858">
        <v>0</v>
      </c>
      <c r="O858">
        <v>0</v>
      </c>
      <c r="P858" s="1">
        <v>0</v>
      </c>
      <c r="Q858" t="s">
        <v>15</v>
      </c>
      <c r="S858" t="str">
        <f>IF(Table1[[#This Row],[HITS submitted before]]&lt;&gt;0,Table1[[#This Row],[Worker ID]],0)</f>
        <v>AJ42YMOV3NRJO</v>
      </c>
      <c r="T858">
        <f>IF(Table1[[#This Row],[Number of HITs approved or rejected - Last 30 days]]&lt;&gt;0,Table1[[#This Row],[Worker ID]],0)</f>
        <v>0</v>
      </c>
      <c r="U858" t="str">
        <f>IF(AND(Table1[[#This Row],[HITS submitted before]]&lt;&gt;0,Table1[[#This Row],[Number of HITs approved or rejected - Last 30 days]]=0),Table1[[#This Row],[Worker ID]],0)</f>
        <v>AJ42YMOV3NRJO</v>
      </c>
      <c r="V858">
        <f>IF(AND(Table1[[#This Row],[HITS submitted before]]=0,Table1[[#This Row],[Number of HITs approved or rejected - Last 30 days]]&lt;&gt;0),Table1[[#This Row],[Worker ID]],0)</f>
        <v>0</v>
      </c>
      <c r="W858">
        <f>IF(AND(Table1[[#This Row],[HITS submitted before]]&lt;&gt;0,Table1[[#This Row],[Number of HITs approved or rejected - Last 30 days]]&lt;&gt;0),Table1[[#This Row],[Worker ID]],0)</f>
        <v>0</v>
      </c>
    </row>
    <row r="859" spans="1:23" x14ac:dyDescent="0.25">
      <c r="A859" t="s">
        <v>1609</v>
      </c>
      <c r="B859" t="s">
        <v>1610</v>
      </c>
      <c r="C859">
        <v>1</v>
      </c>
      <c r="D859">
        <v>1</v>
      </c>
      <c r="E859" s="1">
        <v>1</v>
      </c>
      <c r="F859">
        <f>Table1[[#This Row],[Number of HITs approved or rejected - Lifetime]]-Table1[[#This Row],[Number of HITs approved or rejected - Last 30 days]]</f>
        <v>1</v>
      </c>
      <c r="G859">
        <f>Table1[[#This Row],[Number of HITs approved - Lifetime]]-Table1[[#This Row],[Number of HITs approved - Last 30 days]]</f>
        <v>1</v>
      </c>
      <c r="H859">
        <f>IF(Table1[[#This Row],[HITS submitted before]]&gt;Table1[[#This Row],[HITs Approved Before]],Table1[[#This Row],[HITS submitted before]]-Table1[[#This Row],[HITs Approved Before]],0)</f>
        <v>0</v>
      </c>
      <c r="I859">
        <v>0</v>
      </c>
      <c r="J859">
        <v>0</v>
      </c>
      <c r="K859">
        <f>Table1[[#This Row],[Number of HITs approved or rejected - Last 30 days]]-Table1[[#This Row],[Number of HITs approved - Last 30 days]]</f>
        <v>0</v>
      </c>
      <c r="L85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59" s="1">
        <v>0</v>
      </c>
      <c r="N859">
        <v>0</v>
      </c>
      <c r="O859">
        <v>0</v>
      </c>
      <c r="P859" s="1">
        <v>0</v>
      </c>
      <c r="Q859" t="s">
        <v>15</v>
      </c>
      <c r="S859" t="str">
        <f>IF(Table1[[#This Row],[HITS submitted before]]&lt;&gt;0,Table1[[#This Row],[Worker ID]],0)</f>
        <v>AJFOK0LKHA8KH</v>
      </c>
      <c r="T859">
        <f>IF(Table1[[#This Row],[Number of HITs approved or rejected - Last 30 days]]&lt;&gt;0,Table1[[#This Row],[Worker ID]],0)</f>
        <v>0</v>
      </c>
      <c r="U859" t="str">
        <f>IF(AND(Table1[[#This Row],[HITS submitted before]]&lt;&gt;0,Table1[[#This Row],[Number of HITs approved or rejected - Last 30 days]]=0),Table1[[#This Row],[Worker ID]],0)</f>
        <v>AJFOK0LKHA8KH</v>
      </c>
      <c r="V859">
        <f>IF(AND(Table1[[#This Row],[HITS submitted before]]=0,Table1[[#This Row],[Number of HITs approved or rejected - Last 30 days]]&lt;&gt;0),Table1[[#This Row],[Worker ID]],0)</f>
        <v>0</v>
      </c>
      <c r="W859">
        <f>IF(AND(Table1[[#This Row],[HITS submitted before]]&lt;&gt;0,Table1[[#This Row],[Number of HITs approved or rejected - Last 30 days]]&lt;&gt;0),Table1[[#This Row],[Worker ID]],0)</f>
        <v>0</v>
      </c>
    </row>
    <row r="860" spans="1:23" x14ac:dyDescent="0.25">
      <c r="A860" t="s">
        <v>1611</v>
      </c>
      <c r="B860" t="s">
        <v>1612</v>
      </c>
      <c r="C860">
        <v>1</v>
      </c>
      <c r="D860">
        <v>1</v>
      </c>
      <c r="E860" s="1">
        <v>1</v>
      </c>
      <c r="F860">
        <f>Table1[[#This Row],[Number of HITs approved or rejected - Lifetime]]-Table1[[#This Row],[Number of HITs approved or rejected - Last 30 days]]</f>
        <v>1</v>
      </c>
      <c r="G860">
        <f>Table1[[#This Row],[Number of HITs approved - Lifetime]]-Table1[[#This Row],[Number of HITs approved - Last 30 days]]</f>
        <v>1</v>
      </c>
      <c r="H860">
        <f>IF(Table1[[#This Row],[HITS submitted before]]&gt;Table1[[#This Row],[HITs Approved Before]],Table1[[#This Row],[HITS submitted before]]-Table1[[#This Row],[HITs Approved Before]],0)</f>
        <v>0</v>
      </c>
      <c r="I860">
        <v>0</v>
      </c>
      <c r="J860">
        <v>0</v>
      </c>
      <c r="K860">
        <f>Table1[[#This Row],[Number of HITs approved or rejected - Last 30 days]]-Table1[[#This Row],[Number of HITs approved - Last 30 days]]</f>
        <v>0</v>
      </c>
      <c r="L86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0" s="1">
        <v>0</v>
      </c>
      <c r="N860">
        <v>0</v>
      </c>
      <c r="O860">
        <v>0</v>
      </c>
      <c r="P860" s="1">
        <v>0</v>
      </c>
      <c r="Q860" t="s">
        <v>15</v>
      </c>
      <c r="S860" t="str">
        <f>IF(Table1[[#This Row],[HITS submitted before]]&lt;&gt;0,Table1[[#This Row],[Worker ID]],0)</f>
        <v>AJITVMEZBS508</v>
      </c>
      <c r="T860">
        <f>IF(Table1[[#This Row],[Number of HITs approved or rejected - Last 30 days]]&lt;&gt;0,Table1[[#This Row],[Worker ID]],0)</f>
        <v>0</v>
      </c>
      <c r="U860" t="str">
        <f>IF(AND(Table1[[#This Row],[HITS submitted before]]&lt;&gt;0,Table1[[#This Row],[Number of HITs approved or rejected - Last 30 days]]=0),Table1[[#This Row],[Worker ID]],0)</f>
        <v>AJITVMEZBS508</v>
      </c>
      <c r="V860">
        <f>IF(AND(Table1[[#This Row],[HITS submitted before]]=0,Table1[[#This Row],[Number of HITs approved or rejected - Last 30 days]]&lt;&gt;0),Table1[[#This Row],[Worker ID]],0)</f>
        <v>0</v>
      </c>
      <c r="W860">
        <f>IF(AND(Table1[[#This Row],[HITS submitted before]]&lt;&gt;0,Table1[[#This Row],[Number of HITs approved or rejected - Last 30 days]]&lt;&gt;0),Table1[[#This Row],[Worker ID]],0)</f>
        <v>0</v>
      </c>
    </row>
    <row r="861" spans="1:23" x14ac:dyDescent="0.25">
      <c r="A861" t="s">
        <v>1617</v>
      </c>
      <c r="B861" t="s">
        <v>1618</v>
      </c>
      <c r="C861">
        <v>1</v>
      </c>
      <c r="D861">
        <v>1</v>
      </c>
      <c r="E861" s="1">
        <v>1</v>
      </c>
      <c r="F861">
        <f>Table1[[#This Row],[Number of HITs approved or rejected - Lifetime]]-Table1[[#This Row],[Number of HITs approved or rejected - Last 30 days]]</f>
        <v>1</v>
      </c>
      <c r="G861">
        <f>Table1[[#This Row],[Number of HITs approved - Lifetime]]-Table1[[#This Row],[Number of HITs approved - Last 30 days]]</f>
        <v>1</v>
      </c>
      <c r="H861">
        <f>IF(Table1[[#This Row],[HITS submitted before]]&gt;Table1[[#This Row],[HITs Approved Before]],Table1[[#This Row],[HITS submitted before]]-Table1[[#This Row],[HITs Approved Before]],0)</f>
        <v>0</v>
      </c>
      <c r="I861">
        <v>0</v>
      </c>
      <c r="J861">
        <v>0</v>
      </c>
      <c r="K861">
        <f>Table1[[#This Row],[Number of HITs approved or rejected - Last 30 days]]-Table1[[#This Row],[Number of HITs approved - Last 30 days]]</f>
        <v>0</v>
      </c>
      <c r="L86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1" s="1">
        <v>0</v>
      </c>
      <c r="N861">
        <v>0</v>
      </c>
      <c r="O861">
        <v>0</v>
      </c>
      <c r="P861" s="1">
        <v>0</v>
      </c>
      <c r="Q861" t="s">
        <v>15</v>
      </c>
      <c r="S861" t="str">
        <f>IF(Table1[[#This Row],[HITS submitted before]]&lt;&gt;0,Table1[[#This Row],[Worker ID]],0)</f>
        <v>AK7OWBZVKPS5Q</v>
      </c>
      <c r="T861">
        <f>IF(Table1[[#This Row],[Number of HITs approved or rejected - Last 30 days]]&lt;&gt;0,Table1[[#This Row],[Worker ID]],0)</f>
        <v>0</v>
      </c>
      <c r="U861" t="str">
        <f>IF(AND(Table1[[#This Row],[HITS submitted before]]&lt;&gt;0,Table1[[#This Row],[Number of HITs approved or rejected - Last 30 days]]=0),Table1[[#This Row],[Worker ID]],0)</f>
        <v>AK7OWBZVKPS5Q</v>
      </c>
      <c r="V861">
        <f>IF(AND(Table1[[#This Row],[HITS submitted before]]=0,Table1[[#This Row],[Number of HITs approved or rejected - Last 30 days]]&lt;&gt;0),Table1[[#This Row],[Worker ID]],0)</f>
        <v>0</v>
      </c>
      <c r="W861">
        <f>IF(AND(Table1[[#This Row],[HITS submitted before]]&lt;&gt;0,Table1[[#This Row],[Number of HITs approved or rejected - Last 30 days]]&lt;&gt;0),Table1[[#This Row],[Worker ID]],0)</f>
        <v>0</v>
      </c>
    </row>
    <row r="862" spans="1:23" x14ac:dyDescent="0.25">
      <c r="A862" t="s">
        <v>1621</v>
      </c>
      <c r="B862" t="s">
        <v>1622</v>
      </c>
      <c r="C862">
        <v>1</v>
      </c>
      <c r="D862">
        <v>1</v>
      </c>
      <c r="E862" s="1">
        <v>1</v>
      </c>
      <c r="F862">
        <f>Table1[[#This Row],[Number of HITs approved or rejected - Lifetime]]-Table1[[#This Row],[Number of HITs approved or rejected - Last 30 days]]</f>
        <v>1</v>
      </c>
      <c r="G862">
        <f>Table1[[#This Row],[Number of HITs approved - Lifetime]]-Table1[[#This Row],[Number of HITs approved - Last 30 days]]</f>
        <v>1</v>
      </c>
      <c r="H862">
        <f>IF(Table1[[#This Row],[HITS submitted before]]&gt;Table1[[#This Row],[HITs Approved Before]],Table1[[#This Row],[HITS submitted before]]-Table1[[#This Row],[HITs Approved Before]],0)</f>
        <v>0</v>
      </c>
      <c r="I862">
        <v>0</v>
      </c>
      <c r="J862">
        <v>0</v>
      </c>
      <c r="K862">
        <f>Table1[[#This Row],[Number of HITs approved or rejected - Last 30 days]]-Table1[[#This Row],[Number of HITs approved - Last 30 days]]</f>
        <v>0</v>
      </c>
      <c r="L86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2" s="1">
        <v>0</v>
      </c>
      <c r="N862">
        <v>0</v>
      </c>
      <c r="O862">
        <v>0</v>
      </c>
      <c r="P862" s="1">
        <v>0</v>
      </c>
      <c r="Q862" t="s">
        <v>15</v>
      </c>
      <c r="S862" t="str">
        <f>IF(Table1[[#This Row],[HITS submitted before]]&lt;&gt;0,Table1[[#This Row],[Worker ID]],0)</f>
        <v>AKFW2TDY6J9K3</v>
      </c>
      <c r="T862">
        <f>IF(Table1[[#This Row],[Number of HITs approved or rejected - Last 30 days]]&lt;&gt;0,Table1[[#This Row],[Worker ID]],0)</f>
        <v>0</v>
      </c>
      <c r="U862" t="str">
        <f>IF(AND(Table1[[#This Row],[HITS submitted before]]&lt;&gt;0,Table1[[#This Row],[Number of HITs approved or rejected - Last 30 days]]=0),Table1[[#This Row],[Worker ID]],0)</f>
        <v>AKFW2TDY6J9K3</v>
      </c>
      <c r="V862">
        <f>IF(AND(Table1[[#This Row],[HITS submitted before]]=0,Table1[[#This Row],[Number of HITs approved or rejected - Last 30 days]]&lt;&gt;0),Table1[[#This Row],[Worker ID]],0)</f>
        <v>0</v>
      </c>
      <c r="W862">
        <f>IF(AND(Table1[[#This Row],[HITS submitted before]]&lt;&gt;0,Table1[[#This Row],[Number of HITs approved or rejected - Last 30 days]]&lt;&gt;0),Table1[[#This Row],[Worker ID]],0)</f>
        <v>0</v>
      </c>
    </row>
    <row r="863" spans="1:23" x14ac:dyDescent="0.25">
      <c r="A863" t="s">
        <v>1623</v>
      </c>
      <c r="B863" t="s">
        <v>1624</v>
      </c>
      <c r="C863">
        <v>1</v>
      </c>
      <c r="D863">
        <v>1</v>
      </c>
      <c r="E863" s="1">
        <v>1</v>
      </c>
      <c r="F863">
        <f>Table1[[#This Row],[Number of HITs approved or rejected - Lifetime]]-Table1[[#This Row],[Number of HITs approved or rejected - Last 30 days]]</f>
        <v>1</v>
      </c>
      <c r="G863">
        <f>Table1[[#This Row],[Number of HITs approved - Lifetime]]-Table1[[#This Row],[Number of HITs approved - Last 30 days]]</f>
        <v>1</v>
      </c>
      <c r="H863">
        <f>IF(Table1[[#This Row],[HITS submitted before]]&gt;Table1[[#This Row],[HITs Approved Before]],Table1[[#This Row],[HITS submitted before]]-Table1[[#This Row],[HITs Approved Before]],0)</f>
        <v>0</v>
      </c>
      <c r="I863">
        <v>0</v>
      </c>
      <c r="J863">
        <v>0</v>
      </c>
      <c r="K863">
        <f>Table1[[#This Row],[Number of HITs approved or rejected - Last 30 days]]-Table1[[#This Row],[Number of HITs approved - Last 30 days]]</f>
        <v>0</v>
      </c>
      <c r="L86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3" s="1">
        <v>0</v>
      </c>
      <c r="N863">
        <v>0</v>
      </c>
      <c r="O863">
        <v>0</v>
      </c>
      <c r="P863" s="1">
        <v>0</v>
      </c>
      <c r="Q863" t="s">
        <v>15</v>
      </c>
      <c r="S863" t="str">
        <f>IF(Table1[[#This Row],[HITS submitted before]]&lt;&gt;0,Table1[[#This Row],[Worker ID]],0)</f>
        <v>AKHVXXXX53S5G</v>
      </c>
      <c r="T863">
        <f>IF(Table1[[#This Row],[Number of HITs approved or rejected - Last 30 days]]&lt;&gt;0,Table1[[#This Row],[Worker ID]],0)</f>
        <v>0</v>
      </c>
      <c r="U863" t="str">
        <f>IF(AND(Table1[[#This Row],[HITS submitted before]]&lt;&gt;0,Table1[[#This Row],[Number of HITs approved or rejected - Last 30 days]]=0),Table1[[#This Row],[Worker ID]],0)</f>
        <v>AKHVXXXX53S5G</v>
      </c>
      <c r="V863">
        <f>IF(AND(Table1[[#This Row],[HITS submitted before]]=0,Table1[[#This Row],[Number of HITs approved or rejected - Last 30 days]]&lt;&gt;0),Table1[[#This Row],[Worker ID]],0)</f>
        <v>0</v>
      </c>
      <c r="W863">
        <f>IF(AND(Table1[[#This Row],[HITS submitted before]]&lt;&gt;0,Table1[[#This Row],[Number of HITs approved or rejected - Last 30 days]]&lt;&gt;0),Table1[[#This Row],[Worker ID]],0)</f>
        <v>0</v>
      </c>
    </row>
    <row r="864" spans="1:23" x14ac:dyDescent="0.25">
      <c r="A864" t="s">
        <v>1625</v>
      </c>
      <c r="B864" t="s">
        <v>1626</v>
      </c>
      <c r="C864">
        <v>1</v>
      </c>
      <c r="D864">
        <v>1</v>
      </c>
      <c r="E864" s="1">
        <v>1</v>
      </c>
      <c r="F864">
        <f>Table1[[#This Row],[Number of HITs approved or rejected - Lifetime]]-Table1[[#This Row],[Number of HITs approved or rejected - Last 30 days]]</f>
        <v>1</v>
      </c>
      <c r="G864">
        <f>Table1[[#This Row],[Number of HITs approved - Lifetime]]-Table1[[#This Row],[Number of HITs approved - Last 30 days]]</f>
        <v>1</v>
      </c>
      <c r="H864">
        <f>IF(Table1[[#This Row],[HITS submitted before]]&gt;Table1[[#This Row],[HITs Approved Before]],Table1[[#This Row],[HITS submitted before]]-Table1[[#This Row],[HITs Approved Before]],0)</f>
        <v>0</v>
      </c>
      <c r="I864">
        <v>0</v>
      </c>
      <c r="J864">
        <v>0</v>
      </c>
      <c r="K864">
        <f>Table1[[#This Row],[Number of HITs approved or rejected - Last 30 days]]-Table1[[#This Row],[Number of HITs approved - Last 30 days]]</f>
        <v>0</v>
      </c>
      <c r="L86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4" s="1">
        <v>0</v>
      </c>
      <c r="N864">
        <v>0</v>
      </c>
      <c r="O864">
        <v>0</v>
      </c>
      <c r="P864" s="1">
        <v>0</v>
      </c>
      <c r="Q864" t="s">
        <v>15</v>
      </c>
      <c r="S864" t="str">
        <f>IF(Table1[[#This Row],[HITS submitted before]]&lt;&gt;0,Table1[[#This Row],[Worker ID]],0)</f>
        <v>AKI4CQTTP20HP</v>
      </c>
      <c r="T864">
        <f>IF(Table1[[#This Row],[Number of HITs approved or rejected - Last 30 days]]&lt;&gt;0,Table1[[#This Row],[Worker ID]],0)</f>
        <v>0</v>
      </c>
      <c r="U864" t="str">
        <f>IF(AND(Table1[[#This Row],[HITS submitted before]]&lt;&gt;0,Table1[[#This Row],[Number of HITs approved or rejected - Last 30 days]]=0),Table1[[#This Row],[Worker ID]],0)</f>
        <v>AKI4CQTTP20HP</v>
      </c>
      <c r="V864">
        <f>IF(AND(Table1[[#This Row],[HITS submitted before]]=0,Table1[[#This Row],[Number of HITs approved or rejected - Last 30 days]]&lt;&gt;0),Table1[[#This Row],[Worker ID]],0)</f>
        <v>0</v>
      </c>
      <c r="W864">
        <f>IF(AND(Table1[[#This Row],[HITS submitted before]]&lt;&gt;0,Table1[[#This Row],[Number of HITs approved or rejected - Last 30 days]]&lt;&gt;0),Table1[[#This Row],[Worker ID]],0)</f>
        <v>0</v>
      </c>
    </row>
    <row r="865" spans="1:23" x14ac:dyDescent="0.25">
      <c r="A865" t="s">
        <v>1627</v>
      </c>
      <c r="B865" t="s">
        <v>1628</v>
      </c>
      <c r="C865">
        <v>1</v>
      </c>
      <c r="D865">
        <v>1</v>
      </c>
      <c r="E865" s="1">
        <v>1</v>
      </c>
      <c r="F865">
        <f>Table1[[#This Row],[Number of HITs approved or rejected - Lifetime]]-Table1[[#This Row],[Number of HITs approved or rejected - Last 30 days]]</f>
        <v>1</v>
      </c>
      <c r="G865">
        <f>Table1[[#This Row],[Number of HITs approved - Lifetime]]-Table1[[#This Row],[Number of HITs approved - Last 30 days]]</f>
        <v>1</v>
      </c>
      <c r="H865">
        <f>IF(Table1[[#This Row],[HITS submitted before]]&gt;Table1[[#This Row],[HITs Approved Before]],Table1[[#This Row],[HITS submitted before]]-Table1[[#This Row],[HITs Approved Before]],0)</f>
        <v>0</v>
      </c>
      <c r="I865">
        <v>0</v>
      </c>
      <c r="J865">
        <v>0</v>
      </c>
      <c r="K865">
        <f>Table1[[#This Row],[Number of HITs approved or rejected - Last 30 days]]-Table1[[#This Row],[Number of HITs approved - Last 30 days]]</f>
        <v>0</v>
      </c>
      <c r="L86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5" s="1">
        <v>0</v>
      </c>
      <c r="N865">
        <v>0</v>
      </c>
      <c r="O865">
        <v>0</v>
      </c>
      <c r="P865" s="1">
        <v>0</v>
      </c>
      <c r="Q865" t="s">
        <v>15</v>
      </c>
      <c r="S865" t="str">
        <f>IF(Table1[[#This Row],[HITS submitted before]]&lt;&gt;0,Table1[[#This Row],[Worker ID]],0)</f>
        <v>AL0UT6ZCOJBWD</v>
      </c>
      <c r="T865">
        <f>IF(Table1[[#This Row],[Number of HITs approved or rejected - Last 30 days]]&lt;&gt;0,Table1[[#This Row],[Worker ID]],0)</f>
        <v>0</v>
      </c>
      <c r="U865" t="str">
        <f>IF(AND(Table1[[#This Row],[HITS submitted before]]&lt;&gt;0,Table1[[#This Row],[Number of HITs approved or rejected - Last 30 days]]=0),Table1[[#This Row],[Worker ID]],0)</f>
        <v>AL0UT6ZCOJBWD</v>
      </c>
      <c r="V865">
        <f>IF(AND(Table1[[#This Row],[HITS submitted before]]=0,Table1[[#This Row],[Number of HITs approved or rejected - Last 30 days]]&lt;&gt;0),Table1[[#This Row],[Worker ID]],0)</f>
        <v>0</v>
      </c>
      <c r="W865">
        <f>IF(AND(Table1[[#This Row],[HITS submitted before]]&lt;&gt;0,Table1[[#This Row],[Number of HITs approved or rejected - Last 30 days]]&lt;&gt;0),Table1[[#This Row],[Worker ID]],0)</f>
        <v>0</v>
      </c>
    </row>
    <row r="866" spans="1:23" x14ac:dyDescent="0.25">
      <c r="A866" t="s">
        <v>1629</v>
      </c>
      <c r="B866" t="s">
        <v>1630</v>
      </c>
      <c r="C866">
        <v>1</v>
      </c>
      <c r="D866">
        <v>1</v>
      </c>
      <c r="E866" s="1">
        <v>1</v>
      </c>
      <c r="F866">
        <f>Table1[[#This Row],[Number of HITs approved or rejected - Lifetime]]-Table1[[#This Row],[Number of HITs approved or rejected - Last 30 days]]</f>
        <v>1</v>
      </c>
      <c r="G866">
        <f>Table1[[#This Row],[Number of HITs approved - Lifetime]]-Table1[[#This Row],[Number of HITs approved - Last 30 days]]</f>
        <v>1</v>
      </c>
      <c r="H866">
        <f>IF(Table1[[#This Row],[HITS submitted before]]&gt;Table1[[#This Row],[HITs Approved Before]],Table1[[#This Row],[HITS submitted before]]-Table1[[#This Row],[HITs Approved Before]],0)</f>
        <v>0</v>
      </c>
      <c r="I866">
        <v>0</v>
      </c>
      <c r="J866">
        <v>0</v>
      </c>
      <c r="K866">
        <f>Table1[[#This Row],[Number of HITs approved or rejected - Last 30 days]]-Table1[[#This Row],[Number of HITs approved - Last 30 days]]</f>
        <v>0</v>
      </c>
      <c r="L86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6" s="1">
        <v>0</v>
      </c>
      <c r="N866">
        <v>0</v>
      </c>
      <c r="O866">
        <v>0</v>
      </c>
      <c r="P866" s="1">
        <v>0</v>
      </c>
      <c r="Q866" t="s">
        <v>15</v>
      </c>
      <c r="S866" t="str">
        <f>IF(Table1[[#This Row],[HITS submitted before]]&lt;&gt;0,Table1[[#This Row],[Worker ID]],0)</f>
        <v>ALAIDGUTY4Q6I</v>
      </c>
      <c r="T866">
        <f>IF(Table1[[#This Row],[Number of HITs approved or rejected - Last 30 days]]&lt;&gt;0,Table1[[#This Row],[Worker ID]],0)</f>
        <v>0</v>
      </c>
      <c r="U866" t="str">
        <f>IF(AND(Table1[[#This Row],[HITS submitted before]]&lt;&gt;0,Table1[[#This Row],[Number of HITs approved or rejected - Last 30 days]]=0),Table1[[#This Row],[Worker ID]],0)</f>
        <v>ALAIDGUTY4Q6I</v>
      </c>
      <c r="V866">
        <f>IF(AND(Table1[[#This Row],[HITS submitted before]]=0,Table1[[#This Row],[Number of HITs approved or rejected - Last 30 days]]&lt;&gt;0),Table1[[#This Row],[Worker ID]],0)</f>
        <v>0</v>
      </c>
      <c r="W866">
        <f>IF(AND(Table1[[#This Row],[HITS submitted before]]&lt;&gt;0,Table1[[#This Row],[Number of HITs approved or rejected - Last 30 days]]&lt;&gt;0),Table1[[#This Row],[Worker ID]],0)</f>
        <v>0</v>
      </c>
    </row>
    <row r="867" spans="1:23" x14ac:dyDescent="0.25">
      <c r="A867" t="s">
        <v>1633</v>
      </c>
      <c r="B867" t="s">
        <v>1634</v>
      </c>
      <c r="C867">
        <v>1</v>
      </c>
      <c r="D867">
        <v>1</v>
      </c>
      <c r="E867" s="1">
        <v>1</v>
      </c>
      <c r="F867">
        <f>Table1[[#This Row],[Number of HITs approved or rejected - Lifetime]]-Table1[[#This Row],[Number of HITs approved or rejected - Last 30 days]]</f>
        <v>1</v>
      </c>
      <c r="G867">
        <f>Table1[[#This Row],[Number of HITs approved - Lifetime]]-Table1[[#This Row],[Number of HITs approved - Last 30 days]]</f>
        <v>1</v>
      </c>
      <c r="H867">
        <f>IF(Table1[[#This Row],[HITS submitted before]]&gt;Table1[[#This Row],[HITs Approved Before]],Table1[[#This Row],[HITS submitted before]]-Table1[[#This Row],[HITs Approved Before]],0)</f>
        <v>0</v>
      </c>
      <c r="I867">
        <v>0</v>
      </c>
      <c r="J867">
        <v>0</v>
      </c>
      <c r="K867">
        <f>Table1[[#This Row],[Number of HITs approved or rejected - Last 30 days]]-Table1[[#This Row],[Number of HITs approved - Last 30 days]]</f>
        <v>0</v>
      </c>
      <c r="L86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7" s="1">
        <v>0</v>
      </c>
      <c r="N867">
        <v>0</v>
      </c>
      <c r="O867">
        <v>0</v>
      </c>
      <c r="P867" s="1">
        <v>0</v>
      </c>
      <c r="Q867" t="s">
        <v>15</v>
      </c>
      <c r="S867" t="str">
        <f>IF(Table1[[#This Row],[HITS submitted before]]&lt;&gt;0,Table1[[#This Row],[Worker ID]],0)</f>
        <v>ALFCWNQW2UZ17</v>
      </c>
      <c r="T867">
        <f>IF(Table1[[#This Row],[Number of HITs approved or rejected - Last 30 days]]&lt;&gt;0,Table1[[#This Row],[Worker ID]],0)</f>
        <v>0</v>
      </c>
      <c r="U867" t="str">
        <f>IF(AND(Table1[[#This Row],[HITS submitted before]]&lt;&gt;0,Table1[[#This Row],[Number of HITs approved or rejected - Last 30 days]]=0),Table1[[#This Row],[Worker ID]],0)</f>
        <v>ALFCWNQW2UZ17</v>
      </c>
      <c r="V867">
        <f>IF(AND(Table1[[#This Row],[HITS submitted before]]=0,Table1[[#This Row],[Number of HITs approved or rejected - Last 30 days]]&lt;&gt;0),Table1[[#This Row],[Worker ID]],0)</f>
        <v>0</v>
      </c>
      <c r="W867">
        <f>IF(AND(Table1[[#This Row],[HITS submitted before]]&lt;&gt;0,Table1[[#This Row],[Number of HITs approved or rejected - Last 30 days]]&lt;&gt;0),Table1[[#This Row],[Worker ID]],0)</f>
        <v>0</v>
      </c>
    </row>
    <row r="868" spans="1:23" x14ac:dyDescent="0.25">
      <c r="A868" t="s">
        <v>1635</v>
      </c>
      <c r="B868" t="s">
        <v>1636</v>
      </c>
      <c r="C868">
        <v>1</v>
      </c>
      <c r="D868">
        <v>1</v>
      </c>
      <c r="E868" s="1">
        <v>1</v>
      </c>
      <c r="F868">
        <f>Table1[[#This Row],[Number of HITs approved or rejected - Lifetime]]-Table1[[#This Row],[Number of HITs approved or rejected - Last 30 days]]</f>
        <v>1</v>
      </c>
      <c r="G868">
        <f>Table1[[#This Row],[Number of HITs approved - Lifetime]]-Table1[[#This Row],[Number of HITs approved - Last 30 days]]</f>
        <v>1</v>
      </c>
      <c r="H868">
        <f>IF(Table1[[#This Row],[HITS submitted before]]&gt;Table1[[#This Row],[HITs Approved Before]],Table1[[#This Row],[HITS submitted before]]-Table1[[#This Row],[HITs Approved Before]],0)</f>
        <v>0</v>
      </c>
      <c r="I868">
        <v>0</v>
      </c>
      <c r="J868">
        <v>0</v>
      </c>
      <c r="K868">
        <f>Table1[[#This Row],[Number of HITs approved or rejected - Last 30 days]]-Table1[[#This Row],[Number of HITs approved - Last 30 days]]</f>
        <v>0</v>
      </c>
      <c r="L86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8" s="1">
        <v>0</v>
      </c>
      <c r="N868">
        <v>0</v>
      </c>
      <c r="O868">
        <v>0</v>
      </c>
      <c r="P868" s="1">
        <v>0</v>
      </c>
      <c r="Q868" t="s">
        <v>15</v>
      </c>
      <c r="S868" t="str">
        <f>IF(Table1[[#This Row],[HITS submitted before]]&lt;&gt;0,Table1[[#This Row],[Worker ID]],0)</f>
        <v>ALG643T5DHNAQ</v>
      </c>
      <c r="T868">
        <f>IF(Table1[[#This Row],[Number of HITs approved or rejected - Last 30 days]]&lt;&gt;0,Table1[[#This Row],[Worker ID]],0)</f>
        <v>0</v>
      </c>
      <c r="U868" t="str">
        <f>IF(AND(Table1[[#This Row],[HITS submitted before]]&lt;&gt;0,Table1[[#This Row],[Number of HITs approved or rejected - Last 30 days]]=0),Table1[[#This Row],[Worker ID]],0)</f>
        <v>ALG643T5DHNAQ</v>
      </c>
      <c r="V868">
        <f>IF(AND(Table1[[#This Row],[HITS submitted before]]=0,Table1[[#This Row],[Number of HITs approved or rejected - Last 30 days]]&lt;&gt;0),Table1[[#This Row],[Worker ID]],0)</f>
        <v>0</v>
      </c>
      <c r="W868">
        <f>IF(AND(Table1[[#This Row],[HITS submitted before]]&lt;&gt;0,Table1[[#This Row],[Number of HITs approved or rejected - Last 30 days]]&lt;&gt;0),Table1[[#This Row],[Worker ID]],0)</f>
        <v>0</v>
      </c>
    </row>
    <row r="869" spans="1:23" x14ac:dyDescent="0.25">
      <c r="A869" t="s">
        <v>1637</v>
      </c>
      <c r="B869" t="s">
        <v>1638</v>
      </c>
      <c r="C869">
        <v>1</v>
      </c>
      <c r="D869">
        <v>1</v>
      </c>
      <c r="E869" s="1">
        <v>1</v>
      </c>
      <c r="F869">
        <f>Table1[[#This Row],[Number of HITs approved or rejected - Lifetime]]-Table1[[#This Row],[Number of HITs approved or rejected - Last 30 days]]</f>
        <v>1</v>
      </c>
      <c r="G869">
        <f>Table1[[#This Row],[Number of HITs approved - Lifetime]]-Table1[[#This Row],[Number of HITs approved - Last 30 days]]</f>
        <v>1</v>
      </c>
      <c r="H869">
        <f>IF(Table1[[#This Row],[HITS submitted before]]&gt;Table1[[#This Row],[HITs Approved Before]],Table1[[#This Row],[HITS submitted before]]-Table1[[#This Row],[HITs Approved Before]],0)</f>
        <v>0</v>
      </c>
      <c r="I869">
        <v>0</v>
      </c>
      <c r="J869">
        <v>0</v>
      </c>
      <c r="K869">
        <f>Table1[[#This Row],[Number of HITs approved or rejected - Last 30 days]]-Table1[[#This Row],[Number of HITs approved - Last 30 days]]</f>
        <v>0</v>
      </c>
      <c r="L86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69" s="1">
        <v>0</v>
      </c>
      <c r="N869">
        <v>0</v>
      </c>
      <c r="O869">
        <v>0</v>
      </c>
      <c r="P869" s="1">
        <v>0</v>
      </c>
      <c r="Q869" t="s">
        <v>15</v>
      </c>
      <c r="S869" t="str">
        <f>IF(Table1[[#This Row],[HITS submitted before]]&lt;&gt;0,Table1[[#This Row],[Worker ID]],0)</f>
        <v>ALJB3TSS4ZR93</v>
      </c>
      <c r="T869">
        <f>IF(Table1[[#This Row],[Number of HITs approved or rejected - Last 30 days]]&lt;&gt;0,Table1[[#This Row],[Worker ID]],0)</f>
        <v>0</v>
      </c>
      <c r="U869" t="str">
        <f>IF(AND(Table1[[#This Row],[HITS submitted before]]&lt;&gt;0,Table1[[#This Row],[Number of HITs approved or rejected - Last 30 days]]=0),Table1[[#This Row],[Worker ID]],0)</f>
        <v>ALJB3TSS4ZR93</v>
      </c>
      <c r="V869">
        <f>IF(AND(Table1[[#This Row],[HITS submitted before]]=0,Table1[[#This Row],[Number of HITs approved or rejected - Last 30 days]]&lt;&gt;0),Table1[[#This Row],[Worker ID]],0)</f>
        <v>0</v>
      </c>
      <c r="W869">
        <f>IF(AND(Table1[[#This Row],[HITS submitted before]]&lt;&gt;0,Table1[[#This Row],[Number of HITs approved or rejected - Last 30 days]]&lt;&gt;0),Table1[[#This Row],[Worker ID]],0)</f>
        <v>0</v>
      </c>
    </row>
    <row r="870" spans="1:23" x14ac:dyDescent="0.25">
      <c r="A870" t="s">
        <v>1641</v>
      </c>
      <c r="B870" t="s">
        <v>1642</v>
      </c>
      <c r="C870">
        <v>1</v>
      </c>
      <c r="D870">
        <v>1</v>
      </c>
      <c r="E870" s="1">
        <v>1</v>
      </c>
      <c r="F870">
        <f>Table1[[#This Row],[Number of HITs approved or rejected - Lifetime]]-Table1[[#This Row],[Number of HITs approved or rejected - Last 30 days]]</f>
        <v>1</v>
      </c>
      <c r="G870">
        <f>Table1[[#This Row],[Number of HITs approved - Lifetime]]-Table1[[#This Row],[Number of HITs approved - Last 30 days]]</f>
        <v>1</v>
      </c>
      <c r="H870">
        <f>IF(Table1[[#This Row],[HITS submitted before]]&gt;Table1[[#This Row],[HITs Approved Before]],Table1[[#This Row],[HITS submitted before]]-Table1[[#This Row],[HITs Approved Before]],0)</f>
        <v>0</v>
      </c>
      <c r="I870">
        <v>0</v>
      </c>
      <c r="J870">
        <v>0</v>
      </c>
      <c r="K870">
        <f>Table1[[#This Row],[Number of HITs approved or rejected - Last 30 days]]-Table1[[#This Row],[Number of HITs approved - Last 30 days]]</f>
        <v>0</v>
      </c>
      <c r="L87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0" s="1">
        <v>0</v>
      </c>
      <c r="N870">
        <v>0</v>
      </c>
      <c r="O870">
        <v>0</v>
      </c>
      <c r="P870" s="1">
        <v>0</v>
      </c>
      <c r="Q870" t="s">
        <v>15</v>
      </c>
      <c r="S870" t="str">
        <f>IF(Table1[[#This Row],[HITS submitted before]]&lt;&gt;0,Table1[[#This Row],[Worker ID]],0)</f>
        <v>ALNNPSRSN8CPL</v>
      </c>
      <c r="T870">
        <f>IF(Table1[[#This Row],[Number of HITs approved or rejected - Last 30 days]]&lt;&gt;0,Table1[[#This Row],[Worker ID]],0)</f>
        <v>0</v>
      </c>
      <c r="U870" t="str">
        <f>IF(AND(Table1[[#This Row],[HITS submitted before]]&lt;&gt;0,Table1[[#This Row],[Number of HITs approved or rejected - Last 30 days]]=0),Table1[[#This Row],[Worker ID]],0)</f>
        <v>ALNNPSRSN8CPL</v>
      </c>
      <c r="V870">
        <f>IF(AND(Table1[[#This Row],[HITS submitted before]]=0,Table1[[#This Row],[Number of HITs approved or rejected - Last 30 days]]&lt;&gt;0),Table1[[#This Row],[Worker ID]],0)</f>
        <v>0</v>
      </c>
      <c r="W870">
        <f>IF(AND(Table1[[#This Row],[HITS submitted before]]&lt;&gt;0,Table1[[#This Row],[Number of HITs approved or rejected - Last 30 days]]&lt;&gt;0),Table1[[#This Row],[Worker ID]],0)</f>
        <v>0</v>
      </c>
    </row>
    <row r="871" spans="1:23" x14ac:dyDescent="0.25">
      <c r="A871" t="s">
        <v>1653</v>
      </c>
      <c r="B871" t="s">
        <v>1654</v>
      </c>
      <c r="C871">
        <v>1</v>
      </c>
      <c r="D871">
        <v>1</v>
      </c>
      <c r="E871" s="1">
        <v>1</v>
      </c>
      <c r="F871">
        <f>Table1[[#This Row],[Number of HITs approved or rejected - Lifetime]]-Table1[[#This Row],[Number of HITs approved or rejected - Last 30 days]]</f>
        <v>1</v>
      </c>
      <c r="G871">
        <f>Table1[[#This Row],[Number of HITs approved - Lifetime]]-Table1[[#This Row],[Number of HITs approved - Last 30 days]]</f>
        <v>1</v>
      </c>
      <c r="H871">
        <f>IF(Table1[[#This Row],[HITS submitted before]]&gt;Table1[[#This Row],[HITs Approved Before]],Table1[[#This Row],[HITS submitted before]]-Table1[[#This Row],[HITs Approved Before]],0)</f>
        <v>0</v>
      </c>
      <c r="I871">
        <v>0</v>
      </c>
      <c r="J871">
        <v>0</v>
      </c>
      <c r="K871">
        <f>Table1[[#This Row],[Number of HITs approved or rejected - Last 30 days]]-Table1[[#This Row],[Number of HITs approved - Last 30 days]]</f>
        <v>0</v>
      </c>
      <c r="L87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1" s="1">
        <v>0</v>
      </c>
      <c r="N871">
        <v>0</v>
      </c>
      <c r="O871">
        <v>0</v>
      </c>
      <c r="P871" s="1">
        <v>0</v>
      </c>
      <c r="Q871" t="s">
        <v>15</v>
      </c>
      <c r="S871" t="str">
        <f>IF(Table1[[#This Row],[HITS submitted before]]&lt;&gt;0,Table1[[#This Row],[Worker ID]],0)</f>
        <v>AMMZ5UBA7Y5WW</v>
      </c>
      <c r="T871">
        <f>IF(Table1[[#This Row],[Number of HITs approved or rejected - Last 30 days]]&lt;&gt;0,Table1[[#This Row],[Worker ID]],0)</f>
        <v>0</v>
      </c>
      <c r="U871" t="str">
        <f>IF(AND(Table1[[#This Row],[HITS submitted before]]&lt;&gt;0,Table1[[#This Row],[Number of HITs approved or rejected - Last 30 days]]=0),Table1[[#This Row],[Worker ID]],0)</f>
        <v>AMMZ5UBA7Y5WW</v>
      </c>
      <c r="V871">
        <f>IF(AND(Table1[[#This Row],[HITS submitted before]]=0,Table1[[#This Row],[Number of HITs approved or rejected - Last 30 days]]&lt;&gt;0),Table1[[#This Row],[Worker ID]],0)</f>
        <v>0</v>
      </c>
      <c r="W871">
        <f>IF(AND(Table1[[#This Row],[HITS submitted before]]&lt;&gt;0,Table1[[#This Row],[Number of HITs approved or rejected - Last 30 days]]&lt;&gt;0),Table1[[#This Row],[Worker ID]],0)</f>
        <v>0</v>
      </c>
    </row>
    <row r="872" spans="1:23" x14ac:dyDescent="0.25">
      <c r="A872" t="s">
        <v>1655</v>
      </c>
      <c r="B872" t="s">
        <v>1656</v>
      </c>
      <c r="C872">
        <v>1</v>
      </c>
      <c r="D872">
        <v>1</v>
      </c>
      <c r="E872" s="1">
        <v>1</v>
      </c>
      <c r="F872">
        <f>Table1[[#This Row],[Number of HITs approved or rejected - Lifetime]]-Table1[[#This Row],[Number of HITs approved or rejected - Last 30 days]]</f>
        <v>1</v>
      </c>
      <c r="G872">
        <f>Table1[[#This Row],[Number of HITs approved - Lifetime]]-Table1[[#This Row],[Number of HITs approved - Last 30 days]]</f>
        <v>1</v>
      </c>
      <c r="H872">
        <f>IF(Table1[[#This Row],[HITS submitted before]]&gt;Table1[[#This Row],[HITs Approved Before]],Table1[[#This Row],[HITS submitted before]]-Table1[[#This Row],[HITs Approved Before]],0)</f>
        <v>0</v>
      </c>
      <c r="I872">
        <v>0</v>
      </c>
      <c r="J872">
        <v>0</v>
      </c>
      <c r="K872">
        <f>Table1[[#This Row],[Number of HITs approved or rejected - Last 30 days]]-Table1[[#This Row],[Number of HITs approved - Last 30 days]]</f>
        <v>0</v>
      </c>
      <c r="L87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2" s="1">
        <v>0</v>
      </c>
      <c r="N872">
        <v>0</v>
      </c>
      <c r="O872">
        <v>0</v>
      </c>
      <c r="P872" s="1">
        <v>0</v>
      </c>
      <c r="Q872" t="s">
        <v>15</v>
      </c>
      <c r="S872" t="str">
        <f>IF(Table1[[#This Row],[HITS submitted before]]&lt;&gt;0,Table1[[#This Row],[Worker ID]],0)</f>
        <v>AMOK8QDFQ92VQ</v>
      </c>
      <c r="T872">
        <f>IF(Table1[[#This Row],[Number of HITs approved or rejected - Last 30 days]]&lt;&gt;0,Table1[[#This Row],[Worker ID]],0)</f>
        <v>0</v>
      </c>
      <c r="U872" t="str">
        <f>IF(AND(Table1[[#This Row],[HITS submitted before]]&lt;&gt;0,Table1[[#This Row],[Number of HITs approved or rejected - Last 30 days]]=0),Table1[[#This Row],[Worker ID]],0)</f>
        <v>AMOK8QDFQ92VQ</v>
      </c>
      <c r="V872">
        <f>IF(AND(Table1[[#This Row],[HITS submitted before]]=0,Table1[[#This Row],[Number of HITs approved or rejected - Last 30 days]]&lt;&gt;0),Table1[[#This Row],[Worker ID]],0)</f>
        <v>0</v>
      </c>
      <c r="W872">
        <f>IF(AND(Table1[[#This Row],[HITS submitted before]]&lt;&gt;0,Table1[[#This Row],[Number of HITs approved or rejected - Last 30 days]]&lt;&gt;0),Table1[[#This Row],[Worker ID]],0)</f>
        <v>0</v>
      </c>
    </row>
    <row r="873" spans="1:23" x14ac:dyDescent="0.25">
      <c r="A873" t="s">
        <v>1657</v>
      </c>
      <c r="B873" t="s">
        <v>1658</v>
      </c>
      <c r="C873">
        <v>1</v>
      </c>
      <c r="D873">
        <v>1</v>
      </c>
      <c r="E873" s="1">
        <v>1</v>
      </c>
      <c r="F873">
        <f>Table1[[#This Row],[Number of HITs approved or rejected - Lifetime]]-Table1[[#This Row],[Number of HITs approved or rejected - Last 30 days]]</f>
        <v>1</v>
      </c>
      <c r="G873">
        <f>Table1[[#This Row],[Number of HITs approved - Lifetime]]-Table1[[#This Row],[Number of HITs approved - Last 30 days]]</f>
        <v>1</v>
      </c>
      <c r="H873">
        <f>IF(Table1[[#This Row],[HITS submitted before]]&gt;Table1[[#This Row],[HITs Approved Before]],Table1[[#This Row],[HITS submitted before]]-Table1[[#This Row],[HITs Approved Before]],0)</f>
        <v>0</v>
      </c>
      <c r="I873">
        <v>0</v>
      </c>
      <c r="J873">
        <v>0</v>
      </c>
      <c r="K873">
        <f>Table1[[#This Row],[Number of HITs approved or rejected - Last 30 days]]-Table1[[#This Row],[Number of HITs approved - Last 30 days]]</f>
        <v>0</v>
      </c>
      <c r="L87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3" s="1">
        <v>0</v>
      </c>
      <c r="N873">
        <v>0</v>
      </c>
      <c r="O873">
        <v>0</v>
      </c>
      <c r="P873" s="1">
        <v>0</v>
      </c>
      <c r="Q873" t="s">
        <v>15</v>
      </c>
      <c r="S873" t="str">
        <f>IF(Table1[[#This Row],[HITS submitted before]]&lt;&gt;0,Table1[[#This Row],[Worker ID]],0)</f>
        <v>AMTIFJE4A0WFB</v>
      </c>
      <c r="T873">
        <f>IF(Table1[[#This Row],[Number of HITs approved or rejected - Last 30 days]]&lt;&gt;0,Table1[[#This Row],[Worker ID]],0)</f>
        <v>0</v>
      </c>
      <c r="U873" t="str">
        <f>IF(AND(Table1[[#This Row],[HITS submitted before]]&lt;&gt;0,Table1[[#This Row],[Number of HITs approved or rejected - Last 30 days]]=0),Table1[[#This Row],[Worker ID]],0)</f>
        <v>AMTIFJE4A0WFB</v>
      </c>
      <c r="V873">
        <f>IF(AND(Table1[[#This Row],[HITS submitted before]]=0,Table1[[#This Row],[Number of HITs approved or rejected - Last 30 days]]&lt;&gt;0),Table1[[#This Row],[Worker ID]],0)</f>
        <v>0</v>
      </c>
      <c r="W873">
        <f>IF(AND(Table1[[#This Row],[HITS submitted before]]&lt;&gt;0,Table1[[#This Row],[Number of HITs approved or rejected - Last 30 days]]&lt;&gt;0),Table1[[#This Row],[Worker ID]],0)</f>
        <v>0</v>
      </c>
    </row>
    <row r="874" spans="1:23" x14ac:dyDescent="0.25">
      <c r="A874" t="s">
        <v>1659</v>
      </c>
      <c r="B874" t="s">
        <v>1660</v>
      </c>
      <c r="C874">
        <v>1</v>
      </c>
      <c r="D874">
        <v>0</v>
      </c>
      <c r="E874" s="1">
        <v>0</v>
      </c>
      <c r="F874">
        <f>Table1[[#This Row],[Number of HITs approved or rejected - Lifetime]]-Table1[[#This Row],[Number of HITs approved or rejected - Last 30 days]]</f>
        <v>1</v>
      </c>
      <c r="G874">
        <f>Table1[[#This Row],[Number of HITs approved - Lifetime]]-Table1[[#This Row],[Number of HITs approved - Last 30 days]]</f>
        <v>0</v>
      </c>
      <c r="H874">
        <f>IF(Table1[[#This Row],[HITS submitted before]]&gt;Table1[[#This Row],[HITs Approved Before]],Table1[[#This Row],[HITS submitted before]]-Table1[[#This Row],[HITs Approved Before]],0)</f>
        <v>1</v>
      </c>
      <c r="I874">
        <v>0</v>
      </c>
      <c r="J874">
        <v>0</v>
      </c>
      <c r="K874">
        <f>Table1[[#This Row],[Number of HITs approved or rejected - Last 30 days]]-Table1[[#This Row],[Number of HITs approved - Last 30 days]]</f>
        <v>0</v>
      </c>
      <c r="L87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4" s="1">
        <v>0</v>
      </c>
      <c r="N874">
        <v>0</v>
      </c>
      <c r="O874">
        <v>0</v>
      </c>
      <c r="P874" s="1">
        <v>0</v>
      </c>
      <c r="Q874" t="s">
        <v>15</v>
      </c>
      <c r="S874" t="str">
        <f>IF(Table1[[#This Row],[HITS submitted before]]&lt;&gt;0,Table1[[#This Row],[Worker ID]],0)</f>
        <v>AN0BG4NZ2QK77</v>
      </c>
      <c r="T874">
        <f>IF(Table1[[#This Row],[Number of HITs approved or rejected - Last 30 days]]&lt;&gt;0,Table1[[#This Row],[Worker ID]],0)</f>
        <v>0</v>
      </c>
      <c r="U874" t="str">
        <f>IF(AND(Table1[[#This Row],[HITS submitted before]]&lt;&gt;0,Table1[[#This Row],[Number of HITs approved or rejected - Last 30 days]]=0),Table1[[#This Row],[Worker ID]],0)</f>
        <v>AN0BG4NZ2QK77</v>
      </c>
      <c r="V874">
        <f>IF(AND(Table1[[#This Row],[HITS submitted before]]=0,Table1[[#This Row],[Number of HITs approved or rejected - Last 30 days]]&lt;&gt;0),Table1[[#This Row],[Worker ID]],0)</f>
        <v>0</v>
      </c>
      <c r="W874">
        <f>IF(AND(Table1[[#This Row],[HITS submitted before]]&lt;&gt;0,Table1[[#This Row],[Number of HITs approved or rejected - Last 30 days]]&lt;&gt;0),Table1[[#This Row],[Worker ID]],0)</f>
        <v>0</v>
      </c>
    </row>
    <row r="875" spans="1:23" x14ac:dyDescent="0.25">
      <c r="A875" t="s">
        <v>1661</v>
      </c>
      <c r="B875" t="s">
        <v>1662</v>
      </c>
      <c r="C875">
        <v>1</v>
      </c>
      <c r="D875">
        <v>1</v>
      </c>
      <c r="E875" s="1">
        <v>1</v>
      </c>
      <c r="F875">
        <f>Table1[[#This Row],[Number of HITs approved or rejected - Lifetime]]-Table1[[#This Row],[Number of HITs approved or rejected - Last 30 days]]</f>
        <v>1</v>
      </c>
      <c r="G875">
        <f>Table1[[#This Row],[Number of HITs approved - Lifetime]]-Table1[[#This Row],[Number of HITs approved - Last 30 days]]</f>
        <v>1</v>
      </c>
      <c r="H875">
        <f>IF(Table1[[#This Row],[HITS submitted before]]&gt;Table1[[#This Row],[HITs Approved Before]],Table1[[#This Row],[HITS submitted before]]-Table1[[#This Row],[HITs Approved Before]],0)</f>
        <v>0</v>
      </c>
      <c r="I875">
        <v>0</v>
      </c>
      <c r="J875">
        <v>0</v>
      </c>
      <c r="K875">
        <f>Table1[[#This Row],[Number of HITs approved or rejected - Last 30 days]]-Table1[[#This Row],[Number of HITs approved - Last 30 days]]</f>
        <v>0</v>
      </c>
      <c r="L87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5" s="1">
        <v>0</v>
      </c>
      <c r="N875">
        <v>0</v>
      </c>
      <c r="O875">
        <v>0</v>
      </c>
      <c r="P875" s="1">
        <v>0</v>
      </c>
      <c r="Q875" t="s">
        <v>15</v>
      </c>
      <c r="S875" t="str">
        <f>IF(Table1[[#This Row],[HITS submitted before]]&lt;&gt;0,Table1[[#This Row],[Worker ID]],0)</f>
        <v>AN9CHXX53LOUY</v>
      </c>
      <c r="T875">
        <f>IF(Table1[[#This Row],[Number of HITs approved or rejected - Last 30 days]]&lt;&gt;0,Table1[[#This Row],[Worker ID]],0)</f>
        <v>0</v>
      </c>
      <c r="U875" t="str">
        <f>IF(AND(Table1[[#This Row],[HITS submitted before]]&lt;&gt;0,Table1[[#This Row],[Number of HITs approved or rejected - Last 30 days]]=0),Table1[[#This Row],[Worker ID]],0)</f>
        <v>AN9CHXX53LOUY</v>
      </c>
      <c r="V875">
        <f>IF(AND(Table1[[#This Row],[HITS submitted before]]=0,Table1[[#This Row],[Number of HITs approved or rejected - Last 30 days]]&lt;&gt;0),Table1[[#This Row],[Worker ID]],0)</f>
        <v>0</v>
      </c>
      <c r="W875">
        <f>IF(AND(Table1[[#This Row],[HITS submitted before]]&lt;&gt;0,Table1[[#This Row],[Number of HITs approved or rejected - Last 30 days]]&lt;&gt;0),Table1[[#This Row],[Worker ID]],0)</f>
        <v>0</v>
      </c>
    </row>
    <row r="876" spans="1:23" x14ac:dyDescent="0.25">
      <c r="A876" t="s">
        <v>1663</v>
      </c>
      <c r="B876" t="s">
        <v>1664</v>
      </c>
      <c r="C876">
        <v>1</v>
      </c>
      <c r="D876">
        <v>1</v>
      </c>
      <c r="E876" s="1">
        <v>1</v>
      </c>
      <c r="F876">
        <f>Table1[[#This Row],[Number of HITs approved or rejected - Lifetime]]-Table1[[#This Row],[Number of HITs approved or rejected - Last 30 days]]</f>
        <v>1</v>
      </c>
      <c r="G876">
        <f>Table1[[#This Row],[Number of HITs approved - Lifetime]]-Table1[[#This Row],[Number of HITs approved - Last 30 days]]</f>
        <v>1</v>
      </c>
      <c r="H876">
        <f>IF(Table1[[#This Row],[HITS submitted before]]&gt;Table1[[#This Row],[HITs Approved Before]],Table1[[#This Row],[HITS submitted before]]-Table1[[#This Row],[HITs Approved Before]],0)</f>
        <v>0</v>
      </c>
      <c r="I876">
        <v>0</v>
      </c>
      <c r="J876">
        <v>0</v>
      </c>
      <c r="K876">
        <f>Table1[[#This Row],[Number of HITs approved or rejected - Last 30 days]]-Table1[[#This Row],[Number of HITs approved - Last 30 days]]</f>
        <v>0</v>
      </c>
      <c r="L87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6" s="1">
        <v>0</v>
      </c>
      <c r="N876">
        <v>0</v>
      </c>
      <c r="O876">
        <v>0</v>
      </c>
      <c r="P876" s="1">
        <v>0</v>
      </c>
      <c r="Q876" t="s">
        <v>15</v>
      </c>
      <c r="S876" t="str">
        <f>IF(Table1[[#This Row],[HITS submitted before]]&lt;&gt;0,Table1[[#This Row],[Worker ID]],0)</f>
        <v>ANI9PXHSSHHAV</v>
      </c>
      <c r="T876">
        <f>IF(Table1[[#This Row],[Number of HITs approved or rejected - Last 30 days]]&lt;&gt;0,Table1[[#This Row],[Worker ID]],0)</f>
        <v>0</v>
      </c>
      <c r="U876" t="str">
        <f>IF(AND(Table1[[#This Row],[HITS submitted before]]&lt;&gt;0,Table1[[#This Row],[Number of HITs approved or rejected - Last 30 days]]=0),Table1[[#This Row],[Worker ID]],0)</f>
        <v>ANI9PXHSSHHAV</v>
      </c>
      <c r="V876">
        <f>IF(AND(Table1[[#This Row],[HITS submitted before]]=0,Table1[[#This Row],[Number of HITs approved or rejected - Last 30 days]]&lt;&gt;0),Table1[[#This Row],[Worker ID]],0)</f>
        <v>0</v>
      </c>
      <c r="W876">
        <f>IF(AND(Table1[[#This Row],[HITS submitted before]]&lt;&gt;0,Table1[[#This Row],[Number of HITs approved or rejected - Last 30 days]]&lt;&gt;0),Table1[[#This Row],[Worker ID]],0)</f>
        <v>0</v>
      </c>
    </row>
    <row r="877" spans="1:23" x14ac:dyDescent="0.25">
      <c r="A877" t="s">
        <v>1665</v>
      </c>
      <c r="B877" t="s">
        <v>1666</v>
      </c>
      <c r="C877">
        <v>1</v>
      </c>
      <c r="D877">
        <v>0</v>
      </c>
      <c r="E877" s="1">
        <v>0</v>
      </c>
      <c r="F877">
        <f>Table1[[#This Row],[Number of HITs approved or rejected - Lifetime]]-Table1[[#This Row],[Number of HITs approved or rejected - Last 30 days]]</f>
        <v>1</v>
      </c>
      <c r="G877">
        <f>Table1[[#This Row],[Number of HITs approved - Lifetime]]-Table1[[#This Row],[Number of HITs approved - Last 30 days]]</f>
        <v>0</v>
      </c>
      <c r="H877">
        <f>IF(Table1[[#This Row],[HITS submitted before]]&gt;Table1[[#This Row],[HITs Approved Before]],Table1[[#This Row],[HITS submitted before]]-Table1[[#This Row],[HITs Approved Before]],0)</f>
        <v>1</v>
      </c>
      <c r="I877">
        <v>0</v>
      </c>
      <c r="J877">
        <v>0</v>
      </c>
      <c r="K877">
        <f>Table1[[#This Row],[Number of HITs approved or rejected - Last 30 days]]-Table1[[#This Row],[Number of HITs approved - Last 30 days]]</f>
        <v>0</v>
      </c>
      <c r="L87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7" s="1">
        <v>0</v>
      </c>
      <c r="N877">
        <v>0</v>
      </c>
      <c r="O877">
        <v>0</v>
      </c>
      <c r="P877" s="1">
        <v>0</v>
      </c>
      <c r="Q877" t="s">
        <v>15</v>
      </c>
      <c r="S877" t="str">
        <f>IF(Table1[[#This Row],[HITS submitted before]]&lt;&gt;0,Table1[[#This Row],[Worker ID]],0)</f>
        <v>ANMM6KZBXHZZD</v>
      </c>
      <c r="T877">
        <f>IF(Table1[[#This Row],[Number of HITs approved or rejected - Last 30 days]]&lt;&gt;0,Table1[[#This Row],[Worker ID]],0)</f>
        <v>0</v>
      </c>
      <c r="U877" t="str">
        <f>IF(AND(Table1[[#This Row],[HITS submitted before]]&lt;&gt;0,Table1[[#This Row],[Number of HITs approved or rejected - Last 30 days]]=0),Table1[[#This Row],[Worker ID]],0)</f>
        <v>ANMM6KZBXHZZD</v>
      </c>
      <c r="V877">
        <f>IF(AND(Table1[[#This Row],[HITS submitted before]]=0,Table1[[#This Row],[Number of HITs approved or rejected - Last 30 days]]&lt;&gt;0),Table1[[#This Row],[Worker ID]],0)</f>
        <v>0</v>
      </c>
      <c r="W877">
        <f>IF(AND(Table1[[#This Row],[HITS submitted before]]&lt;&gt;0,Table1[[#This Row],[Number of HITs approved or rejected - Last 30 days]]&lt;&gt;0),Table1[[#This Row],[Worker ID]],0)</f>
        <v>0</v>
      </c>
    </row>
    <row r="878" spans="1:23" x14ac:dyDescent="0.25">
      <c r="A878" t="s">
        <v>1671</v>
      </c>
      <c r="B878" t="s">
        <v>1672</v>
      </c>
      <c r="C878">
        <v>1</v>
      </c>
      <c r="D878">
        <v>1</v>
      </c>
      <c r="E878" s="1">
        <v>1</v>
      </c>
      <c r="F878">
        <f>Table1[[#This Row],[Number of HITs approved or rejected - Lifetime]]-Table1[[#This Row],[Number of HITs approved or rejected - Last 30 days]]</f>
        <v>1</v>
      </c>
      <c r="G878">
        <f>Table1[[#This Row],[Number of HITs approved - Lifetime]]-Table1[[#This Row],[Number of HITs approved - Last 30 days]]</f>
        <v>1</v>
      </c>
      <c r="H878">
        <f>IF(Table1[[#This Row],[HITS submitted before]]&gt;Table1[[#This Row],[HITs Approved Before]],Table1[[#This Row],[HITS submitted before]]-Table1[[#This Row],[HITs Approved Before]],0)</f>
        <v>0</v>
      </c>
      <c r="I878">
        <v>0</v>
      </c>
      <c r="J878">
        <v>0</v>
      </c>
      <c r="K878">
        <f>Table1[[#This Row],[Number of HITs approved or rejected - Last 30 days]]-Table1[[#This Row],[Number of HITs approved - Last 30 days]]</f>
        <v>0</v>
      </c>
      <c r="L87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8" s="1">
        <v>0</v>
      </c>
      <c r="N878">
        <v>0</v>
      </c>
      <c r="O878">
        <v>0</v>
      </c>
      <c r="P878" s="1">
        <v>0</v>
      </c>
      <c r="Q878" t="s">
        <v>15</v>
      </c>
      <c r="S878" t="str">
        <f>IF(Table1[[#This Row],[HITS submitted before]]&lt;&gt;0,Table1[[#This Row],[Worker ID]],0)</f>
        <v>ANWKES7DJ3ZF8</v>
      </c>
      <c r="T878">
        <f>IF(Table1[[#This Row],[Number of HITs approved or rejected - Last 30 days]]&lt;&gt;0,Table1[[#This Row],[Worker ID]],0)</f>
        <v>0</v>
      </c>
      <c r="U878" t="str">
        <f>IF(AND(Table1[[#This Row],[HITS submitted before]]&lt;&gt;0,Table1[[#This Row],[Number of HITs approved or rejected - Last 30 days]]=0),Table1[[#This Row],[Worker ID]],0)</f>
        <v>ANWKES7DJ3ZF8</v>
      </c>
      <c r="V878">
        <f>IF(AND(Table1[[#This Row],[HITS submitted before]]=0,Table1[[#This Row],[Number of HITs approved or rejected - Last 30 days]]&lt;&gt;0),Table1[[#This Row],[Worker ID]],0)</f>
        <v>0</v>
      </c>
      <c r="W878">
        <f>IF(AND(Table1[[#This Row],[HITS submitted before]]&lt;&gt;0,Table1[[#This Row],[Number of HITs approved or rejected - Last 30 days]]&lt;&gt;0),Table1[[#This Row],[Worker ID]],0)</f>
        <v>0</v>
      </c>
    </row>
    <row r="879" spans="1:23" x14ac:dyDescent="0.25">
      <c r="A879" t="s">
        <v>1673</v>
      </c>
      <c r="B879" t="s">
        <v>1674</v>
      </c>
      <c r="C879">
        <v>1</v>
      </c>
      <c r="D879">
        <v>1</v>
      </c>
      <c r="E879" s="1">
        <v>1</v>
      </c>
      <c r="F879">
        <f>Table1[[#This Row],[Number of HITs approved or rejected - Lifetime]]-Table1[[#This Row],[Number of HITs approved or rejected - Last 30 days]]</f>
        <v>1</v>
      </c>
      <c r="G879">
        <f>Table1[[#This Row],[Number of HITs approved - Lifetime]]-Table1[[#This Row],[Number of HITs approved - Last 30 days]]</f>
        <v>1</v>
      </c>
      <c r="H879">
        <f>IF(Table1[[#This Row],[HITS submitted before]]&gt;Table1[[#This Row],[HITs Approved Before]],Table1[[#This Row],[HITS submitted before]]-Table1[[#This Row],[HITs Approved Before]],0)</f>
        <v>0</v>
      </c>
      <c r="I879">
        <v>0</v>
      </c>
      <c r="J879">
        <v>0</v>
      </c>
      <c r="K879">
        <f>Table1[[#This Row],[Number of HITs approved or rejected - Last 30 days]]-Table1[[#This Row],[Number of HITs approved - Last 30 days]]</f>
        <v>0</v>
      </c>
      <c r="L87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79" s="1">
        <v>0</v>
      </c>
      <c r="N879">
        <v>0</v>
      </c>
      <c r="O879">
        <v>0</v>
      </c>
      <c r="P879" s="1">
        <v>0</v>
      </c>
      <c r="Q879" t="s">
        <v>15</v>
      </c>
      <c r="S879" t="str">
        <f>IF(Table1[[#This Row],[HITS submitted before]]&lt;&gt;0,Table1[[#This Row],[Worker ID]],0)</f>
        <v>AO0CQ0WT4FT7T</v>
      </c>
      <c r="T879">
        <f>IF(Table1[[#This Row],[Number of HITs approved or rejected - Last 30 days]]&lt;&gt;0,Table1[[#This Row],[Worker ID]],0)</f>
        <v>0</v>
      </c>
      <c r="U879" t="str">
        <f>IF(AND(Table1[[#This Row],[HITS submitted before]]&lt;&gt;0,Table1[[#This Row],[Number of HITs approved or rejected - Last 30 days]]=0),Table1[[#This Row],[Worker ID]],0)</f>
        <v>AO0CQ0WT4FT7T</v>
      </c>
      <c r="V879">
        <f>IF(AND(Table1[[#This Row],[HITS submitted before]]=0,Table1[[#This Row],[Number of HITs approved or rejected - Last 30 days]]&lt;&gt;0),Table1[[#This Row],[Worker ID]],0)</f>
        <v>0</v>
      </c>
      <c r="W879">
        <f>IF(AND(Table1[[#This Row],[HITS submitted before]]&lt;&gt;0,Table1[[#This Row],[Number of HITs approved or rejected - Last 30 days]]&lt;&gt;0),Table1[[#This Row],[Worker ID]],0)</f>
        <v>0</v>
      </c>
    </row>
    <row r="880" spans="1:23" x14ac:dyDescent="0.25">
      <c r="A880" t="s">
        <v>1675</v>
      </c>
      <c r="B880" t="s">
        <v>1676</v>
      </c>
      <c r="C880">
        <v>1</v>
      </c>
      <c r="D880">
        <v>1</v>
      </c>
      <c r="E880" s="1">
        <v>1</v>
      </c>
      <c r="F880">
        <f>Table1[[#This Row],[Number of HITs approved or rejected - Lifetime]]-Table1[[#This Row],[Number of HITs approved or rejected - Last 30 days]]</f>
        <v>1</v>
      </c>
      <c r="G880">
        <f>Table1[[#This Row],[Number of HITs approved - Lifetime]]-Table1[[#This Row],[Number of HITs approved - Last 30 days]]</f>
        <v>1</v>
      </c>
      <c r="H880">
        <f>IF(Table1[[#This Row],[HITS submitted before]]&gt;Table1[[#This Row],[HITs Approved Before]],Table1[[#This Row],[HITS submitted before]]-Table1[[#This Row],[HITs Approved Before]],0)</f>
        <v>0</v>
      </c>
      <c r="I880">
        <v>0</v>
      </c>
      <c r="J880">
        <v>0</v>
      </c>
      <c r="K880">
        <f>Table1[[#This Row],[Number of HITs approved or rejected - Last 30 days]]-Table1[[#This Row],[Number of HITs approved - Last 30 days]]</f>
        <v>0</v>
      </c>
      <c r="L88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0" s="1">
        <v>0</v>
      </c>
      <c r="N880">
        <v>0</v>
      </c>
      <c r="O880">
        <v>0</v>
      </c>
      <c r="P880" s="1">
        <v>0</v>
      </c>
      <c r="Q880" t="s">
        <v>15</v>
      </c>
      <c r="S880" t="str">
        <f>IF(Table1[[#This Row],[HITS submitted before]]&lt;&gt;0,Table1[[#This Row],[Worker ID]],0)</f>
        <v>AOBU7SOFEVWNA</v>
      </c>
      <c r="T880">
        <f>IF(Table1[[#This Row],[Number of HITs approved or rejected - Last 30 days]]&lt;&gt;0,Table1[[#This Row],[Worker ID]],0)</f>
        <v>0</v>
      </c>
      <c r="U880" t="str">
        <f>IF(AND(Table1[[#This Row],[HITS submitted before]]&lt;&gt;0,Table1[[#This Row],[Number of HITs approved or rejected - Last 30 days]]=0),Table1[[#This Row],[Worker ID]],0)</f>
        <v>AOBU7SOFEVWNA</v>
      </c>
      <c r="V880">
        <f>IF(AND(Table1[[#This Row],[HITS submitted before]]=0,Table1[[#This Row],[Number of HITs approved or rejected - Last 30 days]]&lt;&gt;0),Table1[[#This Row],[Worker ID]],0)</f>
        <v>0</v>
      </c>
      <c r="W880">
        <f>IF(AND(Table1[[#This Row],[HITS submitted before]]&lt;&gt;0,Table1[[#This Row],[Number of HITs approved or rejected - Last 30 days]]&lt;&gt;0),Table1[[#This Row],[Worker ID]],0)</f>
        <v>0</v>
      </c>
    </row>
    <row r="881" spans="1:23" x14ac:dyDescent="0.25">
      <c r="A881" t="s">
        <v>1685</v>
      </c>
      <c r="B881" t="s">
        <v>1686</v>
      </c>
      <c r="C881">
        <v>1</v>
      </c>
      <c r="D881">
        <v>1</v>
      </c>
      <c r="E881" s="1">
        <v>1</v>
      </c>
      <c r="F881">
        <f>Table1[[#This Row],[Number of HITs approved or rejected - Lifetime]]-Table1[[#This Row],[Number of HITs approved or rejected - Last 30 days]]</f>
        <v>1</v>
      </c>
      <c r="G881">
        <f>Table1[[#This Row],[Number of HITs approved - Lifetime]]-Table1[[#This Row],[Number of HITs approved - Last 30 days]]</f>
        <v>1</v>
      </c>
      <c r="H881">
        <f>IF(Table1[[#This Row],[HITS submitted before]]&gt;Table1[[#This Row],[HITs Approved Before]],Table1[[#This Row],[HITS submitted before]]-Table1[[#This Row],[HITs Approved Before]],0)</f>
        <v>0</v>
      </c>
      <c r="I881">
        <v>0</v>
      </c>
      <c r="J881">
        <v>0</v>
      </c>
      <c r="K881">
        <f>Table1[[#This Row],[Number of HITs approved or rejected - Last 30 days]]-Table1[[#This Row],[Number of HITs approved - Last 30 days]]</f>
        <v>0</v>
      </c>
      <c r="L88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1" s="1">
        <v>0</v>
      </c>
      <c r="N881">
        <v>0</v>
      </c>
      <c r="O881">
        <v>0</v>
      </c>
      <c r="P881" s="1">
        <v>0</v>
      </c>
      <c r="Q881" t="s">
        <v>15</v>
      </c>
      <c r="S881" t="str">
        <f>IF(Table1[[#This Row],[HITS submitted before]]&lt;&gt;0,Table1[[#This Row],[Worker ID]],0)</f>
        <v>APB2WO5F0WKDH</v>
      </c>
      <c r="T881">
        <f>IF(Table1[[#This Row],[Number of HITs approved or rejected - Last 30 days]]&lt;&gt;0,Table1[[#This Row],[Worker ID]],0)</f>
        <v>0</v>
      </c>
      <c r="U881" t="str">
        <f>IF(AND(Table1[[#This Row],[HITS submitted before]]&lt;&gt;0,Table1[[#This Row],[Number of HITs approved or rejected - Last 30 days]]=0),Table1[[#This Row],[Worker ID]],0)</f>
        <v>APB2WO5F0WKDH</v>
      </c>
      <c r="V881">
        <f>IF(AND(Table1[[#This Row],[HITS submitted before]]=0,Table1[[#This Row],[Number of HITs approved or rejected - Last 30 days]]&lt;&gt;0),Table1[[#This Row],[Worker ID]],0)</f>
        <v>0</v>
      </c>
      <c r="W881">
        <f>IF(AND(Table1[[#This Row],[HITS submitted before]]&lt;&gt;0,Table1[[#This Row],[Number of HITs approved or rejected - Last 30 days]]&lt;&gt;0),Table1[[#This Row],[Worker ID]],0)</f>
        <v>0</v>
      </c>
    </row>
    <row r="882" spans="1:23" x14ac:dyDescent="0.25">
      <c r="A882" t="s">
        <v>1687</v>
      </c>
      <c r="B882" t="s">
        <v>1688</v>
      </c>
      <c r="C882">
        <v>1</v>
      </c>
      <c r="D882">
        <v>1</v>
      </c>
      <c r="E882" s="1">
        <v>1</v>
      </c>
      <c r="F882">
        <f>Table1[[#This Row],[Number of HITs approved or rejected - Lifetime]]-Table1[[#This Row],[Number of HITs approved or rejected - Last 30 days]]</f>
        <v>1</v>
      </c>
      <c r="G882">
        <f>Table1[[#This Row],[Number of HITs approved - Lifetime]]-Table1[[#This Row],[Number of HITs approved - Last 30 days]]</f>
        <v>1</v>
      </c>
      <c r="H882">
        <f>IF(Table1[[#This Row],[HITS submitted before]]&gt;Table1[[#This Row],[HITs Approved Before]],Table1[[#This Row],[HITS submitted before]]-Table1[[#This Row],[HITs Approved Before]],0)</f>
        <v>0</v>
      </c>
      <c r="I882">
        <v>0</v>
      </c>
      <c r="J882">
        <v>0</v>
      </c>
      <c r="K882">
        <f>Table1[[#This Row],[Number of HITs approved or rejected - Last 30 days]]-Table1[[#This Row],[Number of HITs approved - Last 30 days]]</f>
        <v>0</v>
      </c>
      <c r="L88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2" s="1">
        <v>0</v>
      </c>
      <c r="N882">
        <v>0</v>
      </c>
      <c r="O882">
        <v>0</v>
      </c>
      <c r="P882" s="1">
        <v>0</v>
      </c>
      <c r="Q882" t="s">
        <v>15</v>
      </c>
      <c r="S882" t="str">
        <f>IF(Table1[[#This Row],[HITS submitted before]]&lt;&gt;0,Table1[[#This Row],[Worker ID]],0)</f>
        <v>APDKXGE4SYP5Z</v>
      </c>
      <c r="T882">
        <f>IF(Table1[[#This Row],[Number of HITs approved or rejected - Last 30 days]]&lt;&gt;0,Table1[[#This Row],[Worker ID]],0)</f>
        <v>0</v>
      </c>
      <c r="U882" t="str">
        <f>IF(AND(Table1[[#This Row],[HITS submitted before]]&lt;&gt;0,Table1[[#This Row],[Number of HITs approved or rejected - Last 30 days]]=0),Table1[[#This Row],[Worker ID]],0)</f>
        <v>APDKXGE4SYP5Z</v>
      </c>
      <c r="V882">
        <f>IF(AND(Table1[[#This Row],[HITS submitted before]]=0,Table1[[#This Row],[Number of HITs approved or rejected - Last 30 days]]&lt;&gt;0),Table1[[#This Row],[Worker ID]],0)</f>
        <v>0</v>
      </c>
      <c r="W882">
        <f>IF(AND(Table1[[#This Row],[HITS submitted before]]&lt;&gt;0,Table1[[#This Row],[Number of HITs approved or rejected - Last 30 days]]&lt;&gt;0),Table1[[#This Row],[Worker ID]],0)</f>
        <v>0</v>
      </c>
    </row>
    <row r="883" spans="1:23" x14ac:dyDescent="0.25">
      <c r="A883" t="s">
        <v>1689</v>
      </c>
      <c r="B883" t="s">
        <v>1690</v>
      </c>
      <c r="C883">
        <v>1</v>
      </c>
      <c r="D883">
        <v>1</v>
      </c>
      <c r="E883" s="1">
        <v>1</v>
      </c>
      <c r="F883">
        <f>Table1[[#This Row],[Number of HITs approved or rejected - Lifetime]]-Table1[[#This Row],[Number of HITs approved or rejected - Last 30 days]]</f>
        <v>1</v>
      </c>
      <c r="G883">
        <f>Table1[[#This Row],[Number of HITs approved - Lifetime]]-Table1[[#This Row],[Number of HITs approved - Last 30 days]]</f>
        <v>1</v>
      </c>
      <c r="H883">
        <f>IF(Table1[[#This Row],[HITS submitted before]]&gt;Table1[[#This Row],[HITs Approved Before]],Table1[[#This Row],[HITS submitted before]]-Table1[[#This Row],[HITs Approved Before]],0)</f>
        <v>0</v>
      </c>
      <c r="I883">
        <v>0</v>
      </c>
      <c r="J883">
        <v>0</v>
      </c>
      <c r="K883">
        <f>Table1[[#This Row],[Number of HITs approved or rejected - Last 30 days]]-Table1[[#This Row],[Number of HITs approved - Last 30 days]]</f>
        <v>0</v>
      </c>
      <c r="L88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3" s="1">
        <v>0</v>
      </c>
      <c r="N883">
        <v>0</v>
      </c>
      <c r="O883">
        <v>0</v>
      </c>
      <c r="P883" s="1">
        <v>0</v>
      </c>
      <c r="Q883" t="s">
        <v>15</v>
      </c>
      <c r="S883" t="str">
        <f>IF(Table1[[#This Row],[HITS submitted before]]&lt;&gt;0,Table1[[#This Row],[Worker ID]],0)</f>
        <v>APGFLU725S0KT</v>
      </c>
      <c r="T883">
        <f>IF(Table1[[#This Row],[Number of HITs approved or rejected - Last 30 days]]&lt;&gt;0,Table1[[#This Row],[Worker ID]],0)</f>
        <v>0</v>
      </c>
      <c r="U883" t="str">
        <f>IF(AND(Table1[[#This Row],[HITS submitted before]]&lt;&gt;0,Table1[[#This Row],[Number of HITs approved or rejected - Last 30 days]]=0),Table1[[#This Row],[Worker ID]],0)</f>
        <v>APGFLU725S0KT</v>
      </c>
      <c r="V883">
        <f>IF(AND(Table1[[#This Row],[HITS submitted before]]=0,Table1[[#This Row],[Number of HITs approved or rejected - Last 30 days]]&lt;&gt;0),Table1[[#This Row],[Worker ID]],0)</f>
        <v>0</v>
      </c>
      <c r="W883">
        <f>IF(AND(Table1[[#This Row],[HITS submitted before]]&lt;&gt;0,Table1[[#This Row],[Number of HITs approved or rejected - Last 30 days]]&lt;&gt;0),Table1[[#This Row],[Worker ID]],0)</f>
        <v>0</v>
      </c>
    </row>
    <row r="884" spans="1:23" x14ac:dyDescent="0.25">
      <c r="A884" t="s">
        <v>1691</v>
      </c>
      <c r="B884" t="s">
        <v>1692</v>
      </c>
      <c r="C884">
        <v>1</v>
      </c>
      <c r="D884">
        <v>1</v>
      </c>
      <c r="E884" s="1">
        <v>1</v>
      </c>
      <c r="F884">
        <f>Table1[[#This Row],[Number of HITs approved or rejected - Lifetime]]-Table1[[#This Row],[Number of HITs approved or rejected - Last 30 days]]</f>
        <v>1</v>
      </c>
      <c r="G884">
        <f>Table1[[#This Row],[Number of HITs approved - Lifetime]]-Table1[[#This Row],[Number of HITs approved - Last 30 days]]</f>
        <v>1</v>
      </c>
      <c r="H884">
        <f>IF(Table1[[#This Row],[HITS submitted before]]&gt;Table1[[#This Row],[HITs Approved Before]],Table1[[#This Row],[HITS submitted before]]-Table1[[#This Row],[HITs Approved Before]],0)</f>
        <v>0</v>
      </c>
      <c r="I884">
        <v>0</v>
      </c>
      <c r="J884">
        <v>0</v>
      </c>
      <c r="K884">
        <f>Table1[[#This Row],[Number of HITs approved or rejected - Last 30 days]]-Table1[[#This Row],[Number of HITs approved - Last 30 days]]</f>
        <v>0</v>
      </c>
      <c r="L88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4" s="1">
        <v>0</v>
      </c>
      <c r="N884">
        <v>0</v>
      </c>
      <c r="O884">
        <v>0</v>
      </c>
      <c r="P884" s="1">
        <v>0</v>
      </c>
      <c r="Q884" t="s">
        <v>15</v>
      </c>
      <c r="S884" t="str">
        <f>IF(Table1[[#This Row],[HITS submitted before]]&lt;&gt;0,Table1[[#This Row],[Worker ID]],0)</f>
        <v>API0RKQMQTZO6</v>
      </c>
      <c r="T884">
        <f>IF(Table1[[#This Row],[Number of HITs approved or rejected - Last 30 days]]&lt;&gt;0,Table1[[#This Row],[Worker ID]],0)</f>
        <v>0</v>
      </c>
      <c r="U884" t="str">
        <f>IF(AND(Table1[[#This Row],[HITS submitted before]]&lt;&gt;0,Table1[[#This Row],[Number of HITs approved or rejected - Last 30 days]]=0),Table1[[#This Row],[Worker ID]],0)</f>
        <v>API0RKQMQTZO6</v>
      </c>
      <c r="V884">
        <f>IF(AND(Table1[[#This Row],[HITS submitted before]]=0,Table1[[#This Row],[Number of HITs approved or rejected - Last 30 days]]&lt;&gt;0),Table1[[#This Row],[Worker ID]],0)</f>
        <v>0</v>
      </c>
      <c r="W884">
        <f>IF(AND(Table1[[#This Row],[HITS submitted before]]&lt;&gt;0,Table1[[#This Row],[Number of HITs approved or rejected - Last 30 days]]&lt;&gt;0),Table1[[#This Row],[Worker ID]],0)</f>
        <v>0</v>
      </c>
    </row>
    <row r="885" spans="1:23" x14ac:dyDescent="0.25">
      <c r="A885" t="s">
        <v>1695</v>
      </c>
      <c r="B885" t="s">
        <v>1696</v>
      </c>
      <c r="C885">
        <v>1</v>
      </c>
      <c r="D885">
        <v>1</v>
      </c>
      <c r="E885" s="1">
        <v>1</v>
      </c>
      <c r="F885">
        <f>Table1[[#This Row],[Number of HITs approved or rejected - Lifetime]]-Table1[[#This Row],[Number of HITs approved or rejected - Last 30 days]]</f>
        <v>1</v>
      </c>
      <c r="G885">
        <f>Table1[[#This Row],[Number of HITs approved - Lifetime]]-Table1[[#This Row],[Number of HITs approved - Last 30 days]]</f>
        <v>1</v>
      </c>
      <c r="H885">
        <f>IF(Table1[[#This Row],[HITS submitted before]]&gt;Table1[[#This Row],[HITs Approved Before]],Table1[[#This Row],[HITS submitted before]]-Table1[[#This Row],[HITs Approved Before]],0)</f>
        <v>0</v>
      </c>
      <c r="I885">
        <v>0</v>
      </c>
      <c r="J885">
        <v>0</v>
      </c>
      <c r="K885">
        <f>Table1[[#This Row],[Number of HITs approved or rejected - Last 30 days]]-Table1[[#This Row],[Number of HITs approved - Last 30 days]]</f>
        <v>0</v>
      </c>
      <c r="L88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5" s="1">
        <v>0</v>
      </c>
      <c r="N885">
        <v>0</v>
      </c>
      <c r="O885">
        <v>0</v>
      </c>
      <c r="P885" s="1">
        <v>0</v>
      </c>
      <c r="Q885" t="s">
        <v>15</v>
      </c>
      <c r="S885" t="str">
        <f>IF(Table1[[#This Row],[HITS submitted before]]&lt;&gt;0,Table1[[#This Row],[Worker ID]],0)</f>
        <v>AQ2INPVVXR1G0</v>
      </c>
      <c r="T885">
        <f>IF(Table1[[#This Row],[Number of HITs approved or rejected - Last 30 days]]&lt;&gt;0,Table1[[#This Row],[Worker ID]],0)</f>
        <v>0</v>
      </c>
      <c r="U885" t="str">
        <f>IF(AND(Table1[[#This Row],[HITS submitted before]]&lt;&gt;0,Table1[[#This Row],[Number of HITs approved or rejected - Last 30 days]]=0),Table1[[#This Row],[Worker ID]],0)</f>
        <v>AQ2INPVVXR1G0</v>
      </c>
      <c r="V885">
        <f>IF(AND(Table1[[#This Row],[HITS submitted before]]=0,Table1[[#This Row],[Number of HITs approved or rejected - Last 30 days]]&lt;&gt;0),Table1[[#This Row],[Worker ID]],0)</f>
        <v>0</v>
      </c>
      <c r="W885">
        <f>IF(AND(Table1[[#This Row],[HITS submitted before]]&lt;&gt;0,Table1[[#This Row],[Number of HITs approved or rejected - Last 30 days]]&lt;&gt;0),Table1[[#This Row],[Worker ID]],0)</f>
        <v>0</v>
      </c>
    </row>
    <row r="886" spans="1:23" x14ac:dyDescent="0.25">
      <c r="A886" t="s">
        <v>1697</v>
      </c>
      <c r="B886" t="s">
        <v>1698</v>
      </c>
      <c r="C886">
        <v>2</v>
      </c>
      <c r="D886">
        <v>2</v>
      </c>
      <c r="E886" s="1">
        <v>1</v>
      </c>
      <c r="F886">
        <f>Table1[[#This Row],[Number of HITs approved or rejected - Lifetime]]-Table1[[#This Row],[Number of HITs approved or rejected - Last 30 days]]</f>
        <v>2</v>
      </c>
      <c r="G886">
        <f>Table1[[#This Row],[Number of HITs approved - Lifetime]]-Table1[[#This Row],[Number of HITs approved - Last 30 days]]</f>
        <v>2</v>
      </c>
      <c r="H886">
        <f>IF(Table1[[#This Row],[HITS submitted before]]&gt;Table1[[#This Row],[HITs Approved Before]],Table1[[#This Row],[HITS submitted before]]-Table1[[#This Row],[HITs Approved Before]],0)</f>
        <v>0</v>
      </c>
      <c r="I886">
        <v>0</v>
      </c>
      <c r="J886">
        <v>0</v>
      </c>
      <c r="K886">
        <f>Table1[[#This Row],[Number of HITs approved or rejected - Last 30 days]]-Table1[[#This Row],[Number of HITs approved - Last 30 days]]</f>
        <v>0</v>
      </c>
      <c r="L88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6" s="1">
        <v>0</v>
      </c>
      <c r="N886">
        <v>0</v>
      </c>
      <c r="O886">
        <v>0</v>
      </c>
      <c r="P886" s="1">
        <v>0</v>
      </c>
      <c r="Q886" t="s">
        <v>15</v>
      </c>
      <c r="S886" t="str">
        <f>IF(Table1[[#This Row],[HITS submitted before]]&lt;&gt;0,Table1[[#This Row],[Worker ID]],0)</f>
        <v>AQ4PB1PVI9U7V</v>
      </c>
      <c r="T886">
        <f>IF(Table1[[#This Row],[Number of HITs approved or rejected - Last 30 days]]&lt;&gt;0,Table1[[#This Row],[Worker ID]],0)</f>
        <v>0</v>
      </c>
      <c r="U886" t="str">
        <f>IF(AND(Table1[[#This Row],[HITS submitted before]]&lt;&gt;0,Table1[[#This Row],[Number of HITs approved or rejected - Last 30 days]]=0),Table1[[#This Row],[Worker ID]],0)</f>
        <v>AQ4PB1PVI9U7V</v>
      </c>
      <c r="V886">
        <f>IF(AND(Table1[[#This Row],[HITS submitted before]]=0,Table1[[#This Row],[Number of HITs approved or rejected - Last 30 days]]&lt;&gt;0),Table1[[#This Row],[Worker ID]],0)</f>
        <v>0</v>
      </c>
      <c r="W886">
        <f>IF(AND(Table1[[#This Row],[HITS submitted before]]&lt;&gt;0,Table1[[#This Row],[Number of HITs approved or rejected - Last 30 days]]&lt;&gt;0),Table1[[#This Row],[Worker ID]],0)</f>
        <v>0</v>
      </c>
    </row>
    <row r="887" spans="1:23" x14ac:dyDescent="0.25">
      <c r="A887" t="s">
        <v>1699</v>
      </c>
      <c r="B887" t="s">
        <v>1700</v>
      </c>
      <c r="C887">
        <v>1</v>
      </c>
      <c r="D887">
        <v>1</v>
      </c>
      <c r="E887" s="1">
        <v>1</v>
      </c>
      <c r="F887">
        <f>Table1[[#This Row],[Number of HITs approved or rejected - Lifetime]]-Table1[[#This Row],[Number of HITs approved or rejected - Last 30 days]]</f>
        <v>1</v>
      </c>
      <c r="G887">
        <f>Table1[[#This Row],[Number of HITs approved - Lifetime]]-Table1[[#This Row],[Number of HITs approved - Last 30 days]]</f>
        <v>1</v>
      </c>
      <c r="H887">
        <f>IF(Table1[[#This Row],[HITS submitted before]]&gt;Table1[[#This Row],[HITs Approved Before]],Table1[[#This Row],[HITS submitted before]]-Table1[[#This Row],[HITs Approved Before]],0)</f>
        <v>0</v>
      </c>
      <c r="I887">
        <v>0</v>
      </c>
      <c r="J887">
        <v>0</v>
      </c>
      <c r="K887">
        <f>Table1[[#This Row],[Number of HITs approved or rejected - Last 30 days]]-Table1[[#This Row],[Number of HITs approved - Last 30 days]]</f>
        <v>0</v>
      </c>
      <c r="L88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7" s="1">
        <v>0</v>
      </c>
      <c r="N887">
        <v>0</v>
      </c>
      <c r="O887">
        <v>0</v>
      </c>
      <c r="P887" s="1">
        <v>0</v>
      </c>
      <c r="Q887" t="s">
        <v>15</v>
      </c>
      <c r="S887" t="str">
        <f>IF(Table1[[#This Row],[HITS submitted before]]&lt;&gt;0,Table1[[#This Row],[Worker ID]],0)</f>
        <v>AQ4U64KEE876C</v>
      </c>
      <c r="T887">
        <f>IF(Table1[[#This Row],[Number of HITs approved or rejected - Last 30 days]]&lt;&gt;0,Table1[[#This Row],[Worker ID]],0)</f>
        <v>0</v>
      </c>
      <c r="U887" t="str">
        <f>IF(AND(Table1[[#This Row],[HITS submitted before]]&lt;&gt;0,Table1[[#This Row],[Number of HITs approved or rejected - Last 30 days]]=0),Table1[[#This Row],[Worker ID]],0)</f>
        <v>AQ4U64KEE876C</v>
      </c>
      <c r="V887">
        <f>IF(AND(Table1[[#This Row],[HITS submitted before]]=0,Table1[[#This Row],[Number of HITs approved or rejected - Last 30 days]]&lt;&gt;0),Table1[[#This Row],[Worker ID]],0)</f>
        <v>0</v>
      </c>
      <c r="W887">
        <f>IF(AND(Table1[[#This Row],[HITS submitted before]]&lt;&gt;0,Table1[[#This Row],[Number of HITs approved or rejected - Last 30 days]]&lt;&gt;0),Table1[[#This Row],[Worker ID]],0)</f>
        <v>0</v>
      </c>
    </row>
    <row r="888" spans="1:23" x14ac:dyDescent="0.25">
      <c r="A888" t="s">
        <v>1701</v>
      </c>
      <c r="B888" t="s">
        <v>1702</v>
      </c>
      <c r="C888">
        <v>1</v>
      </c>
      <c r="D888">
        <v>1</v>
      </c>
      <c r="E888" s="1">
        <v>1</v>
      </c>
      <c r="F888">
        <f>Table1[[#This Row],[Number of HITs approved or rejected - Lifetime]]-Table1[[#This Row],[Number of HITs approved or rejected - Last 30 days]]</f>
        <v>1</v>
      </c>
      <c r="G888">
        <f>Table1[[#This Row],[Number of HITs approved - Lifetime]]-Table1[[#This Row],[Number of HITs approved - Last 30 days]]</f>
        <v>1</v>
      </c>
      <c r="H888">
        <f>IF(Table1[[#This Row],[HITS submitted before]]&gt;Table1[[#This Row],[HITs Approved Before]],Table1[[#This Row],[HITS submitted before]]-Table1[[#This Row],[HITs Approved Before]],0)</f>
        <v>0</v>
      </c>
      <c r="I888">
        <v>0</v>
      </c>
      <c r="J888">
        <v>0</v>
      </c>
      <c r="K888">
        <f>Table1[[#This Row],[Number of HITs approved or rejected - Last 30 days]]-Table1[[#This Row],[Number of HITs approved - Last 30 days]]</f>
        <v>0</v>
      </c>
      <c r="L88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8" s="1">
        <v>0</v>
      </c>
      <c r="N888">
        <v>0</v>
      </c>
      <c r="O888">
        <v>0</v>
      </c>
      <c r="P888" s="1">
        <v>0</v>
      </c>
      <c r="Q888" t="s">
        <v>15</v>
      </c>
      <c r="S888" t="str">
        <f>IF(Table1[[#This Row],[HITS submitted before]]&lt;&gt;0,Table1[[#This Row],[Worker ID]],0)</f>
        <v>AQAT6JH563XO1</v>
      </c>
      <c r="T888">
        <f>IF(Table1[[#This Row],[Number of HITs approved or rejected - Last 30 days]]&lt;&gt;0,Table1[[#This Row],[Worker ID]],0)</f>
        <v>0</v>
      </c>
      <c r="U888" t="str">
        <f>IF(AND(Table1[[#This Row],[HITS submitted before]]&lt;&gt;0,Table1[[#This Row],[Number of HITs approved or rejected - Last 30 days]]=0),Table1[[#This Row],[Worker ID]],0)</f>
        <v>AQAT6JH563XO1</v>
      </c>
      <c r="V888">
        <f>IF(AND(Table1[[#This Row],[HITS submitted before]]=0,Table1[[#This Row],[Number of HITs approved or rejected - Last 30 days]]&lt;&gt;0),Table1[[#This Row],[Worker ID]],0)</f>
        <v>0</v>
      </c>
      <c r="W888">
        <f>IF(AND(Table1[[#This Row],[HITS submitted before]]&lt;&gt;0,Table1[[#This Row],[Number of HITs approved or rejected - Last 30 days]]&lt;&gt;0),Table1[[#This Row],[Worker ID]],0)</f>
        <v>0</v>
      </c>
    </row>
    <row r="889" spans="1:23" x14ac:dyDescent="0.25">
      <c r="A889" t="s">
        <v>1703</v>
      </c>
      <c r="B889" t="s">
        <v>1704</v>
      </c>
      <c r="C889">
        <v>1</v>
      </c>
      <c r="D889">
        <v>1</v>
      </c>
      <c r="E889" s="1">
        <v>1</v>
      </c>
      <c r="F889">
        <f>Table1[[#This Row],[Number of HITs approved or rejected - Lifetime]]-Table1[[#This Row],[Number of HITs approved or rejected - Last 30 days]]</f>
        <v>1</v>
      </c>
      <c r="G889">
        <f>Table1[[#This Row],[Number of HITs approved - Lifetime]]-Table1[[#This Row],[Number of HITs approved - Last 30 days]]</f>
        <v>1</v>
      </c>
      <c r="H889">
        <f>IF(Table1[[#This Row],[HITS submitted before]]&gt;Table1[[#This Row],[HITs Approved Before]],Table1[[#This Row],[HITS submitted before]]-Table1[[#This Row],[HITs Approved Before]],0)</f>
        <v>0</v>
      </c>
      <c r="I889">
        <v>0</v>
      </c>
      <c r="J889">
        <v>0</v>
      </c>
      <c r="K889">
        <f>Table1[[#This Row],[Number of HITs approved or rejected - Last 30 days]]-Table1[[#This Row],[Number of HITs approved - Last 30 days]]</f>
        <v>0</v>
      </c>
      <c r="L88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89" s="1">
        <v>0</v>
      </c>
      <c r="N889">
        <v>0</v>
      </c>
      <c r="O889">
        <v>0</v>
      </c>
      <c r="P889" s="1">
        <v>0</v>
      </c>
      <c r="Q889" t="s">
        <v>15</v>
      </c>
      <c r="S889" t="str">
        <f>IF(Table1[[#This Row],[HITS submitted before]]&lt;&gt;0,Table1[[#This Row],[Worker ID]],0)</f>
        <v>AQHXJX9M25XK4</v>
      </c>
      <c r="T889">
        <f>IF(Table1[[#This Row],[Number of HITs approved or rejected - Last 30 days]]&lt;&gt;0,Table1[[#This Row],[Worker ID]],0)</f>
        <v>0</v>
      </c>
      <c r="U889" t="str">
        <f>IF(AND(Table1[[#This Row],[HITS submitted before]]&lt;&gt;0,Table1[[#This Row],[Number of HITs approved or rejected - Last 30 days]]=0),Table1[[#This Row],[Worker ID]],0)</f>
        <v>AQHXJX9M25XK4</v>
      </c>
      <c r="V889">
        <f>IF(AND(Table1[[#This Row],[HITS submitted before]]=0,Table1[[#This Row],[Number of HITs approved or rejected - Last 30 days]]&lt;&gt;0),Table1[[#This Row],[Worker ID]],0)</f>
        <v>0</v>
      </c>
      <c r="W889">
        <f>IF(AND(Table1[[#This Row],[HITS submitted before]]&lt;&gt;0,Table1[[#This Row],[Number of HITs approved or rejected - Last 30 days]]&lt;&gt;0),Table1[[#This Row],[Worker ID]],0)</f>
        <v>0</v>
      </c>
    </row>
    <row r="890" spans="1:23" x14ac:dyDescent="0.25">
      <c r="A890" t="s">
        <v>1707</v>
      </c>
      <c r="B890" t="s">
        <v>1708</v>
      </c>
      <c r="C890">
        <v>1</v>
      </c>
      <c r="D890">
        <v>0</v>
      </c>
      <c r="E890" s="1">
        <v>0</v>
      </c>
      <c r="F890">
        <f>Table1[[#This Row],[Number of HITs approved or rejected - Lifetime]]-Table1[[#This Row],[Number of HITs approved or rejected - Last 30 days]]</f>
        <v>1</v>
      </c>
      <c r="G890">
        <f>Table1[[#This Row],[Number of HITs approved - Lifetime]]-Table1[[#This Row],[Number of HITs approved - Last 30 days]]</f>
        <v>0</v>
      </c>
      <c r="H890">
        <f>IF(Table1[[#This Row],[HITS submitted before]]&gt;Table1[[#This Row],[HITs Approved Before]],Table1[[#This Row],[HITS submitted before]]-Table1[[#This Row],[HITs Approved Before]],0)</f>
        <v>1</v>
      </c>
      <c r="I890">
        <v>0</v>
      </c>
      <c r="J890">
        <v>0</v>
      </c>
      <c r="K890">
        <f>Table1[[#This Row],[Number of HITs approved or rejected - Last 30 days]]-Table1[[#This Row],[Number of HITs approved - Last 30 days]]</f>
        <v>0</v>
      </c>
      <c r="L89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0" s="1">
        <v>0</v>
      </c>
      <c r="N890">
        <v>0</v>
      </c>
      <c r="O890">
        <v>0</v>
      </c>
      <c r="P890" s="1">
        <v>0</v>
      </c>
      <c r="Q890" t="s">
        <v>15</v>
      </c>
      <c r="S890" t="str">
        <f>IF(Table1[[#This Row],[HITS submitted before]]&lt;&gt;0,Table1[[#This Row],[Worker ID]],0)</f>
        <v>AQMHRZ4RDW40R</v>
      </c>
      <c r="T890">
        <f>IF(Table1[[#This Row],[Number of HITs approved or rejected - Last 30 days]]&lt;&gt;0,Table1[[#This Row],[Worker ID]],0)</f>
        <v>0</v>
      </c>
      <c r="U890" t="str">
        <f>IF(AND(Table1[[#This Row],[HITS submitted before]]&lt;&gt;0,Table1[[#This Row],[Number of HITs approved or rejected - Last 30 days]]=0),Table1[[#This Row],[Worker ID]],0)</f>
        <v>AQMHRZ4RDW40R</v>
      </c>
      <c r="V890">
        <f>IF(AND(Table1[[#This Row],[HITS submitted before]]=0,Table1[[#This Row],[Number of HITs approved or rejected - Last 30 days]]&lt;&gt;0),Table1[[#This Row],[Worker ID]],0)</f>
        <v>0</v>
      </c>
      <c r="W890">
        <f>IF(AND(Table1[[#This Row],[HITS submitted before]]&lt;&gt;0,Table1[[#This Row],[Number of HITs approved or rejected - Last 30 days]]&lt;&gt;0),Table1[[#This Row],[Worker ID]],0)</f>
        <v>0</v>
      </c>
    </row>
    <row r="891" spans="1:23" x14ac:dyDescent="0.25">
      <c r="A891" t="s">
        <v>1711</v>
      </c>
      <c r="B891" t="s">
        <v>1712</v>
      </c>
      <c r="C891">
        <v>1</v>
      </c>
      <c r="D891">
        <v>1</v>
      </c>
      <c r="E891" s="1">
        <v>1</v>
      </c>
      <c r="F891">
        <f>Table1[[#This Row],[Number of HITs approved or rejected - Lifetime]]-Table1[[#This Row],[Number of HITs approved or rejected - Last 30 days]]</f>
        <v>1</v>
      </c>
      <c r="G891">
        <f>Table1[[#This Row],[Number of HITs approved - Lifetime]]-Table1[[#This Row],[Number of HITs approved - Last 30 days]]</f>
        <v>1</v>
      </c>
      <c r="H891">
        <f>IF(Table1[[#This Row],[HITS submitted before]]&gt;Table1[[#This Row],[HITs Approved Before]],Table1[[#This Row],[HITS submitted before]]-Table1[[#This Row],[HITs Approved Before]],0)</f>
        <v>0</v>
      </c>
      <c r="I891">
        <v>0</v>
      </c>
      <c r="J891">
        <v>0</v>
      </c>
      <c r="K891">
        <f>Table1[[#This Row],[Number of HITs approved or rejected - Last 30 days]]-Table1[[#This Row],[Number of HITs approved - Last 30 days]]</f>
        <v>0</v>
      </c>
      <c r="L89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1" s="1">
        <v>0</v>
      </c>
      <c r="N891">
        <v>0</v>
      </c>
      <c r="O891">
        <v>0</v>
      </c>
      <c r="P891" s="1">
        <v>0</v>
      </c>
      <c r="Q891" t="s">
        <v>15</v>
      </c>
      <c r="S891" t="str">
        <f>IF(Table1[[#This Row],[HITS submitted before]]&lt;&gt;0,Table1[[#This Row],[Worker ID]],0)</f>
        <v>AQW7J537L0K0F</v>
      </c>
      <c r="T891">
        <f>IF(Table1[[#This Row],[Number of HITs approved or rejected - Last 30 days]]&lt;&gt;0,Table1[[#This Row],[Worker ID]],0)</f>
        <v>0</v>
      </c>
      <c r="U891" t="str">
        <f>IF(AND(Table1[[#This Row],[HITS submitted before]]&lt;&gt;0,Table1[[#This Row],[Number of HITs approved or rejected - Last 30 days]]=0),Table1[[#This Row],[Worker ID]],0)</f>
        <v>AQW7J537L0K0F</v>
      </c>
      <c r="V891">
        <f>IF(AND(Table1[[#This Row],[HITS submitted before]]=0,Table1[[#This Row],[Number of HITs approved or rejected - Last 30 days]]&lt;&gt;0),Table1[[#This Row],[Worker ID]],0)</f>
        <v>0</v>
      </c>
      <c r="W891">
        <f>IF(AND(Table1[[#This Row],[HITS submitted before]]&lt;&gt;0,Table1[[#This Row],[Number of HITs approved or rejected - Last 30 days]]&lt;&gt;0),Table1[[#This Row],[Worker ID]],0)</f>
        <v>0</v>
      </c>
    </row>
    <row r="892" spans="1:23" x14ac:dyDescent="0.25">
      <c r="A892" t="s">
        <v>1713</v>
      </c>
      <c r="B892" t="s">
        <v>1714</v>
      </c>
      <c r="C892">
        <v>1</v>
      </c>
      <c r="D892">
        <v>1</v>
      </c>
      <c r="E892" s="1">
        <v>1</v>
      </c>
      <c r="F892">
        <f>Table1[[#This Row],[Number of HITs approved or rejected - Lifetime]]-Table1[[#This Row],[Number of HITs approved or rejected - Last 30 days]]</f>
        <v>1</v>
      </c>
      <c r="G892">
        <f>Table1[[#This Row],[Number of HITs approved - Lifetime]]-Table1[[#This Row],[Number of HITs approved - Last 30 days]]</f>
        <v>1</v>
      </c>
      <c r="H892">
        <f>IF(Table1[[#This Row],[HITS submitted before]]&gt;Table1[[#This Row],[HITs Approved Before]],Table1[[#This Row],[HITS submitted before]]-Table1[[#This Row],[HITs Approved Before]],0)</f>
        <v>0</v>
      </c>
      <c r="I892">
        <v>0</v>
      </c>
      <c r="J892">
        <v>0</v>
      </c>
      <c r="K892">
        <f>Table1[[#This Row],[Number of HITs approved or rejected - Last 30 days]]-Table1[[#This Row],[Number of HITs approved - Last 30 days]]</f>
        <v>0</v>
      </c>
      <c r="L89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2" s="1">
        <v>0</v>
      </c>
      <c r="N892">
        <v>0</v>
      </c>
      <c r="O892">
        <v>0</v>
      </c>
      <c r="P892" s="1">
        <v>0</v>
      </c>
      <c r="Q892" t="s">
        <v>15</v>
      </c>
      <c r="S892" t="str">
        <f>IF(Table1[[#This Row],[HITS submitted before]]&lt;&gt;0,Table1[[#This Row],[Worker ID]],0)</f>
        <v>AR24CTAWN9GI0</v>
      </c>
      <c r="T892">
        <f>IF(Table1[[#This Row],[Number of HITs approved or rejected - Last 30 days]]&lt;&gt;0,Table1[[#This Row],[Worker ID]],0)</f>
        <v>0</v>
      </c>
      <c r="U892" t="str">
        <f>IF(AND(Table1[[#This Row],[HITS submitted before]]&lt;&gt;0,Table1[[#This Row],[Number of HITs approved or rejected - Last 30 days]]=0),Table1[[#This Row],[Worker ID]],0)</f>
        <v>AR24CTAWN9GI0</v>
      </c>
      <c r="V892">
        <f>IF(AND(Table1[[#This Row],[HITS submitted before]]=0,Table1[[#This Row],[Number of HITs approved or rejected - Last 30 days]]&lt;&gt;0),Table1[[#This Row],[Worker ID]],0)</f>
        <v>0</v>
      </c>
      <c r="W892">
        <f>IF(AND(Table1[[#This Row],[HITS submitted before]]&lt;&gt;0,Table1[[#This Row],[Number of HITs approved or rejected - Last 30 days]]&lt;&gt;0),Table1[[#This Row],[Worker ID]],0)</f>
        <v>0</v>
      </c>
    </row>
    <row r="893" spans="1:23" x14ac:dyDescent="0.25">
      <c r="A893" t="s">
        <v>1715</v>
      </c>
      <c r="B893" t="s">
        <v>1716</v>
      </c>
      <c r="C893">
        <v>1</v>
      </c>
      <c r="D893">
        <v>1</v>
      </c>
      <c r="E893" s="1">
        <v>1</v>
      </c>
      <c r="F893">
        <f>Table1[[#This Row],[Number of HITs approved or rejected - Lifetime]]-Table1[[#This Row],[Number of HITs approved or rejected - Last 30 days]]</f>
        <v>1</v>
      </c>
      <c r="G893">
        <f>Table1[[#This Row],[Number of HITs approved - Lifetime]]-Table1[[#This Row],[Number of HITs approved - Last 30 days]]</f>
        <v>1</v>
      </c>
      <c r="H893">
        <f>IF(Table1[[#This Row],[HITS submitted before]]&gt;Table1[[#This Row],[HITs Approved Before]],Table1[[#This Row],[HITS submitted before]]-Table1[[#This Row],[HITs Approved Before]],0)</f>
        <v>0</v>
      </c>
      <c r="I893">
        <v>0</v>
      </c>
      <c r="J893">
        <v>0</v>
      </c>
      <c r="K893">
        <f>Table1[[#This Row],[Number of HITs approved or rejected - Last 30 days]]-Table1[[#This Row],[Number of HITs approved - Last 30 days]]</f>
        <v>0</v>
      </c>
      <c r="L89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3" s="1">
        <v>0</v>
      </c>
      <c r="N893">
        <v>0</v>
      </c>
      <c r="O893">
        <v>0</v>
      </c>
      <c r="P893" s="1">
        <v>0</v>
      </c>
      <c r="Q893" t="s">
        <v>15</v>
      </c>
      <c r="S893" t="str">
        <f>IF(Table1[[#This Row],[HITS submitted before]]&lt;&gt;0,Table1[[#This Row],[Worker ID]],0)</f>
        <v>AR8MFZEKTQ53X</v>
      </c>
      <c r="T893">
        <f>IF(Table1[[#This Row],[Number of HITs approved or rejected - Last 30 days]]&lt;&gt;0,Table1[[#This Row],[Worker ID]],0)</f>
        <v>0</v>
      </c>
      <c r="U893" t="str">
        <f>IF(AND(Table1[[#This Row],[HITS submitted before]]&lt;&gt;0,Table1[[#This Row],[Number of HITs approved or rejected - Last 30 days]]=0),Table1[[#This Row],[Worker ID]],0)</f>
        <v>AR8MFZEKTQ53X</v>
      </c>
      <c r="V893">
        <f>IF(AND(Table1[[#This Row],[HITS submitted before]]=0,Table1[[#This Row],[Number of HITs approved or rejected - Last 30 days]]&lt;&gt;0),Table1[[#This Row],[Worker ID]],0)</f>
        <v>0</v>
      </c>
      <c r="W893">
        <f>IF(AND(Table1[[#This Row],[HITS submitted before]]&lt;&gt;0,Table1[[#This Row],[Number of HITs approved or rejected - Last 30 days]]&lt;&gt;0),Table1[[#This Row],[Worker ID]],0)</f>
        <v>0</v>
      </c>
    </row>
    <row r="894" spans="1:23" x14ac:dyDescent="0.25">
      <c r="A894" t="s">
        <v>1717</v>
      </c>
      <c r="B894" t="s">
        <v>1718</v>
      </c>
      <c r="C894">
        <v>1</v>
      </c>
      <c r="D894">
        <v>1</v>
      </c>
      <c r="E894" s="1">
        <v>1</v>
      </c>
      <c r="F894">
        <f>Table1[[#This Row],[Number of HITs approved or rejected - Lifetime]]-Table1[[#This Row],[Number of HITs approved or rejected - Last 30 days]]</f>
        <v>1</v>
      </c>
      <c r="G894">
        <f>Table1[[#This Row],[Number of HITs approved - Lifetime]]-Table1[[#This Row],[Number of HITs approved - Last 30 days]]</f>
        <v>1</v>
      </c>
      <c r="H894">
        <f>IF(Table1[[#This Row],[HITS submitted before]]&gt;Table1[[#This Row],[HITs Approved Before]],Table1[[#This Row],[HITS submitted before]]-Table1[[#This Row],[HITs Approved Before]],0)</f>
        <v>0</v>
      </c>
      <c r="I894">
        <v>0</v>
      </c>
      <c r="J894">
        <v>0</v>
      </c>
      <c r="K894">
        <f>Table1[[#This Row],[Number of HITs approved or rejected - Last 30 days]]-Table1[[#This Row],[Number of HITs approved - Last 30 days]]</f>
        <v>0</v>
      </c>
      <c r="L89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4" s="1">
        <v>0</v>
      </c>
      <c r="N894">
        <v>0</v>
      </c>
      <c r="O894">
        <v>0</v>
      </c>
      <c r="P894" s="1">
        <v>0</v>
      </c>
      <c r="Q894" t="s">
        <v>15</v>
      </c>
      <c r="S894" t="str">
        <f>IF(Table1[[#This Row],[HITS submitted before]]&lt;&gt;0,Table1[[#This Row],[Worker ID]],0)</f>
        <v>AR9XL81TASKG0</v>
      </c>
      <c r="T894">
        <f>IF(Table1[[#This Row],[Number of HITs approved or rejected - Last 30 days]]&lt;&gt;0,Table1[[#This Row],[Worker ID]],0)</f>
        <v>0</v>
      </c>
      <c r="U894" t="str">
        <f>IF(AND(Table1[[#This Row],[HITS submitted before]]&lt;&gt;0,Table1[[#This Row],[Number of HITs approved or rejected - Last 30 days]]=0),Table1[[#This Row],[Worker ID]],0)</f>
        <v>AR9XL81TASKG0</v>
      </c>
      <c r="V894">
        <f>IF(AND(Table1[[#This Row],[HITS submitted before]]=0,Table1[[#This Row],[Number of HITs approved or rejected - Last 30 days]]&lt;&gt;0),Table1[[#This Row],[Worker ID]],0)</f>
        <v>0</v>
      </c>
      <c r="W894">
        <f>IF(AND(Table1[[#This Row],[HITS submitted before]]&lt;&gt;0,Table1[[#This Row],[Number of HITs approved or rejected - Last 30 days]]&lt;&gt;0),Table1[[#This Row],[Worker ID]],0)</f>
        <v>0</v>
      </c>
    </row>
    <row r="895" spans="1:23" x14ac:dyDescent="0.25">
      <c r="A895" t="s">
        <v>1729</v>
      </c>
      <c r="B895" t="s">
        <v>1730</v>
      </c>
      <c r="C895">
        <v>1</v>
      </c>
      <c r="D895">
        <v>1</v>
      </c>
      <c r="E895" s="1">
        <v>1</v>
      </c>
      <c r="F895">
        <f>Table1[[#This Row],[Number of HITs approved or rejected - Lifetime]]-Table1[[#This Row],[Number of HITs approved or rejected - Last 30 days]]</f>
        <v>1</v>
      </c>
      <c r="G895">
        <f>Table1[[#This Row],[Number of HITs approved - Lifetime]]-Table1[[#This Row],[Number of HITs approved - Last 30 days]]</f>
        <v>1</v>
      </c>
      <c r="H895">
        <f>IF(Table1[[#This Row],[HITS submitted before]]&gt;Table1[[#This Row],[HITs Approved Before]],Table1[[#This Row],[HITS submitted before]]-Table1[[#This Row],[HITs Approved Before]],0)</f>
        <v>0</v>
      </c>
      <c r="I895">
        <v>0</v>
      </c>
      <c r="J895">
        <v>0</v>
      </c>
      <c r="K895">
        <f>Table1[[#This Row],[Number of HITs approved or rejected - Last 30 days]]-Table1[[#This Row],[Number of HITs approved - Last 30 days]]</f>
        <v>0</v>
      </c>
      <c r="L89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5" s="1">
        <v>0</v>
      </c>
      <c r="N895">
        <v>0</v>
      </c>
      <c r="O895">
        <v>0</v>
      </c>
      <c r="P895" s="1">
        <v>0</v>
      </c>
      <c r="Q895" t="s">
        <v>15</v>
      </c>
      <c r="S895" t="str">
        <f>IF(Table1[[#This Row],[HITS submitted before]]&lt;&gt;0,Table1[[#This Row],[Worker ID]],0)</f>
        <v>AROEBUDI2L9G9</v>
      </c>
      <c r="T895">
        <f>IF(Table1[[#This Row],[Number of HITs approved or rejected - Last 30 days]]&lt;&gt;0,Table1[[#This Row],[Worker ID]],0)</f>
        <v>0</v>
      </c>
      <c r="U895" t="str">
        <f>IF(AND(Table1[[#This Row],[HITS submitted before]]&lt;&gt;0,Table1[[#This Row],[Number of HITs approved or rejected - Last 30 days]]=0),Table1[[#This Row],[Worker ID]],0)</f>
        <v>AROEBUDI2L9G9</v>
      </c>
      <c r="V895">
        <f>IF(AND(Table1[[#This Row],[HITS submitted before]]=0,Table1[[#This Row],[Number of HITs approved or rejected - Last 30 days]]&lt;&gt;0),Table1[[#This Row],[Worker ID]],0)</f>
        <v>0</v>
      </c>
      <c r="W895">
        <f>IF(AND(Table1[[#This Row],[HITS submitted before]]&lt;&gt;0,Table1[[#This Row],[Number of HITs approved or rejected - Last 30 days]]&lt;&gt;0),Table1[[#This Row],[Worker ID]],0)</f>
        <v>0</v>
      </c>
    </row>
    <row r="896" spans="1:23" x14ac:dyDescent="0.25">
      <c r="A896" t="s">
        <v>1733</v>
      </c>
      <c r="B896" t="s">
        <v>1734</v>
      </c>
      <c r="C896">
        <v>1</v>
      </c>
      <c r="D896">
        <v>1</v>
      </c>
      <c r="E896" s="1">
        <v>1</v>
      </c>
      <c r="F896">
        <f>Table1[[#This Row],[Number of HITs approved or rejected - Lifetime]]-Table1[[#This Row],[Number of HITs approved or rejected - Last 30 days]]</f>
        <v>1</v>
      </c>
      <c r="G896">
        <f>Table1[[#This Row],[Number of HITs approved - Lifetime]]-Table1[[#This Row],[Number of HITs approved - Last 30 days]]</f>
        <v>1</v>
      </c>
      <c r="H896">
        <f>IF(Table1[[#This Row],[HITS submitted before]]&gt;Table1[[#This Row],[HITs Approved Before]],Table1[[#This Row],[HITS submitted before]]-Table1[[#This Row],[HITs Approved Before]],0)</f>
        <v>0</v>
      </c>
      <c r="I896">
        <v>0</v>
      </c>
      <c r="J896">
        <v>0</v>
      </c>
      <c r="K896">
        <f>Table1[[#This Row],[Number of HITs approved or rejected - Last 30 days]]-Table1[[#This Row],[Number of HITs approved - Last 30 days]]</f>
        <v>0</v>
      </c>
      <c r="L89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6" s="1">
        <v>0</v>
      </c>
      <c r="N896">
        <v>0</v>
      </c>
      <c r="O896">
        <v>0</v>
      </c>
      <c r="P896" s="1">
        <v>0</v>
      </c>
      <c r="Q896" t="s">
        <v>15</v>
      </c>
      <c r="S896" t="str">
        <f>IF(Table1[[#This Row],[HITS submitted before]]&lt;&gt;0,Table1[[#This Row],[Worker ID]],0)</f>
        <v>AS3MJ02X331NO</v>
      </c>
      <c r="T896">
        <f>IF(Table1[[#This Row],[Number of HITs approved or rejected - Last 30 days]]&lt;&gt;0,Table1[[#This Row],[Worker ID]],0)</f>
        <v>0</v>
      </c>
      <c r="U896" t="str">
        <f>IF(AND(Table1[[#This Row],[HITS submitted before]]&lt;&gt;0,Table1[[#This Row],[Number of HITs approved or rejected - Last 30 days]]=0),Table1[[#This Row],[Worker ID]],0)</f>
        <v>AS3MJ02X331NO</v>
      </c>
      <c r="V896">
        <f>IF(AND(Table1[[#This Row],[HITS submitted before]]=0,Table1[[#This Row],[Number of HITs approved or rejected - Last 30 days]]&lt;&gt;0),Table1[[#This Row],[Worker ID]],0)</f>
        <v>0</v>
      </c>
      <c r="W896">
        <f>IF(AND(Table1[[#This Row],[HITS submitted before]]&lt;&gt;0,Table1[[#This Row],[Number of HITs approved or rejected - Last 30 days]]&lt;&gt;0),Table1[[#This Row],[Worker ID]],0)</f>
        <v>0</v>
      </c>
    </row>
    <row r="897" spans="1:23" x14ac:dyDescent="0.25">
      <c r="A897" t="s">
        <v>1739</v>
      </c>
      <c r="B897" t="s">
        <v>1740</v>
      </c>
      <c r="C897">
        <v>1</v>
      </c>
      <c r="D897">
        <v>0</v>
      </c>
      <c r="E897" s="1">
        <v>0</v>
      </c>
      <c r="F897">
        <f>Table1[[#This Row],[Number of HITs approved or rejected - Lifetime]]-Table1[[#This Row],[Number of HITs approved or rejected - Last 30 days]]</f>
        <v>1</v>
      </c>
      <c r="G897">
        <f>Table1[[#This Row],[Number of HITs approved - Lifetime]]-Table1[[#This Row],[Number of HITs approved - Last 30 days]]</f>
        <v>0</v>
      </c>
      <c r="H897">
        <f>IF(Table1[[#This Row],[HITS submitted before]]&gt;Table1[[#This Row],[HITs Approved Before]],Table1[[#This Row],[HITS submitted before]]-Table1[[#This Row],[HITs Approved Before]],0)</f>
        <v>1</v>
      </c>
      <c r="I897">
        <v>0</v>
      </c>
      <c r="J897">
        <v>0</v>
      </c>
      <c r="K897">
        <f>Table1[[#This Row],[Number of HITs approved or rejected - Last 30 days]]-Table1[[#This Row],[Number of HITs approved - Last 30 days]]</f>
        <v>0</v>
      </c>
      <c r="L89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7" s="1">
        <v>0</v>
      </c>
      <c r="N897">
        <v>0</v>
      </c>
      <c r="O897">
        <v>0</v>
      </c>
      <c r="P897" s="1">
        <v>0</v>
      </c>
      <c r="Q897" t="s">
        <v>15</v>
      </c>
      <c r="S897" t="str">
        <f>IF(Table1[[#This Row],[HITS submitted before]]&lt;&gt;0,Table1[[#This Row],[Worker ID]],0)</f>
        <v>ASE0RBCCKVCVT</v>
      </c>
      <c r="T897">
        <f>IF(Table1[[#This Row],[Number of HITs approved or rejected - Last 30 days]]&lt;&gt;0,Table1[[#This Row],[Worker ID]],0)</f>
        <v>0</v>
      </c>
      <c r="U897" t="str">
        <f>IF(AND(Table1[[#This Row],[HITS submitted before]]&lt;&gt;0,Table1[[#This Row],[Number of HITs approved or rejected - Last 30 days]]=0),Table1[[#This Row],[Worker ID]],0)</f>
        <v>ASE0RBCCKVCVT</v>
      </c>
      <c r="V897">
        <f>IF(AND(Table1[[#This Row],[HITS submitted before]]=0,Table1[[#This Row],[Number of HITs approved or rejected - Last 30 days]]&lt;&gt;0),Table1[[#This Row],[Worker ID]],0)</f>
        <v>0</v>
      </c>
      <c r="W897">
        <f>IF(AND(Table1[[#This Row],[HITS submitted before]]&lt;&gt;0,Table1[[#This Row],[Number of HITs approved or rejected - Last 30 days]]&lt;&gt;0),Table1[[#This Row],[Worker ID]],0)</f>
        <v>0</v>
      </c>
    </row>
    <row r="898" spans="1:23" x14ac:dyDescent="0.25">
      <c r="A898" t="s">
        <v>1743</v>
      </c>
      <c r="B898" t="s">
        <v>1744</v>
      </c>
      <c r="C898">
        <v>1</v>
      </c>
      <c r="D898">
        <v>1</v>
      </c>
      <c r="E898" s="1">
        <v>1</v>
      </c>
      <c r="F898">
        <f>Table1[[#This Row],[Number of HITs approved or rejected - Lifetime]]-Table1[[#This Row],[Number of HITs approved or rejected - Last 30 days]]</f>
        <v>1</v>
      </c>
      <c r="G898">
        <f>Table1[[#This Row],[Number of HITs approved - Lifetime]]-Table1[[#This Row],[Number of HITs approved - Last 30 days]]</f>
        <v>1</v>
      </c>
      <c r="H898">
        <f>IF(Table1[[#This Row],[HITS submitted before]]&gt;Table1[[#This Row],[HITs Approved Before]],Table1[[#This Row],[HITS submitted before]]-Table1[[#This Row],[HITs Approved Before]],0)</f>
        <v>0</v>
      </c>
      <c r="I898">
        <v>0</v>
      </c>
      <c r="J898">
        <v>0</v>
      </c>
      <c r="K898">
        <f>Table1[[#This Row],[Number of HITs approved or rejected - Last 30 days]]-Table1[[#This Row],[Number of HITs approved - Last 30 days]]</f>
        <v>0</v>
      </c>
      <c r="L89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8" s="1">
        <v>0</v>
      </c>
      <c r="N898">
        <v>0</v>
      </c>
      <c r="O898">
        <v>0</v>
      </c>
      <c r="P898" s="1">
        <v>0</v>
      </c>
      <c r="Q898" t="s">
        <v>15</v>
      </c>
      <c r="S898" t="str">
        <f>IF(Table1[[#This Row],[HITS submitted before]]&lt;&gt;0,Table1[[#This Row],[Worker ID]],0)</f>
        <v>AT3C00TKZK13L</v>
      </c>
      <c r="T898">
        <f>IF(Table1[[#This Row],[Number of HITs approved or rejected - Last 30 days]]&lt;&gt;0,Table1[[#This Row],[Worker ID]],0)</f>
        <v>0</v>
      </c>
      <c r="U898" t="str">
        <f>IF(AND(Table1[[#This Row],[HITS submitted before]]&lt;&gt;0,Table1[[#This Row],[Number of HITs approved or rejected - Last 30 days]]=0),Table1[[#This Row],[Worker ID]],0)</f>
        <v>AT3C00TKZK13L</v>
      </c>
      <c r="V898">
        <f>IF(AND(Table1[[#This Row],[HITS submitted before]]=0,Table1[[#This Row],[Number of HITs approved or rejected - Last 30 days]]&lt;&gt;0),Table1[[#This Row],[Worker ID]],0)</f>
        <v>0</v>
      </c>
      <c r="W898">
        <f>IF(AND(Table1[[#This Row],[HITS submitted before]]&lt;&gt;0,Table1[[#This Row],[Number of HITs approved or rejected - Last 30 days]]&lt;&gt;0),Table1[[#This Row],[Worker ID]],0)</f>
        <v>0</v>
      </c>
    </row>
    <row r="899" spans="1:23" x14ac:dyDescent="0.25">
      <c r="A899" t="s">
        <v>1749</v>
      </c>
      <c r="B899" t="s">
        <v>1750</v>
      </c>
      <c r="C899">
        <v>1</v>
      </c>
      <c r="D899">
        <v>1</v>
      </c>
      <c r="E899" s="1">
        <v>1</v>
      </c>
      <c r="F899">
        <f>Table1[[#This Row],[Number of HITs approved or rejected - Lifetime]]-Table1[[#This Row],[Number of HITs approved or rejected - Last 30 days]]</f>
        <v>1</v>
      </c>
      <c r="G899">
        <f>Table1[[#This Row],[Number of HITs approved - Lifetime]]-Table1[[#This Row],[Number of HITs approved - Last 30 days]]</f>
        <v>1</v>
      </c>
      <c r="H899">
        <f>IF(Table1[[#This Row],[HITS submitted before]]&gt;Table1[[#This Row],[HITs Approved Before]],Table1[[#This Row],[HITS submitted before]]-Table1[[#This Row],[HITs Approved Before]],0)</f>
        <v>0</v>
      </c>
      <c r="I899">
        <v>0</v>
      </c>
      <c r="J899">
        <v>0</v>
      </c>
      <c r="K899">
        <f>Table1[[#This Row],[Number of HITs approved or rejected - Last 30 days]]-Table1[[#This Row],[Number of HITs approved - Last 30 days]]</f>
        <v>0</v>
      </c>
      <c r="L89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899" s="1">
        <v>0</v>
      </c>
      <c r="N899">
        <v>0</v>
      </c>
      <c r="O899">
        <v>0</v>
      </c>
      <c r="P899" s="1">
        <v>0</v>
      </c>
      <c r="Q899" t="s">
        <v>15</v>
      </c>
      <c r="S899" t="str">
        <f>IF(Table1[[#This Row],[HITS submitted before]]&lt;&gt;0,Table1[[#This Row],[Worker ID]],0)</f>
        <v>ATE9PZWYBITI3</v>
      </c>
      <c r="T899">
        <f>IF(Table1[[#This Row],[Number of HITs approved or rejected - Last 30 days]]&lt;&gt;0,Table1[[#This Row],[Worker ID]],0)</f>
        <v>0</v>
      </c>
      <c r="U899" t="str">
        <f>IF(AND(Table1[[#This Row],[HITS submitted before]]&lt;&gt;0,Table1[[#This Row],[Number of HITs approved or rejected - Last 30 days]]=0),Table1[[#This Row],[Worker ID]],0)</f>
        <v>ATE9PZWYBITI3</v>
      </c>
      <c r="V899">
        <f>IF(AND(Table1[[#This Row],[HITS submitted before]]=0,Table1[[#This Row],[Number of HITs approved or rejected - Last 30 days]]&lt;&gt;0),Table1[[#This Row],[Worker ID]],0)</f>
        <v>0</v>
      </c>
      <c r="W899">
        <f>IF(AND(Table1[[#This Row],[HITS submitted before]]&lt;&gt;0,Table1[[#This Row],[Number of HITs approved or rejected - Last 30 days]]&lt;&gt;0),Table1[[#This Row],[Worker ID]],0)</f>
        <v>0</v>
      </c>
    </row>
    <row r="900" spans="1:23" x14ac:dyDescent="0.25">
      <c r="A900" t="s">
        <v>1753</v>
      </c>
      <c r="B900" t="s">
        <v>1754</v>
      </c>
      <c r="C900">
        <v>1</v>
      </c>
      <c r="D900">
        <v>1</v>
      </c>
      <c r="E900" s="1">
        <v>1</v>
      </c>
      <c r="F900">
        <f>Table1[[#This Row],[Number of HITs approved or rejected - Lifetime]]-Table1[[#This Row],[Number of HITs approved or rejected - Last 30 days]]</f>
        <v>1</v>
      </c>
      <c r="G900">
        <f>Table1[[#This Row],[Number of HITs approved - Lifetime]]-Table1[[#This Row],[Number of HITs approved - Last 30 days]]</f>
        <v>1</v>
      </c>
      <c r="H900">
        <f>IF(Table1[[#This Row],[HITS submitted before]]&gt;Table1[[#This Row],[HITs Approved Before]],Table1[[#This Row],[HITS submitted before]]-Table1[[#This Row],[HITs Approved Before]],0)</f>
        <v>0</v>
      </c>
      <c r="I900">
        <v>0</v>
      </c>
      <c r="J900">
        <v>0</v>
      </c>
      <c r="K900">
        <f>Table1[[#This Row],[Number of HITs approved or rejected - Last 30 days]]-Table1[[#This Row],[Number of HITs approved - Last 30 days]]</f>
        <v>0</v>
      </c>
      <c r="L90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0" s="1">
        <v>0</v>
      </c>
      <c r="N900">
        <v>0</v>
      </c>
      <c r="O900">
        <v>0</v>
      </c>
      <c r="P900" s="1">
        <v>0</v>
      </c>
      <c r="Q900" t="s">
        <v>15</v>
      </c>
      <c r="S900" t="str">
        <f>IF(Table1[[#This Row],[HITS submitted before]]&lt;&gt;0,Table1[[#This Row],[Worker ID]],0)</f>
        <v>ATHDI5W8LCGM</v>
      </c>
      <c r="T900">
        <f>IF(Table1[[#This Row],[Number of HITs approved or rejected - Last 30 days]]&lt;&gt;0,Table1[[#This Row],[Worker ID]],0)</f>
        <v>0</v>
      </c>
      <c r="U900" t="str">
        <f>IF(AND(Table1[[#This Row],[HITS submitted before]]&lt;&gt;0,Table1[[#This Row],[Number of HITs approved or rejected - Last 30 days]]=0),Table1[[#This Row],[Worker ID]],0)</f>
        <v>ATHDI5W8LCGM</v>
      </c>
      <c r="V900">
        <f>IF(AND(Table1[[#This Row],[HITS submitted before]]=0,Table1[[#This Row],[Number of HITs approved or rejected - Last 30 days]]&lt;&gt;0),Table1[[#This Row],[Worker ID]],0)</f>
        <v>0</v>
      </c>
      <c r="W900">
        <f>IF(AND(Table1[[#This Row],[HITS submitted before]]&lt;&gt;0,Table1[[#This Row],[Number of HITs approved or rejected - Last 30 days]]&lt;&gt;0),Table1[[#This Row],[Worker ID]],0)</f>
        <v>0</v>
      </c>
    </row>
    <row r="901" spans="1:23" x14ac:dyDescent="0.25">
      <c r="A901" t="s">
        <v>1755</v>
      </c>
      <c r="B901" t="s">
        <v>1756</v>
      </c>
      <c r="C901">
        <v>1</v>
      </c>
      <c r="D901">
        <v>0</v>
      </c>
      <c r="E901" s="1">
        <v>0</v>
      </c>
      <c r="F901">
        <f>Table1[[#This Row],[Number of HITs approved or rejected - Lifetime]]-Table1[[#This Row],[Number of HITs approved or rejected - Last 30 days]]</f>
        <v>1</v>
      </c>
      <c r="G901">
        <f>Table1[[#This Row],[Number of HITs approved - Lifetime]]-Table1[[#This Row],[Number of HITs approved - Last 30 days]]</f>
        <v>0</v>
      </c>
      <c r="H901">
        <f>IF(Table1[[#This Row],[HITS submitted before]]&gt;Table1[[#This Row],[HITs Approved Before]],Table1[[#This Row],[HITS submitted before]]-Table1[[#This Row],[HITs Approved Before]],0)</f>
        <v>1</v>
      </c>
      <c r="I901">
        <v>0</v>
      </c>
      <c r="J901">
        <v>0</v>
      </c>
      <c r="K901">
        <f>Table1[[#This Row],[Number of HITs approved or rejected - Last 30 days]]-Table1[[#This Row],[Number of HITs approved - Last 30 days]]</f>
        <v>0</v>
      </c>
      <c r="L90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1" s="1">
        <v>0</v>
      </c>
      <c r="N901">
        <v>0</v>
      </c>
      <c r="O901">
        <v>0</v>
      </c>
      <c r="P901" s="1">
        <v>0</v>
      </c>
      <c r="Q901" t="s">
        <v>15</v>
      </c>
      <c r="S901" t="str">
        <f>IF(Table1[[#This Row],[HITS submitted before]]&lt;&gt;0,Table1[[#This Row],[Worker ID]],0)</f>
        <v>ATHQCF16SRG6J</v>
      </c>
      <c r="T901">
        <f>IF(Table1[[#This Row],[Number of HITs approved or rejected - Last 30 days]]&lt;&gt;0,Table1[[#This Row],[Worker ID]],0)</f>
        <v>0</v>
      </c>
      <c r="U901" t="str">
        <f>IF(AND(Table1[[#This Row],[HITS submitted before]]&lt;&gt;0,Table1[[#This Row],[Number of HITs approved or rejected - Last 30 days]]=0),Table1[[#This Row],[Worker ID]],0)</f>
        <v>ATHQCF16SRG6J</v>
      </c>
      <c r="V901">
        <f>IF(AND(Table1[[#This Row],[HITS submitted before]]=0,Table1[[#This Row],[Number of HITs approved or rejected - Last 30 days]]&lt;&gt;0),Table1[[#This Row],[Worker ID]],0)</f>
        <v>0</v>
      </c>
      <c r="W901">
        <f>IF(AND(Table1[[#This Row],[HITS submitted before]]&lt;&gt;0,Table1[[#This Row],[Number of HITs approved or rejected - Last 30 days]]&lt;&gt;0),Table1[[#This Row],[Worker ID]],0)</f>
        <v>0</v>
      </c>
    </row>
    <row r="902" spans="1:23" x14ac:dyDescent="0.25">
      <c r="A902" t="s">
        <v>1761</v>
      </c>
      <c r="B902" t="s">
        <v>1762</v>
      </c>
      <c r="C902">
        <v>1</v>
      </c>
      <c r="D902">
        <v>1</v>
      </c>
      <c r="E902" s="1">
        <v>1</v>
      </c>
      <c r="F902">
        <f>Table1[[#This Row],[Number of HITs approved or rejected - Lifetime]]-Table1[[#This Row],[Number of HITs approved or rejected - Last 30 days]]</f>
        <v>1</v>
      </c>
      <c r="G902">
        <f>Table1[[#This Row],[Number of HITs approved - Lifetime]]-Table1[[#This Row],[Number of HITs approved - Last 30 days]]</f>
        <v>1</v>
      </c>
      <c r="H902">
        <f>IF(Table1[[#This Row],[HITS submitted before]]&gt;Table1[[#This Row],[HITs Approved Before]],Table1[[#This Row],[HITS submitted before]]-Table1[[#This Row],[HITs Approved Before]],0)</f>
        <v>0</v>
      </c>
      <c r="I902">
        <v>0</v>
      </c>
      <c r="J902">
        <v>0</v>
      </c>
      <c r="K902">
        <f>Table1[[#This Row],[Number of HITs approved or rejected - Last 30 days]]-Table1[[#This Row],[Number of HITs approved - Last 30 days]]</f>
        <v>0</v>
      </c>
      <c r="L90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2" s="1">
        <v>0</v>
      </c>
      <c r="N902">
        <v>0</v>
      </c>
      <c r="O902">
        <v>0</v>
      </c>
      <c r="P902" s="1">
        <v>0</v>
      </c>
      <c r="Q902" t="s">
        <v>15</v>
      </c>
      <c r="S902" t="str">
        <f>IF(Table1[[#This Row],[HITS submitted before]]&lt;&gt;0,Table1[[#This Row],[Worker ID]],0)</f>
        <v>AU2R1PRUL2ZOR</v>
      </c>
      <c r="T902">
        <f>IF(Table1[[#This Row],[Number of HITs approved or rejected - Last 30 days]]&lt;&gt;0,Table1[[#This Row],[Worker ID]],0)</f>
        <v>0</v>
      </c>
      <c r="U902" t="str">
        <f>IF(AND(Table1[[#This Row],[HITS submitted before]]&lt;&gt;0,Table1[[#This Row],[Number of HITs approved or rejected - Last 30 days]]=0),Table1[[#This Row],[Worker ID]],0)</f>
        <v>AU2R1PRUL2ZOR</v>
      </c>
      <c r="V902">
        <f>IF(AND(Table1[[#This Row],[HITS submitted before]]=0,Table1[[#This Row],[Number of HITs approved or rejected - Last 30 days]]&lt;&gt;0),Table1[[#This Row],[Worker ID]],0)</f>
        <v>0</v>
      </c>
      <c r="W902">
        <f>IF(AND(Table1[[#This Row],[HITS submitted before]]&lt;&gt;0,Table1[[#This Row],[Number of HITs approved or rejected - Last 30 days]]&lt;&gt;0),Table1[[#This Row],[Worker ID]],0)</f>
        <v>0</v>
      </c>
    </row>
    <row r="903" spans="1:23" x14ac:dyDescent="0.25">
      <c r="A903" t="s">
        <v>1763</v>
      </c>
      <c r="B903" t="s">
        <v>1764</v>
      </c>
      <c r="C903">
        <v>1</v>
      </c>
      <c r="D903">
        <v>1</v>
      </c>
      <c r="E903" s="1">
        <v>1</v>
      </c>
      <c r="F903">
        <f>Table1[[#This Row],[Number of HITs approved or rejected - Lifetime]]-Table1[[#This Row],[Number of HITs approved or rejected - Last 30 days]]</f>
        <v>1</v>
      </c>
      <c r="G903">
        <f>Table1[[#This Row],[Number of HITs approved - Lifetime]]-Table1[[#This Row],[Number of HITs approved - Last 30 days]]</f>
        <v>1</v>
      </c>
      <c r="H903">
        <f>IF(Table1[[#This Row],[HITS submitted before]]&gt;Table1[[#This Row],[HITs Approved Before]],Table1[[#This Row],[HITS submitted before]]-Table1[[#This Row],[HITs Approved Before]],0)</f>
        <v>0</v>
      </c>
      <c r="I903">
        <v>0</v>
      </c>
      <c r="J903">
        <v>0</v>
      </c>
      <c r="K903">
        <f>Table1[[#This Row],[Number of HITs approved or rejected - Last 30 days]]-Table1[[#This Row],[Number of HITs approved - Last 30 days]]</f>
        <v>0</v>
      </c>
      <c r="L90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3" s="1">
        <v>0</v>
      </c>
      <c r="N903">
        <v>0</v>
      </c>
      <c r="O903">
        <v>0</v>
      </c>
      <c r="P903" s="1">
        <v>0</v>
      </c>
      <c r="Q903" t="s">
        <v>15</v>
      </c>
      <c r="S903" t="str">
        <f>IF(Table1[[#This Row],[HITS submitted before]]&lt;&gt;0,Table1[[#This Row],[Worker ID]],0)</f>
        <v>AU53RCKB3LTC7</v>
      </c>
      <c r="T903">
        <f>IF(Table1[[#This Row],[Number of HITs approved or rejected - Last 30 days]]&lt;&gt;0,Table1[[#This Row],[Worker ID]],0)</f>
        <v>0</v>
      </c>
      <c r="U903" t="str">
        <f>IF(AND(Table1[[#This Row],[HITS submitted before]]&lt;&gt;0,Table1[[#This Row],[Number of HITs approved or rejected - Last 30 days]]=0),Table1[[#This Row],[Worker ID]],0)</f>
        <v>AU53RCKB3LTC7</v>
      </c>
      <c r="V903">
        <f>IF(AND(Table1[[#This Row],[HITS submitted before]]=0,Table1[[#This Row],[Number of HITs approved or rejected - Last 30 days]]&lt;&gt;0),Table1[[#This Row],[Worker ID]],0)</f>
        <v>0</v>
      </c>
      <c r="W903">
        <f>IF(AND(Table1[[#This Row],[HITS submitted before]]&lt;&gt;0,Table1[[#This Row],[Number of HITs approved or rejected - Last 30 days]]&lt;&gt;0),Table1[[#This Row],[Worker ID]],0)</f>
        <v>0</v>
      </c>
    </row>
    <row r="904" spans="1:23" x14ac:dyDescent="0.25">
      <c r="A904" t="s">
        <v>1765</v>
      </c>
      <c r="B904" t="s">
        <v>1766</v>
      </c>
      <c r="C904">
        <v>1</v>
      </c>
      <c r="D904">
        <v>1</v>
      </c>
      <c r="E904" s="1">
        <v>1</v>
      </c>
      <c r="F904">
        <f>Table1[[#This Row],[Number of HITs approved or rejected - Lifetime]]-Table1[[#This Row],[Number of HITs approved or rejected - Last 30 days]]</f>
        <v>1</v>
      </c>
      <c r="G904">
        <f>Table1[[#This Row],[Number of HITs approved - Lifetime]]-Table1[[#This Row],[Number of HITs approved - Last 30 days]]</f>
        <v>1</v>
      </c>
      <c r="H904">
        <f>IF(Table1[[#This Row],[HITS submitted before]]&gt;Table1[[#This Row],[HITs Approved Before]],Table1[[#This Row],[HITS submitted before]]-Table1[[#This Row],[HITs Approved Before]],0)</f>
        <v>0</v>
      </c>
      <c r="I904">
        <v>0</v>
      </c>
      <c r="J904">
        <v>0</v>
      </c>
      <c r="K904">
        <f>Table1[[#This Row],[Number of HITs approved or rejected - Last 30 days]]-Table1[[#This Row],[Number of HITs approved - Last 30 days]]</f>
        <v>0</v>
      </c>
      <c r="L90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4" s="1">
        <v>0</v>
      </c>
      <c r="N904">
        <v>0</v>
      </c>
      <c r="O904">
        <v>0</v>
      </c>
      <c r="P904" s="1">
        <v>0</v>
      </c>
      <c r="Q904" t="s">
        <v>15</v>
      </c>
      <c r="S904" t="str">
        <f>IF(Table1[[#This Row],[HITS submitted before]]&lt;&gt;0,Table1[[#This Row],[Worker ID]],0)</f>
        <v>AU9NLXSX5KELF</v>
      </c>
      <c r="T904">
        <f>IF(Table1[[#This Row],[Number of HITs approved or rejected - Last 30 days]]&lt;&gt;0,Table1[[#This Row],[Worker ID]],0)</f>
        <v>0</v>
      </c>
      <c r="U904" t="str">
        <f>IF(AND(Table1[[#This Row],[HITS submitted before]]&lt;&gt;0,Table1[[#This Row],[Number of HITs approved or rejected - Last 30 days]]=0),Table1[[#This Row],[Worker ID]],0)</f>
        <v>AU9NLXSX5KELF</v>
      </c>
      <c r="V904">
        <f>IF(AND(Table1[[#This Row],[HITS submitted before]]=0,Table1[[#This Row],[Number of HITs approved or rejected - Last 30 days]]&lt;&gt;0),Table1[[#This Row],[Worker ID]],0)</f>
        <v>0</v>
      </c>
      <c r="W904">
        <f>IF(AND(Table1[[#This Row],[HITS submitted before]]&lt;&gt;0,Table1[[#This Row],[Number of HITs approved or rejected - Last 30 days]]&lt;&gt;0),Table1[[#This Row],[Worker ID]],0)</f>
        <v>0</v>
      </c>
    </row>
    <row r="905" spans="1:23" x14ac:dyDescent="0.25">
      <c r="A905" t="s">
        <v>1767</v>
      </c>
      <c r="B905" t="s">
        <v>1768</v>
      </c>
      <c r="C905">
        <v>1</v>
      </c>
      <c r="D905">
        <v>1</v>
      </c>
      <c r="E905" s="1">
        <v>1</v>
      </c>
      <c r="F905">
        <f>Table1[[#This Row],[Number of HITs approved or rejected - Lifetime]]-Table1[[#This Row],[Number of HITs approved or rejected - Last 30 days]]</f>
        <v>1</v>
      </c>
      <c r="G905">
        <f>Table1[[#This Row],[Number of HITs approved - Lifetime]]-Table1[[#This Row],[Number of HITs approved - Last 30 days]]</f>
        <v>1</v>
      </c>
      <c r="H905">
        <f>IF(Table1[[#This Row],[HITS submitted before]]&gt;Table1[[#This Row],[HITs Approved Before]],Table1[[#This Row],[HITS submitted before]]-Table1[[#This Row],[HITs Approved Before]],0)</f>
        <v>0</v>
      </c>
      <c r="I905">
        <v>0</v>
      </c>
      <c r="J905">
        <v>0</v>
      </c>
      <c r="K905">
        <f>Table1[[#This Row],[Number of HITs approved or rejected - Last 30 days]]-Table1[[#This Row],[Number of HITs approved - Last 30 days]]</f>
        <v>0</v>
      </c>
      <c r="L90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5" s="1">
        <v>0</v>
      </c>
      <c r="N905">
        <v>0</v>
      </c>
      <c r="O905">
        <v>0</v>
      </c>
      <c r="P905" s="1">
        <v>0</v>
      </c>
      <c r="Q905" t="s">
        <v>15</v>
      </c>
      <c r="S905" t="str">
        <f>IF(Table1[[#This Row],[HITS submitted before]]&lt;&gt;0,Table1[[#This Row],[Worker ID]],0)</f>
        <v>AUASJGCCAE2SU</v>
      </c>
      <c r="T905">
        <f>IF(Table1[[#This Row],[Number of HITs approved or rejected - Last 30 days]]&lt;&gt;0,Table1[[#This Row],[Worker ID]],0)</f>
        <v>0</v>
      </c>
      <c r="U905" t="str">
        <f>IF(AND(Table1[[#This Row],[HITS submitted before]]&lt;&gt;0,Table1[[#This Row],[Number of HITs approved or rejected - Last 30 days]]=0),Table1[[#This Row],[Worker ID]],0)</f>
        <v>AUASJGCCAE2SU</v>
      </c>
      <c r="V905">
        <f>IF(AND(Table1[[#This Row],[HITS submitted before]]=0,Table1[[#This Row],[Number of HITs approved or rejected - Last 30 days]]&lt;&gt;0),Table1[[#This Row],[Worker ID]],0)</f>
        <v>0</v>
      </c>
      <c r="W905">
        <f>IF(AND(Table1[[#This Row],[HITS submitted before]]&lt;&gt;0,Table1[[#This Row],[Number of HITs approved or rejected - Last 30 days]]&lt;&gt;0),Table1[[#This Row],[Worker ID]],0)</f>
        <v>0</v>
      </c>
    </row>
    <row r="906" spans="1:23" x14ac:dyDescent="0.25">
      <c r="A906" t="s">
        <v>1771</v>
      </c>
      <c r="B906" t="s">
        <v>1772</v>
      </c>
      <c r="C906">
        <v>3</v>
      </c>
      <c r="D906">
        <v>3</v>
      </c>
      <c r="E906" s="1">
        <v>1</v>
      </c>
      <c r="F906">
        <f>Table1[[#This Row],[Number of HITs approved or rejected - Lifetime]]-Table1[[#This Row],[Number of HITs approved or rejected - Last 30 days]]</f>
        <v>3</v>
      </c>
      <c r="G906">
        <f>Table1[[#This Row],[Number of HITs approved - Lifetime]]-Table1[[#This Row],[Number of HITs approved - Last 30 days]]</f>
        <v>3</v>
      </c>
      <c r="H906">
        <f>IF(Table1[[#This Row],[HITS submitted before]]&gt;Table1[[#This Row],[HITs Approved Before]],Table1[[#This Row],[HITS submitted before]]-Table1[[#This Row],[HITs Approved Before]],0)</f>
        <v>0</v>
      </c>
      <c r="I906">
        <v>0</v>
      </c>
      <c r="J906">
        <v>0</v>
      </c>
      <c r="K906">
        <f>Table1[[#This Row],[Number of HITs approved or rejected - Last 30 days]]-Table1[[#This Row],[Number of HITs approved - Last 30 days]]</f>
        <v>0</v>
      </c>
      <c r="L90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6" s="1">
        <v>0</v>
      </c>
      <c r="N906">
        <v>0</v>
      </c>
      <c r="O906">
        <v>0</v>
      </c>
      <c r="P906" s="1">
        <v>0</v>
      </c>
      <c r="Q906" t="s">
        <v>15</v>
      </c>
      <c r="S906" t="str">
        <f>IF(Table1[[#This Row],[HITS submitted before]]&lt;&gt;0,Table1[[#This Row],[Worker ID]],0)</f>
        <v>AV2L8MRY80Q3F</v>
      </c>
      <c r="T906">
        <f>IF(Table1[[#This Row],[Number of HITs approved or rejected - Last 30 days]]&lt;&gt;0,Table1[[#This Row],[Worker ID]],0)</f>
        <v>0</v>
      </c>
      <c r="U906" t="str">
        <f>IF(AND(Table1[[#This Row],[HITS submitted before]]&lt;&gt;0,Table1[[#This Row],[Number of HITs approved or rejected - Last 30 days]]=0),Table1[[#This Row],[Worker ID]],0)</f>
        <v>AV2L8MRY80Q3F</v>
      </c>
      <c r="V906">
        <f>IF(AND(Table1[[#This Row],[HITS submitted before]]=0,Table1[[#This Row],[Number of HITs approved or rejected - Last 30 days]]&lt;&gt;0),Table1[[#This Row],[Worker ID]],0)</f>
        <v>0</v>
      </c>
      <c r="W906">
        <f>IF(AND(Table1[[#This Row],[HITS submitted before]]&lt;&gt;0,Table1[[#This Row],[Number of HITs approved or rejected - Last 30 days]]&lt;&gt;0),Table1[[#This Row],[Worker ID]],0)</f>
        <v>0</v>
      </c>
    </row>
    <row r="907" spans="1:23" x14ac:dyDescent="0.25">
      <c r="A907" t="s">
        <v>1775</v>
      </c>
      <c r="B907" t="s">
        <v>1776</v>
      </c>
      <c r="C907">
        <v>1</v>
      </c>
      <c r="D907">
        <v>1</v>
      </c>
      <c r="E907" s="1">
        <v>1</v>
      </c>
      <c r="F907">
        <f>Table1[[#This Row],[Number of HITs approved or rejected - Lifetime]]-Table1[[#This Row],[Number of HITs approved or rejected - Last 30 days]]</f>
        <v>1</v>
      </c>
      <c r="G907">
        <f>Table1[[#This Row],[Number of HITs approved - Lifetime]]-Table1[[#This Row],[Number of HITs approved - Last 30 days]]</f>
        <v>1</v>
      </c>
      <c r="H907">
        <f>IF(Table1[[#This Row],[HITS submitted before]]&gt;Table1[[#This Row],[HITs Approved Before]],Table1[[#This Row],[HITS submitted before]]-Table1[[#This Row],[HITs Approved Before]],0)</f>
        <v>0</v>
      </c>
      <c r="I907">
        <v>0</v>
      </c>
      <c r="J907">
        <v>0</v>
      </c>
      <c r="K907">
        <f>Table1[[#This Row],[Number of HITs approved or rejected - Last 30 days]]-Table1[[#This Row],[Number of HITs approved - Last 30 days]]</f>
        <v>0</v>
      </c>
      <c r="L90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7" s="1">
        <v>0</v>
      </c>
      <c r="N907">
        <v>0</v>
      </c>
      <c r="O907">
        <v>0</v>
      </c>
      <c r="P907" s="1">
        <v>0</v>
      </c>
      <c r="Q907" t="s">
        <v>15</v>
      </c>
      <c r="S907" t="str">
        <f>IF(Table1[[#This Row],[HITS submitted before]]&lt;&gt;0,Table1[[#This Row],[Worker ID]],0)</f>
        <v>AV3UOSJXSC7LB</v>
      </c>
      <c r="T907">
        <f>IF(Table1[[#This Row],[Number of HITs approved or rejected - Last 30 days]]&lt;&gt;0,Table1[[#This Row],[Worker ID]],0)</f>
        <v>0</v>
      </c>
      <c r="U907" t="str">
        <f>IF(AND(Table1[[#This Row],[HITS submitted before]]&lt;&gt;0,Table1[[#This Row],[Number of HITs approved or rejected - Last 30 days]]=0),Table1[[#This Row],[Worker ID]],0)</f>
        <v>AV3UOSJXSC7LB</v>
      </c>
      <c r="V907">
        <f>IF(AND(Table1[[#This Row],[HITS submitted before]]=0,Table1[[#This Row],[Number of HITs approved or rejected - Last 30 days]]&lt;&gt;0),Table1[[#This Row],[Worker ID]],0)</f>
        <v>0</v>
      </c>
      <c r="W907">
        <f>IF(AND(Table1[[#This Row],[HITS submitted before]]&lt;&gt;0,Table1[[#This Row],[Number of HITs approved or rejected - Last 30 days]]&lt;&gt;0),Table1[[#This Row],[Worker ID]],0)</f>
        <v>0</v>
      </c>
    </row>
    <row r="908" spans="1:23" x14ac:dyDescent="0.25">
      <c r="A908" t="s">
        <v>1779</v>
      </c>
      <c r="B908" t="s">
        <v>1780</v>
      </c>
      <c r="C908">
        <v>1</v>
      </c>
      <c r="D908">
        <v>1</v>
      </c>
      <c r="E908" s="1">
        <v>1</v>
      </c>
      <c r="F908">
        <f>Table1[[#This Row],[Number of HITs approved or rejected - Lifetime]]-Table1[[#This Row],[Number of HITs approved or rejected - Last 30 days]]</f>
        <v>1</v>
      </c>
      <c r="G908">
        <f>Table1[[#This Row],[Number of HITs approved - Lifetime]]-Table1[[#This Row],[Number of HITs approved - Last 30 days]]</f>
        <v>1</v>
      </c>
      <c r="H908">
        <f>IF(Table1[[#This Row],[HITS submitted before]]&gt;Table1[[#This Row],[HITs Approved Before]],Table1[[#This Row],[HITS submitted before]]-Table1[[#This Row],[HITs Approved Before]],0)</f>
        <v>0</v>
      </c>
      <c r="I908">
        <v>0</v>
      </c>
      <c r="J908">
        <v>0</v>
      </c>
      <c r="K908">
        <f>Table1[[#This Row],[Number of HITs approved or rejected - Last 30 days]]-Table1[[#This Row],[Number of HITs approved - Last 30 days]]</f>
        <v>0</v>
      </c>
      <c r="L90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8" s="1">
        <v>0</v>
      </c>
      <c r="N908">
        <v>0</v>
      </c>
      <c r="O908">
        <v>0</v>
      </c>
      <c r="P908" s="1">
        <v>0</v>
      </c>
      <c r="Q908" t="s">
        <v>15</v>
      </c>
      <c r="S908" t="str">
        <f>IF(Table1[[#This Row],[HITS submitted before]]&lt;&gt;0,Table1[[#This Row],[Worker ID]],0)</f>
        <v>AVC62JNYAXA45</v>
      </c>
      <c r="T908">
        <f>IF(Table1[[#This Row],[Number of HITs approved or rejected - Last 30 days]]&lt;&gt;0,Table1[[#This Row],[Worker ID]],0)</f>
        <v>0</v>
      </c>
      <c r="U908" t="str">
        <f>IF(AND(Table1[[#This Row],[HITS submitted before]]&lt;&gt;0,Table1[[#This Row],[Number of HITs approved or rejected - Last 30 days]]=0),Table1[[#This Row],[Worker ID]],0)</f>
        <v>AVC62JNYAXA45</v>
      </c>
      <c r="V908">
        <f>IF(AND(Table1[[#This Row],[HITS submitted before]]=0,Table1[[#This Row],[Number of HITs approved or rejected - Last 30 days]]&lt;&gt;0),Table1[[#This Row],[Worker ID]],0)</f>
        <v>0</v>
      </c>
      <c r="W908">
        <f>IF(AND(Table1[[#This Row],[HITS submitted before]]&lt;&gt;0,Table1[[#This Row],[Number of HITs approved or rejected - Last 30 days]]&lt;&gt;0),Table1[[#This Row],[Worker ID]],0)</f>
        <v>0</v>
      </c>
    </row>
    <row r="909" spans="1:23" x14ac:dyDescent="0.25">
      <c r="A909" t="s">
        <v>1781</v>
      </c>
      <c r="B909" t="s">
        <v>1782</v>
      </c>
      <c r="C909">
        <v>1</v>
      </c>
      <c r="D909">
        <v>1</v>
      </c>
      <c r="E909" s="1">
        <v>1</v>
      </c>
      <c r="F909">
        <f>Table1[[#This Row],[Number of HITs approved or rejected - Lifetime]]-Table1[[#This Row],[Number of HITs approved or rejected - Last 30 days]]</f>
        <v>1</v>
      </c>
      <c r="G909">
        <f>Table1[[#This Row],[Number of HITs approved - Lifetime]]-Table1[[#This Row],[Number of HITs approved - Last 30 days]]</f>
        <v>1</v>
      </c>
      <c r="H909">
        <f>IF(Table1[[#This Row],[HITS submitted before]]&gt;Table1[[#This Row],[HITs Approved Before]],Table1[[#This Row],[HITS submitted before]]-Table1[[#This Row],[HITs Approved Before]],0)</f>
        <v>0</v>
      </c>
      <c r="I909">
        <v>0</v>
      </c>
      <c r="J909">
        <v>0</v>
      </c>
      <c r="K909">
        <f>Table1[[#This Row],[Number of HITs approved or rejected - Last 30 days]]-Table1[[#This Row],[Number of HITs approved - Last 30 days]]</f>
        <v>0</v>
      </c>
      <c r="L90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09" s="1">
        <v>0</v>
      </c>
      <c r="N909">
        <v>0</v>
      </c>
      <c r="O909">
        <v>0</v>
      </c>
      <c r="P909" s="1">
        <v>0</v>
      </c>
      <c r="Q909" t="s">
        <v>15</v>
      </c>
      <c r="S909" t="str">
        <f>IF(Table1[[#This Row],[HITS submitted before]]&lt;&gt;0,Table1[[#This Row],[Worker ID]],0)</f>
        <v>AVC955GXM8VUY</v>
      </c>
      <c r="T909">
        <f>IF(Table1[[#This Row],[Number of HITs approved or rejected - Last 30 days]]&lt;&gt;0,Table1[[#This Row],[Worker ID]],0)</f>
        <v>0</v>
      </c>
      <c r="U909" t="str">
        <f>IF(AND(Table1[[#This Row],[HITS submitted before]]&lt;&gt;0,Table1[[#This Row],[Number of HITs approved or rejected - Last 30 days]]=0),Table1[[#This Row],[Worker ID]],0)</f>
        <v>AVC955GXM8VUY</v>
      </c>
      <c r="V909">
        <f>IF(AND(Table1[[#This Row],[HITS submitted before]]=0,Table1[[#This Row],[Number of HITs approved or rejected - Last 30 days]]&lt;&gt;0),Table1[[#This Row],[Worker ID]],0)</f>
        <v>0</v>
      </c>
      <c r="W909">
        <f>IF(AND(Table1[[#This Row],[HITS submitted before]]&lt;&gt;0,Table1[[#This Row],[Number of HITs approved or rejected - Last 30 days]]&lt;&gt;0),Table1[[#This Row],[Worker ID]],0)</f>
        <v>0</v>
      </c>
    </row>
    <row r="910" spans="1:23" x14ac:dyDescent="0.25">
      <c r="A910" t="s">
        <v>1783</v>
      </c>
      <c r="B910" t="s">
        <v>1784</v>
      </c>
      <c r="C910">
        <v>1</v>
      </c>
      <c r="D910">
        <v>1</v>
      </c>
      <c r="E910" s="1">
        <v>1</v>
      </c>
      <c r="F910">
        <f>Table1[[#This Row],[Number of HITs approved or rejected - Lifetime]]-Table1[[#This Row],[Number of HITs approved or rejected - Last 30 days]]</f>
        <v>1</v>
      </c>
      <c r="G910">
        <f>Table1[[#This Row],[Number of HITs approved - Lifetime]]-Table1[[#This Row],[Number of HITs approved - Last 30 days]]</f>
        <v>1</v>
      </c>
      <c r="H910">
        <f>IF(Table1[[#This Row],[HITS submitted before]]&gt;Table1[[#This Row],[HITs Approved Before]],Table1[[#This Row],[HITS submitted before]]-Table1[[#This Row],[HITs Approved Before]],0)</f>
        <v>0</v>
      </c>
      <c r="I910">
        <v>0</v>
      </c>
      <c r="J910">
        <v>0</v>
      </c>
      <c r="K910">
        <f>Table1[[#This Row],[Number of HITs approved or rejected - Last 30 days]]-Table1[[#This Row],[Number of HITs approved - Last 30 days]]</f>
        <v>0</v>
      </c>
      <c r="L91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0" s="1">
        <v>0</v>
      </c>
      <c r="N910">
        <v>0</v>
      </c>
      <c r="O910">
        <v>0</v>
      </c>
      <c r="P910" s="1">
        <v>0</v>
      </c>
      <c r="Q910" t="s">
        <v>15</v>
      </c>
      <c r="S910" t="str">
        <f>IF(Table1[[#This Row],[HITS submitted before]]&lt;&gt;0,Table1[[#This Row],[Worker ID]],0)</f>
        <v>AVEG2XH7MRL1H</v>
      </c>
      <c r="T910">
        <f>IF(Table1[[#This Row],[Number of HITs approved or rejected - Last 30 days]]&lt;&gt;0,Table1[[#This Row],[Worker ID]],0)</f>
        <v>0</v>
      </c>
      <c r="U910" t="str">
        <f>IF(AND(Table1[[#This Row],[HITS submitted before]]&lt;&gt;0,Table1[[#This Row],[Number of HITs approved or rejected - Last 30 days]]=0),Table1[[#This Row],[Worker ID]],0)</f>
        <v>AVEG2XH7MRL1H</v>
      </c>
      <c r="V910">
        <f>IF(AND(Table1[[#This Row],[HITS submitted before]]=0,Table1[[#This Row],[Number of HITs approved or rejected - Last 30 days]]&lt;&gt;0),Table1[[#This Row],[Worker ID]],0)</f>
        <v>0</v>
      </c>
      <c r="W910">
        <f>IF(AND(Table1[[#This Row],[HITS submitted before]]&lt;&gt;0,Table1[[#This Row],[Number of HITs approved or rejected - Last 30 days]]&lt;&gt;0),Table1[[#This Row],[Worker ID]],0)</f>
        <v>0</v>
      </c>
    </row>
    <row r="911" spans="1:23" x14ac:dyDescent="0.25">
      <c r="A911" t="s">
        <v>1789</v>
      </c>
      <c r="B911" t="s">
        <v>1790</v>
      </c>
      <c r="C911">
        <v>1</v>
      </c>
      <c r="D911">
        <v>1</v>
      </c>
      <c r="E911" s="1">
        <v>1</v>
      </c>
      <c r="F911">
        <f>Table1[[#This Row],[Number of HITs approved or rejected - Lifetime]]-Table1[[#This Row],[Number of HITs approved or rejected - Last 30 days]]</f>
        <v>1</v>
      </c>
      <c r="G911">
        <f>Table1[[#This Row],[Number of HITs approved - Lifetime]]-Table1[[#This Row],[Number of HITs approved - Last 30 days]]</f>
        <v>1</v>
      </c>
      <c r="H911">
        <f>IF(Table1[[#This Row],[HITS submitted before]]&gt;Table1[[#This Row],[HITs Approved Before]],Table1[[#This Row],[HITS submitted before]]-Table1[[#This Row],[HITs Approved Before]],0)</f>
        <v>0</v>
      </c>
      <c r="I911">
        <v>0</v>
      </c>
      <c r="J911">
        <v>0</v>
      </c>
      <c r="K911">
        <f>Table1[[#This Row],[Number of HITs approved or rejected - Last 30 days]]-Table1[[#This Row],[Number of HITs approved - Last 30 days]]</f>
        <v>0</v>
      </c>
      <c r="L91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1" s="1">
        <v>0</v>
      </c>
      <c r="N911">
        <v>0</v>
      </c>
      <c r="O911">
        <v>0</v>
      </c>
      <c r="P911" s="1">
        <v>0</v>
      </c>
      <c r="Q911" t="s">
        <v>15</v>
      </c>
      <c r="S911" t="str">
        <f>IF(Table1[[#This Row],[HITS submitted before]]&lt;&gt;0,Table1[[#This Row],[Worker ID]],0)</f>
        <v>AVMZFF6PA1MM</v>
      </c>
      <c r="T911">
        <f>IF(Table1[[#This Row],[Number of HITs approved or rejected - Last 30 days]]&lt;&gt;0,Table1[[#This Row],[Worker ID]],0)</f>
        <v>0</v>
      </c>
      <c r="U911" t="str">
        <f>IF(AND(Table1[[#This Row],[HITS submitted before]]&lt;&gt;0,Table1[[#This Row],[Number of HITs approved or rejected - Last 30 days]]=0),Table1[[#This Row],[Worker ID]],0)</f>
        <v>AVMZFF6PA1MM</v>
      </c>
      <c r="V911">
        <f>IF(AND(Table1[[#This Row],[HITS submitted before]]=0,Table1[[#This Row],[Number of HITs approved or rejected - Last 30 days]]&lt;&gt;0),Table1[[#This Row],[Worker ID]],0)</f>
        <v>0</v>
      </c>
      <c r="W911">
        <f>IF(AND(Table1[[#This Row],[HITS submitted before]]&lt;&gt;0,Table1[[#This Row],[Number of HITs approved or rejected - Last 30 days]]&lt;&gt;0),Table1[[#This Row],[Worker ID]],0)</f>
        <v>0</v>
      </c>
    </row>
    <row r="912" spans="1:23" x14ac:dyDescent="0.25">
      <c r="A912" t="s">
        <v>1791</v>
      </c>
      <c r="B912" t="s">
        <v>1792</v>
      </c>
      <c r="C912">
        <v>1</v>
      </c>
      <c r="D912">
        <v>1</v>
      </c>
      <c r="E912" s="1">
        <v>1</v>
      </c>
      <c r="F912">
        <f>Table1[[#This Row],[Number of HITs approved or rejected - Lifetime]]-Table1[[#This Row],[Number of HITs approved or rejected - Last 30 days]]</f>
        <v>1</v>
      </c>
      <c r="G912">
        <f>Table1[[#This Row],[Number of HITs approved - Lifetime]]-Table1[[#This Row],[Number of HITs approved - Last 30 days]]</f>
        <v>1</v>
      </c>
      <c r="H912">
        <f>IF(Table1[[#This Row],[HITS submitted before]]&gt;Table1[[#This Row],[HITs Approved Before]],Table1[[#This Row],[HITS submitted before]]-Table1[[#This Row],[HITs Approved Before]],0)</f>
        <v>0</v>
      </c>
      <c r="I912">
        <v>0</v>
      </c>
      <c r="J912">
        <v>0</v>
      </c>
      <c r="K912">
        <f>Table1[[#This Row],[Number of HITs approved or rejected - Last 30 days]]-Table1[[#This Row],[Number of HITs approved - Last 30 days]]</f>
        <v>0</v>
      </c>
      <c r="L91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2" s="1">
        <v>0</v>
      </c>
      <c r="N912">
        <v>0</v>
      </c>
      <c r="O912">
        <v>0</v>
      </c>
      <c r="P912" s="1">
        <v>0</v>
      </c>
      <c r="Q912" t="s">
        <v>15</v>
      </c>
      <c r="S912" t="str">
        <f>IF(Table1[[#This Row],[HITS submitted before]]&lt;&gt;0,Table1[[#This Row],[Worker ID]],0)</f>
        <v>AVR8Q7NOEIXCK</v>
      </c>
      <c r="T912">
        <f>IF(Table1[[#This Row],[Number of HITs approved or rejected - Last 30 days]]&lt;&gt;0,Table1[[#This Row],[Worker ID]],0)</f>
        <v>0</v>
      </c>
      <c r="U912" t="str">
        <f>IF(AND(Table1[[#This Row],[HITS submitted before]]&lt;&gt;0,Table1[[#This Row],[Number of HITs approved or rejected - Last 30 days]]=0),Table1[[#This Row],[Worker ID]],0)</f>
        <v>AVR8Q7NOEIXCK</v>
      </c>
      <c r="V912">
        <f>IF(AND(Table1[[#This Row],[HITS submitted before]]=0,Table1[[#This Row],[Number of HITs approved or rejected - Last 30 days]]&lt;&gt;0),Table1[[#This Row],[Worker ID]],0)</f>
        <v>0</v>
      </c>
      <c r="W912">
        <f>IF(AND(Table1[[#This Row],[HITS submitted before]]&lt;&gt;0,Table1[[#This Row],[Number of HITs approved or rejected - Last 30 days]]&lt;&gt;0),Table1[[#This Row],[Worker ID]],0)</f>
        <v>0</v>
      </c>
    </row>
    <row r="913" spans="1:23" x14ac:dyDescent="0.25">
      <c r="A913" t="s">
        <v>1795</v>
      </c>
      <c r="B913" t="s">
        <v>1796</v>
      </c>
      <c r="C913">
        <v>1</v>
      </c>
      <c r="D913">
        <v>1</v>
      </c>
      <c r="E913" s="1">
        <v>1</v>
      </c>
      <c r="F913">
        <f>Table1[[#This Row],[Number of HITs approved or rejected - Lifetime]]-Table1[[#This Row],[Number of HITs approved or rejected - Last 30 days]]</f>
        <v>1</v>
      </c>
      <c r="G913">
        <f>Table1[[#This Row],[Number of HITs approved - Lifetime]]-Table1[[#This Row],[Number of HITs approved - Last 30 days]]</f>
        <v>1</v>
      </c>
      <c r="H913">
        <f>IF(Table1[[#This Row],[HITS submitted before]]&gt;Table1[[#This Row],[HITs Approved Before]],Table1[[#This Row],[HITS submitted before]]-Table1[[#This Row],[HITs Approved Before]],0)</f>
        <v>0</v>
      </c>
      <c r="I913">
        <v>0</v>
      </c>
      <c r="J913">
        <v>0</v>
      </c>
      <c r="K913">
        <f>Table1[[#This Row],[Number of HITs approved or rejected - Last 30 days]]-Table1[[#This Row],[Number of HITs approved - Last 30 days]]</f>
        <v>0</v>
      </c>
      <c r="L91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3" s="1">
        <v>0</v>
      </c>
      <c r="N913">
        <v>0</v>
      </c>
      <c r="O913">
        <v>0</v>
      </c>
      <c r="P913" s="1">
        <v>0</v>
      </c>
      <c r="Q913" t="s">
        <v>15</v>
      </c>
      <c r="S913" t="str">
        <f>IF(Table1[[#This Row],[HITS submitted before]]&lt;&gt;0,Table1[[#This Row],[Worker ID]],0)</f>
        <v>AW3R8WBV0OHM5</v>
      </c>
      <c r="T913">
        <f>IF(Table1[[#This Row],[Number of HITs approved or rejected - Last 30 days]]&lt;&gt;0,Table1[[#This Row],[Worker ID]],0)</f>
        <v>0</v>
      </c>
      <c r="U913" t="str">
        <f>IF(AND(Table1[[#This Row],[HITS submitted before]]&lt;&gt;0,Table1[[#This Row],[Number of HITs approved or rejected - Last 30 days]]=0),Table1[[#This Row],[Worker ID]],0)</f>
        <v>AW3R8WBV0OHM5</v>
      </c>
      <c r="V913">
        <f>IF(AND(Table1[[#This Row],[HITS submitted before]]=0,Table1[[#This Row],[Number of HITs approved or rejected - Last 30 days]]&lt;&gt;0),Table1[[#This Row],[Worker ID]],0)</f>
        <v>0</v>
      </c>
      <c r="W913">
        <f>IF(AND(Table1[[#This Row],[HITS submitted before]]&lt;&gt;0,Table1[[#This Row],[Number of HITs approved or rejected - Last 30 days]]&lt;&gt;0),Table1[[#This Row],[Worker ID]],0)</f>
        <v>0</v>
      </c>
    </row>
    <row r="914" spans="1:23" x14ac:dyDescent="0.25">
      <c r="A914" t="s">
        <v>1805</v>
      </c>
      <c r="B914" t="s">
        <v>1806</v>
      </c>
      <c r="C914">
        <v>1</v>
      </c>
      <c r="D914">
        <v>1</v>
      </c>
      <c r="E914" s="1">
        <v>1</v>
      </c>
      <c r="F914">
        <f>Table1[[#This Row],[Number of HITs approved or rejected - Lifetime]]-Table1[[#This Row],[Number of HITs approved or rejected - Last 30 days]]</f>
        <v>1</v>
      </c>
      <c r="G914">
        <f>Table1[[#This Row],[Number of HITs approved - Lifetime]]-Table1[[#This Row],[Number of HITs approved - Last 30 days]]</f>
        <v>1</v>
      </c>
      <c r="H914">
        <f>IF(Table1[[#This Row],[HITS submitted before]]&gt;Table1[[#This Row],[HITs Approved Before]],Table1[[#This Row],[HITS submitted before]]-Table1[[#This Row],[HITs Approved Before]],0)</f>
        <v>0</v>
      </c>
      <c r="I914">
        <v>0</v>
      </c>
      <c r="J914">
        <v>0</v>
      </c>
      <c r="K914">
        <f>Table1[[#This Row],[Number of HITs approved or rejected - Last 30 days]]-Table1[[#This Row],[Number of HITs approved - Last 30 days]]</f>
        <v>0</v>
      </c>
      <c r="L91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4" s="1">
        <v>0</v>
      </c>
      <c r="N914">
        <v>0</v>
      </c>
      <c r="O914">
        <v>0</v>
      </c>
      <c r="P914" s="1">
        <v>0</v>
      </c>
      <c r="Q914" t="s">
        <v>15</v>
      </c>
      <c r="S914" t="str">
        <f>IF(Table1[[#This Row],[HITS submitted before]]&lt;&gt;0,Table1[[#This Row],[Worker ID]],0)</f>
        <v>AWJTO98M4DQFL</v>
      </c>
      <c r="T914">
        <f>IF(Table1[[#This Row],[Number of HITs approved or rejected - Last 30 days]]&lt;&gt;0,Table1[[#This Row],[Worker ID]],0)</f>
        <v>0</v>
      </c>
      <c r="U914" t="str">
        <f>IF(AND(Table1[[#This Row],[HITS submitted before]]&lt;&gt;0,Table1[[#This Row],[Number of HITs approved or rejected - Last 30 days]]=0),Table1[[#This Row],[Worker ID]],0)</f>
        <v>AWJTO98M4DQFL</v>
      </c>
      <c r="V914">
        <f>IF(AND(Table1[[#This Row],[HITS submitted before]]=0,Table1[[#This Row],[Number of HITs approved or rejected - Last 30 days]]&lt;&gt;0),Table1[[#This Row],[Worker ID]],0)</f>
        <v>0</v>
      </c>
      <c r="W914">
        <f>IF(AND(Table1[[#This Row],[HITS submitted before]]&lt;&gt;0,Table1[[#This Row],[Number of HITs approved or rejected - Last 30 days]]&lt;&gt;0),Table1[[#This Row],[Worker ID]],0)</f>
        <v>0</v>
      </c>
    </row>
    <row r="915" spans="1:23" x14ac:dyDescent="0.25">
      <c r="A915" t="s">
        <v>1813</v>
      </c>
      <c r="B915" t="s">
        <v>1814</v>
      </c>
      <c r="C915">
        <v>1</v>
      </c>
      <c r="D915">
        <v>1</v>
      </c>
      <c r="E915" s="1">
        <v>1</v>
      </c>
      <c r="F915">
        <f>Table1[[#This Row],[Number of HITs approved or rejected - Lifetime]]-Table1[[#This Row],[Number of HITs approved or rejected - Last 30 days]]</f>
        <v>1</v>
      </c>
      <c r="G915">
        <f>Table1[[#This Row],[Number of HITs approved - Lifetime]]-Table1[[#This Row],[Number of HITs approved - Last 30 days]]</f>
        <v>1</v>
      </c>
      <c r="H915">
        <f>IF(Table1[[#This Row],[HITS submitted before]]&gt;Table1[[#This Row],[HITs Approved Before]],Table1[[#This Row],[HITS submitted before]]-Table1[[#This Row],[HITs Approved Before]],0)</f>
        <v>0</v>
      </c>
      <c r="I915">
        <v>0</v>
      </c>
      <c r="J915">
        <v>0</v>
      </c>
      <c r="K915">
        <f>Table1[[#This Row],[Number of HITs approved or rejected - Last 30 days]]-Table1[[#This Row],[Number of HITs approved - Last 30 days]]</f>
        <v>0</v>
      </c>
      <c r="L915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5" s="1">
        <v>0</v>
      </c>
      <c r="N915">
        <v>0</v>
      </c>
      <c r="O915">
        <v>0</v>
      </c>
      <c r="P915" s="1">
        <v>0</v>
      </c>
      <c r="Q915" t="s">
        <v>15</v>
      </c>
      <c r="S915" t="str">
        <f>IF(Table1[[#This Row],[HITS submitted before]]&lt;&gt;0,Table1[[#This Row],[Worker ID]],0)</f>
        <v>AX2EWYWZM19AZ</v>
      </c>
      <c r="T915">
        <f>IF(Table1[[#This Row],[Number of HITs approved or rejected - Last 30 days]]&lt;&gt;0,Table1[[#This Row],[Worker ID]],0)</f>
        <v>0</v>
      </c>
      <c r="U915" t="str">
        <f>IF(AND(Table1[[#This Row],[HITS submitted before]]&lt;&gt;0,Table1[[#This Row],[Number of HITs approved or rejected - Last 30 days]]=0),Table1[[#This Row],[Worker ID]],0)</f>
        <v>AX2EWYWZM19AZ</v>
      </c>
      <c r="V915">
        <f>IF(AND(Table1[[#This Row],[HITS submitted before]]=0,Table1[[#This Row],[Number of HITs approved or rejected - Last 30 days]]&lt;&gt;0),Table1[[#This Row],[Worker ID]],0)</f>
        <v>0</v>
      </c>
      <c r="W915">
        <f>IF(AND(Table1[[#This Row],[HITS submitted before]]&lt;&gt;0,Table1[[#This Row],[Number of HITs approved or rejected - Last 30 days]]&lt;&gt;0),Table1[[#This Row],[Worker ID]],0)</f>
        <v>0</v>
      </c>
    </row>
    <row r="916" spans="1:23" x14ac:dyDescent="0.25">
      <c r="A916" t="s">
        <v>1819</v>
      </c>
      <c r="B916" t="s">
        <v>1820</v>
      </c>
      <c r="C916">
        <v>1</v>
      </c>
      <c r="D916">
        <v>0</v>
      </c>
      <c r="E916" s="1">
        <v>0</v>
      </c>
      <c r="F916">
        <f>Table1[[#This Row],[Number of HITs approved or rejected - Lifetime]]-Table1[[#This Row],[Number of HITs approved or rejected - Last 30 days]]</f>
        <v>1</v>
      </c>
      <c r="G916">
        <f>Table1[[#This Row],[Number of HITs approved - Lifetime]]-Table1[[#This Row],[Number of HITs approved - Last 30 days]]</f>
        <v>0</v>
      </c>
      <c r="H916">
        <f>IF(Table1[[#This Row],[HITS submitted before]]&gt;Table1[[#This Row],[HITs Approved Before]],Table1[[#This Row],[HITS submitted before]]-Table1[[#This Row],[HITs Approved Before]],0)</f>
        <v>1</v>
      </c>
      <c r="I916">
        <v>0</v>
      </c>
      <c r="J916">
        <v>0</v>
      </c>
      <c r="K916">
        <f>Table1[[#This Row],[Number of HITs approved or rejected - Last 30 days]]-Table1[[#This Row],[Number of HITs approved - Last 30 days]]</f>
        <v>0</v>
      </c>
      <c r="L916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6" s="1">
        <v>0</v>
      </c>
      <c r="N916">
        <v>0</v>
      </c>
      <c r="O916">
        <v>0</v>
      </c>
      <c r="P916" s="1">
        <v>0</v>
      </c>
      <c r="Q916" t="s">
        <v>15</v>
      </c>
      <c r="S916" t="str">
        <f>IF(Table1[[#This Row],[HITS submitted before]]&lt;&gt;0,Table1[[#This Row],[Worker ID]],0)</f>
        <v>AXLC8BGB0RT8</v>
      </c>
      <c r="T916">
        <f>IF(Table1[[#This Row],[Number of HITs approved or rejected - Last 30 days]]&lt;&gt;0,Table1[[#This Row],[Worker ID]],0)</f>
        <v>0</v>
      </c>
      <c r="U916" t="str">
        <f>IF(AND(Table1[[#This Row],[HITS submitted before]]&lt;&gt;0,Table1[[#This Row],[Number of HITs approved or rejected - Last 30 days]]=0),Table1[[#This Row],[Worker ID]],0)</f>
        <v>AXLC8BGB0RT8</v>
      </c>
      <c r="V916">
        <f>IF(AND(Table1[[#This Row],[HITS submitted before]]=0,Table1[[#This Row],[Number of HITs approved or rejected - Last 30 days]]&lt;&gt;0),Table1[[#This Row],[Worker ID]],0)</f>
        <v>0</v>
      </c>
      <c r="W916">
        <f>IF(AND(Table1[[#This Row],[HITS submitted before]]&lt;&gt;0,Table1[[#This Row],[Number of HITs approved or rejected - Last 30 days]]&lt;&gt;0),Table1[[#This Row],[Worker ID]],0)</f>
        <v>0</v>
      </c>
    </row>
    <row r="917" spans="1:23" x14ac:dyDescent="0.25">
      <c r="A917" t="s">
        <v>1823</v>
      </c>
      <c r="B917" t="s">
        <v>1824</v>
      </c>
      <c r="C917">
        <v>1</v>
      </c>
      <c r="D917">
        <v>1</v>
      </c>
      <c r="E917" s="1">
        <v>1</v>
      </c>
      <c r="F917">
        <f>Table1[[#This Row],[Number of HITs approved or rejected - Lifetime]]-Table1[[#This Row],[Number of HITs approved or rejected - Last 30 days]]</f>
        <v>1</v>
      </c>
      <c r="G917">
        <f>Table1[[#This Row],[Number of HITs approved - Lifetime]]-Table1[[#This Row],[Number of HITs approved - Last 30 days]]</f>
        <v>1</v>
      </c>
      <c r="H917">
        <f>IF(Table1[[#This Row],[HITS submitted before]]&gt;Table1[[#This Row],[HITs Approved Before]],Table1[[#This Row],[HITS submitted before]]-Table1[[#This Row],[HITs Approved Before]],0)</f>
        <v>0</v>
      </c>
      <c r="I917">
        <v>0</v>
      </c>
      <c r="J917">
        <v>0</v>
      </c>
      <c r="K917">
        <f>Table1[[#This Row],[Number of HITs approved or rejected - Last 30 days]]-Table1[[#This Row],[Number of HITs approved - Last 30 days]]</f>
        <v>0</v>
      </c>
      <c r="L917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7" s="1">
        <v>0</v>
      </c>
      <c r="N917">
        <v>0</v>
      </c>
      <c r="O917">
        <v>0</v>
      </c>
      <c r="P917" s="1">
        <v>0</v>
      </c>
      <c r="Q917" t="s">
        <v>15</v>
      </c>
      <c r="S917" t="str">
        <f>IF(Table1[[#This Row],[HITS submitted before]]&lt;&gt;0,Table1[[#This Row],[Worker ID]],0)</f>
        <v>AYI30J619VO21</v>
      </c>
      <c r="T917">
        <f>IF(Table1[[#This Row],[Number of HITs approved or rejected - Last 30 days]]&lt;&gt;0,Table1[[#This Row],[Worker ID]],0)</f>
        <v>0</v>
      </c>
      <c r="U917" t="str">
        <f>IF(AND(Table1[[#This Row],[HITS submitted before]]&lt;&gt;0,Table1[[#This Row],[Number of HITs approved or rejected - Last 30 days]]=0),Table1[[#This Row],[Worker ID]],0)</f>
        <v>AYI30J619VO21</v>
      </c>
      <c r="V917">
        <f>IF(AND(Table1[[#This Row],[HITS submitted before]]=0,Table1[[#This Row],[Number of HITs approved or rejected - Last 30 days]]&lt;&gt;0),Table1[[#This Row],[Worker ID]],0)</f>
        <v>0</v>
      </c>
      <c r="W917">
        <f>IF(AND(Table1[[#This Row],[HITS submitted before]]&lt;&gt;0,Table1[[#This Row],[Number of HITs approved or rejected - Last 30 days]]&lt;&gt;0),Table1[[#This Row],[Worker ID]],0)</f>
        <v>0</v>
      </c>
    </row>
    <row r="918" spans="1:23" x14ac:dyDescent="0.25">
      <c r="A918" t="s">
        <v>1827</v>
      </c>
      <c r="B918" t="s">
        <v>1828</v>
      </c>
      <c r="C918">
        <v>1</v>
      </c>
      <c r="D918">
        <v>1</v>
      </c>
      <c r="E918" s="1">
        <v>1</v>
      </c>
      <c r="F918">
        <f>Table1[[#This Row],[Number of HITs approved or rejected - Lifetime]]-Table1[[#This Row],[Number of HITs approved or rejected - Last 30 days]]</f>
        <v>1</v>
      </c>
      <c r="G918">
        <f>Table1[[#This Row],[Number of HITs approved - Lifetime]]-Table1[[#This Row],[Number of HITs approved - Last 30 days]]</f>
        <v>1</v>
      </c>
      <c r="H918">
        <f>IF(Table1[[#This Row],[HITS submitted before]]&gt;Table1[[#This Row],[HITs Approved Before]],Table1[[#This Row],[HITS submitted before]]-Table1[[#This Row],[HITs Approved Before]],0)</f>
        <v>0</v>
      </c>
      <c r="I918">
        <v>0</v>
      </c>
      <c r="J918">
        <v>0</v>
      </c>
      <c r="K918">
        <f>Table1[[#This Row],[Number of HITs approved or rejected - Last 30 days]]-Table1[[#This Row],[Number of HITs approved - Last 30 days]]</f>
        <v>0</v>
      </c>
      <c r="L918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8" s="1">
        <v>0</v>
      </c>
      <c r="N918">
        <v>0</v>
      </c>
      <c r="O918">
        <v>0</v>
      </c>
      <c r="P918" s="1">
        <v>0</v>
      </c>
      <c r="Q918" t="s">
        <v>15</v>
      </c>
      <c r="S918" t="str">
        <f>IF(Table1[[#This Row],[HITS submitted before]]&lt;&gt;0,Table1[[#This Row],[Worker ID]],0)</f>
        <v>AYLORVOU4U97E</v>
      </c>
      <c r="T918">
        <f>IF(Table1[[#This Row],[Number of HITs approved or rejected - Last 30 days]]&lt;&gt;0,Table1[[#This Row],[Worker ID]],0)</f>
        <v>0</v>
      </c>
      <c r="U918" t="str">
        <f>IF(AND(Table1[[#This Row],[HITS submitted before]]&lt;&gt;0,Table1[[#This Row],[Number of HITs approved or rejected - Last 30 days]]=0),Table1[[#This Row],[Worker ID]],0)</f>
        <v>AYLORVOU4U97E</v>
      </c>
      <c r="V918">
        <f>IF(AND(Table1[[#This Row],[HITS submitted before]]=0,Table1[[#This Row],[Number of HITs approved or rejected - Last 30 days]]&lt;&gt;0),Table1[[#This Row],[Worker ID]],0)</f>
        <v>0</v>
      </c>
      <c r="W918">
        <f>IF(AND(Table1[[#This Row],[HITS submitted before]]&lt;&gt;0,Table1[[#This Row],[Number of HITs approved or rejected - Last 30 days]]&lt;&gt;0),Table1[[#This Row],[Worker ID]],0)</f>
        <v>0</v>
      </c>
    </row>
    <row r="919" spans="1:23" x14ac:dyDescent="0.25">
      <c r="A919" t="s">
        <v>1829</v>
      </c>
      <c r="B919" t="s">
        <v>1830</v>
      </c>
      <c r="C919">
        <v>1</v>
      </c>
      <c r="D919">
        <v>1</v>
      </c>
      <c r="E919" s="1">
        <v>1</v>
      </c>
      <c r="F919">
        <f>Table1[[#This Row],[Number of HITs approved or rejected - Lifetime]]-Table1[[#This Row],[Number of HITs approved or rejected - Last 30 days]]</f>
        <v>1</v>
      </c>
      <c r="G919">
        <f>Table1[[#This Row],[Number of HITs approved - Lifetime]]-Table1[[#This Row],[Number of HITs approved - Last 30 days]]</f>
        <v>1</v>
      </c>
      <c r="H919">
        <f>IF(Table1[[#This Row],[HITS submitted before]]&gt;Table1[[#This Row],[HITs Approved Before]],Table1[[#This Row],[HITS submitted before]]-Table1[[#This Row],[HITs Approved Before]],0)</f>
        <v>0</v>
      </c>
      <c r="I919">
        <v>0</v>
      </c>
      <c r="J919">
        <v>0</v>
      </c>
      <c r="K919">
        <f>Table1[[#This Row],[Number of HITs approved or rejected - Last 30 days]]-Table1[[#This Row],[Number of HITs approved - Last 30 days]]</f>
        <v>0</v>
      </c>
      <c r="L919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19" s="1">
        <v>0</v>
      </c>
      <c r="N919">
        <v>0</v>
      </c>
      <c r="O919">
        <v>0</v>
      </c>
      <c r="P919" s="1">
        <v>0</v>
      </c>
      <c r="Q919" t="s">
        <v>15</v>
      </c>
      <c r="S919" t="str">
        <f>IF(Table1[[#This Row],[HITS submitted before]]&lt;&gt;0,Table1[[#This Row],[Worker ID]],0)</f>
        <v>AYO9K8VF5A11I</v>
      </c>
      <c r="T919">
        <f>IF(Table1[[#This Row],[Number of HITs approved or rejected - Last 30 days]]&lt;&gt;0,Table1[[#This Row],[Worker ID]],0)</f>
        <v>0</v>
      </c>
      <c r="U919" t="str">
        <f>IF(AND(Table1[[#This Row],[HITS submitted before]]&lt;&gt;0,Table1[[#This Row],[Number of HITs approved or rejected - Last 30 days]]=0),Table1[[#This Row],[Worker ID]],0)</f>
        <v>AYO9K8VF5A11I</v>
      </c>
      <c r="V919">
        <f>IF(AND(Table1[[#This Row],[HITS submitted before]]=0,Table1[[#This Row],[Number of HITs approved or rejected - Last 30 days]]&lt;&gt;0),Table1[[#This Row],[Worker ID]],0)</f>
        <v>0</v>
      </c>
      <c r="W919">
        <f>IF(AND(Table1[[#This Row],[HITS submitted before]]&lt;&gt;0,Table1[[#This Row],[Number of HITs approved or rejected - Last 30 days]]&lt;&gt;0),Table1[[#This Row],[Worker ID]],0)</f>
        <v>0</v>
      </c>
    </row>
    <row r="920" spans="1:23" x14ac:dyDescent="0.25">
      <c r="A920" t="s">
        <v>1835</v>
      </c>
      <c r="B920" t="s">
        <v>1836</v>
      </c>
      <c r="C920">
        <v>1</v>
      </c>
      <c r="D920">
        <v>1</v>
      </c>
      <c r="E920" s="1">
        <v>1</v>
      </c>
      <c r="F920">
        <f>Table1[[#This Row],[Number of HITs approved or rejected - Lifetime]]-Table1[[#This Row],[Number of HITs approved or rejected - Last 30 days]]</f>
        <v>1</v>
      </c>
      <c r="G920">
        <f>Table1[[#This Row],[Number of HITs approved - Lifetime]]-Table1[[#This Row],[Number of HITs approved - Last 30 days]]</f>
        <v>1</v>
      </c>
      <c r="H920">
        <f>IF(Table1[[#This Row],[HITS submitted before]]&gt;Table1[[#This Row],[HITs Approved Before]],Table1[[#This Row],[HITS submitted before]]-Table1[[#This Row],[HITs Approved Before]],0)</f>
        <v>0</v>
      </c>
      <c r="I920">
        <v>0</v>
      </c>
      <c r="J920">
        <v>0</v>
      </c>
      <c r="K920">
        <f>Table1[[#This Row],[Number of HITs approved or rejected - Last 30 days]]-Table1[[#This Row],[Number of HITs approved - Last 30 days]]</f>
        <v>0</v>
      </c>
      <c r="L920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20" s="1">
        <v>0</v>
      </c>
      <c r="N920">
        <v>0</v>
      </c>
      <c r="O920">
        <v>0</v>
      </c>
      <c r="P920" s="1">
        <v>0</v>
      </c>
      <c r="Q920" t="s">
        <v>15</v>
      </c>
      <c r="S920" t="str">
        <f>IF(Table1[[#This Row],[HITS submitted before]]&lt;&gt;0,Table1[[#This Row],[Worker ID]],0)</f>
        <v>AYSW6PLD556J0</v>
      </c>
      <c r="T920">
        <f>IF(Table1[[#This Row],[Number of HITs approved or rejected - Last 30 days]]&lt;&gt;0,Table1[[#This Row],[Worker ID]],0)</f>
        <v>0</v>
      </c>
      <c r="U920" t="str">
        <f>IF(AND(Table1[[#This Row],[HITS submitted before]]&lt;&gt;0,Table1[[#This Row],[Number of HITs approved or rejected - Last 30 days]]=0),Table1[[#This Row],[Worker ID]],0)</f>
        <v>AYSW6PLD556J0</v>
      </c>
      <c r="V920">
        <f>IF(AND(Table1[[#This Row],[HITS submitted before]]=0,Table1[[#This Row],[Number of HITs approved or rejected - Last 30 days]]&lt;&gt;0),Table1[[#This Row],[Worker ID]],0)</f>
        <v>0</v>
      </c>
      <c r="W920">
        <f>IF(AND(Table1[[#This Row],[HITS submitted before]]&lt;&gt;0,Table1[[#This Row],[Number of HITs approved or rejected - Last 30 days]]&lt;&gt;0),Table1[[#This Row],[Worker ID]],0)</f>
        <v>0</v>
      </c>
    </row>
    <row r="921" spans="1:23" x14ac:dyDescent="0.25">
      <c r="A921" t="s">
        <v>1839</v>
      </c>
      <c r="B921" t="s">
        <v>1840</v>
      </c>
      <c r="C921">
        <v>1</v>
      </c>
      <c r="D921">
        <v>1</v>
      </c>
      <c r="E921" s="1">
        <v>1</v>
      </c>
      <c r="F921">
        <f>Table1[[#This Row],[Number of HITs approved or rejected - Lifetime]]-Table1[[#This Row],[Number of HITs approved or rejected - Last 30 days]]</f>
        <v>1</v>
      </c>
      <c r="G921">
        <f>Table1[[#This Row],[Number of HITs approved - Lifetime]]-Table1[[#This Row],[Number of HITs approved - Last 30 days]]</f>
        <v>1</v>
      </c>
      <c r="H921">
        <f>IF(Table1[[#This Row],[HITS submitted before]]&gt;Table1[[#This Row],[HITs Approved Before]],Table1[[#This Row],[HITS submitted before]]-Table1[[#This Row],[HITs Approved Before]],0)</f>
        <v>0</v>
      </c>
      <c r="I921">
        <v>0</v>
      </c>
      <c r="J921">
        <v>0</v>
      </c>
      <c r="K921">
        <f>Table1[[#This Row],[Number of HITs approved or rejected - Last 30 days]]-Table1[[#This Row],[Number of HITs approved - Last 30 days]]</f>
        <v>0</v>
      </c>
      <c r="L921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21" s="1">
        <v>0</v>
      </c>
      <c r="N921">
        <v>0</v>
      </c>
      <c r="O921">
        <v>0</v>
      </c>
      <c r="P921" s="1">
        <v>0</v>
      </c>
      <c r="Q921" t="s">
        <v>15</v>
      </c>
      <c r="S921" t="str">
        <f>IF(Table1[[#This Row],[HITS submitted before]]&lt;&gt;0,Table1[[#This Row],[Worker ID]],0)</f>
        <v>AZ2NWUW25AZ31</v>
      </c>
      <c r="T921">
        <f>IF(Table1[[#This Row],[Number of HITs approved or rejected - Last 30 days]]&lt;&gt;0,Table1[[#This Row],[Worker ID]],0)</f>
        <v>0</v>
      </c>
      <c r="U921" t="str">
        <f>IF(AND(Table1[[#This Row],[HITS submitted before]]&lt;&gt;0,Table1[[#This Row],[Number of HITs approved or rejected - Last 30 days]]=0),Table1[[#This Row],[Worker ID]],0)</f>
        <v>AZ2NWUW25AZ31</v>
      </c>
      <c r="V921">
        <f>IF(AND(Table1[[#This Row],[HITS submitted before]]=0,Table1[[#This Row],[Number of HITs approved or rejected - Last 30 days]]&lt;&gt;0),Table1[[#This Row],[Worker ID]],0)</f>
        <v>0</v>
      </c>
      <c r="W921">
        <f>IF(AND(Table1[[#This Row],[HITS submitted before]]&lt;&gt;0,Table1[[#This Row],[Number of HITs approved or rejected - Last 30 days]]&lt;&gt;0),Table1[[#This Row],[Worker ID]],0)</f>
        <v>0</v>
      </c>
    </row>
    <row r="922" spans="1:23" x14ac:dyDescent="0.25">
      <c r="A922" t="s">
        <v>1845</v>
      </c>
      <c r="B922" t="s">
        <v>1846</v>
      </c>
      <c r="C922">
        <v>1</v>
      </c>
      <c r="D922">
        <v>0</v>
      </c>
      <c r="E922" s="1">
        <v>0</v>
      </c>
      <c r="F922">
        <f>Table1[[#This Row],[Number of HITs approved or rejected - Lifetime]]-Table1[[#This Row],[Number of HITs approved or rejected - Last 30 days]]</f>
        <v>1</v>
      </c>
      <c r="G922">
        <f>Table1[[#This Row],[Number of HITs approved - Lifetime]]-Table1[[#This Row],[Number of HITs approved - Last 30 days]]</f>
        <v>0</v>
      </c>
      <c r="H922">
        <f>IF(Table1[[#This Row],[HITS submitted before]]&gt;Table1[[#This Row],[HITs Approved Before]],Table1[[#This Row],[HITS submitted before]]-Table1[[#This Row],[HITs Approved Before]],0)</f>
        <v>1</v>
      </c>
      <c r="I922">
        <v>0</v>
      </c>
      <c r="J922">
        <v>0</v>
      </c>
      <c r="K922">
        <f>Table1[[#This Row],[Number of HITs approved or rejected - Last 30 days]]-Table1[[#This Row],[Number of HITs approved - Last 30 days]]</f>
        <v>0</v>
      </c>
      <c r="L922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22" s="1">
        <v>0</v>
      </c>
      <c r="N922">
        <v>0</v>
      </c>
      <c r="O922">
        <v>0</v>
      </c>
      <c r="P922" s="1">
        <v>0</v>
      </c>
      <c r="Q922" t="s">
        <v>15</v>
      </c>
      <c r="S922" t="str">
        <f>IF(Table1[[#This Row],[HITS submitted before]]&lt;&gt;0,Table1[[#This Row],[Worker ID]],0)</f>
        <v>AZ7TTELADBFM6</v>
      </c>
      <c r="T922">
        <f>IF(Table1[[#This Row],[Number of HITs approved or rejected - Last 30 days]]&lt;&gt;0,Table1[[#This Row],[Worker ID]],0)</f>
        <v>0</v>
      </c>
      <c r="U922" t="str">
        <f>IF(AND(Table1[[#This Row],[HITS submitted before]]&lt;&gt;0,Table1[[#This Row],[Number of HITs approved or rejected - Last 30 days]]=0),Table1[[#This Row],[Worker ID]],0)</f>
        <v>AZ7TTELADBFM6</v>
      </c>
      <c r="V922">
        <f>IF(AND(Table1[[#This Row],[HITS submitted before]]=0,Table1[[#This Row],[Number of HITs approved or rejected - Last 30 days]]&lt;&gt;0),Table1[[#This Row],[Worker ID]],0)</f>
        <v>0</v>
      </c>
      <c r="W922">
        <f>IF(AND(Table1[[#This Row],[HITS submitted before]]&lt;&gt;0,Table1[[#This Row],[Number of HITs approved or rejected - Last 30 days]]&lt;&gt;0),Table1[[#This Row],[Worker ID]],0)</f>
        <v>0</v>
      </c>
    </row>
    <row r="923" spans="1:23" x14ac:dyDescent="0.25">
      <c r="A923" t="s">
        <v>1847</v>
      </c>
      <c r="B923" t="s">
        <v>1848</v>
      </c>
      <c r="C923">
        <v>1</v>
      </c>
      <c r="D923">
        <v>1</v>
      </c>
      <c r="E923" s="1">
        <v>1</v>
      </c>
      <c r="F923">
        <f>Table1[[#This Row],[Number of HITs approved or rejected - Lifetime]]-Table1[[#This Row],[Number of HITs approved or rejected - Last 30 days]]</f>
        <v>1</v>
      </c>
      <c r="G923">
        <f>Table1[[#This Row],[Number of HITs approved - Lifetime]]-Table1[[#This Row],[Number of HITs approved - Last 30 days]]</f>
        <v>1</v>
      </c>
      <c r="H923">
        <f>IF(Table1[[#This Row],[HITS submitted before]]&gt;Table1[[#This Row],[HITs Approved Before]],Table1[[#This Row],[HITS submitted before]]-Table1[[#This Row],[HITs Approved Before]],0)</f>
        <v>0</v>
      </c>
      <c r="I923">
        <v>0</v>
      </c>
      <c r="J923">
        <v>0</v>
      </c>
      <c r="K923">
        <f>Table1[[#This Row],[Number of HITs approved or rejected - Last 30 days]]-Table1[[#This Row],[Number of HITs approved - Last 30 days]]</f>
        <v>0</v>
      </c>
      <c r="L923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23" s="1">
        <v>0</v>
      </c>
      <c r="N923">
        <v>0</v>
      </c>
      <c r="O923">
        <v>0</v>
      </c>
      <c r="P923" s="1">
        <v>0</v>
      </c>
      <c r="Q923" t="s">
        <v>15</v>
      </c>
      <c r="S923" t="str">
        <f>IF(Table1[[#This Row],[HITS submitted before]]&lt;&gt;0,Table1[[#This Row],[Worker ID]],0)</f>
        <v>AZ8DBE935BUSO</v>
      </c>
      <c r="T923">
        <f>IF(Table1[[#This Row],[Number of HITs approved or rejected - Last 30 days]]&lt;&gt;0,Table1[[#This Row],[Worker ID]],0)</f>
        <v>0</v>
      </c>
      <c r="U923" t="str">
        <f>IF(AND(Table1[[#This Row],[HITS submitted before]]&lt;&gt;0,Table1[[#This Row],[Number of HITs approved or rejected - Last 30 days]]=0),Table1[[#This Row],[Worker ID]],0)</f>
        <v>AZ8DBE935BUSO</v>
      </c>
      <c r="V923">
        <f>IF(AND(Table1[[#This Row],[HITS submitted before]]=0,Table1[[#This Row],[Number of HITs approved or rejected - Last 30 days]]&lt;&gt;0),Table1[[#This Row],[Worker ID]],0)</f>
        <v>0</v>
      </c>
      <c r="W923">
        <f>IF(AND(Table1[[#This Row],[HITS submitted before]]&lt;&gt;0,Table1[[#This Row],[Number of HITs approved or rejected - Last 30 days]]&lt;&gt;0),Table1[[#This Row],[Worker ID]],0)</f>
        <v>0</v>
      </c>
    </row>
    <row r="924" spans="1:23" x14ac:dyDescent="0.25">
      <c r="A924" t="s">
        <v>1855</v>
      </c>
      <c r="B924" t="s">
        <v>1856</v>
      </c>
      <c r="C924">
        <v>1</v>
      </c>
      <c r="D924">
        <v>0</v>
      </c>
      <c r="E924" s="1">
        <v>0</v>
      </c>
      <c r="F924">
        <f>Table1[[#This Row],[Number of HITs approved or rejected - Lifetime]]-Table1[[#This Row],[Number of HITs approved or rejected - Last 30 days]]</f>
        <v>1</v>
      </c>
      <c r="G924">
        <f>Table1[[#This Row],[Number of HITs approved - Lifetime]]-Table1[[#This Row],[Number of HITs approved - Last 30 days]]</f>
        <v>0</v>
      </c>
      <c r="H924">
        <f>IF(Table1[[#This Row],[HITS submitted before]]&gt;Table1[[#This Row],[HITs Approved Before]],Table1[[#This Row],[HITS submitted before]]-Table1[[#This Row],[HITs Approved Before]],0)</f>
        <v>1</v>
      </c>
      <c r="I924">
        <v>0</v>
      </c>
      <c r="J924">
        <v>0</v>
      </c>
      <c r="K924">
        <f>Table1[[#This Row],[Number of HITs approved or rejected - Last 30 days]]-Table1[[#This Row],[Number of HITs approved - Last 30 days]]</f>
        <v>0</v>
      </c>
      <c r="L924">
        <f>IF(AND(Table1[[#This Row],[Rejected 30 days]]&lt;&gt;0,AND(Table1[[#This Row],[Rejected 30 days]]=Table1[[#This Row],[Number of HITs approved or rejected - Last 30 days]],Table1[[#This Row],[Worker in Second study]]&lt;&gt;0)),Table1[[#This Row],[Number of HITs approved or rejected - Last 30 days]],0)</f>
        <v>0</v>
      </c>
      <c r="M924" s="1">
        <v>0</v>
      </c>
      <c r="N924">
        <v>0</v>
      </c>
      <c r="O924">
        <v>0</v>
      </c>
      <c r="P924" s="1">
        <v>0</v>
      </c>
      <c r="Q924" t="s">
        <v>15</v>
      </c>
      <c r="S924" t="str">
        <f>IF(Table1[[#This Row],[HITS submitted before]]&lt;&gt;0,Table1[[#This Row],[Worker ID]],0)</f>
        <v>AZID518KVX3DG</v>
      </c>
      <c r="T924">
        <f>IF(Table1[[#This Row],[Number of HITs approved or rejected - Last 30 days]]&lt;&gt;0,Table1[[#This Row],[Worker ID]],0)</f>
        <v>0</v>
      </c>
      <c r="U924" t="str">
        <f>IF(AND(Table1[[#This Row],[HITS submitted before]]&lt;&gt;0,Table1[[#This Row],[Number of HITs approved or rejected - Last 30 days]]=0),Table1[[#This Row],[Worker ID]],0)</f>
        <v>AZID518KVX3DG</v>
      </c>
      <c r="V924">
        <f>IF(AND(Table1[[#This Row],[HITS submitted before]]=0,Table1[[#This Row],[Number of HITs approved or rejected - Last 30 days]]&lt;&gt;0),Table1[[#This Row],[Worker ID]],0)</f>
        <v>0</v>
      </c>
      <c r="W924">
        <f>IF(AND(Table1[[#This Row],[HITS submitted before]]&lt;&gt;0,Table1[[#This Row],[Number of HITs approved or rejected - Last 30 days]]&lt;&gt;0),Table1[[#This Row],[Worker ID]],0)</f>
        <v>0</v>
      </c>
    </row>
    <row r="925" spans="1:23" x14ac:dyDescent="0.25">
      <c r="A925">
        <f>SUBTOTAL(103,Table1[Worker ID])</f>
        <v>921</v>
      </c>
      <c r="B925">
        <f>SUBTOTAL(109,Table1[Link to Individual Worker Page])</f>
        <v>0</v>
      </c>
      <c r="C925">
        <f>SUBTOTAL(103,Table1[Number of HITs approved or rejected - Lifetime])</f>
        <v>921</v>
      </c>
      <c r="D925">
        <f>SUBTOTAL(109,Table1[Number of HITs approved - Lifetime])</f>
        <v>1395</v>
      </c>
      <c r="E925" s="1">
        <f>SUBTOTAL(109,Table1[Your Lifetime approval rate])</f>
        <v>830.15710000000001</v>
      </c>
      <c r="I925">
        <f>COUNTIF(Table1[Number of HITs approved or rejected - Last 30 days],"&gt;0")</f>
        <v>418</v>
      </c>
      <c r="J925">
        <f>COUNTIF(Table1[Number of HITs approved - Last 30 days],"&gt;0")</f>
        <v>376</v>
      </c>
      <c r="K925">
        <f>SUBTOTAL(109,Table1[Rejected 30 days])</f>
        <v>73</v>
      </c>
      <c r="M925" s="1">
        <f>SUBTOTAL(109,Table1[Your Last 30 days approval rate])</f>
        <v>372.05599999999998</v>
      </c>
      <c r="N925">
        <f>SUBTOTAL(103,Table1[Number of HITs approved or rejected - Last 7 days])</f>
        <v>921</v>
      </c>
      <c r="O925">
        <f>SUBTOTAL(109,Table1[Number of HITs approved - Last 7 days])</f>
        <v>805</v>
      </c>
      <c r="P925" s="1">
        <f>SUBTOTAL(109,Table1[Your Last 7 days approval rate])</f>
        <v>364.56670000000003</v>
      </c>
      <c r="Q925">
        <f>SUBTOTAL(109,Table1[CURRENT BlockStatus])</f>
        <v>0</v>
      </c>
      <c r="R925">
        <f>SUBTOTAL(109,Table1[UPDATE BlockStatus])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2"/>
  <sheetViews>
    <sheetView tabSelected="1" workbookViewId="0">
      <selection activeCell="E11" sqref="E11"/>
    </sheetView>
  </sheetViews>
  <sheetFormatPr defaultRowHeight="15" x14ac:dyDescent="0.25"/>
  <cols>
    <col min="1" max="1" width="20.42578125" style="9" customWidth="1"/>
    <col min="4" max="4" width="13.7109375" customWidth="1"/>
    <col min="5" max="5" width="11" customWidth="1"/>
    <col min="11" max="11" width="19" style="9" customWidth="1"/>
    <col min="13" max="13" width="11.5703125" customWidth="1"/>
  </cols>
  <sheetData>
    <row r="1" spans="1:19" ht="30" x14ac:dyDescent="0.25">
      <c r="A1" s="5" t="s">
        <v>1873</v>
      </c>
      <c r="B1" t="s">
        <v>1863</v>
      </c>
      <c r="D1" s="3" t="s">
        <v>1860</v>
      </c>
      <c r="E1" s="3" t="s">
        <v>1873</v>
      </c>
      <c r="K1" s="12" t="s">
        <v>1874</v>
      </c>
      <c r="M1" s="3" t="s">
        <v>1860</v>
      </c>
      <c r="N1" s="3" t="s">
        <v>1874</v>
      </c>
    </row>
    <row r="2" spans="1:19" x14ac:dyDescent="0.25">
      <c r="A2" s="7">
        <f>HITS_per_Worker!I4</f>
        <v>10</v>
      </c>
      <c r="D2">
        <v>1</v>
      </c>
      <c r="E2">
        <f>COUNTIF(Table1[Number of HITs approved or rejected - Last 30 days],"="&amp;Table3[[#This Row],[Distribution]])</f>
        <v>241</v>
      </c>
      <c r="K2" s="13">
        <f>HITS_per_Worker!J4</f>
        <v>8</v>
      </c>
      <c r="M2" s="10">
        <v>1</v>
      </c>
      <c r="N2" s="10">
        <f>COUNTIFS(Table1[Number of HITs approved - Last 30 days],"="&amp;Table36[[#This Row],[Distribution]],Table1[Worker in Second study],"&lt;&gt;0")</f>
        <v>206</v>
      </c>
    </row>
    <row r="3" spans="1:19" x14ac:dyDescent="0.25">
      <c r="A3" s="7">
        <f>HITS_per_Worker!I5</f>
        <v>8</v>
      </c>
      <c r="D3">
        <v>2</v>
      </c>
      <c r="E3">
        <f>COUNTIF(Table1[Number of HITs approved or rejected - Last 30 days],"="&amp;Table3[[#This Row],[Distribution]])</f>
        <v>57</v>
      </c>
      <c r="K3" s="13">
        <f>HITS_per_Worker!J5</f>
        <v>3</v>
      </c>
      <c r="M3" s="10">
        <v>2</v>
      </c>
      <c r="N3" s="10">
        <f>COUNTIFS(Table1[Number of HITs approved - Last 30 days],"="&amp;Table36[[#This Row],[Distribution]],Table1[Worker in Second study],"&lt;&gt;0")</f>
        <v>54</v>
      </c>
    </row>
    <row r="4" spans="1:19" x14ac:dyDescent="0.25">
      <c r="A4" s="7">
        <f>HITS_per_Worker!I6</f>
        <v>8</v>
      </c>
      <c r="D4">
        <v>3</v>
      </c>
      <c r="E4">
        <f>COUNTIF(Table1[Number of HITs approved or rejected - Last 30 days],"="&amp;Table3[[#This Row],[Distribution]])</f>
        <v>35</v>
      </c>
      <c r="K4" s="13">
        <f>HITS_per_Worker!J6</f>
        <v>4</v>
      </c>
      <c r="M4" s="10">
        <v>3</v>
      </c>
      <c r="N4" s="10">
        <f>COUNTIFS(Table1[Number of HITs approved - Last 30 days],"="&amp;Table36[[#This Row],[Distribution]],Table1[Worker in Second study],"&lt;&gt;0")</f>
        <v>34</v>
      </c>
    </row>
    <row r="5" spans="1:19" x14ac:dyDescent="0.25">
      <c r="A5" s="7">
        <f>HITS_per_Worker!I7</f>
        <v>8</v>
      </c>
      <c r="D5">
        <v>4</v>
      </c>
      <c r="E5">
        <f>COUNTIF(Table1[Number of HITs approved or rejected - Last 30 days],"="&amp;Table3[[#This Row],[Distribution]])</f>
        <v>25</v>
      </c>
      <c r="K5" s="13">
        <f>HITS_per_Worker!J7</f>
        <v>8</v>
      </c>
      <c r="M5" s="10">
        <v>4</v>
      </c>
      <c r="N5" s="10">
        <f>COUNTIFS(Table1[Number of HITs approved - Last 30 days],"="&amp;Table36[[#This Row],[Distribution]],Table1[Worker in Second study],"&lt;&gt;0")</f>
        <v>27</v>
      </c>
    </row>
    <row r="6" spans="1:19" x14ac:dyDescent="0.25">
      <c r="A6" s="7">
        <f>HITS_per_Worker!I8</f>
        <v>8</v>
      </c>
      <c r="D6">
        <v>5</v>
      </c>
      <c r="E6">
        <f>COUNTIF(Table1[Number of HITs approved or rejected - Last 30 days],"="&amp;Table3[[#This Row],[Distribution]])</f>
        <v>17</v>
      </c>
      <c r="K6" s="13">
        <f>HITS_per_Worker!J8</f>
        <v>8</v>
      </c>
      <c r="M6" s="10">
        <v>5</v>
      </c>
      <c r="N6" s="10">
        <f>COUNTIFS(Table1[Number of HITs approved - Last 30 days],"="&amp;Table36[[#This Row],[Distribution]],Table1[Worker in Second study],"&lt;&gt;0")</f>
        <v>17</v>
      </c>
    </row>
    <row r="7" spans="1:19" x14ac:dyDescent="0.25">
      <c r="A7" s="7">
        <f>HITS_per_Worker!I9</f>
        <v>8</v>
      </c>
      <c r="D7">
        <v>6</v>
      </c>
      <c r="E7">
        <f>COUNTIF(Table1[Number of HITs approved or rejected - Last 30 days],"="&amp;Table3[[#This Row],[Distribution]])</f>
        <v>17</v>
      </c>
      <c r="K7" s="13">
        <f>HITS_per_Worker!J9</f>
        <v>8</v>
      </c>
      <c r="M7" s="10">
        <v>6</v>
      </c>
      <c r="N7" s="10">
        <f>COUNTIFS(Table1[Number of HITs approved - Last 30 days],"="&amp;Table36[[#This Row],[Distribution]],Table1[Worker in Second study],"&lt;&gt;0")</f>
        <v>15</v>
      </c>
    </row>
    <row r="8" spans="1:19" x14ac:dyDescent="0.25">
      <c r="A8" s="7">
        <f>HITS_per_Worker!I10</f>
        <v>8</v>
      </c>
      <c r="D8">
        <v>7</v>
      </c>
      <c r="E8">
        <f>COUNTIF(Table1[Number of HITs approved or rejected - Last 30 days],"="&amp;Table3[[#This Row],[Distribution]])</f>
        <v>13</v>
      </c>
      <c r="K8" s="13">
        <f>HITS_per_Worker!J10</f>
        <v>8</v>
      </c>
      <c r="M8" s="10">
        <v>7</v>
      </c>
      <c r="N8" s="10">
        <f>COUNTIFS(Table1[Number of HITs approved - Last 30 days],"="&amp;Table36[[#This Row],[Distribution]],Table1[Worker in Second study],"&lt;&gt;0")</f>
        <v>12</v>
      </c>
    </row>
    <row r="9" spans="1:19" x14ac:dyDescent="0.25">
      <c r="A9" s="7">
        <f>HITS_per_Worker!I11</f>
        <v>8</v>
      </c>
      <c r="D9">
        <v>8</v>
      </c>
      <c r="E9">
        <f>COUNTIF(Table1[Number of HITs approved or rejected - Last 30 days],"="&amp;Table3[[#This Row],[Distribution]])</f>
        <v>12</v>
      </c>
      <c r="K9" s="13">
        <f>HITS_per_Worker!J11</f>
        <v>8</v>
      </c>
      <c r="M9" s="10">
        <v>8</v>
      </c>
      <c r="N9" s="10">
        <f>COUNTIFS(Table1[Number of HITs approved - Last 30 days],"="&amp;Table36[[#This Row],[Distribution]],Table1[Worker in Second study],"&lt;&gt;0")</f>
        <v>11</v>
      </c>
    </row>
    <row r="10" spans="1:19" x14ac:dyDescent="0.25">
      <c r="A10" s="7">
        <f>HITS_per_Worker!I12</f>
        <v>8</v>
      </c>
      <c r="D10">
        <v>9</v>
      </c>
      <c r="E10">
        <f>COUNTIF(Table1[Number of HITs approved or rejected - Last 30 days],"="&amp;Table3[[#This Row],[Distribution]])</f>
        <v>0</v>
      </c>
      <c r="K10" s="13">
        <f>HITS_per_Worker!J12</f>
        <v>8</v>
      </c>
      <c r="M10" s="10">
        <v>9</v>
      </c>
      <c r="N10" s="10">
        <f>COUNTIFS(Table1[Number of HITs approved - Last 30 days],"="&amp;Table36[[#This Row],[Distribution]],Table1[Worker in Second study],"&lt;&gt;0")</f>
        <v>0</v>
      </c>
    </row>
    <row r="11" spans="1:19" x14ac:dyDescent="0.25">
      <c r="A11" s="7">
        <f>HITS_per_Worker!I13</f>
        <v>8</v>
      </c>
      <c r="D11">
        <v>10</v>
      </c>
      <c r="E11">
        <f>COUNTIF(Table1[Number of HITs approved or rejected - Last 30 days],"="&amp;Table3[[#This Row],[Distribution]])</f>
        <v>1</v>
      </c>
      <c r="K11" s="13">
        <f>HITS_per_Worker!J13</f>
        <v>8</v>
      </c>
      <c r="M11" s="10">
        <v>10</v>
      </c>
      <c r="N11" s="10">
        <f>COUNTIFS(Table1[Number of HITs approved - Last 30 days],"="&amp;Table36[[#This Row],[Distribution]],Table1[Worker in Second study],"&lt;&gt;0")</f>
        <v>0</v>
      </c>
    </row>
    <row r="12" spans="1:19" x14ac:dyDescent="0.25">
      <c r="A12" s="7">
        <f>HITS_per_Worker!I14</f>
        <v>8</v>
      </c>
      <c r="K12" s="13">
        <f>HITS_per_Worker!J14</f>
        <v>8</v>
      </c>
      <c r="M12" s="10"/>
      <c r="N12" s="10"/>
    </row>
    <row r="13" spans="1:19" x14ac:dyDescent="0.25">
      <c r="A13" s="7">
        <f>HITS_per_Worker!I15</f>
        <v>8</v>
      </c>
      <c r="D13" t="s">
        <v>1865</v>
      </c>
      <c r="E13" t="s">
        <v>1864</v>
      </c>
      <c r="K13" s="13">
        <f>HITS_per_Worker!J15</f>
        <v>8</v>
      </c>
      <c r="M13" s="10" t="s">
        <v>1865</v>
      </c>
      <c r="N13" s="10" t="s">
        <v>1864</v>
      </c>
    </row>
    <row r="14" spans="1:19" x14ac:dyDescent="0.25">
      <c r="A14" s="7">
        <f>HITS_per_Worker!I16</f>
        <v>8</v>
      </c>
      <c r="D14" t="s">
        <v>1861</v>
      </c>
      <c r="E14" s="6">
        <f>AVERAGEIF(Table2[Submitted],"&lt;&gt;0",Table2[Submitted])</f>
        <v>2.2583732057416266</v>
      </c>
      <c r="K14" s="13">
        <f>HITS_per_Worker!J16</f>
        <v>8</v>
      </c>
      <c r="M14" s="10" t="s">
        <v>1861</v>
      </c>
      <c r="N14" s="11">
        <f>AVERAGEIF(Table2[Submitted],"&lt;&gt;0",Table2[Submitted])</f>
        <v>2.2583732057416266</v>
      </c>
    </row>
    <row r="15" spans="1:19" x14ac:dyDescent="0.25">
      <c r="A15" s="7">
        <f>HITS_per_Worker!I17</f>
        <v>7</v>
      </c>
      <c r="D15" t="s">
        <v>1862</v>
      </c>
      <c r="E15">
        <f>MEDIAN(A2:A419)</f>
        <v>1</v>
      </c>
      <c r="K15" s="13">
        <f>HITS_per_Worker!J17</f>
        <v>5</v>
      </c>
      <c r="M15" s="10" t="s">
        <v>1862</v>
      </c>
      <c r="N15" s="10">
        <f>MEDIAN(A19:A436)</f>
        <v>1</v>
      </c>
    </row>
    <row r="16" spans="1:19" x14ac:dyDescent="0.25">
      <c r="A16" s="7">
        <f>HITS_per_Worker!I18</f>
        <v>7</v>
      </c>
      <c r="K16" s="13">
        <f>HITS_per_Worker!J18</f>
        <v>7</v>
      </c>
      <c r="O16">
        <v>1</v>
      </c>
      <c r="P16">
        <v>2</v>
      </c>
      <c r="Q16">
        <v>3</v>
      </c>
      <c r="R16">
        <v>4</v>
      </c>
      <c r="S16">
        <v>5</v>
      </c>
    </row>
    <row r="17" spans="1:17" x14ac:dyDescent="0.25">
      <c r="A17" s="7">
        <f>HITS_per_Worker!I19</f>
        <v>7</v>
      </c>
      <c r="K17" s="13">
        <f>HITS_per_Worker!J19</f>
        <v>7</v>
      </c>
      <c r="N17">
        <v>1</v>
      </c>
    </row>
    <row r="18" spans="1:17" x14ac:dyDescent="0.25">
      <c r="A18" s="7">
        <f>HITS_per_Worker!I20</f>
        <v>7</v>
      </c>
      <c r="K18" s="13">
        <f>HITS_per_Worker!J20</f>
        <v>7</v>
      </c>
      <c r="N18">
        <v>2</v>
      </c>
    </row>
    <row r="19" spans="1:17" x14ac:dyDescent="0.25">
      <c r="A19" s="7">
        <f>HITS_per_Worker!I21</f>
        <v>7</v>
      </c>
      <c r="K19" s="13">
        <f>HITS_per_Worker!J21</f>
        <v>7</v>
      </c>
      <c r="N19">
        <v>3</v>
      </c>
    </row>
    <row r="20" spans="1:17" x14ac:dyDescent="0.25">
      <c r="A20" s="7">
        <f>HITS_per_Worker!I22</f>
        <v>7</v>
      </c>
      <c r="K20" s="13">
        <f>HITS_per_Worker!J22</f>
        <v>7</v>
      </c>
      <c r="N20">
        <v>4</v>
      </c>
      <c r="Q20">
        <f>43/241</f>
        <v>0.17842323651452283</v>
      </c>
    </row>
    <row r="21" spans="1:17" x14ac:dyDescent="0.25">
      <c r="A21" s="7">
        <f>HITS_per_Worker!I23</f>
        <v>7</v>
      </c>
      <c r="K21" s="13">
        <f>HITS_per_Worker!J23</f>
        <v>7</v>
      </c>
      <c r="N21">
        <v>5</v>
      </c>
    </row>
    <row r="22" spans="1:17" x14ac:dyDescent="0.25">
      <c r="A22" s="7">
        <f>HITS_per_Worker!I24</f>
        <v>7</v>
      </c>
      <c r="K22" s="13">
        <f>HITS_per_Worker!J24</f>
        <v>7</v>
      </c>
      <c r="N22">
        <v>6</v>
      </c>
    </row>
    <row r="23" spans="1:17" x14ac:dyDescent="0.25">
      <c r="A23" s="7">
        <f>HITS_per_Worker!I25</f>
        <v>7</v>
      </c>
      <c r="K23" s="13">
        <f>HITS_per_Worker!J25</f>
        <v>7</v>
      </c>
      <c r="N23">
        <v>7</v>
      </c>
    </row>
    <row r="24" spans="1:17" x14ac:dyDescent="0.25">
      <c r="A24" s="7">
        <f>HITS_per_Worker!I26</f>
        <v>7</v>
      </c>
      <c r="K24" s="13">
        <f>HITS_per_Worker!J26</f>
        <v>7</v>
      </c>
      <c r="N24">
        <v>8</v>
      </c>
    </row>
    <row r="25" spans="1:17" x14ac:dyDescent="0.25">
      <c r="A25" s="7">
        <f>HITS_per_Worker!I27</f>
        <v>7</v>
      </c>
      <c r="K25" s="13">
        <f>HITS_per_Worker!J27</f>
        <v>7</v>
      </c>
      <c r="N25">
        <v>9</v>
      </c>
    </row>
    <row r="26" spans="1:17" x14ac:dyDescent="0.25">
      <c r="A26" s="7">
        <f>HITS_per_Worker!I28</f>
        <v>7</v>
      </c>
      <c r="K26" s="13">
        <f>HITS_per_Worker!J28</f>
        <v>7</v>
      </c>
    </row>
    <row r="27" spans="1:17" x14ac:dyDescent="0.25">
      <c r="A27" s="7">
        <f>HITS_per_Worker!I29</f>
        <v>7</v>
      </c>
      <c r="K27" s="13">
        <f>HITS_per_Worker!J29</f>
        <v>7</v>
      </c>
    </row>
    <row r="28" spans="1:17" x14ac:dyDescent="0.25">
      <c r="A28" s="7">
        <f>HITS_per_Worker!I30</f>
        <v>6</v>
      </c>
      <c r="K28" s="13">
        <f>HITS_per_Worker!J30</f>
        <v>1</v>
      </c>
    </row>
    <row r="29" spans="1:17" x14ac:dyDescent="0.25">
      <c r="A29" s="7">
        <f>HITS_per_Worker!I31</f>
        <v>6</v>
      </c>
      <c r="K29" s="13">
        <f>HITS_per_Worker!J31</f>
        <v>5</v>
      </c>
    </row>
    <row r="30" spans="1:17" x14ac:dyDescent="0.25">
      <c r="A30" s="7">
        <f>HITS_per_Worker!I32</f>
        <v>6</v>
      </c>
      <c r="K30" s="13">
        <f>HITS_per_Worker!J32</f>
        <v>6</v>
      </c>
    </row>
    <row r="31" spans="1:17" x14ac:dyDescent="0.25">
      <c r="A31" s="7">
        <f>HITS_per_Worker!I33</f>
        <v>6</v>
      </c>
      <c r="K31" s="13">
        <f>HITS_per_Worker!J33</f>
        <v>6</v>
      </c>
    </row>
    <row r="32" spans="1:17" x14ac:dyDescent="0.25">
      <c r="A32" s="7">
        <f>HITS_per_Worker!I34</f>
        <v>6</v>
      </c>
      <c r="K32" s="13">
        <f>HITS_per_Worker!J34</f>
        <v>6</v>
      </c>
    </row>
    <row r="33" spans="1:11" x14ac:dyDescent="0.25">
      <c r="A33" s="7">
        <f>HITS_per_Worker!I35</f>
        <v>6</v>
      </c>
      <c r="K33" s="13">
        <f>HITS_per_Worker!J35</f>
        <v>6</v>
      </c>
    </row>
    <row r="34" spans="1:11" x14ac:dyDescent="0.25">
      <c r="A34" s="7">
        <f>HITS_per_Worker!I36</f>
        <v>6</v>
      </c>
      <c r="K34" s="13">
        <f>HITS_per_Worker!J36</f>
        <v>6</v>
      </c>
    </row>
    <row r="35" spans="1:11" x14ac:dyDescent="0.25">
      <c r="A35" s="7">
        <f>HITS_per_Worker!I37</f>
        <v>6</v>
      </c>
      <c r="K35" s="13">
        <f>HITS_per_Worker!J37</f>
        <v>6</v>
      </c>
    </row>
    <row r="36" spans="1:11" x14ac:dyDescent="0.25">
      <c r="A36" s="7">
        <f>HITS_per_Worker!I38</f>
        <v>6</v>
      </c>
      <c r="K36" s="13">
        <f>HITS_per_Worker!J38</f>
        <v>6</v>
      </c>
    </row>
    <row r="37" spans="1:11" x14ac:dyDescent="0.25">
      <c r="A37" s="7">
        <f>HITS_per_Worker!I39</f>
        <v>6</v>
      </c>
      <c r="K37" s="13">
        <f>HITS_per_Worker!J39</f>
        <v>6</v>
      </c>
    </row>
    <row r="38" spans="1:11" x14ac:dyDescent="0.25">
      <c r="A38" s="7">
        <f>HITS_per_Worker!I40</f>
        <v>6</v>
      </c>
      <c r="K38" s="13">
        <f>HITS_per_Worker!J40</f>
        <v>6</v>
      </c>
    </row>
    <row r="39" spans="1:11" x14ac:dyDescent="0.25">
      <c r="A39" s="7">
        <f>HITS_per_Worker!I41</f>
        <v>6</v>
      </c>
      <c r="K39" s="13">
        <f>HITS_per_Worker!J41</f>
        <v>6</v>
      </c>
    </row>
    <row r="40" spans="1:11" x14ac:dyDescent="0.25">
      <c r="A40" s="7">
        <f>HITS_per_Worker!I42</f>
        <v>6</v>
      </c>
      <c r="K40" s="13">
        <f>HITS_per_Worker!J42</f>
        <v>6</v>
      </c>
    </row>
    <row r="41" spans="1:11" x14ac:dyDescent="0.25">
      <c r="A41" s="7">
        <f>HITS_per_Worker!I43</f>
        <v>6</v>
      </c>
      <c r="K41" s="13">
        <f>HITS_per_Worker!J43</f>
        <v>6</v>
      </c>
    </row>
    <row r="42" spans="1:11" x14ac:dyDescent="0.25">
      <c r="A42" s="7">
        <f>HITS_per_Worker!I44</f>
        <v>6</v>
      </c>
      <c r="K42" s="13">
        <f>HITS_per_Worker!J44</f>
        <v>6</v>
      </c>
    </row>
    <row r="43" spans="1:11" x14ac:dyDescent="0.25">
      <c r="A43" s="7">
        <f>HITS_per_Worker!I45</f>
        <v>6</v>
      </c>
      <c r="K43" s="13">
        <f>HITS_per_Worker!J45</f>
        <v>6</v>
      </c>
    </row>
    <row r="44" spans="1:11" x14ac:dyDescent="0.25">
      <c r="A44" s="7">
        <f>HITS_per_Worker!I46</f>
        <v>6</v>
      </c>
      <c r="K44" s="13">
        <f>HITS_per_Worker!J46</f>
        <v>6</v>
      </c>
    </row>
    <row r="45" spans="1:11" x14ac:dyDescent="0.25">
      <c r="A45" s="7">
        <f>HITS_per_Worker!I47</f>
        <v>5</v>
      </c>
      <c r="K45" s="13">
        <f>HITS_per_Worker!J47</f>
        <v>0</v>
      </c>
    </row>
    <row r="46" spans="1:11" x14ac:dyDescent="0.25">
      <c r="A46" s="7">
        <f>HITS_per_Worker!I48</f>
        <v>5</v>
      </c>
      <c r="K46" s="13">
        <f>HITS_per_Worker!J48</f>
        <v>5</v>
      </c>
    </row>
    <row r="47" spans="1:11" x14ac:dyDescent="0.25">
      <c r="A47" s="7">
        <f>HITS_per_Worker!I49</f>
        <v>5</v>
      </c>
      <c r="K47" s="13">
        <f>HITS_per_Worker!J49</f>
        <v>5</v>
      </c>
    </row>
    <row r="48" spans="1:11" x14ac:dyDescent="0.25">
      <c r="A48" s="7">
        <f>HITS_per_Worker!I50</f>
        <v>5</v>
      </c>
      <c r="K48" s="13">
        <f>HITS_per_Worker!J50</f>
        <v>5</v>
      </c>
    </row>
    <row r="49" spans="1:11" x14ac:dyDescent="0.25">
      <c r="A49" s="7">
        <f>HITS_per_Worker!I51</f>
        <v>5</v>
      </c>
      <c r="K49" s="13">
        <f>HITS_per_Worker!J51</f>
        <v>4</v>
      </c>
    </row>
    <row r="50" spans="1:11" x14ac:dyDescent="0.25">
      <c r="A50" s="7">
        <f>HITS_per_Worker!I52</f>
        <v>5</v>
      </c>
      <c r="K50" s="13">
        <f>HITS_per_Worker!J52</f>
        <v>5</v>
      </c>
    </row>
    <row r="51" spans="1:11" x14ac:dyDescent="0.25">
      <c r="A51" s="7">
        <f>HITS_per_Worker!I53</f>
        <v>5</v>
      </c>
      <c r="K51" s="13">
        <f>HITS_per_Worker!J53</f>
        <v>5</v>
      </c>
    </row>
    <row r="52" spans="1:11" x14ac:dyDescent="0.25">
      <c r="A52" s="7">
        <f>HITS_per_Worker!I54</f>
        <v>5</v>
      </c>
      <c r="K52" s="13">
        <f>HITS_per_Worker!J54</f>
        <v>5</v>
      </c>
    </row>
    <row r="53" spans="1:11" x14ac:dyDescent="0.25">
      <c r="A53" s="7">
        <f>HITS_per_Worker!I55</f>
        <v>5</v>
      </c>
      <c r="K53" s="13">
        <f>HITS_per_Worker!J55</f>
        <v>5</v>
      </c>
    </row>
    <row r="54" spans="1:11" x14ac:dyDescent="0.25">
      <c r="A54" s="7">
        <f>HITS_per_Worker!I56</f>
        <v>5</v>
      </c>
      <c r="K54" s="13">
        <f>HITS_per_Worker!J56</f>
        <v>5</v>
      </c>
    </row>
    <row r="55" spans="1:11" x14ac:dyDescent="0.25">
      <c r="A55" s="7">
        <f>HITS_per_Worker!I57</f>
        <v>5</v>
      </c>
      <c r="K55" s="13">
        <f>HITS_per_Worker!J57</f>
        <v>5</v>
      </c>
    </row>
    <row r="56" spans="1:11" x14ac:dyDescent="0.25">
      <c r="A56" s="7">
        <f>HITS_per_Worker!I58</f>
        <v>5</v>
      </c>
      <c r="K56" s="13">
        <f>HITS_per_Worker!J58</f>
        <v>5</v>
      </c>
    </row>
    <row r="57" spans="1:11" x14ac:dyDescent="0.25">
      <c r="A57" s="7">
        <f>HITS_per_Worker!I59</f>
        <v>5</v>
      </c>
      <c r="K57" s="13">
        <f>HITS_per_Worker!J59</f>
        <v>5</v>
      </c>
    </row>
    <row r="58" spans="1:11" x14ac:dyDescent="0.25">
      <c r="A58" s="7">
        <f>HITS_per_Worker!I60</f>
        <v>5</v>
      </c>
      <c r="K58" s="13">
        <f>HITS_per_Worker!J60</f>
        <v>5</v>
      </c>
    </row>
    <row r="59" spans="1:11" x14ac:dyDescent="0.25">
      <c r="A59" s="7">
        <f>HITS_per_Worker!I61</f>
        <v>5</v>
      </c>
      <c r="K59" s="13">
        <f>HITS_per_Worker!J61</f>
        <v>5</v>
      </c>
    </row>
    <row r="60" spans="1:11" x14ac:dyDescent="0.25">
      <c r="A60" s="7">
        <f>HITS_per_Worker!I62</f>
        <v>5</v>
      </c>
      <c r="K60" s="13">
        <f>HITS_per_Worker!J62</f>
        <v>5</v>
      </c>
    </row>
    <row r="61" spans="1:11" x14ac:dyDescent="0.25">
      <c r="A61" s="7">
        <f>HITS_per_Worker!I63</f>
        <v>5</v>
      </c>
      <c r="K61" s="13">
        <f>HITS_per_Worker!J63</f>
        <v>5</v>
      </c>
    </row>
    <row r="62" spans="1:11" x14ac:dyDescent="0.25">
      <c r="A62" s="7">
        <f>HITS_per_Worker!I64</f>
        <v>4</v>
      </c>
      <c r="K62" s="13">
        <f>HITS_per_Worker!J64</f>
        <v>4</v>
      </c>
    </row>
    <row r="63" spans="1:11" x14ac:dyDescent="0.25">
      <c r="A63" s="7">
        <f>HITS_per_Worker!I65</f>
        <v>4</v>
      </c>
      <c r="K63" s="13">
        <f>HITS_per_Worker!J65</f>
        <v>4</v>
      </c>
    </row>
    <row r="64" spans="1:11" x14ac:dyDescent="0.25">
      <c r="A64" s="7">
        <f>HITS_per_Worker!I66</f>
        <v>4</v>
      </c>
      <c r="K64" s="13">
        <f>HITS_per_Worker!J66</f>
        <v>4</v>
      </c>
    </row>
    <row r="65" spans="1:11" x14ac:dyDescent="0.25">
      <c r="A65" s="7">
        <f>HITS_per_Worker!I67</f>
        <v>4</v>
      </c>
      <c r="K65" s="13">
        <f>HITS_per_Worker!J67</f>
        <v>4</v>
      </c>
    </row>
    <row r="66" spans="1:11" x14ac:dyDescent="0.25">
      <c r="A66" s="7">
        <f>HITS_per_Worker!I68</f>
        <v>4</v>
      </c>
      <c r="K66" s="13">
        <f>HITS_per_Worker!J68</f>
        <v>4</v>
      </c>
    </row>
    <row r="67" spans="1:11" x14ac:dyDescent="0.25">
      <c r="A67" s="7">
        <f>HITS_per_Worker!I69</f>
        <v>4</v>
      </c>
      <c r="K67" s="13">
        <f>HITS_per_Worker!J69</f>
        <v>4</v>
      </c>
    </row>
    <row r="68" spans="1:11" x14ac:dyDescent="0.25">
      <c r="A68" s="7">
        <f>HITS_per_Worker!I70</f>
        <v>4</v>
      </c>
      <c r="K68" s="13">
        <f>HITS_per_Worker!J70</f>
        <v>4</v>
      </c>
    </row>
    <row r="69" spans="1:11" x14ac:dyDescent="0.25">
      <c r="A69" s="7">
        <f>HITS_per_Worker!I71</f>
        <v>4</v>
      </c>
      <c r="K69" s="13">
        <f>HITS_per_Worker!J71</f>
        <v>4</v>
      </c>
    </row>
    <row r="70" spans="1:11" x14ac:dyDescent="0.25">
      <c r="A70" s="7">
        <f>HITS_per_Worker!I72</f>
        <v>4</v>
      </c>
      <c r="K70" s="13">
        <f>HITS_per_Worker!J72</f>
        <v>4</v>
      </c>
    </row>
    <row r="71" spans="1:11" x14ac:dyDescent="0.25">
      <c r="A71" s="7">
        <f>HITS_per_Worker!I73</f>
        <v>4</v>
      </c>
      <c r="K71" s="13">
        <f>HITS_per_Worker!J73</f>
        <v>4</v>
      </c>
    </row>
    <row r="72" spans="1:11" x14ac:dyDescent="0.25">
      <c r="A72" s="7">
        <f>HITS_per_Worker!I74</f>
        <v>4</v>
      </c>
      <c r="K72" s="13">
        <f>HITS_per_Worker!J74</f>
        <v>4</v>
      </c>
    </row>
    <row r="73" spans="1:11" x14ac:dyDescent="0.25">
      <c r="A73" s="7">
        <f>HITS_per_Worker!I75</f>
        <v>4</v>
      </c>
      <c r="K73" s="13">
        <f>HITS_per_Worker!J75</f>
        <v>4</v>
      </c>
    </row>
    <row r="74" spans="1:11" x14ac:dyDescent="0.25">
      <c r="A74" s="7">
        <f>HITS_per_Worker!I76</f>
        <v>4</v>
      </c>
      <c r="K74" s="13">
        <f>HITS_per_Worker!J76</f>
        <v>4</v>
      </c>
    </row>
    <row r="75" spans="1:11" x14ac:dyDescent="0.25">
      <c r="A75" s="7">
        <f>HITS_per_Worker!I77</f>
        <v>4</v>
      </c>
      <c r="K75" s="13">
        <f>HITS_per_Worker!J77</f>
        <v>4</v>
      </c>
    </row>
    <row r="76" spans="1:11" x14ac:dyDescent="0.25">
      <c r="A76" s="7">
        <f>HITS_per_Worker!I78</f>
        <v>4</v>
      </c>
      <c r="K76" s="13">
        <f>HITS_per_Worker!J78</f>
        <v>4</v>
      </c>
    </row>
    <row r="77" spans="1:11" x14ac:dyDescent="0.25">
      <c r="A77" s="7">
        <f>HITS_per_Worker!I79</f>
        <v>4</v>
      </c>
      <c r="K77" s="13">
        <f>HITS_per_Worker!J79</f>
        <v>4</v>
      </c>
    </row>
    <row r="78" spans="1:11" x14ac:dyDescent="0.25">
      <c r="A78" s="7">
        <f>HITS_per_Worker!I80</f>
        <v>4</v>
      </c>
      <c r="K78" s="13">
        <f>HITS_per_Worker!J80</f>
        <v>4</v>
      </c>
    </row>
    <row r="79" spans="1:11" x14ac:dyDescent="0.25">
      <c r="A79" s="7">
        <f>HITS_per_Worker!I81</f>
        <v>4</v>
      </c>
      <c r="K79" s="13">
        <f>HITS_per_Worker!J81</f>
        <v>4</v>
      </c>
    </row>
    <row r="80" spans="1:11" x14ac:dyDescent="0.25">
      <c r="A80" s="7">
        <f>HITS_per_Worker!I82</f>
        <v>4</v>
      </c>
      <c r="K80" s="13">
        <f>HITS_per_Worker!J82</f>
        <v>4</v>
      </c>
    </row>
    <row r="81" spans="1:11" x14ac:dyDescent="0.25">
      <c r="A81" s="7">
        <f>HITS_per_Worker!I83</f>
        <v>4</v>
      </c>
      <c r="K81" s="13">
        <f>HITS_per_Worker!J83</f>
        <v>4</v>
      </c>
    </row>
    <row r="82" spans="1:11" x14ac:dyDescent="0.25">
      <c r="A82" s="7">
        <f>HITS_per_Worker!I84</f>
        <v>4</v>
      </c>
      <c r="K82" s="13">
        <f>HITS_per_Worker!J84</f>
        <v>4</v>
      </c>
    </row>
    <row r="83" spans="1:11" x14ac:dyDescent="0.25">
      <c r="A83" s="7">
        <f>HITS_per_Worker!I85</f>
        <v>4</v>
      </c>
      <c r="K83" s="13">
        <f>HITS_per_Worker!J85</f>
        <v>4</v>
      </c>
    </row>
    <row r="84" spans="1:11" x14ac:dyDescent="0.25">
      <c r="A84" s="7">
        <f>HITS_per_Worker!I86</f>
        <v>4</v>
      </c>
      <c r="K84" s="13">
        <f>HITS_per_Worker!J86</f>
        <v>4</v>
      </c>
    </row>
    <row r="85" spans="1:11" x14ac:dyDescent="0.25">
      <c r="A85" s="7">
        <f>HITS_per_Worker!I87</f>
        <v>4</v>
      </c>
      <c r="K85" s="13">
        <f>HITS_per_Worker!J87</f>
        <v>4</v>
      </c>
    </row>
    <row r="86" spans="1:11" x14ac:dyDescent="0.25">
      <c r="A86" s="7">
        <f>HITS_per_Worker!I88</f>
        <v>4</v>
      </c>
      <c r="K86" s="13">
        <f>HITS_per_Worker!J88</f>
        <v>4</v>
      </c>
    </row>
    <row r="87" spans="1:11" x14ac:dyDescent="0.25">
      <c r="A87" s="7">
        <f>HITS_per_Worker!I89</f>
        <v>3</v>
      </c>
      <c r="K87" s="13">
        <f>HITS_per_Worker!J89</f>
        <v>0</v>
      </c>
    </row>
    <row r="88" spans="1:11" x14ac:dyDescent="0.25">
      <c r="A88" s="7">
        <f>HITS_per_Worker!I90</f>
        <v>3</v>
      </c>
      <c r="K88" s="13">
        <f>HITS_per_Worker!J90</f>
        <v>3</v>
      </c>
    </row>
    <row r="89" spans="1:11" x14ac:dyDescent="0.25">
      <c r="A89" s="7">
        <f>HITS_per_Worker!I91</f>
        <v>3</v>
      </c>
      <c r="K89" s="13">
        <f>HITS_per_Worker!J91</f>
        <v>3</v>
      </c>
    </row>
    <row r="90" spans="1:11" x14ac:dyDescent="0.25">
      <c r="A90" s="7">
        <f>HITS_per_Worker!I92</f>
        <v>3</v>
      </c>
      <c r="K90" s="13">
        <f>HITS_per_Worker!J92</f>
        <v>2</v>
      </c>
    </row>
    <row r="91" spans="1:11" x14ac:dyDescent="0.25">
      <c r="A91" s="7">
        <f>HITS_per_Worker!I93</f>
        <v>3</v>
      </c>
      <c r="K91" s="13">
        <f>HITS_per_Worker!J93</f>
        <v>3</v>
      </c>
    </row>
    <row r="92" spans="1:11" x14ac:dyDescent="0.25">
      <c r="A92" s="7">
        <f>HITS_per_Worker!I94</f>
        <v>3</v>
      </c>
      <c r="K92" s="13">
        <f>HITS_per_Worker!J94</f>
        <v>3</v>
      </c>
    </row>
    <row r="93" spans="1:11" x14ac:dyDescent="0.25">
      <c r="A93" s="7">
        <f>HITS_per_Worker!I95</f>
        <v>3</v>
      </c>
      <c r="K93" s="13">
        <f>HITS_per_Worker!J95</f>
        <v>3</v>
      </c>
    </row>
    <row r="94" spans="1:11" x14ac:dyDescent="0.25">
      <c r="A94" s="7">
        <f>HITS_per_Worker!I96</f>
        <v>3</v>
      </c>
      <c r="K94" s="13">
        <f>HITS_per_Worker!J96</f>
        <v>3</v>
      </c>
    </row>
    <row r="95" spans="1:11" x14ac:dyDescent="0.25">
      <c r="A95" s="7">
        <f>HITS_per_Worker!I97</f>
        <v>3</v>
      </c>
      <c r="K95" s="13">
        <f>HITS_per_Worker!J97</f>
        <v>3</v>
      </c>
    </row>
    <row r="96" spans="1:11" x14ac:dyDescent="0.25">
      <c r="A96" s="7">
        <f>HITS_per_Worker!I98</f>
        <v>3</v>
      </c>
      <c r="K96" s="13">
        <f>HITS_per_Worker!J98</f>
        <v>3</v>
      </c>
    </row>
    <row r="97" spans="1:11" x14ac:dyDescent="0.25">
      <c r="A97" s="7">
        <f>HITS_per_Worker!I99</f>
        <v>3</v>
      </c>
      <c r="K97" s="13">
        <f>HITS_per_Worker!J99</f>
        <v>3</v>
      </c>
    </row>
    <row r="98" spans="1:11" x14ac:dyDescent="0.25">
      <c r="A98" s="7">
        <f>HITS_per_Worker!I100</f>
        <v>3</v>
      </c>
      <c r="K98" s="13">
        <f>HITS_per_Worker!J100</f>
        <v>3</v>
      </c>
    </row>
    <row r="99" spans="1:11" x14ac:dyDescent="0.25">
      <c r="A99" s="7">
        <f>HITS_per_Worker!I101</f>
        <v>3</v>
      </c>
      <c r="K99" s="13">
        <f>HITS_per_Worker!J101</f>
        <v>3</v>
      </c>
    </row>
    <row r="100" spans="1:11" x14ac:dyDescent="0.25">
      <c r="A100" s="7">
        <f>HITS_per_Worker!I102</f>
        <v>3</v>
      </c>
      <c r="K100" s="13">
        <f>HITS_per_Worker!J102</f>
        <v>3</v>
      </c>
    </row>
    <row r="101" spans="1:11" x14ac:dyDescent="0.25">
      <c r="A101" s="7">
        <f>HITS_per_Worker!I103</f>
        <v>3</v>
      </c>
      <c r="K101" s="13">
        <f>HITS_per_Worker!J103</f>
        <v>3</v>
      </c>
    </row>
    <row r="102" spans="1:11" x14ac:dyDescent="0.25">
      <c r="A102" s="7">
        <f>HITS_per_Worker!I104</f>
        <v>3</v>
      </c>
      <c r="K102" s="13">
        <f>HITS_per_Worker!J104</f>
        <v>3</v>
      </c>
    </row>
    <row r="103" spans="1:11" x14ac:dyDescent="0.25">
      <c r="A103" s="7">
        <f>HITS_per_Worker!I105</f>
        <v>3</v>
      </c>
      <c r="K103" s="13">
        <f>HITS_per_Worker!J105</f>
        <v>3</v>
      </c>
    </row>
    <row r="104" spans="1:11" x14ac:dyDescent="0.25">
      <c r="A104" s="7">
        <f>HITS_per_Worker!I106</f>
        <v>3</v>
      </c>
      <c r="K104" s="13">
        <f>HITS_per_Worker!J106</f>
        <v>3</v>
      </c>
    </row>
    <row r="105" spans="1:11" x14ac:dyDescent="0.25">
      <c r="A105" s="7">
        <f>HITS_per_Worker!I107</f>
        <v>3</v>
      </c>
      <c r="K105" s="13">
        <f>HITS_per_Worker!J107</f>
        <v>3</v>
      </c>
    </row>
    <row r="106" spans="1:11" x14ac:dyDescent="0.25">
      <c r="A106" s="7">
        <f>HITS_per_Worker!I108</f>
        <v>3</v>
      </c>
      <c r="K106" s="13">
        <f>HITS_per_Worker!J108</f>
        <v>3</v>
      </c>
    </row>
    <row r="107" spans="1:11" x14ac:dyDescent="0.25">
      <c r="A107" s="7">
        <f>HITS_per_Worker!I109</f>
        <v>3</v>
      </c>
      <c r="K107" s="13">
        <f>HITS_per_Worker!J109</f>
        <v>3</v>
      </c>
    </row>
    <row r="108" spans="1:11" x14ac:dyDescent="0.25">
      <c r="A108" s="7">
        <f>HITS_per_Worker!I110</f>
        <v>3</v>
      </c>
      <c r="K108" s="13">
        <f>HITS_per_Worker!J110</f>
        <v>3</v>
      </c>
    </row>
    <row r="109" spans="1:11" x14ac:dyDescent="0.25">
      <c r="A109" s="7">
        <f>HITS_per_Worker!I111</f>
        <v>3</v>
      </c>
      <c r="K109" s="13">
        <f>HITS_per_Worker!J111</f>
        <v>3</v>
      </c>
    </row>
    <row r="110" spans="1:11" x14ac:dyDescent="0.25">
      <c r="A110" s="7">
        <f>HITS_per_Worker!I112</f>
        <v>3</v>
      </c>
      <c r="K110" s="13">
        <f>HITS_per_Worker!J112</f>
        <v>3</v>
      </c>
    </row>
    <row r="111" spans="1:11" x14ac:dyDescent="0.25">
      <c r="A111" s="7">
        <f>HITS_per_Worker!I113</f>
        <v>3</v>
      </c>
      <c r="K111" s="13">
        <f>HITS_per_Worker!J113</f>
        <v>3</v>
      </c>
    </row>
    <row r="112" spans="1:11" x14ac:dyDescent="0.25">
      <c r="A112" s="7">
        <f>HITS_per_Worker!I114</f>
        <v>3</v>
      </c>
      <c r="K112" s="13">
        <f>HITS_per_Worker!J114</f>
        <v>3</v>
      </c>
    </row>
    <row r="113" spans="1:11" x14ac:dyDescent="0.25">
      <c r="A113" s="7">
        <f>HITS_per_Worker!I115</f>
        <v>3</v>
      </c>
      <c r="K113" s="13">
        <f>HITS_per_Worker!J115</f>
        <v>3</v>
      </c>
    </row>
    <row r="114" spans="1:11" x14ac:dyDescent="0.25">
      <c r="A114" s="7">
        <f>HITS_per_Worker!I116</f>
        <v>3</v>
      </c>
      <c r="K114" s="13">
        <f>HITS_per_Worker!J116</f>
        <v>3</v>
      </c>
    </row>
    <row r="115" spans="1:11" x14ac:dyDescent="0.25">
      <c r="A115" s="7">
        <f>HITS_per_Worker!I117</f>
        <v>3</v>
      </c>
      <c r="K115" s="13">
        <f>HITS_per_Worker!J117</f>
        <v>3</v>
      </c>
    </row>
    <row r="116" spans="1:11" x14ac:dyDescent="0.25">
      <c r="A116" s="7">
        <f>HITS_per_Worker!I118</f>
        <v>3</v>
      </c>
      <c r="K116" s="13">
        <f>HITS_per_Worker!J118</f>
        <v>3</v>
      </c>
    </row>
    <row r="117" spans="1:11" x14ac:dyDescent="0.25">
      <c r="A117" s="7">
        <f>HITS_per_Worker!I119</f>
        <v>3</v>
      </c>
      <c r="K117" s="13">
        <f>HITS_per_Worker!J119</f>
        <v>3</v>
      </c>
    </row>
    <row r="118" spans="1:11" x14ac:dyDescent="0.25">
      <c r="A118" s="7">
        <f>HITS_per_Worker!I120</f>
        <v>3</v>
      </c>
      <c r="K118" s="13">
        <f>HITS_per_Worker!J120</f>
        <v>3</v>
      </c>
    </row>
    <row r="119" spans="1:11" x14ac:dyDescent="0.25">
      <c r="A119" s="7">
        <f>HITS_per_Worker!I121</f>
        <v>3</v>
      </c>
      <c r="K119" s="13">
        <f>HITS_per_Worker!J121</f>
        <v>3</v>
      </c>
    </row>
    <row r="120" spans="1:11" x14ac:dyDescent="0.25">
      <c r="A120" s="7">
        <f>HITS_per_Worker!I122</f>
        <v>3</v>
      </c>
      <c r="K120" s="13">
        <f>HITS_per_Worker!J122</f>
        <v>3</v>
      </c>
    </row>
    <row r="121" spans="1:11" x14ac:dyDescent="0.25">
      <c r="A121" s="7">
        <f>HITS_per_Worker!I123</f>
        <v>3</v>
      </c>
      <c r="K121" s="13">
        <f>HITS_per_Worker!J123</f>
        <v>3</v>
      </c>
    </row>
    <row r="122" spans="1:11" x14ac:dyDescent="0.25">
      <c r="A122" s="7">
        <f>HITS_per_Worker!I124</f>
        <v>2</v>
      </c>
      <c r="K122" s="13">
        <f>HITS_per_Worker!J124</f>
        <v>0</v>
      </c>
    </row>
    <row r="123" spans="1:11" x14ac:dyDescent="0.25">
      <c r="A123" s="7">
        <f>HITS_per_Worker!I125</f>
        <v>2</v>
      </c>
      <c r="K123" s="13">
        <f>HITS_per_Worker!J125</f>
        <v>0</v>
      </c>
    </row>
    <row r="124" spans="1:11" x14ac:dyDescent="0.25">
      <c r="A124" s="7">
        <f>HITS_per_Worker!I126</f>
        <v>2</v>
      </c>
      <c r="K124" s="13">
        <f>HITS_per_Worker!J126</f>
        <v>2</v>
      </c>
    </row>
    <row r="125" spans="1:11" x14ac:dyDescent="0.25">
      <c r="A125" s="7">
        <f>HITS_per_Worker!I127</f>
        <v>2</v>
      </c>
      <c r="K125" s="13">
        <f>HITS_per_Worker!J127</f>
        <v>2</v>
      </c>
    </row>
    <row r="126" spans="1:11" x14ac:dyDescent="0.25">
      <c r="A126" s="7">
        <f>HITS_per_Worker!I128</f>
        <v>2</v>
      </c>
      <c r="K126" s="13">
        <f>HITS_per_Worker!J128</f>
        <v>2</v>
      </c>
    </row>
    <row r="127" spans="1:11" x14ac:dyDescent="0.25">
      <c r="A127" s="7">
        <f>HITS_per_Worker!I129</f>
        <v>2</v>
      </c>
      <c r="K127" s="13">
        <f>HITS_per_Worker!J129</f>
        <v>2</v>
      </c>
    </row>
    <row r="128" spans="1:11" x14ac:dyDescent="0.25">
      <c r="A128" s="7">
        <f>HITS_per_Worker!I130</f>
        <v>2</v>
      </c>
      <c r="K128" s="13">
        <f>HITS_per_Worker!J130</f>
        <v>2</v>
      </c>
    </row>
    <row r="129" spans="1:11" x14ac:dyDescent="0.25">
      <c r="A129" s="7">
        <f>HITS_per_Worker!I131</f>
        <v>2</v>
      </c>
      <c r="K129" s="13">
        <f>HITS_per_Worker!J131</f>
        <v>2</v>
      </c>
    </row>
    <row r="130" spans="1:11" x14ac:dyDescent="0.25">
      <c r="A130" s="7">
        <f>HITS_per_Worker!I132</f>
        <v>2</v>
      </c>
      <c r="K130" s="13">
        <f>HITS_per_Worker!J132</f>
        <v>1</v>
      </c>
    </row>
    <row r="131" spans="1:11" x14ac:dyDescent="0.25">
      <c r="A131" s="7">
        <f>HITS_per_Worker!I133</f>
        <v>2</v>
      </c>
      <c r="K131" s="13">
        <f>HITS_per_Worker!J133</f>
        <v>1</v>
      </c>
    </row>
    <row r="132" spans="1:11" x14ac:dyDescent="0.25">
      <c r="A132" s="7">
        <f>HITS_per_Worker!I134</f>
        <v>2</v>
      </c>
      <c r="K132" s="13">
        <f>HITS_per_Worker!J134</f>
        <v>2</v>
      </c>
    </row>
    <row r="133" spans="1:11" x14ac:dyDescent="0.25">
      <c r="A133" s="7">
        <f>HITS_per_Worker!I135</f>
        <v>2</v>
      </c>
      <c r="K133" s="13">
        <f>HITS_per_Worker!J135</f>
        <v>2</v>
      </c>
    </row>
    <row r="134" spans="1:11" x14ac:dyDescent="0.25">
      <c r="A134" s="7">
        <f>HITS_per_Worker!I136</f>
        <v>2</v>
      </c>
      <c r="K134" s="13">
        <f>HITS_per_Worker!J136</f>
        <v>2</v>
      </c>
    </row>
    <row r="135" spans="1:11" x14ac:dyDescent="0.25">
      <c r="A135" s="7">
        <f>HITS_per_Worker!I137</f>
        <v>2</v>
      </c>
      <c r="K135" s="13">
        <f>HITS_per_Worker!J137</f>
        <v>2</v>
      </c>
    </row>
    <row r="136" spans="1:11" x14ac:dyDescent="0.25">
      <c r="A136" s="7">
        <f>HITS_per_Worker!I138</f>
        <v>2</v>
      </c>
      <c r="K136" s="13">
        <f>HITS_per_Worker!J138</f>
        <v>2</v>
      </c>
    </row>
    <row r="137" spans="1:11" x14ac:dyDescent="0.25">
      <c r="A137" s="7">
        <f>HITS_per_Worker!I139</f>
        <v>2</v>
      </c>
      <c r="K137" s="13">
        <f>HITS_per_Worker!J139</f>
        <v>2</v>
      </c>
    </row>
    <row r="138" spans="1:11" x14ac:dyDescent="0.25">
      <c r="A138" s="7">
        <f>HITS_per_Worker!I140</f>
        <v>2</v>
      </c>
      <c r="K138" s="13">
        <f>HITS_per_Worker!J140</f>
        <v>2</v>
      </c>
    </row>
    <row r="139" spans="1:11" x14ac:dyDescent="0.25">
      <c r="A139" s="7">
        <f>HITS_per_Worker!I141</f>
        <v>2</v>
      </c>
      <c r="K139" s="13">
        <f>HITS_per_Worker!J141</f>
        <v>2</v>
      </c>
    </row>
    <row r="140" spans="1:11" x14ac:dyDescent="0.25">
      <c r="A140" s="7">
        <f>HITS_per_Worker!I142</f>
        <v>2</v>
      </c>
      <c r="K140" s="13">
        <f>HITS_per_Worker!J142</f>
        <v>2</v>
      </c>
    </row>
    <row r="141" spans="1:11" x14ac:dyDescent="0.25">
      <c r="A141" s="7">
        <f>HITS_per_Worker!I143</f>
        <v>2</v>
      </c>
      <c r="K141" s="13">
        <f>HITS_per_Worker!J143</f>
        <v>2</v>
      </c>
    </row>
    <row r="142" spans="1:11" x14ac:dyDescent="0.25">
      <c r="A142" s="7">
        <f>HITS_per_Worker!I144</f>
        <v>2</v>
      </c>
      <c r="K142" s="13">
        <f>HITS_per_Worker!J144</f>
        <v>2</v>
      </c>
    </row>
    <row r="143" spans="1:11" x14ac:dyDescent="0.25">
      <c r="A143" s="7">
        <f>HITS_per_Worker!I145</f>
        <v>2</v>
      </c>
      <c r="K143" s="13">
        <f>HITS_per_Worker!J145</f>
        <v>2</v>
      </c>
    </row>
    <row r="144" spans="1:11" x14ac:dyDescent="0.25">
      <c r="A144" s="7">
        <f>HITS_per_Worker!I146</f>
        <v>2</v>
      </c>
      <c r="K144" s="13">
        <f>HITS_per_Worker!J146</f>
        <v>2</v>
      </c>
    </row>
    <row r="145" spans="1:11" x14ac:dyDescent="0.25">
      <c r="A145" s="7">
        <f>HITS_per_Worker!I147</f>
        <v>2</v>
      </c>
      <c r="K145" s="13">
        <f>HITS_per_Worker!J147</f>
        <v>2</v>
      </c>
    </row>
    <row r="146" spans="1:11" x14ac:dyDescent="0.25">
      <c r="A146" s="7">
        <f>HITS_per_Worker!I148</f>
        <v>2</v>
      </c>
      <c r="K146" s="13">
        <f>HITS_per_Worker!J148</f>
        <v>2</v>
      </c>
    </row>
    <row r="147" spans="1:11" x14ac:dyDescent="0.25">
      <c r="A147" s="7">
        <f>HITS_per_Worker!I149</f>
        <v>2</v>
      </c>
      <c r="K147" s="13">
        <f>HITS_per_Worker!J149</f>
        <v>2</v>
      </c>
    </row>
    <row r="148" spans="1:11" x14ac:dyDescent="0.25">
      <c r="A148" s="7">
        <f>HITS_per_Worker!I150</f>
        <v>2</v>
      </c>
      <c r="K148" s="13">
        <f>HITS_per_Worker!J150</f>
        <v>2</v>
      </c>
    </row>
    <row r="149" spans="1:11" x14ac:dyDescent="0.25">
      <c r="A149" s="7">
        <f>HITS_per_Worker!I151</f>
        <v>2</v>
      </c>
      <c r="K149" s="13">
        <f>HITS_per_Worker!J151</f>
        <v>2</v>
      </c>
    </row>
    <row r="150" spans="1:11" x14ac:dyDescent="0.25">
      <c r="A150" s="7">
        <f>HITS_per_Worker!I152</f>
        <v>2</v>
      </c>
      <c r="K150" s="13">
        <f>HITS_per_Worker!J152</f>
        <v>2</v>
      </c>
    </row>
    <row r="151" spans="1:11" x14ac:dyDescent="0.25">
      <c r="A151" s="7">
        <f>HITS_per_Worker!I153</f>
        <v>2</v>
      </c>
      <c r="K151" s="13">
        <f>HITS_per_Worker!J153</f>
        <v>2</v>
      </c>
    </row>
    <row r="152" spans="1:11" x14ac:dyDescent="0.25">
      <c r="A152" s="7">
        <f>HITS_per_Worker!I154</f>
        <v>2</v>
      </c>
      <c r="K152" s="13">
        <f>HITS_per_Worker!J154</f>
        <v>2</v>
      </c>
    </row>
    <row r="153" spans="1:11" x14ac:dyDescent="0.25">
      <c r="A153" s="7">
        <f>HITS_per_Worker!I155</f>
        <v>2</v>
      </c>
      <c r="K153" s="13">
        <f>HITS_per_Worker!J155</f>
        <v>2</v>
      </c>
    </row>
    <row r="154" spans="1:11" x14ac:dyDescent="0.25">
      <c r="A154" s="7">
        <f>HITS_per_Worker!I156</f>
        <v>2</v>
      </c>
      <c r="K154" s="13">
        <f>HITS_per_Worker!J156</f>
        <v>2</v>
      </c>
    </row>
    <row r="155" spans="1:11" x14ac:dyDescent="0.25">
      <c r="A155" s="7">
        <f>HITS_per_Worker!I157</f>
        <v>2</v>
      </c>
      <c r="K155" s="13">
        <f>HITS_per_Worker!J157</f>
        <v>2</v>
      </c>
    </row>
    <row r="156" spans="1:11" x14ac:dyDescent="0.25">
      <c r="A156" s="7">
        <f>HITS_per_Worker!I158</f>
        <v>2</v>
      </c>
      <c r="K156" s="13">
        <f>HITS_per_Worker!J158</f>
        <v>2</v>
      </c>
    </row>
    <row r="157" spans="1:11" x14ac:dyDescent="0.25">
      <c r="A157" s="7">
        <f>HITS_per_Worker!I159</f>
        <v>2</v>
      </c>
      <c r="K157" s="13">
        <f>HITS_per_Worker!J159</f>
        <v>2</v>
      </c>
    </row>
    <row r="158" spans="1:11" x14ac:dyDescent="0.25">
      <c r="A158" s="7">
        <f>HITS_per_Worker!I160</f>
        <v>2</v>
      </c>
      <c r="K158" s="13">
        <f>HITS_per_Worker!J160</f>
        <v>2</v>
      </c>
    </row>
    <row r="159" spans="1:11" x14ac:dyDescent="0.25">
      <c r="A159" s="7">
        <f>HITS_per_Worker!I161</f>
        <v>2</v>
      </c>
      <c r="K159" s="13">
        <f>HITS_per_Worker!J161</f>
        <v>2</v>
      </c>
    </row>
    <row r="160" spans="1:11" x14ac:dyDescent="0.25">
      <c r="A160" s="7">
        <f>HITS_per_Worker!I162</f>
        <v>2</v>
      </c>
      <c r="K160" s="13">
        <f>HITS_per_Worker!J162</f>
        <v>2</v>
      </c>
    </row>
    <row r="161" spans="1:11" x14ac:dyDescent="0.25">
      <c r="A161" s="7">
        <f>HITS_per_Worker!I163</f>
        <v>2</v>
      </c>
      <c r="K161" s="13">
        <f>HITS_per_Worker!J163</f>
        <v>2</v>
      </c>
    </row>
    <row r="162" spans="1:11" x14ac:dyDescent="0.25">
      <c r="A162" s="7">
        <f>HITS_per_Worker!I164</f>
        <v>2</v>
      </c>
      <c r="K162" s="13">
        <f>HITS_per_Worker!J164</f>
        <v>2</v>
      </c>
    </row>
    <row r="163" spans="1:11" x14ac:dyDescent="0.25">
      <c r="A163" s="7">
        <f>HITS_per_Worker!I165</f>
        <v>2</v>
      </c>
      <c r="K163" s="13">
        <f>HITS_per_Worker!J165</f>
        <v>2</v>
      </c>
    </row>
    <row r="164" spans="1:11" x14ac:dyDescent="0.25">
      <c r="A164" s="7">
        <f>HITS_per_Worker!I166</f>
        <v>2</v>
      </c>
      <c r="K164" s="13">
        <f>HITS_per_Worker!J166</f>
        <v>2</v>
      </c>
    </row>
    <row r="165" spans="1:11" x14ac:dyDescent="0.25">
      <c r="A165" s="7">
        <f>HITS_per_Worker!I167</f>
        <v>2</v>
      </c>
      <c r="K165" s="13">
        <f>HITS_per_Worker!J167</f>
        <v>2</v>
      </c>
    </row>
    <row r="166" spans="1:11" x14ac:dyDescent="0.25">
      <c r="A166" s="7">
        <f>HITS_per_Worker!I168</f>
        <v>2</v>
      </c>
      <c r="K166" s="13">
        <f>HITS_per_Worker!J168</f>
        <v>2</v>
      </c>
    </row>
    <row r="167" spans="1:11" x14ac:dyDescent="0.25">
      <c r="A167" s="7">
        <f>HITS_per_Worker!I169</f>
        <v>2</v>
      </c>
      <c r="K167" s="13">
        <f>HITS_per_Worker!J169</f>
        <v>2</v>
      </c>
    </row>
    <row r="168" spans="1:11" x14ac:dyDescent="0.25">
      <c r="A168" s="7">
        <f>HITS_per_Worker!I170</f>
        <v>2</v>
      </c>
      <c r="K168" s="13">
        <f>HITS_per_Worker!J170</f>
        <v>2</v>
      </c>
    </row>
    <row r="169" spans="1:11" x14ac:dyDescent="0.25">
      <c r="A169" s="7">
        <f>HITS_per_Worker!I171</f>
        <v>2</v>
      </c>
      <c r="K169" s="13">
        <f>HITS_per_Worker!J171</f>
        <v>2</v>
      </c>
    </row>
    <row r="170" spans="1:11" x14ac:dyDescent="0.25">
      <c r="A170" s="7">
        <f>HITS_per_Worker!I172</f>
        <v>2</v>
      </c>
      <c r="K170" s="13">
        <f>HITS_per_Worker!J172</f>
        <v>2</v>
      </c>
    </row>
    <row r="171" spans="1:11" x14ac:dyDescent="0.25">
      <c r="A171" s="7">
        <f>HITS_per_Worker!I173</f>
        <v>2</v>
      </c>
      <c r="K171" s="13">
        <f>HITS_per_Worker!J173</f>
        <v>2</v>
      </c>
    </row>
    <row r="172" spans="1:11" x14ac:dyDescent="0.25">
      <c r="A172" s="7">
        <f>HITS_per_Worker!I174</f>
        <v>2</v>
      </c>
      <c r="K172" s="13">
        <f>HITS_per_Worker!J174</f>
        <v>2</v>
      </c>
    </row>
    <row r="173" spans="1:11" x14ac:dyDescent="0.25">
      <c r="A173" s="7">
        <f>HITS_per_Worker!I175</f>
        <v>2</v>
      </c>
      <c r="K173" s="13">
        <f>HITS_per_Worker!J175</f>
        <v>2</v>
      </c>
    </row>
    <row r="174" spans="1:11" x14ac:dyDescent="0.25">
      <c r="A174" s="7">
        <f>HITS_per_Worker!I176</f>
        <v>2</v>
      </c>
      <c r="K174" s="13">
        <f>HITS_per_Worker!J176</f>
        <v>2</v>
      </c>
    </row>
    <row r="175" spans="1:11" x14ac:dyDescent="0.25">
      <c r="A175" s="7">
        <f>HITS_per_Worker!I177</f>
        <v>2</v>
      </c>
      <c r="K175" s="13">
        <f>HITS_per_Worker!J177</f>
        <v>2</v>
      </c>
    </row>
    <row r="176" spans="1:11" x14ac:dyDescent="0.25">
      <c r="A176" s="7">
        <f>HITS_per_Worker!I178</f>
        <v>2</v>
      </c>
      <c r="K176" s="13">
        <f>HITS_per_Worker!J178</f>
        <v>2</v>
      </c>
    </row>
    <row r="177" spans="1:11" x14ac:dyDescent="0.25">
      <c r="A177" s="7">
        <f>HITS_per_Worker!I179</f>
        <v>2</v>
      </c>
      <c r="K177" s="13">
        <f>HITS_per_Worker!J179</f>
        <v>2</v>
      </c>
    </row>
    <row r="178" spans="1:11" x14ac:dyDescent="0.25">
      <c r="A178" s="7">
        <f>HITS_per_Worker!I180</f>
        <v>2</v>
      </c>
      <c r="K178" s="13">
        <f>HITS_per_Worker!J180</f>
        <v>2</v>
      </c>
    </row>
    <row r="179" spans="1:11" x14ac:dyDescent="0.25">
      <c r="A179" s="7">
        <f>HITS_per_Worker!I181</f>
        <v>1</v>
      </c>
      <c r="K179" s="13">
        <f>HITS_per_Worker!J181</f>
        <v>0</v>
      </c>
    </row>
    <row r="180" spans="1:11" x14ac:dyDescent="0.25">
      <c r="A180" s="7">
        <f>HITS_per_Worker!I182</f>
        <v>1</v>
      </c>
      <c r="K180" s="13">
        <f>HITS_per_Worker!J182</f>
        <v>0</v>
      </c>
    </row>
    <row r="181" spans="1:11" x14ac:dyDescent="0.25">
      <c r="A181" s="7">
        <f>HITS_per_Worker!I183</f>
        <v>1</v>
      </c>
      <c r="K181" s="13">
        <f>HITS_per_Worker!J183</f>
        <v>1</v>
      </c>
    </row>
    <row r="182" spans="1:11" x14ac:dyDescent="0.25">
      <c r="A182" s="7">
        <f>HITS_per_Worker!I184</f>
        <v>1</v>
      </c>
      <c r="K182" s="13">
        <f>HITS_per_Worker!J184</f>
        <v>1</v>
      </c>
    </row>
    <row r="183" spans="1:11" x14ac:dyDescent="0.25">
      <c r="A183" s="7">
        <f>HITS_per_Worker!I185</f>
        <v>1</v>
      </c>
      <c r="K183" s="13">
        <f>HITS_per_Worker!J185</f>
        <v>1</v>
      </c>
    </row>
    <row r="184" spans="1:11" x14ac:dyDescent="0.25">
      <c r="A184" s="7">
        <f>HITS_per_Worker!I186</f>
        <v>1</v>
      </c>
      <c r="K184" s="13">
        <f>HITS_per_Worker!J186</f>
        <v>1</v>
      </c>
    </row>
    <row r="185" spans="1:11" x14ac:dyDescent="0.25">
      <c r="A185" s="7">
        <f>HITS_per_Worker!I187</f>
        <v>1</v>
      </c>
      <c r="K185" s="13">
        <f>HITS_per_Worker!J187</f>
        <v>1</v>
      </c>
    </row>
    <row r="186" spans="1:11" x14ac:dyDescent="0.25">
      <c r="A186" s="7">
        <f>HITS_per_Worker!I188</f>
        <v>1</v>
      </c>
      <c r="K186" s="13">
        <f>HITS_per_Worker!J188</f>
        <v>1</v>
      </c>
    </row>
    <row r="187" spans="1:11" x14ac:dyDescent="0.25">
      <c r="A187" s="7">
        <f>HITS_per_Worker!I189</f>
        <v>1</v>
      </c>
      <c r="K187" s="13">
        <f>HITS_per_Worker!J189</f>
        <v>1</v>
      </c>
    </row>
    <row r="188" spans="1:11" x14ac:dyDescent="0.25">
      <c r="A188" s="7">
        <f>HITS_per_Worker!I190</f>
        <v>1</v>
      </c>
      <c r="K188" s="13">
        <f>HITS_per_Worker!J190</f>
        <v>1</v>
      </c>
    </row>
    <row r="189" spans="1:11" x14ac:dyDescent="0.25">
      <c r="A189" s="7">
        <f>HITS_per_Worker!I191</f>
        <v>1</v>
      </c>
      <c r="K189" s="13">
        <f>HITS_per_Worker!J191</f>
        <v>1</v>
      </c>
    </row>
    <row r="190" spans="1:11" x14ac:dyDescent="0.25">
      <c r="A190" s="7">
        <f>HITS_per_Worker!I192</f>
        <v>1</v>
      </c>
      <c r="K190" s="13">
        <f>HITS_per_Worker!J192</f>
        <v>1</v>
      </c>
    </row>
    <row r="191" spans="1:11" x14ac:dyDescent="0.25">
      <c r="A191" s="7">
        <f>HITS_per_Worker!I193</f>
        <v>1</v>
      </c>
      <c r="K191" s="13">
        <f>HITS_per_Worker!J193</f>
        <v>1</v>
      </c>
    </row>
    <row r="192" spans="1:11" x14ac:dyDescent="0.25">
      <c r="A192" s="7">
        <f>HITS_per_Worker!I194</f>
        <v>1</v>
      </c>
      <c r="K192" s="13">
        <f>HITS_per_Worker!J194</f>
        <v>1</v>
      </c>
    </row>
    <row r="193" spans="1:11" x14ac:dyDescent="0.25">
      <c r="A193" s="7">
        <f>HITS_per_Worker!I195</f>
        <v>1</v>
      </c>
      <c r="K193" s="13">
        <f>HITS_per_Worker!J195</f>
        <v>1</v>
      </c>
    </row>
    <row r="194" spans="1:11" x14ac:dyDescent="0.25">
      <c r="A194" s="7">
        <f>HITS_per_Worker!I196</f>
        <v>1</v>
      </c>
      <c r="K194" s="13">
        <f>HITS_per_Worker!J196</f>
        <v>1</v>
      </c>
    </row>
    <row r="195" spans="1:11" x14ac:dyDescent="0.25">
      <c r="A195" s="7">
        <f>HITS_per_Worker!I197</f>
        <v>1</v>
      </c>
      <c r="K195" s="13">
        <f>HITS_per_Worker!J197</f>
        <v>1</v>
      </c>
    </row>
    <row r="196" spans="1:11" x14ac:dyDescent="0.25">
      <c r="A196" s="7">
        <f>HITS_per_Worker!I198</f>
        <v>1</v>
      </c>
      <c r="K196" s="13">
        <f>HITS_per_Worker!J198</f>
        <v>0</v>
      </c>
    </row>
    <row r="197" spans="1:11" x14ac:dyDescent="0.25">
      <c r="A197" s="7">
        <f>HITS_per_Worker!I199</f>
        <v>1</v>
      </c>
      <c r="K197" s="13">
        <f>HITS_per_Worker!J199</f>
        <v>0</v>
      </c>
    </row>
    <row r="198" spans="1:11" x14ac:dyDescent="0.25">
      <c r="A198" s="7">
        <f>HITS_per_Worker!I200</f>
        <v>1</v>
      </c>
      <c r="K198" s="13">
        <f>HITS_per_Worker!J200</f>
        <v>0</v>
      </c>
    </row>
    <row r="199" spans="1:11" x14ac:dyDescent="0.25">
      <c r="A199" s="7">
        <f>HITS_per_Worker!I201</f>
        <v>1</v>
      </c>
      <c r="K199" s="13">
        <f>HITS_per_Worker!J201</f>
        <v>0</v>
      </c>
    </row>
    <row r="200" spans="1:11" x14ac:dyDescent="0.25">
      <c r="A200" s="7">
        <f>HITS_per_Worker!I202</f>
        <v>1</v>
      </c>
      <c r="K200" s="13">
        <f>HITS_per_Worker!J202</f>
        <v>0</v>
      </c>
    </row>
    <row r="201" spans="1:11" x14ac:dyDescent="0.25">
      <c r="A201" s="7">
        <f>HITS_per_Worker!I203</f>
        <v>1</v>
      </c>
      <c r="K201" s="13">
        <f>HITS_per_Worker!J203</f>
        <v>0</v>
      </c>
    </row>
    <row r="202" spans="1:11" x14ac:dyDescent="0.25">
      <c r="A202" s="7">
        <f>HITS_per_Worker!I204</f>
        <v>1</v>
      </c>
      <c r="K202" s="13">
        <f>HITS_per_Worker!J204</f>
        <v>0</v>
      </c>
    </row>
    <row r="203" spans="1:11" x14ac:dyDescent="0.25">
      <c r="A203" s="7">
        <f>HITS_per_Worker!I205</f>
        <v>1</v>
      </c>
      <c r="K203" s="13">
        <f>HITS_per_Worker!J205</f>
        <v>0</v>
      </c>
    </row>
    <row r="204" spans="1:11" x14ac:dyDescent="0.25">
      <c r="A204" s="7">
        <f>HITS_per_Worker!I206</f>
        <v>1</v>
      </c>
      <c r="K204" s="13">
        <f>HITS_per_Worker!J206</f>
        <v>0</v>
      </c>
    </row>
    <row r="205" spans="1:11" x14ac:dyDescent="0.25">
      <c r="A205" s="7">
        <f>HITS_per_Worker!I207</f>
        <v>1</v>
      </c>
      <c r="K205" s="13">
        <f>HITS_per_Worker!J207</f>
        <v>0</v>
      </c>
    </row>
    <row r="206" spans="1:11" x14ac:dyDescent="0.25">
      <c r="A206" s="7">
        <f>HITS_per_Worker!I208</f>
        <v>1</v>
      </c>
      <c r="K206" s="13">
        <f>HITS_per_Worker!J208</f>
        <v>0</v>
      </c>
    </row>
    <row r="207" spans="1:11" x14ac:dyDescent="0.25">
      <c r="A207" s="7">
        <f>HITS_per_Worker!I209</f>
        <v>1</v>
      </c>
      <c r="K207" s="13">
        <f>HITS_per_Worker!J209</f>
        <v>0</v>
      </c>
    </row>
    <row r="208" spans="1:11" x14ac:dyDescent="0.25">
      <c r="A208" s="7">
        <f>HITS_per_Worker!I210</f>
        <v>1</v>
      </c>
      <c r="K208" s="13">
        <f>HITS_per_Worker!J210</f>
        <v>0</v>
      </c>
    </row>
    <row r="209" spans="1:11" x14ac:dyDescent="0.25">
      <c r="A209" s="7">
        <f>HITS_per_Worker!I211</f>
        <v>1</v>
      </c>
      <c r="K209" s="13">
        <f>HITS_per_Worker!J211</f>
        <v>0</v>
      </c>
    </row>
    <row r="210" spans="1:11" x14ac:dyDescent="0.25">
      <c r="A210" s="7">
        <f>HITS_per_Worker!I212</f>
        <v>1</v>
      </c>
      <c r="K210" s="13">
        <f>HITS_per_Worker!J212</f>
        <v>0</v>
      </c>
    </row>
    <row r="211" spans="1:11" x14ac:dyDescent="0.25">
      <c r="A211" s="7">
        <f>HITS_per_Worker!I213</f>
        <v>1</v>
      </c>
      <c r="K211" s="13">
        <f>HITS_per_Worker!J213</f>
        <v>0</v>
      </c>
    </row>
    <row r="212" spans="1:11" x14ac:dyDescent="0.25">
      <c r="A212" s="7">
        <f>HITS_per_Worker!I214</f>
        <v>1</v>
      </c>
      <c r="K212" s="13">
        <f>HITS_per_Worker!J214</f>
        <v>0</v>
      </c>
    </row>
    <row r="213" spans="1:11" x14ac:dyDescent="0.25">
      <c r="A213" s="7">
        <f>HITS_per_Worker!I215</f>
        <v>1</v>
      </c>
      <c r="K213" s="13">
        <f>HITS_per_Worker!J215</f>
        <v>0</v>
      </c>
    </row>
    <row r="214" spans="1:11" x14ac:dyDescent="0.25">
      <c r="A214" s="7">
        <f>HITS_per_Worker!I216</f>
        <v>1</v>
      </c>
      <c r="K214" s="13">
        <f>HITS_per_Worker!J216</f>
        <v>0</v>
      </c>
    </row>
    <row r="215" spans="1:11" x14ac:dyDescent="0.25">
      <c r="A215" s="7">
        <f>HITS_per_Worker!I217</f>
        <v>1</v>
      </c>
      <c r="K215" s="13">
        <f>HITS_per_Worker!J217</f>
        <v>0</v>
      </c>
    </row>
    <row r="216" spans="1:11" x14ac:dyDescent="0.25">
      <c r="A216" s="7">
        <f>HITS_per_Worker!I218</f>
        <v>1</v>
      </c>
      <c r="K216" s="13">
        <f>HITS_per_Worker!J218</f>
        <v>0</v>
      </c>
    </row>
    <row r="217" spans="1:11" x14ac:dyDescent="0.25">
      <c r="A217" s="7">
        <f>HITS_per_Worker!I219</f>
        <v>1</v>
      </c>
      <c r="K217" s="13">
        <f>HITS_per_Worker!J219</f>
        <v>0</v>
      </c>
    </row>
    <row r="218" spans="1:11" x14ac:dyDescent="0.25">
      <c r="A218" s="7">
        <f>HITS_per_Worker!I220</f>
        <v>1</v>
      </c>
      <c r="K218" s="13">
        <f>HITS_per_Worker!J220</f>
        <v>0</v>
      </c>
    </row>
    <row r="219" spans="1:11" x14ac:dyDescent="0.25">
      <c r="A219" s="7">
        <f>HITS_per_Worker!I221</f>
        <v>1</v>
      </c>
      <c r="K219" s="13">
        <f>HITS_per_Worker!J221</f>
        <v>0</v>
      </c>
    </row>
    <row r="220" spans="1:11" x14ac:dyDescent="0.25">
      <c r="A220" s="7">
        <f>HITS_per_Worker!I222</f>
        <v>1</v>
      </c>
      <c r="K220" s="13">
        <f>HITS_per_Worker!J222</f>
        <v>0</v>
      </c>
    </row>
    <row r="221" spans="1:11" x14ac:dyDescent="0.25">
      <c r="A221" s="7">
        <f>HITS_per_Worker!I223</f>
        <v>1</v>
      </c>
      <c r="K221" s="13">
        <f>HITS_per_Worker!J223</f>
        <v>0</v>
      </c>
    </row>
    <row r="222" spans="1:11" x14ac:dyDescent="0.25">
      <c r="A222" s="7">
        <f>HITS_per_Worker!I224</f>
        <v>1</v>
      </c>
      <c r="K222" s="13">
        <f>HITS_per_Worker!J224</f>
        <v>0</v>
      </c>
    </row>
    <row r="223" spans="1:11" x14ac:dyDescent="0.25">
      <c r="A223" s="7">
        <f>HITS_per_Worker!I225</f>
        <v>1</v>
      </c>
      <c r="K223" s="13">
        <f>HITS_per_Worker!J225</f>
        <v>0</v>
      </c>
    </row>
    <row r="224" spans="1:11" x14ac:dyDescent="0.25">
      <c r="A224" s="7">
        <f>HITS_per_Worker!I226</f>
        <v>1</v>
      </c>
      <c r="K224" s="13">
        <f>HITS_per_Worker!J226</f>
        <v>0</v>
      </c>
    </row>
    <row r="225" spans="1:11" x14ac:dyDescent="0.25">
      <c r="A225" s="7">
        <f>HITS_per_Worker!I227</f>
        <v>1</v>
      </c>
      <c r="K225" s="13">
        <f>HITS_per_Worker!J227</f>
        <v>0</v>
      </c>
    </row>
    <row r="226" spans="1:11" x14ac:dyDescent="0.25">
      <c r="A226" s="7">
        <f>HITS_per_Worker!I228</f>
        <v>1</v>
      </c>
      <c r="K226" s="13">
        <f>HITS_per_Worker!J228</f>
        <v>0</v>
      </c>
    </row>
    <row r="227" spans="1:11" x14ac:dyDescent="0.25">
      <c r="A227" s="7">
        <f>HITS_per_Worker!I229</f>
        <v>1</v>
      </c>
      <c r="K227" s="13">
        <f>HITS_per_Worker!J229</f>
        <v>0</v>
      </c>
    </row>
    <row r="228" spans="1:11" x14ac:dyDescent="0.25">
      <c r="A228" s="7">
        <f>HITS_per_Worker!I230</f>
        <v>1</v>
      </c>
      <c r="K228" s="13">
        <f>HITS_per_Worker!J230</f>
        <v>0</v>
      </c>
    </row>
    <row r="229" spans="1:11" x14ac:dyDescent="0.25">
      <c r="A229" s="7">
        <f>HITS_per_Worker!I231</f>
        <v>1</v>
      </c>
      <c r="K229" s="13">
        <f>HITS_per_Worker!J231</f>
        <v>0</v>
      </c>
    </row>
    <row r="230" spans="1:11" x14ac:dyDescent="0.25">
      <c r="A230" s="7">
        <f>HITS_per_Worker!I232</f>
        <v>1</v>
      </c>
      <c r="K230" s="13">
        <f>HITS_per_Worker!J232</f>
        <v>0</v>
      </c>
    </row>
    <row r="231" spans="1:11" x14ac:dyDescent="0.25">
      <c r="A231" s="7">
        <f>HITS_per_Worker!I233</f>
        <v>1</v>
      </c>
      <c r="K231" s="13">
        <f>HITS_per_Worker!J233</f>
        <v>0</v>
      </c>
    </row>
    <row r="232" spans="1:11" x14ac:dyDescent="0.25">
      <c r="A232" s="7">
        <f>HITS_per_Worker!I234</f>
        <v>1</v>
      </c>
      <c r="K232" s="13">
        <f>HITS_per_Worker!J234</f>
        <v>1</v>
      </c>
    </row>
    <row r="233" spans="1:11" x14ac:dyDescent="0.25">
      <c r="A233" s="7">
        <f>HITS_per_Worker!I235</f>
        <v>1</v>
      </c>
      <c r="K233" s="13">
        <f>HITS_per_Worker!J235</f>
        <v>1</v>
      </c>
    </row>
    <row r="234" spans="1:11" x14ac:dyDescent="0.25">
      <c r="A234" s="7">
        <f>HITS_per_Worker!I236</f>
        <v>1</v>
      </c>
      <c r="K234" s="13">
        <f>HITS_per_Worker!J236</f>
        <v>1</v>
      </c>
    </row>
    <row r="235" spans="1:11" x14ac:dyDescent="0.25">
      <c r="A235" s="7">
        <f>HITS_per_Worker!I237</f>
        <v>1</v>
      </c>
      <c r="K235" s="13">
        <f>HITS_per_Worker!J237</f>
        <v>1</v>
      </c>
    </row>
    <row r="236" spans="1:11" x14ac:dyDescent="0.25">
      <c r="A236" s="7">
        <f>HITS_per_Worker!I238</f>
        <v>1</v>
      </c>
      <c r="K236" s="13">
        <f>HITS_per_Worker!J238</f>
        <v>1</v>
      </c>
    </row>
    <row r="237" spans="1:11" x14ac:dyDescent="0.25">
      <c r="A237" s="7">
        <f>HITS_per_Worker!I239</f>
        <v>1</v>
      </c>
      <c r="K237" s="13">
        <f>HITS_per_Worker!J239</f>
        <v>1</v>
      </c>
    </row>
    <row r="238" spans="1:11" x14ac:dyDescent="0.25">
      <c r="A238" s="7">
        <f>HITS_per_Worker!I240</f>
        <v>1</v>
      </c>
      <c r="K238" s="13">
        <f>HITS_per_Worker!J240</f>
        <v>1</v>
      </c>
    </row>
    <row r="239" spans="1:11" x14ac:dyDescent="0.25">
      <c r="A239" s="7">
        <f>HITS_per_Worker!I241</f>
        <v>1</v>
      </c>
      <c r="K239" s="13">
        <f>HITS_per_Worker!J241</f>
        <v>1</v>
      </c>
    </row>
    <row r="240" spans="1:11" x14ac:dyDescent="0.25">
      <c r="A240" s="7">
        <f>HITS_per_Worker!I242</f>
        <v>1</v>
      </c>
      <c r="K240" s="13">
        <f>HITS_per_Worker!J242</f>
        <v>1</v>
      </c>
    </row>
    <row r="241" spans="1:11" x14ac:dyDescent="0.25">
      <c r="A241" s="7">
        <f>HITS_per_Worker!I243</f>
        <v>1</v>
      </c>
      <c r="K241" s="13">
        <f>HITS_per_Worker!J243</f>
        <v>1</v>
      </c>
    </row>
    <row r="242" spans="1:11" x14ac:dyDescent="0.25">
      <c r="A242" s="7">
        <f>HITS_per_Worker!I244</f>
        <v>1</v>
      </c>
      <c r="K242" s="13">
        <f>HITS_per_Worker!J244</f>
        <v>1</v>
      </c>
    </row>
    <row r="243" spans="1:11" x14ac:dyDescent="0.25">
      <c r="A243" s="7">
        <f>HITS_per_Worker!I245</f>
        <v>1</v>
      </c>
      <c r="K243" s="13">
        <f>HITS_per_Worker!J245</f>
        <v>1</v>
      </c>
    </row>
    <row r="244" spans="1:11" x14ac:dyDescent="0.25">
      <c r="A244" s="7">
        <f>HITS_per_Worker!I246</f>
        <v>1</v>
      </c>
      <c r="K244" s="13">
        <f>HITS_per_Worker!J246</f>
        <v>1</v>
      </c>
    </row>
    <row r="245" spans="1:11" x14ac:dyDescent="0.25">
      <c r="A245" s="7">
        <f>HITS_per_Worker!I247</f>
        <v>1</v>
      </c>
      <c r="K245" s="13">
        <f>HITS_per_Worker!J247</f>
        <v>1</v>
      </c>
    </row>
    <row r="246" spans="1:11" x14ac:dyDescent="0.25">
      <c r="A246" s="7">
        <f>HITS_per_Worker!I248</f>
        <v>1</v>
      </c>
      <c r="K246" s="13">
        <f>HITS_per_Worker!J248</f>
        <v>1</v>
      </c>
    </row>
    <row r="247" spans="1:11" x14ac:dyDescent="0.25">
      <c r="A247" s="7">
        <f>HITS_per_Worker!I249</f>
        <v>1</v>
      </c>
      <c r="K247" s="13">
        <f>HITS_per_Worker!J249</f>
        <v>1</v>
      </c>
    </row>
    <row r="248" spans="1:11" x14ac:dyDescent="0.25">
      <c r="A248" s="7">
        <f>HITS_per_Worker!I250</f>
        <v>1</v>
      </c>
      <c r="K248" s="13">
        <f>HITS_per_Worker!J250</f>
        <v>1</v>
      </c>
    </row>
    <row r="249" spans="1:11" x14ac:dyDescent="0.25">
      <c r="A249" s="7">
        <f>HITS_per_Worker!I251</f>
        <v>1</v>
      </c>
      <c r="K249" s="13">
        <f>HITS_per_Worker!J251</f>
        <v>1</v>
      </c>
    </row>
    <row r="250" spans="1:11" x14ac:dyDescent="0.25">
      <c r="A250" s="7">
        <f>HITS_per_Worker!I252</f>
        <v>1</v>
      </c>
      <c r="K250" s="13">
        <f>HITS_per_Worker!J252</f>
        <v>1</v>
      </c>
    </row>
    <row r="251" spans="1:11" x14ac:dyDescent="0.25">
      <c r="A251" s="7">
        <f>HITS_per_Worker!I253</f>
        <v>1</v>
      </c>
      <c r="K251" s="13">
        <f>HITS_per_Worker!J253</f>
        <v>1</v>
      </c>
    </row>
    <row r="252" spans="1:11" x14ac:dyDescent="0.25">
      <c r="A252" s="7">
        <f>HITS_per_Worker!I254</f>
        <v>1</v>
      </c>
      <c r="K252" s="13">
        <f>HITS_per_Worker!J254</f>
        <v>1</v>
      </c>
    </row>
    <row r="253" spans="1:11" x14ac:dyDescent="0.25">
      <c r="A253" s="7">
        <f>HITS_per_Worker!I255</f>
        <v>1</v>
      </c>
      <c r="K253" s="13">
        <f>HITS_per_Worker!J255</f>
        <v>1</v>
      </c>
    </row>
    <row r="254" spans="1:11" x14ac:dyDescent="0.25">
      <c r="A254" s="7">
        <f>HITS_per_Worker!I256</f>
        <v>1</v>
      </c>
      <c r="K254" s="13">
        <f>HITS_per_Worker!J256</f>
        <v>1</v>
      </c>
    </row>
    <row r="255" spans="1:11" x14ac:dyDescent="0.25">
      <c r="A255" s="7">
        <f>HITS_per_Worker!I257</f>
        <v>1</v>
      </c>
      <c r="K255" s="13">
        <f>HITS_per_Worker!J257</f>
        <v>1</v>
      </c>
    </row>
    <row r="256" spans="1:11" x14ac:dyDescent="0.25">
      <c r="A256" s="7">
        <f>HITS_per_Worker!I258</f>
        <v>1</v>
      </c>
      <c r="K256" s="13">
        <f>HITS_per_Worker!J258</f>
        <v>1</v>
      </c>
    </row>
    <row r="257" spans="1:11" x14ac:dyDescent="0.25">
      <c r="A257" s="7">
        <f>HITS_per_Worker!I259</f>
        <v>1</v>
      </c>
      <c r="K257" s="13">
        <f>HITS_per_Worker!J259</f>
        <v>1</v>
      </c>
    </row>
    <row r="258" spans="1:11" x14ac:dyDescent="0.25">
      <c r="A258" s="7">
        <f>HITS_per_Worker!I260</f>
        <v>1</v>
      </c>
      <c r="K258" s="13">
        <f>HITS_per_Worker!J260</f>
        <v>1</v>
      </c>
    </row>
    <row r="259" spans="1:11" x14ac:dyDescent="0.25">
      <c r="A259" s="7">
        <f>HITS_per_Worker!I261</f>
        <v>1</v>
      </c>
      <c r="K259" s="13">
        <f>HITS_per_Worker!J261</f>
        <v>1</v>
      </c>
    </row>
    <row r="260" spans="1:11" x14ac:dyDescent="0.25">
      <c r="A260" s="7">
        <f>HITS_per_Worker!I262</f>
        <v>1</v>
      </c>
      <c r="K260" s="13">
        <f>HITS_per_Worker!J262</f>
        <v>1</v>
      </c>
    </row>
    <row r="261" spans="1:11" x14ac:dyDescent="0.25">
      <c r="A261" s="7">
        <f>HITS_per_Worker!I263</f>
        <v>1</v>
      </c>
      <c r="K261" s="13">
        <f>HITS_per_Worker!J263</f>
        <v>1</v>
      </c>
    </row>
    <row r="262" spans="1:11" x14ac:dyDescent="0.25">
      <c r="A262" s="7">
        <f>HITS_per_Worker!I264</f>
        <v>1</v>
      </c>
      <c r="K262" s="13">
        <f>HITS_per_Worker!J264</f>
        <v>1</v>
      </c>
    </row>
    <row r="263" spans="1:11" x14ac:dyDescent="0.25">
      <c r="A263" s="7">
        <f>HITS_per_Worker!I265</f>
        <v>1</v>
      </c>
      <c r="K263" s="13">
        <f>HITS_per_Worker!J265</f>
        <v>1</v>
      </c>
    </row>
    <row r="264" spans="1:11" x14ac:dyDescent="0.25">
      <c r="A264" s="7">
        <f>HITS_per_Worker!I266</f>
        <v>1</v>
      </c>
      <c r="K264" s="13">
        <f>HITS_per_Worker!J266</f>
        <v>1</v>
      </c>
    </row>
    <row r="265" spans="1:11" x14ac:dyDescent="0.25">
      <c r="A265" s="7">
        <f>HITS_per_Worker!I267</f>
        <v>1</v>
      </c>
      <c r="K265" s="13">
        <f>HITS_per_Worker!J267</f>
        <v>1</v>
      </c>
    </row>
    <row r="266" spans="1:11" x14ac:dyDescent="0.25">
      <c r="A266" s="7">
        <f>HITS_per_Worker!I268</f>
        <v>1</v>
      </c>
      <c r="K266" s="13">
        <f>HITS_per_Worker!J268</f>
        <v>1</v>
      </c>
    </row>
    <row r="267" spans="1:11" x14ac:dyDescent="0.25">
      <c r="A267" s="7">
        <f>HITS_per_Worker!I269</f>
        <v>1</v>
      </c>
      <c r="K267" s="13">
        <f>HITS_per_Worker!J269</f>
        <v>1</v>
      </c>
    </row>
    <row r="268" spans="1:11" x14ac:dyDescent="0.25">
      <c r="A268" s="7">
        <f>HITS_per_Worker!I270</f>
        <v>1</v>
      </c>
      <c r="K268" s="13">
        <f>HITS_per_Worker!J270</f>
        <v>1</v>
      </c>
    </row>
    <row r="269" spans="1:11" x14ac:dyDescent="0.25">
      <c r="A269" s="7">
        <f>HITS_per_Worker!I271</f>
        <v>1</v>
      </c>
      <c r="K269" s="13">
        <f>HITS_per_Worker!J271</f>
        <v>1</v>
      </c>
    </row>
    <row r="270" spans="1:11" x14ac:dyDescent="0.25">
      <c r="A270" s="7">
        <f>HITS_per_Worker!I272</f>
        <v>1</v>
      </c>
      <c r="K270" s="13">
        <f>HITS_per_Worker!J272</f>
        <v>1</v>
      </c>
    </row>
    <row r="271" spans="1:11" x14ac:dyDescent="0.25">
      <c r="A271" s="7">
        <f>HITS_per_Worker!I273</f>
        <v>1</v>
      </c>
      <c r="K271" s="13">
        <f>HITS_per_Worker!J273</f>
        <v>1</v>
      </c>
    </row>
    <row r="272" spans="1:11" x14ac:dyDescent="0.25">
      <c r="A272" s="7">
        <f>HITS_per_Worker!I274</f>
        <v>1</v>
      </c>
      <c r="K272" s="13">
        <f>HITS_per_Worker!J274</f>
        <v>1</v>
      </c>
    </row>
    <row r="273" spans="1:11" x14ac:dyDescent="0.25">
      <c r="A273" s="7">
        <f>HITS_per_Worker!I275</f>
        <v>1</v>
      </c>
      <c r="K273" s="13">
        <f>HITS_per_Worker!J275</f>
        <v>1</v>
      </c>
    </row>
    <row r="274" spans="1:11" x14ac:dyDescent="0.25">
      <c r="A274" s="7">
        <f>HITS_per_Worker!I276</f>
        <v>1</v>
      </c>
      <c r="K274" s="13">
        <f>HITS_per_Worker!J276</f>
        <v>1</v>
      </c>
    </row>
    <row r="275" spans="1:11" x14ac:dyDescent="0.25">
      <c r="A275" s="7">
        <f>HITS_per_Worker!I277</f>
        <v>1</v>
      </c>
      <c r="K275" s="13">
        <f>HITS_per_Worker!J277</f>
        <v>1</v>
      </c>
    </row>
    <row r="276" spans="1:11" x14ac:dyDescent="0.25">
      <c r="A276" s="7">
        <f>HITS_per_Worker!I278</f>
        <v>1</v>
      </c>
      <c r="K276" s="13">
        <f>HITS_per_Worker!J278</f>
        <v>1</v>
      </c>
    </row>
    <row r="277" spans="1:11" x14ac:dyDescent="0.25">
      <c r="A277" s="7">
        <f>HITS_per_Worker!I279</f>
        <v>1</v>
      </c>
      <c r="K277" s="13">
        <f>HITS_per_Worker!J279</f>
        <v>1</v>
      </c>
    </row>
    <row r="278" spans="1:11" x14ac:dyDescent="0.25">
      <c r="A278" s="7">
        <f>HITS_per_Worker!I280</f>
        <v>1</v>
      </c>
      <c r="K278" s="13">
        <f>HITS_per_Worker!J280</f>
        <v>1</v>
      </c>
    </row>
    <row r="279" spans="1:11" x14ac:dyDescent="0.25">
      <c r="A279" s="7">
        <f>HITS_per_Worker!I281</f>
        <v>1</v>
      </c>
      <c r="K279" s="13">
        <f>HITS_per_Worker!J281</f>
        <v>1</v>
      </c>
    </row>
    <row r="280" spans="1:11" x14ac:dyDescent="0.25">
      <c r="A280" s="7">
        <f>HITS_per_Worker!I282</f>
        <v>1</v>
      </c>
      <c r="K280" s="13">
        <f>HITS_per_Worker!J282</f>
        <v>1</v>
      </c>
    </row>
    <row r="281" spans="1:11" x14ac:dyDescent="0.25">
      <c r="A281" s="7">
        <f>HITS_per_Worker!I283</f>
        <v>1</v>
      </c>
      <c r="K281" s="13">
        <f>HITS_per_Worker!J283</f>
        <v>1</v>
      </c>
    </row>
    <row r="282" spans="1:11" x14ac:dyDescent="0.25">
      <c r="A282" s="7">
        <f>HITS_per_Worker!I284</f>
        <v>1</v>
      </c>
      <c r="K282" s="13">
        <f>HITS_per_Worker!J284</f>
        <v>1</v>
      </c>
    </row>
    <row r="283" spans="1:11" x14ac:dyDescent="0.25">
      <c r="A283" s="7">
        <f>HITS_per_Worker!I285</f>
        <v>1</v>
      </c>
      <c r="K283" s="13">
        <f>HITS_per_Worker!J285</f>
        <v>1</v>
      </c>
    </row>
    <row r="284" spans="1:11" x14ac:dyDescent="0.25">
      <c r="A284" s="7">
        <f>HITS_per_Worker!I286</f>
        <v>1</v>
      </c>
      <c r="K284" s="13">
        <f>HITS_per_Worker!J286</f>
        <v>1</v>
      </c>
    </row>
    <row r="285" spans="1:11" x14ac:dyDescent="0.25">
      <c r="A285" s="7">
        <f>HITS_per_Worker!I287</f>
        <v>1</v>
      </c>
      <c r="K285" s="13">
        <f>HITS_per_Worker!J287</f>
        <v>1</v>
      </c>
    </row>
    <row r="286" spans="1:11" x14ac:dyDescent="0.25">
      <c r="A286" s="7">
        <f>HITS_per_Worker!I288</f>
        <v>1</v>
      </c>
      <c r="K286" s="13">
        <f>HITS_per_Worker!J288</f>
        <v>1</v>
      </c>
    </row>
    <row r="287" spans="1:11" x14ac:dyDescent="0.25">
      <c r="A287" s="7">
        <f>HITS_per_Worker!I289</f>
        <v>1</v>
      </c>
      <c r="K287" s="13">
        <f>HITS_per_Worker!J289</f>
        <v>1</v>
      </c>
    </row>
    <row r="288" spans="1:11" x14ac:dyDescent="0.25">
      <c r="A288" s="7">
        <f>HITS_per_Worker!I290</f>
        <v>1</v>
      </c>
      <c r="K288" s="13">
        <f>HITS_per_Worker!J290</f>
        <v>1</v>
      </c>
    </row>
    <row r="289" spans="1:11" x14ac:dyDescent="0.25">
      <c r="A289" s="7">
        <f>HITS_per_Worker!I291</f>
        <v>1</v>
      </c>
      <c r="K289" s="13">
        <f>HITS_per_Worker!J291</f>
        <v>1</v>
      </c>
    </row>
    <row r="290" spans="1:11" x14ac:dyDescent="0.25">
      <c r="A290" s="7">
        <f>HITS_per_Worker!I292</f>
        <v>1</v>
      </c>
      <c r="K290" s="13">
        <f>HITS_per_Worker!J292</f>
        <v>1</v>
      </c>
    </row>
    <row r="291" spans="1:11" x14ac:dyDescent="0.25">
      <c r="A291" s="7">
        <f>HITS_per_Worker!I293</f>
        <v>1</v>
      </c>
      <c r="K291" s="13">
        <f>HITS_per_Worker!J293</f>
        <v>1</v>
      </c>
    </row>
    <row r="292" spans="1:11" x14ac:dyDescent="0.25">
      <c r="A292" s="7">
        <f>HITS_per_Worker!I294</f>
        <v>1</v>
      </c>
      <c r="K292" s="13">
        <f>HITS_per_Worker!J294</f>
        <v>1</v>
      </c>
    </row>
    <row r="293" spans="1:11" x14ac:dyDescent="0.25">
      <c r="A293" s="7">
        <f>HITS_per_Worker!I295</f>
        <v>1</v>
      </c>
      <c r="K293" s="13">
        <f>HITS_per_Worker!J295</f>
        <v>1</v>
      </c>
    </row>
    <row r="294" spans="1:11" x14ac:dyDescent="0.25">
      <c r="A294" s="7">
        <f>HITS_per_Worker!I296</f>
        <v>1</v>
      </c>
      <c r="K294" s="13">
        <f>HITS_per_Worker!J296</f>
        <v>1</v>
      </c>
    </row>
    <row r="295" spans="1:11" x14ac:dyDescent="0.25">
      <c r="A295" s="7">
        <f>HITS_per_Worker!I297</f>
        <v>1</v>
      </c>
      <c r="K295" s="13">
        <f>HITS_per_Worker!J297</f>
        <v>1</v>
      </c>
    </row>
    <row r="296" spans="1:11" x14ac:dyDescent="0.25">
      <c r="A296" s="7">
        <f>HITS_per_Worker!I298</f>
        <v>1</v>
      </c>
      <c r="K296" s="13">
        <f>HITS_per_Worker!J298</f>
        <v>1</v>
      </c>
    </row>
    <row r="297" spans="1:11" x14ac:dyDescent="0.25">
      <c r="A297" s="7">
        <f>HITS_per_Worker!I299</f>
        <v>1</v>
      </c>
      <c r="K297" s="13">
        <f>HITS_per_Worker!J299</f>
        <v>1</v>
      </c>
    </row>
    <row r="298" spans="1:11" x14ac:dyDescent="0.25">
      <c r="A298" s="7">
        <f>HITS_per_Worker!I300</f>
        <v>1</v>
      </c>
      <c r="K298" s="13">
        <f>HITS_per_Worker!J300</f>
        <v>1</v>
      </c>
    </row>
    <row r="299" spans="1:11" x14ac:dyDescent="0.25">
      <c r="A299" s="7">
        <f>HITS_per_Worker!I301</f>
        <v>1</v>
      </c>
      <c r="K299" s="13">
        <f>HITS_per_Worker!J301</f>
        <v>1</v>
      </c>
    </row>
    <row r="300" spans="1:11" x14ac:dyDescent="0.25">
      <c r="A300" s="7">
        <f>HITS_per_Worker!I302</f>
        <v>1</v>
      </c>
      <c r="K300" s="13">
        <f>HITS_per_Worker!J302</f>
        <v>1</v>
      </c>
    </row>
    <row r="301" spans="1:11" x14ac:dyDescent="0.25">
      <c r="A301" s="7">
        <f>HITS_per_Worker!I303</f>
        <v>1</v>
      </c>
      <c r="K301" s="13">
        <f>HITS_per_Worker!J303</f>
        <v>1</v>
      </c>
    </row>
    <row r="302" spans="1:11" x14ac:dyDescent="0.25">
      <c r="A302" s="7">
        <f>HITS_per_Worker!I304</f>
        <v>1</v>
      </c>
      <c r="K302" s="13">
        <f>HITS_per_Worker!J304</f>
        <v>1</v>
      </c>
    </row>
    <row r="303" spans="1:11" x14ac:dyDescent="0.25">
      <c r="A303" s="7">
        <f>HITS_per_Worker!I305</f>
        <v>1</v>
      </c>
      <c r="K303" s="13">
        <f>HITS_per_Worker!J305</f>
        <v>1</v>
      </c>
    </row>
    <row r="304" spans="1:11" x14ac:dyDescent="0.25">
      <c r="A304" s="7">
        <f>HITS_per_Worker!I306</f>
        <v>1</v>
      </c>
      <c r="K304" s="13">
        <f>HITS_per_Worker!J306</f>
        <v>1</v>
      </c>
    </row>
    <row r="305" spans="1:11" x14ac:dyDescent="0.25">
      <c r="A305" s="7">
        <f>HITS_per_Worker!I307</f>
        <v>1</v>
      </c>
      <c r="K305" s="13">
        <f>HITS_per_Worker!J307</f>
        <v>1</v>
      </c>
    </row>
    <row r="306" spans="1:11" x14ac:dyDescent="0.25">
      <c r="A306" s="7">
        <f>HITS_per_Worker!I308</f>
        <v>1</v>
      </c>
      <c r="K306" s="13">
        <f>HITS_per_Worker!J308</f>
        <v>1</v>
      </c>
    </row>
    <row r="307" spans="1:11" x14ac:dyDescent="0.25">
      <c r="A307" s="7">
        <f>HITS_per_Worker!I309</f>
        <v>1</v>
      </c>
      <c r="K307" s="13">
        <f>HITS_per_Worker!J309</f>
        <v>1</v>
      </c>
    </row>
    <row r="308" spans="1:11" x14ac:dyDescent="0.25">
      <c r="A308" s="7">
        <f>HITS_per_Worker!I310</f>
        <v>1</v>
      </c>
      <c r="K308" s="13">
        <f>HITS_per_Worker!J310</f>
        <v>1</v>
      </c>
    </row>
    <row r="309" spans="1:11" x14ac:dyDescent="0.25">
      <c r="A309" s="7">
        <f>HITS_per_Worker!I311</f>
        <v>1</v>
      </c>
      <c r="K309" s="13">
        <f>HITS_per_Worker!J311</f>
        <v>1</v>
      </c>
    </row>
    <row r="310" spans="1:11" x14ac:dyDescent="0.25">
      <c r="A310" s="7">
        <f>HITS_per_Worker!I312</f>
        <v>1</v>
      </c>
      <c r="K310" s="13">
        <f>HITS_per_Worker!J312</f>
        <v>1</v>
      </c>
    </row>
    <row r="311" spans="1:11" x14ac:dyDescent="0.25">
      <c r="A311" s="7">
        <f>HITS_per_Worker!I313</f>
        <v>1</v>
      </c>
      <c r="K311" s="13">
        <f>HITS_per_Worker!J313</f>
        <v>1</v>
      </c>
    </row>
    <row r="312" spans="1:11" x14ac:dyDescent="0.25">
      <c r="A312" s="7">
        <f>HITS_per_Worker!I314</f>
        <v>1</v>
      </c>
      <c r="K312" s="13">
        <f>HITS_per_Worker!J314</f>
        <v>1</v>
      </c>
    </row>
    <row r="313" spans="1:11" x14ac:dyDescent="0.25">
      <c r="A313" s="7">
        <f>HITS_per_Worker!I315</f>
        <v>1</v>
      </c>
      <c r="K313" s="13">
        <f>HITS_per_Worker!J315</f>
        <v>1</v>
      </c>
    </row>
    <row r="314" spans="1:11" x14ac:dyDescent="0.25">
      <c r="A314" s="7">
        <f>HITS_per_Worker!I316</f>
        <v>1</v>
      </c>
      <c r="K314" s="13">
        <f>HITS_per_Worker!J316</f>
        <v>1</v>
      </c>
    </row>
    <row r="315" spans="1:11" x14ac:dyDescent="0.25">
      <c r="A315" s="7">
        <f>HITS_per_Worker!I317</f>
        <v>1</v>
      </c>
      <c r="K315" s="13">
        <f>HITS_per_Worker!J317</f>
        <v>1</v>
      </c>
    </row>
    <row r="316" spans="1:11" x14ac:dyDescent="0.25">
      <c r="A316" s="7">
        <f>HITS_per_Worker!I318</f>
        <v>1</v>
      </c>
      <c r="K316" s="13">
        <f>HITS_per_Worker!J318</f>
        <v>1</v>
      </c>
    </row>
    <row r="317" spans="1:11" x14ac:dyDescent="0.25">
      <c r="A317" s="7">
        <f>HITS_per_Worker!I319</f>
        <v>1</v>
      </c>
      <c r="K317" s="13">
        <f>HITS_per_Worker!J319</f>
        <v>1</v>
      </c>
    </row>
    <row r="318" spans="1:11" x14ac:dyDescent="0.25">
      <c r="A318" s="7">
        <f>HITS_per_Worker!I320</f>
        <v>1</v>
      </c>
      <c r="K318" s="13">
        <f>HITS_per_Worker!J320</f>
        <v>1</v>
      </c>
    </row>
    <row r="319" spans="1:11" x14ac:dyDescent="0.25">
      <c r="A319" s="7">
        <f>HITS_per_Worker!I321</f>
        <v>1</v>
      </c>
      <c r="K319" s="13">
        <f>HITS_per_Worker!J321</f>
        <v>1</v>
      </c>
    </row>
    <row r="320" spans="1:11" x14ac:dyDescent="0.25">
      <c r="A320" s="7">
        <f>HITS_per_Worker!I322</f>
        <v>1</v>
      </c>
      <c r="K320" s="13">
        <f>HITS_per_Worker!J322</f>
        <v>1</v>
      </c>
    </row>
    <row r="321" spans="1:11" x14ac:dyDescent="0.25">
      <c r="A321" s="7">
        <f>HITS_per_Worker!I323</f>
        <v>1</v>
      </c>
      <c r="K321" s="13">
        <f>HITS_per_Worker!J323</f>
        <v>1</v>
      </c>
    </row>
    <row r="322" spans="1:11" x14ac:dyDescent="0.25">
      <c r="A322" s="7">
        <f>HITS_per_Worker!I324</f>
        <v>1</v>
      </c>
      <c r="K322" s="13">
        <f>HITS_per_Worker!J324</f>
        <v>1</v>
      </c>
    </row>
    <row r="323" spans="1:11" x14ac:dyDescent="0.25">
      <c r="A323" s="7">
        <f>HITS_per_Worker!I325</f>
        <v>1</v>
      </c>
      <c r="K323" s="13">
        <f>HITS_per_Worker!J325</f>
        <v>1</v>
      </c>
    </row>
    <row r="324" spans="1:11" x14ac:dyDescent="0.25">
      <c r="A324" s="7">
        <f>HITS_per_Worker!I326</f>
        <v>1</v>
      </c>
      <c r="K324" s="13">
        <f>HITS_per_Worker!J326</f>
        <v>1</v>
      </c>
    </row>
    <row r="325" spans="1:11" x14ac:dyDescent="0.25">
      <c r="A325" s="7">
        <f>HITS_per_Worker!I327</f>
        <v>1</v>
      </c>
      <c r="K325" s="13">
        <f>HITS_per_Worker!J327</f>
        <v>1</v>
      </c>
    </row>
    <row r="326" spans="1:11" x14ac:dyDescent="0.25">
      <c r="A326" s="7">
        <f>HITS_per_Worker!I328</f>
        <v>1</v>
      </c>
      <c r="K326" s="13">
        <f>HITS_per_Worker!J328</f>
        <v>1</v>
      </c>
    </row>
    <row r="327" spans="1:11" x14ac:dyDescent="0.25">
      <c r="A327" s="7">
        <f>HITS_per_Worker!I329</f>
        <v>1</v>
      </c>
      <c r="K327" s="13">
        <f>HITS_per_Worker!J329</f>
        <v>1</v>
      </c>
    </row>
    <row r="328" spans="1:11" x14ac:dyDescent="0.25">
      <c r="A328" s="7">
        <f>HITS_per_Worker!I330</f>
        <v>1</v>
      </c>
      <c r="K328" s="13">
        <f>HITS_per_Worker!J330</f>
        <v>1</v>
      </c>
    </row>
    <row r="329" spans="1:11" x14ac:dyDescent="0.25">
      <c r="A329" s="7">
        <f>HITS_per_Worker!I331</f>
        <v>1</v>
      </c>
      <c r="K329" s="13">
        <f>HITS_per_Worker!J331</f>
        <v>1</v>
      </c>
    </row>
    <row r="330" spans="1:11" x14ac:dyDescent="0.25">
      <c r="A330" s="7">
        <f>HITS_per_Worker!I332</f>
        <v>1</v>
      </c>
      <c r="K330" s="13">
        <f>HITS_per_Worker!J332</f>
        <v>1</v>
      </c>
    </row>
    <row r="331" spans="1:11" x14ac:dyDescent="0.25">
      <c r="A331" s="7">
        <f>HITS_per_Worker!I333</f>
        <v>1</v>
      </c>
      <c r="K331" s="13">
        <f>HITS_per_Worker!J333</f>
        <v>1</v>
      </c>
    </row>
    <row r="332" spans="1:11" x14ac:dyDescent="0.25">
      <c r="A332" s="7">
        <f>HITS_per_Worker!I334</f>
        <v>1</v>
      </c>
      <c r="K332" s="13">
        <f>HITS_per_Worker!J334</f>
        <v>1</v>
      </c>
    </row>
    <row r="333" spans="1:11" x14ac:dyDescent="0.25">
      <c r="A333" s="7">
        <f>HITS_per_Worker!I335</f>
        <v>1</v>
      </c>
      <c r="K333" s="13">
        <f>HITS_per_Worker!J335</f>
        <v>1</v>
      </c>
    </row>
    <row r="334" spans="1:11" x14ac:dyDescent="0.25">
      <c r="A334" s="7">
        <f>HITS_per_Worker!I336</f>
        <v>1</v>
      </c>
      <c r="K334" s="13">
        <f>HITS_per_Worker!J336</f>
        <v>1</v>
      </c>
    </row>
    <row r="335" spans="1:11" x14ac:dyDescent="0.25">
      <c r="A335" s="7">
        <f>HITS_per_Worker!I337</f>
        <v>1</v>
      </c>
      <c r="K335" s="13">
        <f>HITS_per_Worker!J337</f>
        <v>1</v>
      </c>
    </row>
    <row r="336" spans="1:11" x14ac:dyDescent="0.25">
      <c r="A336" s="7">
        <f>HITS_per_Worker!I338</f>
        <v>1</v>
      </c>
      <c r="K336" s="13">
        <f>HITS_per_Worker!J338</f>
        <v>1</v>
      </c>
    </row>
    <row r="337" spans="1:11" x14ac:dyDescent="0.25">
      <c r="A337" s="7">
        <f>HITS_per_Worker!I339</f>
        <v>1</v>
      </c>
      <c r="K337" s="13">
        <f>HITS_per_Worker!J339</f>
        <v>1</v>
      </c>
    </row>
    <row r="338" spans="1:11" x14ac:dyDescent="0.25">
      <c r="A338" s="7">
        <f>HITS_per_Worker!I340</f>
        <v>1</v>
      </c>
      <c r="K338" s="13">
        <f>HITS_per_Worker!J340</f>
        <v>1</v>
      </c>
    </row>
    <row r="339" spans="1:11" x14ac:dyDescent="0.25">
      <c r="A339" s="7">
        <f>HITS_per_Worker!I341</f>
        <v>1</v>
      </c>
      <c r="K339" s="13">
        <f>HITS_per_Worker!J341</f>
        <v>1</v>
      </c>
    </row>
    <row r="340" spans="1:11" x14ac:dyDescent="0.25">
      <c r="A340" s="7">
        <f>HITS_per_Worker!I342</f>
        <v>1</v>
      </c>
      <c r="K340" s="13">
        <f>HITS_per_Worker!J342</f>
        <v>1</v>
      </c>
    </row>
    <row r="341" spans="1:11" x14ac:dyDescent="0.25">
      <c r="A341" s="7">
        <f>HITS_per_Worker!I343</f>
        <v>1</v>
      </c>
      <c r="K341" s="13">
        <f>HITS_per_Worker!J343</f>
        <v>1</v>
      </c>
    </row>
    <row r="342" spans="1:11" x14ac:dyDescent="0.25">
      <c r="A342" s="7">
        <f>HITS_per_Worker!I344</f>
        <v>1</v>
      </c>
      <c r="K342" s="13">
        <f>HITS_per_Worker!J344</f>
        <v>1</v>
      </c>
    </row>
    <row r="343" spans="1:11" x14ac:dyDescent="0.25">
      <c r="A343" s="7">
        <f>HITS_per_Worker!I345</f>
        <v>1</v>
      </c>
      <c r="K343" s="13">
        <f>HITS_per_Worker!J345</f>
        <v>1</v>
      </c>
    </row>
    <row r="344" spans="1:11" x14ac:dyDescent="0.25">
      <c r="A344" s="7">
        <f>HITS_per_Worker!I346</f>
        <v>1</v>
      </c>
      <c r="K344" s="13">
        <f>HITS_per_Worker!J346</f>
        <v>1</v>
      </c>
    </row>
    <row r="345" spans="1:11" x14ac:dyDescent="0.25">
      <c r="A345" s="7">
        <f>HITS_per_Worker!I347</f>
        <v>1</v>
      </c>
      <c r="K345" s="13">
        <f>HITS_per_Worker!J347</f>
        <v>1</v>
      </c>
    </row>
    <row r="346" spans="1:11" x14ac:dyDescent="0.25">
      <c r="A346" s="7">
        <f>HITS_per_Worker!I348</f>
        <v>1</v>
      </c>
      <c r="K346" s="13">
        <f>HITS_per_Worker!J348</f>
        <v>1</v>
      </c>
    </row>
    <row r="347" spans="1:11" x14ac:dyDescent="0.25">
      <c r="A347" s="7">
        <f>HITS_per_Worker!I349</f>
        <v>1</v>
      </c>
      <c r="K347" s="13">
        <f>HITS_per_Worker!J349</f>
        <v>1</v>
      </c>
    </row>
    <row r="348" spans="1:11" x14ac:dyDescent="0.25">
      <c r="A348" s="7">
        <f>HITS_per_Worker!I350</f>
        <v>1</v>
      </c>
      <c r="K348" s="13">
        <f>HITS_per_Worker!J350</f>
        <v>1</v>
      </c>
    </row>
    <row r="349" spans="1:11" x14ac:dyDescent="0.25">
      <c r="A349" s="7">
        <f>HITS_per_Worker!I351</f>
        <v>1</v>
      </c>
      <c r="K349" s="13">
        <f>HITS_per_Worker!J351</f>
        <v>1</v>
      </c>
    </row>
    <row r="350" spans="1:11" x14ac:dyDescent="0.25">
      <c r="A350" s="7">
        <f>HITS_per_Worker!I352</f>
        <v>1</v>
      </c>
      <c r="K350" s="13">
        <f>HITS_per_Worker!J352</f>
        <v>1</v>
      </c>
    </row>
    <row r="351" spans="1:11" x14ac:dyDescent="0.25">
      <c r="A351" s="7">
        <f>HITS_per_Worker!I353</f>
        <v>1</v>
      </c>
      <c r="K351" s="13">
        <f>HITS_per_Worker!J353</f>
        <v>1</v>
      </c>
    </row>
    <row r="352" spans="1:11" x14ac:dyDescent="0.25">
      <c r="A352" s="7">
        <f>HITS_per_Worker!I354</f>
        <v>1</v>
      </c>
      <c r="K352" s="13">
        <f>HITS_per_Worker!J354</f>
        <v>1</v>
      </c>
    </row>
    <row r="353" spans="1:11" x14ac:dyDescent="0.25">
      <c r="A353" s="7">
        <f>HITS_per_Worker!I355</f>
        <v>1</v>
      </c>
      <c r="K353" s="13">
        <f>HITS_per_Worker!J355</f>
        <v>1</v>
      </c>
    </row>
    <row r="354" spans="1:11" x14ac:dyDescent="0.25">
      <c r="A354" s="7">
        <f>HITS_per_Worker!I356</f>
        <v>1</v>
      </c>
      <c r="K354" s="13">
        <f>HITS_per_Worker!J356</f>
        <v>1</v>
      </c>
    </row>
    <row r="355" spans="1:11" x14ac:dyDescent="0.25">
      <c r="A355" s="7">
        <f>HITS_per_Worker!I357</f>
        <v>1</v>
      </c>
      <c r="K355" s="13">
        <f>HITS_per_Worker!J357</f>
        <v>1</v>
      </c>
    </row>
    <row r="356" spans="1:11" x14ac:dyDescent="0.25">
      <c r="A356" s="7">
        <f>HITS_per_Worker!I358</f>
        <v>1</v>
      </c>
      <c r="K356" s="13">
        <f>HITS_per_Worker!J358</f>
        <v>1</v>
      </c>
    </row>
    <row r="357" spans="1:11" x14ac:dyDescent="0.25">
      <c r="A357" s="7">
        <f>HITS_per_Worker!I359</f>
        <v>1</v>
      </c>
      <c r="K357" s="13">
        <f>HITS_per_Worker!J359</f>
        <v>1</v>
      </c>
    </row>
    <row r="358" spans="1:11" x14ac:dyDescent="0.25">
      <c r="A358" s="7">
        <f>HITS_per_Worker!I360</f>
        <v>1</v>
      </c>
      <c r="K358" s="13">
        <f>HITS_per_Worker!J360</f>
        <v>1</v>
      </c>
    </row>
    <row r="359" spans="1:11" x14ac:dyDescent="0.25">
      <c r="A359" s="7">
        <f>HITS_per_Worker!I361</f>
        <v>1</v>
      </c>
      <c r="K359" s="13">
        <f>HITS_per_Worker!J361</f>
        <v>1</v>
      </c>
    </row>
    <row r="360" spans="1:11" x14ac:dyDescent="0.25">
      <c r="A360" s="7">
        <f>HITS_per_Worker!I362</f>
        <v>1</v>
      </c>
      <c r="K360" s="13">
        <f>HITS_per_Worker!J362</f>
        <v>1</v>
      </c>
    </row>
    <row r="361" spans="1:11" x14ac:dyDescent="0.25">
      <c r="A361" s="7">
        <f>HITS_per_Worker!I363</f>
        <v>1</v>
      </c>
      <c r="K361" s="13">
        <f>HITS_per_Worker!J363</f>
        <v>1</v>
      </c>
    </row>
    <row r="362" spans="1:11" x14ac:dyDescent="0.25">
      <c r="A362" s="7">
        <f>HITS_per_Worker!I364</f>
        <v>1</v>
      </c>
      <c r="K362" s="13">
        <f>HITS_per_Worker!J364</f>
        <v>1</v>
      </c>
    </row>
    <row r="363" spans="1:11" x14ac:dyDescent="0.25">
      <c r="A363" s="7">
        <f>HITS_per_Worker!I365</f>
        <v>1</v>
      </c>
      <c r="K363" s="13">
        <f>HITS_per_Worker!J365</f>
        <v>1</v>
      </c>
    </row>
    <row r="364" spans="1:11" x14ac:dyDescent="0.25">
      <c r="A364" s="7">
        <f>HITS_per_Worker!I366</f>
        <v>1</v>
      </c>
      <c r="K364" s="13">
        <f>HITS_per_Worker!J366</f>
        <v>1</v>
      </c>
    </row>
    <row r="365" spans="1:11" x14ac:dyDescent="0.25">
      <c r="A365" s="7">
        <f>HITS_per_Worker!I367</f>
        <v>1</v>
      </c>
      <c r="K365" s="13">
        <f>HITS_per_Worker!J367</f>
        <v>1</v>
      </c>
    </row>
    <row r="366" spans="1:11" x14ac:dyDescent="0.25">
      <c r="A366" s="7">
        <f>HITS_per_Worker!I368</f>
        <v>1</v>
      </c>
      <c r="K366" s="13">
        <f>HITS_per_Worker!J368</f>
        <v>1</v>
      </c>
    </row>
    <row r="367" spans="1:11" x14ac:dyDescent="0.25">
      <c r="A367" s="7">
        <f>HITS_per_Worker!I369</f>
        <v>1</v>
      </c>
      <c r="K367" s="13">
        <f>HITS_per_Worker!J369</f>
        <v>1</v>
      </c>
    </row>
    <row r="368" spans="1:11" x14ac:dyDescent="0.25">
      <c r="A368" s="7">
        <f>HITS_per_Worker!I370</f>
        <v>1</v>
      </c>
      <c r="K368" s="13">
        <f>HITS_per_Worker!J370</f>
        <v>1</v>
      </c>
    </row>
    <row r="369" spans="1:11" x14ac:dyDescent="0.25">
      <c r="A369" s="7">
        <f>HITS_per_Worker!I371</f>
        <v>1</v>
      </c>
      <c r="K369" s="13">
        <f>HITS_per_Worker!J371</f>
        <v>1</v>
      </c>
    </row>
    <row r="370" spans="1:11" x14ac:dyDescent="0.25">
      <c r="A370" s="7">
        <f>HITS_per_Worker!I372</f>
        <v>1</v>
      </c>
      <c r="K370" s="13">
        <f>HITS_per_Worker!J372</f>
        <v>1</v>
      </c>
    </row>
    <row r="371" spans="1:11" x14ac:dyDescent="0.25">
      <c r="A371" s="7">
        <f>HITS_per_Worker!I373</f>
        <v>1</v>
      </c>
      <c r="K371" s="13">
        <f>HITS_per_Worker!J373</f>
        <v>1</v>
      </c>
    </row>
    <row r="372" spans="1:11" x14ac:dyDescent="0.25">
      <c r="A372" s="7">
        <f>HITS_per_Worker!I374</f>
        <v>1</v>
      </c>
      <c r="K372" s="13">
        <f>HITS_per_Worker!J374</f>
        <v>1</v>
      </c>
    </row>
    <row r="373" spans="1:11" x14ac:dyDescent="0.25">
      <c r="A373" s="7">
        <f>HITS_per_Worker!I375</f>
        <v>1</v>
      </c>
      <c r="K373" s="13">
        <f>HITS_per_Worker!J375</f>
        <v>1</v>
      </c>
    </row>
    <row r="374" spans="1:11" x14ac:dyDescent="0.25">
      <c r="A374" s="7">
        <f>HITS_per_Worker!I376</f>
        <v>1</v>
      </c>
      <c r="K374" s="13">
        <f>HITS_per_Worker!J376</f>
        <v>1</v>
      </c>
    </row>
    <row r="375" spans="1:11" x14ac:dyDescent="0.25">
      <c r="A375" s="7">
        <f>HITS_per_Worker!I377</f>
        <v>1</v>
      </c>
      <c r="K375" s="13">
        <f>HITS_per_Worker!J377</f>
        <v>1</v>
      </c>
    </row>
    <row r="376" spans="1:11" x14ac:dyDescent="0.25">
      <c r="A376" s="7">
        <f>HITS_per_Worker!I378</f>
        <v>1</v>
      </c>
      <c r="K376" s="13">
        <f>HITS_per_Worker!J378</f>
        <v>1</v>
      </c>
    </row>
    <row r="377" spans="1:11" x14ac:dyDescent="0.25">
      <c r="A377" s="7">
        <f>HITS_per_Worker!I379</f>
        <v>1</v>
      </c>
      <c r="K377" s="13">
        <f>HITS_per_Worker!J379</f>
        <v>1</v>
      </c>
    </row>
    <row r="378" spans="1:11" x14ac:dyDescent="0.25">
      <c r="A378" s="7">
        <f>HITS_per_Worker!I380</f>
        <v>1</v>
      </c>
      <c r="K378" s="7"/>
    </row>
    <row r="379" spans="1:11" x14ac:dyDescent="0.25">
      <c r="A379" s="7">
        <f>HITS_per_Worker!I381</f>
        <v>1</v>
      </c>
      <c r="K379" s="7"/>
    </row>
    <row r="380" spans="1:11" x14ac:dyDescent="0.25">
      <c r="A380" s="7">
        <f>HITS_per_Worker!I382</f>
        <v>1</v>
      </c>
      <c r="K380" s="7"/>
    </row>
    <row r="381" spans="1:11" x14ac:dyDescent="0.25">
      <c r="A381" s="7">
        <f>HITS_per_Worker!I383</f>
        <v>1</v>
      </c>
      <c r="K381" s="7"/>
    </row>
    <row r="382" spans="1:11" x14ac:dyDescent="0.25">
      <c r="A382" s="7">
        <f>HITS_per_Worker!I384</f>
        <v>1</v>
      </c>
      <c r="K382" s="7"/>
    </row>
    <row r="383" spans="1:11" x14ac:dyDescent="0.25">
      <c r="A383" s="7">
        <f>HITS_per_Worker!I385</f>
        <v>1</v>
      </c>
      <c r="K383" s="7"/>
    </row>
    <row r="384" spans="1:11" x14ac:dyDescent="0.25">
      <c r="A384" s="7">
        <f>HITS_per_Worker!I386</f>
        <v>1</v>
      </c>
      <c r="K384" s="7"/>
    </row>
    <row r="385" spans="1:11" x14ac:dyDescent="0.25">
      <c r="A385" s="7">
        <f>HITS_per_Worker!I387</f>
        <v>1</v>
      </c>
      <c r="K385" s="7"/>
    </row>
    <row r="386" spans="1:11" x14ac:dyDescent="0.25">
      <c r="A386" s="7">
        <f>HITS_per_Worker!I388</f>
        <v>1</v>
      </c>
      <c r="K386" s="7"/>
    </row>
    <row r="387" spans="1:11" x14ac:dyDescent="0.25">
      <c r="A387" s="7">
        <f>HITS_per_Worker!I389</f>
        <v>1</v>
      </c>
      <c r="K387" s="7"/>
    </row>
    <row r="388" spans="1:11" x14ac:dyDescent="0.25">
      <c r="A388" s="7">
        <f>HITS_per_Worker!I390</f>
        <v>1</v>
      </c>
      <c r="K388" s="7"/>
    </row>
    <row r="389" spans="1:11" x14ac:dyDescent="0.25">
      <c r="A389" s="7">
        <f>HITS_per_Worker!I391</f>
        <v>1</v>
      </c>
      <c r="K389" s="7"/>
    </row>
    <row r="390" spans="1:11" x14ac:dyDescent="0.25">
      <c r="A390" s="7">
        <f>HITS_per_Worker!I392</f>
        <v>1</v>
      </c>
      <c r="K390" s="7"/>
    </row>
    <row r="391" spans="1:11" x14ac:dyDescent="0.25">
      <c r="A391" s="7">
        <f>HITS_per_Worker!I393</f>
        <v>1</v>
      </c>
      <c r="K391" s="7"/>
    </row>
    <row r="392" spans="1:11" x14ac:dyDescent="0.25">
      <c r="A392" s="7">
        <f>HITS_per_Worker!I394</f>
        <v>1</v>
      </c>
      <c r="K392" s="7"/>
    </row>
    <row r="393" spans="1:11" x14ac:dyDescent="0.25">
      <c r="A393" s="7">
        <f>HITS_per_Worker!I395</f>
        <v>1</v>
      </c>
      <c r="K393" s="7"/>
    </row>
    <row r="394" spans="1:11" x14ac:dyDescent="0.25">
      <c r="A394" s="7">
        <f>HITS_per_Worker!I396</f>
        <v>1</v>
      </c>
      <c r="K394" s="7"/>
    </row>
    <row r="395" spans="1:11" x14ac:dyDescent="0.25">
      <c r="A395" s="7">
        <f>HITS_per_Worker!I397</f>
        <v>1</v>
      </c>
      <c r="K395" s="7"/>
    </row>
    <row r="396" spans="1:11" x14ac:dyDescent="0.25">
      <c r="A396" s="7">
        <f>HITS_per_Worker!I398</f>
        <v>1</v>
      </c>
      <c r="K396" s="7"/>
    </row>
    <row r="397" spans="1:11" x14ac:dyDescent="0.25">
      <c r="A397" s="7">
        <f>HITS_per_Worker!I399</f>
        <v>1</v>
      </c>
      <c r="K397" s="7"/>
    </row>
    <row r="398" spans="1:11" x14ac:dyDescent="0.25">
      <c r="A398" s="7">
        <f>HITS_per_Worker!I400</f>
        <v>1</v>
      </c>
      <c r="K398" s="7"/>
    </row>
    <row r="399" spans="1:11" x14ac:dyDescent="0.25">
      <c r="A399" s="7">
        <f>HITS_per_Worker!I401</f>
        <v>1</v>
      </c>
      <c r="K399" s="7"/>
    </row>
    <row r="400" spans="1:11" x14ac:dyDescent="0.25">
      <c r="A400" s="7">
        <f>HITS_per_Worker!I402</f>
        <v>1</v>
      </c>
      <c r="K400" s="7"/>
    </row>
    <row r="401" spans="1:11" x14ac:dyDescent="0.25">
      <c r="A401" s="7">
        <f>HITS_per_Worker!I403</f>
        <v>1</v>
      </c>
      <c r="K401" s="7"/>
    </row>
    <row r="402" spans="1:11" x14ac:dyDescent="0.25">
      <c r="A402" s="7">
        <f>HITS_per_Worker!I404</f>
        <v>1</v>
      </c>
      <c r="K402" s="7"/>
    </row>
    <row r="403" spans="1:11" x14ac:dyDescent="0.25">
      <c r="A403" s="7">
        <f>HITS_per_Worker!I405</f>
        <v>1</v>
      </c>
      <c r="K403" s="7"/>
    </row>
    <row r="404" spans="1:11" x14ac:dyDescent="0.25">
      <c r="A404" s="7">
        <f>HITS_per_Worker!I406</f>
        <v>1</v>
      </c>
      <c r="K404" s="7"/>
    </row>
    <row r="405" spans="1:11" x14ac:dyDescent="0.25">
      <c r="A405" s="7">
        <f>HITS_per_Worker!I407</f>
        <v>1</v>
      </c>
      <c r="K405" s="7"/>
    </row>
    <row r="406" spans="1:11" x14ac:dyDescent="0.25">
      <c r="A406" s="7">
        <f>HITS_per_Worker!I408</f>
        <v>1</v>
      </c>
      <c r="K406" s="7"/>
    </row>
    <row r="407" spans="1:11" x14ac:dyDescent="0.25">
      <c r="A407" s="7">
        <f>HITS_per_Worker!I409</f>
        <v>1</v>
      </c>
      <c r="K407" s="7"/>
    </row>
    <row r="408" spans="1:11" x14ac:dyDescent="0.25">
      <c r="A408" s="7">
        <f>HITS_per_Worker!I410</f>
        <v>1</v>
      </c>
      <c r="K408" s="7"/>
    </row>
    <row r="409" spans="1:11" x14ac:dyDescent="0.25">
      <c r="A409" s="7">
        <f>HITS_per_Worker!I411</f>
        <v>1</v>
      </c>
      <c r="K409" s="7"/>
    </row>
    <row r="410" spans="1:11" x14ac:dyDescent="0.25">
      <c r="A410" s="7">
        <f>HITS_per_Worker!I412</f>
        <v>1</v>
      </c>
      <c r="K410" s="7"/>
    </row>
    <row r="411" spans="1:11" x14ac:dyDescent="0.25">
      <c r="A411" s="7">
        <f>HITS_per_Worker!I413</f>
        <v>1</v>
      </c>
      <c r="K411" s="7"/>
    </row>
    <row r="412" spans="1:11" x14ac:dyDescent="0.25">
      <c r="A412" s="7">
        <f>HITS_per_Worker!I414</f>
        <v>1</v>
      </c>
      <c r="K412" s="7"/>
    </row>
    <row r="413" spans="1:11" x14ac:dyDescent="0.25">
      <c r="A413" s="7">
        <f>HITS_per_Worker!I415</f>
        <v>1</v>
      </c>
      <c r="K413" s="7"/>
    </row>
    <row r="414" spans="1:11" x14ac:dyDescent="0.25">
      <c r="A414" s="7">
        <f>HITS_per_Worker!I416</f>
        <v>1</v>
      </c>
      <c r="K414" s="7"/>
    </row>
    <row r="415" spans="1:11" x14ac:dyDescent="0.25">
      <c r="A415" s="7">
        <f>HITS_per_Worker!I417</f>
        <v>1</v>
      </c>
      <c r="K415" s="7"/>
    </row>
    <row r="416" spans="1:11" x14ac:dyDescent="0.25">
      <c r="A416" s="7">
        <f>HITS_per_Worker!I418</f>
        <v>1</v>
      </c>
      <c r="K416" s="7"/>
    </row>
    <row r="417" spans="1:11" x14ac:dyDescent="0.25">
      <c r="A417" s="7">
        <f>HITS_per_Worker!I419</f>
        <v>1</v>
      </c>
      <c r="K417" s="7"/>
    </row>
    <row r="418" spans="1:11" x14ac:dyDescent="0.25">
      <c r="A418" s="7">
        <f>HITS_per_Worker!I420</f>
        <v>1</v>
      </c>
      <c r="K418" s="7"/>
    </row>
    <row r="419" spans="1:11" x14ac:dyDescent="0.25">
      <c r="A419" s="7">
        <f>HITS_per_Worker!I421</f>
        <v>1</v>
      </c>
      <c r="K419" s="7"/>
    </row>
    <row r="420" spans="1:11" x14ac:dyDescent="0.25">
      <c r="A420" s="7">
        <f>HITS_per_Worker!I422</f>
        <v>0</v>
      </c>
      <c r="K420" s="7"/>
    </row>
    <row r="421" spans="1:11" x14ac:dyDescent="0.25">
      <c r="A421" s="7">
        <f>HITS_per_Worker!I423</f>
        <v>0</v>
      </c>
      <c r="K421" s="7"/>
    </row>
    <row r="422" spans="1:11" x14ac:dyDescent="0.25">
      <c r="A422" s="7">
        <f>HITS_per_Worker!I424</f>
        <v>0</v>
      </c>
      <c r="K422" s="7"/>
    </row>
    <row r="423" spans="1:11" x14ac:dyDescent="0.25">
      <c r="A423" s="7">
        <f>HITS_per_Worker!I425</f>
        <v>0</v>
      </c>
      <c r="K423" s="7"/>
    </row>
    <row r="424" spans="1:11" x14ac:dyDescent="0.25">
      <c r="A424" s="7">
        <f>HITS_per_Worker!I426</f>
        <v>0</v>
      </c>
      <c r="K424" s="7"/>
    </row>
    <row r="425" spans="1:11" x14ac:dyDescent="0.25">
      <c r="A425" s="7">
        <f>HITS_per_Worker!I427</f>
        <v>0</v>
      </c>
      <c r="K425" s="7"/>
    </row>
    <row r="426" spans="1:11" x14ac:dyDescent="0.25">
      <c r="A426" s="7">
        <f>HITS_per_Worker!I428</f>
        <v>0</v>
      </c>
      <c r="K426" s="7"/>
    </row>
    <row r="427" spans="1:11" x14ac:dyDescent="0.25">
      <c r="A427" s="7">
        <f>HITS_per_Worker!I429</f>
        <v>0</v>
      </c>
      <c r="K427" s="7"/>
    </row>
    <row r="428" spans="1:11" x14ac:dyDescent="0.25">
      <c r="A428" s="7">
        <f>HITS_per_Worker!I430</f>
        <v>0</v>
      </c>
      <c r="K428" s="7"/>
    </row>
    <row r="429" spans="1:11" x14ac:dyDescent="0.25">
      <c r="A429" s="7">
        <f>HITS_per_Worker!I431</f>
        <v>0</v>
      </c>
      <c r="K429" s="7"/>
    </row>
    <row r="430" spans="1:11" x14ac:dyDescent="0.25">
      <c r="A430" s="7">
        <f>HITS_per_Worker!I432</f>
        <v>0</v>
      </c>
      <c r="K430" s="7"/>
    </row>
    <row r="431" spans="1:11" x14ac:dyDescent="0.25">
      <c r="A431" s="7">
        <f>HITS_per_Worker!I433</f>
        <v>0</v>
      </c>
      <c r="K431" s="7"/>
    </row>
    <row r="432" spans="1:11" x14ac:dyDescent="0.25">
      <c r="A432" s="7">
        <f>HITS_per_Worker!I434</f>
        <v>0</v>
      </c>
      <c r="K432" s="7"/>
    </row>
    <row r="433" spans="1:11" x14ac:dyDescent="0.25">
      <c r="A433" s="7">
        <f>HITS_per_Worker!I435</f>
        <v>0</v>
      </c>
      <c r="K433" s="7"/>
    </row>
    <row r="434" spans="1:11" x14ac:dyDescent="0.25">
      <c r="A434" s="7">
        <f>HITS_per_Worker!I436</f>
        <v>0</v>
      </c>
      <c r="K434" s="7"/>
    </row>
    <row r="435" spans="1:11" x14ac:dyDescent="0.25">
      <c r="A435" s="7">
        <f>HITS_per_Worker!I437</f>
        <v>0</v>
      </c>
      <c r="K435" s="7"/>
    </row>
    <row r="436" spans="1:11" x14ac:dyDescent="0.25">
      <c r="A436" s="7">
        <f>HITS_per_Worker!I438</f>
        <v>0</v>
      </c>
      <c r="K436" s="7"/>
    </row>
    <row r="437" spans="1:11" x14ac:dyDescent="0.25">
      <c r="A437" s="7">
        <f>HITS_per_Worker!I439</f>
        <v>0</v>
      </c>
      <c r="K437" s="7"/>
    </row>
    <row r="438" spans="1:11" x14ac:dyDescent="0.25">
      <c r="A438" s="7">
        <f>HITS_per_Worker!I440</f>
        <v>0</v>
      </c>
      <c r="K438" s="7"/>
    </row>
    <row r="439" spans="1:11" x14ac:dyDescent="0.25">
      <c r="A439" s="7">
        <f>HITS_per_Worker!I441</f>
        <v>0</v>
      </c>
      <c r="K439" s="7"/>
    </row>
    <row r="440" spans="1:11" x14ac:dyDescent="0.25">
      <c r="A440" s="7">
        <f>HITS_per_Worker!I442</f>
        <v>0</v>
      </c>
      <c r="K440" s="7"/>
    </row>
    <row r="441" spans="1:11" x14ac:dyDescent="0.25">
      <c r="A441" s="7">
        <f>HITS_per_Worker!I443</f>
        <v>0</v>
      </c>
      <c r="K441" s="7"/>
    </row>
    <row r="442" spans="1:11" x14ac:dyDescent="0.25">
      <c r="A442" s="7">
        <f>HITS_per_Worker!I444</f>
        <v>0</v>
      </c>
      <c r="K442" s="7"/>
    </row>
    <row r="443" spans="1:11" x14ac:dyDescent="0.25">
      <c r="A443" s="7">
        <f>HITS_per_Worker!I445</f>
        <v>0</v>
      </c>
      <c r="K443" s="7"/>
    </row>
    <row r="444" spans="1:11" x14ac:dyDescent="0.25">
      <c r="A444" s="7">
        <f>HITS_per_Worker!I446</f>
        <v>0</v>
      </c>
      <c r="K444" s="7"/>
    </row>
    <row r="445" spans="1:11" x14ac:dyDescent="0.25">
      <c r="A445" s="7">
        <f>HITS_per_Worker!I447</f>
        <v>0</v>
      </c>
      <c r="K445" s="7"/>
    </row>
    <row r="446" spans="1:11" x14ac:dyDescent="0.25">
      <c r="A446" s="7">
        <f>HITS_per_Worker!I448</f>
        <v>0</v>
      </c>
      <c r="K446" s="7"/>
    </row>
    <row r="447" spans="1:11" x14ac:dyDescent="0.25">
      <c r="A447" s="7">
        <f>HITS_per_Worker!I449</f>
        <v>0</v>
      </c>
      <c r="K447" s="7"/>
    </row>
    <row r="448" spans="1:11" x14ac:dyDescent="0.25">
      <c r="A448" s="7">
        <f>HITS_per_Worker!I450</f>
        <v>0</v>
      </c>
      <c r="K448" s="7"/>
    </row>
    <row r="449" spans="1:11" x14ac:dyDescent="0.25">
      <c r="A449" s="7">
        <f>HITS_per_Worker!I451</f>
        <v>0</v>
      </c>
      <c r="K449" s="7"/>
    </row>
    <row r="450" spans="1:11" x14ac:dyDescent="0.25">
      <c r="A450" s="7">
        <f>HITS_per_Worker!I452</f>
        <v>0</v>
      </c>
      <c r="K450" s="7"/>
    </row>
    <row r="451" spans="1:11" x14ac:dyDescent="0.25">
      <c r="A451" s="7">
        <f>HITS_per_Worker!I453</f>
        <v>0</v>
      </c>
      <c r="K451" s="7"/>
    </row>
    <row r="452" spans="1:11" x14ac:dyDescent="0.25">
      <c r="A452" s="7">
        <f>HITS_per_Worker!I454</f>
        <v>0</v>
      </c>
      <c r="K452" s="7"/>
    </row>
    <row r="453" spans="1:11" x14ac:dyDescent="0.25">
      <c r="A453" s="7">
        <f>HITS_per_Worker!I455</f>
        <v>0</v>
      </c>
      <c r="K453" s="7"/>
    </row>
    <row r="454" spans="1:11" x14ac:dyDescent="0.25">
      <c r="A454" s="7">
        <f>HITS_per_Worker!I456</f>
        <v>0</v>
      </c>
      <c r="K454" s="7"/>
    </row>
    <row r="455" spans="1:11" x14ac:dyDescent="0.25">
      <c r="A455" s="7">
        <f>HITS_per_Worker!I457</f>
        <v>0</v>
      </c>
      <c r="K455" s="7"/>
    </row>
    <row r="456" spans="1:11" x14ac:dyDescent="0.25">
      <c r="A456" s="7">
        <f>HITS_per_Worker!I458</f>
        <v>0</v>
      </c>
      <c r="K456" s="7"/>
    </row>
    <row r="457" spans="1:11" x14ac:dyDescent="0.25">
      <c r="A457" s="7">
        <f>HITS_per_Worker!I459</f>
        <v>0</v>
      </c>
      <c r="K457" s="7"/>
    </row>
    <row r="458" spans="1:11" x14ac:dyDescent="0.25">
      <c r="A458" s="7">
        <f>HITS_per_Worker!I460</f>
        <v>0</v>
      </c>
      <c r="K458" s="7"/>
    </row>
    <row r="459" spans="1:11" x14ac:dyDescent="0.25">
      <c r="A459" s="7">
        <f>HITS_per_Worker!I461</f>
        <v>0</v>
      </c>
      <c r="K459" s="7"/>
    </row>
    <row r="460" spans="1:11" x14ac:dyDescent="0.25">
      <c r="A460" s="7">
        <f>HITS_per_Worker!I462</f>
        <v>0</v>
      </c>
      <c r="K460" s="7"/>
    </row>
    <row r="461" spans="1:11" x14ac:dyDescent="0.25">
      <c r="A461" s="7">
        <f>HITS_per_Worker!I463</f>
        <v>0</v>
      </c>
      <c r="K461" s="7"/>
    </row>
    <row r="462" spans="1:11" x14ac:dyDescent="0.25">
      <c r="A462" s="7">
        <f>HITS_per_Worker!I464</f>
        <v>0</v>
      </c>
      <c r="K462" s="7"/>
    </row>
    <row r="463" spans="1:11" x14ac:dyDescent="0.25">
      <c r="A463" s="7">
        <f>HITS_per_Worker!I465</f>
        <v>0</v>
      </c>
      <c r="K463" s="7"/>
    </row>
    <row r="464" spans="1:11" x14ac:dyDescent="0.25">
      <c r="A464" s="7">
        <f>HITS_per_Worker!I466</f>
        <v>0</v>
      </c>
      <c r="K464" s="7"/>
    </row>
    <row r="465" spans="1:11" x14ac:dyDescent="0.25">
      <c r="A465" s="7">
        <f>HITS_per_Worker!I467</f>
        <v>0</v>
      </c>
      <c r="K465" s="7"/>
    </row>
    <row r="466" spans="1:11" x14ac:dyDescent="0.25">
      <c r="A466" s="7">
        <f>HITS_per_Worker!I468</f>
        <v>0</v>
      </c>
      <c r="K466" s="7"/>
    </row>
    <row r="467" spans="1:11" x14ac:dyDescent="0.25">
      <c r="A467" s="7">
        <f>HITS_per_Worker!I469</f>
        <v>0</v>
      </c>
      <c r="K467" s="7"/>
    </row>
    <row r="468" spans="1:11" x14ac:dyDescent="0.25">
      <c r="A468" s="7">
        <f>HITS_per_Worker!I470</f>
        <v>0</v>
      </c>
      <c r="K468" s="7"/>
    </row>
    <row r="469" spans="1:11" x14ac:dyDescent="0.25">
      <c r="A469" s="7">
        <f>HITS_per_Worker!I471</f>
        <v>0</v>
      </c>
      <c r="K469" s="7"/>
    </row>
    <row r="470" spans="1:11" x14ac:dyDescent="0.25">
      <c r="A470" s="7">
        <f>HITS_per_Worker!I472</f>
        <v>0</v>
      </c>
      <c r="K470" s="7"/>
    </row>
    <row r="471" spans="1:11" x14ac:dyDescent="0.25">
      <c r="A471" s="7">
        <f>HITS_per_Worker!I473</f>
        <v>0</v>
      </c>
      <c r="K471" s="7"/>
    </row>
    <row r="472" spans="1:11" x14ac:dyDescent="0.25">
      <c r="A472" s="7">
        <f>HITS_per_Worker!I474</f>
        <v>0</v>
      </c>
      <c r="K472" s="7"/>
    </row>
    <row r="473" spans="1:11" x14ac:dyDescent="0.25">
      <c r="A473" s="7">
        <f>HITS_per_Worker!I475</f>
        <v>0</v>
      </c>
      <c r="K473" s="7"/>
    </row>
    <row r="474" spans="1:11" x14ac:dyDescent="0.25">
      <c r="A474" s="7">
        <f>HITS_per_Worker!I476</f>
        <v>0</v>
      </c>
      <c r="K474" s="7"/>
    </row>
    <row r="475" spans="1:11" x14ac:dyDescent="0.25">
      <c r="A475" s="7">
        <f>HITS_per_Worker!I477</f>
        <v>0</v>
      </c>
      <c r="K475" s="7"/>
    </row>
    <row r="476" spans="1:11" x14ac:dyDescent="0.25">
      <c r="A476" s="7">
        <f>HITS_per_Worker!I478</f>
        <v>0</v>
      </c>
      <c r="K476" s="7"/>
    </row>
    <row r="477" spans="1:11" x14ac:dyDescent="0.25">
      <c r="A477" s="7">
        <f>HITS_per_Worker!I479</f>
        <v>0</v>
      </c>
      <c r="K477" s="7"/>
    </row>
    <row r="478" spans="1:11" x14ac:dyDescent="0.25">
      <c r="A478" s="7">
        <f>HITS_per_Worker!I480</f>
        <v>0</v>
      </c>
      <c r="K478" s="7"/>
    </row>
    <row r="479" spans="1:11" x14ac:dyDescent="0.25">
      <c r="A479" s="7">
        <f>HITS_per_Worker!I481</f>
        <v>0</v>
      </c>
      <c r="K479" s="7"/>
    </row>
    <row r="480" spans="1:11" x14ac:dyDescent="0.25">
      <c r="A480" s="7">
        <f>HITS_per_Worker!I482</f>
        <v>0</v>
      </c>
      <c r="K480" s="7"/>
    </row>
    <row r="481" spans="1:11" x14ac:dyDescent="0.25">
      <c r="A481" s="7">
        <f>HITS_per_Worker!I483</f>
        <v>0</v>
      </c>
      <c r="K481" s="7"/>
    </row>
    <row r="482" spans="1:11" x14ac:dyDescent="0.25">
      <c r="A482" s="7">
        <f>HITS_per_Worker!I484</f>
        <v>0</v>
      </c>
      <c r="K482" s="7"/>
    </row>
    <row r="483" spans="1:11" x14ac:dyDescent="0.25">
      <c r="A483" s="7">
        <f>HITS_per_Worker!I485</f>
        <v>0</v>
      </c>
      <c r="K483" s="7"/>
    </row>
    <row r="484" spans="1:11" x14ac:dyDescent="0.25">
      <c r="A484" s="7">
        <f>HITS_per_Worker!I486</f>
        <v>0</v>
      </c>
      <c r="K484" s="7"/>
    </row>
    <row r="485" spans="1:11" x14ac:dyDescent="0.25">
      <c r="A485" s="7">
        <f>HITS_per_Worker!I487</f>
        <v>0</v>
      </c>
      <c r="K485" s="7"/>
    </row>
    <row r="486" spans="1:11" x14ac:dyDescent="0.25">
      <c r="A486" s="7">
        <f>HITS_per_Worker!I488</f>
        <v>0</v>
      </c>
      <c r="K486" s="7"/>
    </row>
    <row r="487" spans="1:11" x14ac:dyDescent="0.25">
      <c r="A487" s="7">
        <f>HITS_per_Worker!I489</f>
        <v>0</v>
      </c>
      <c r="K487" s="7"/>
    </row>
    <row r="488" spans="1:11" x14ac:dyDescent="0.25">
      <c r="A488" s="7">
        <f>HITS_per_Worker!I490</f>
        <v>0</v>
      </c>
      <c r="K488" s="7"/>
    </row>
    <row r="489" spans="1:11" x14ac:dyDescent="0.25">
      <c r="A489" s="7">
        <f>HITS_per_Worker!I491</f>
        <v>0</v>
      </c>
      <c r="K489" s="7"/>
    </row>
    <row r="490" spans="1:11" x14ac:dyDescent="0.25">
      <c r="A490" s="7">
        <f>HITS_per_Worker!I492</f>
        <v>0</v>
      </c>
      <c r="K490" s="7"/>
    </row>
    <row r="491" spans="1:11" x14ac:dyDescent="0.25">
      <c r="A491" s="7">
        <f>HITS_per_Worker!I493</f>
        <v>0</v>
      </c>
      <c r="K491" s="7"/>
    </row>
    <row r="492" spans="1:11" x14ac:dyDescent="0.25">
      <c r="A492" s="7">
        <f>HITS_per_Worker!I494</f>
        <v>0</v>
      </c>
      <c r="K492" s="7"/>
    </row>
    <row r="493" spans="1:11" x14ac:dyDescent="0.25">
      <c r="A493" s="7">
        <f>HITS_per_Worker!I495</f>
        <v>0</v>
      </c>
      <c r="K493" s="7"/>
    </row>
    <row r="494" spans="1:11" x14ac:dyDescent="0.25">
      <c r="A494" s="7">
        <f>HITS_per_Worker!I496</f>
        <v>0</v>
      </c>
      <c r="K494" s="7"/>
    </row>
    <row r="495" spans="1:11" x14ac:dyDescent="0.25">
      <c r="A495" s="7">
        <f>HITS_per_Worker!I497</f>
        <v>0</v>
      </c>
      <c r="K495" s="7"/>
    </row>
    <row r="496" spans="1:11" x14ac:dyDescent="0.25">
      <c r="A496" s="7">
        <f>HITS_per_Worker!I498</f>
        <v>0</v>
      </c>
      <c r="K496" s="7"/>
    </row>
    <row r="497" spans="1:11" x14ac:dyDescent="0.25">
      <c r="A497" s="7">
        <f>HITS_per_Worker!I499</f>
        <v>0</v>
      </c>
      <c r="K497" s="7"/>
    </row>
    <row r="498" spans="1:11" x14ac:dyDescent="0.25">
      <c r="A498" s="7">
        <f>HITS_per_Worker!I500</f>
        <v>0</v>
      </c>
      <c r="K498" s="7"/>
    </row>
    <row r="499" spans="1:11" x14ac:dyDescent="0.25">
      <c r="A499" s="7">
        <f>HITS_per_Worker!I501</f>
        <v>0</v>
      </c>
      <c r="K499" s="7"/>
    </row>
    <row r="500" spans="1:11" x14ac:dyDescent="0.25">
      <c r="A500" s="7">
        <f>HITS_per_Worker!I502</f>
        <v>0</v>
      </c>
      <c r="K500" s="7"/>
    </row>
    <row r="501" spans="1:11" x14ac:dyDescent="0.25">
      <c r="A501" s="7">
        <f>HITS_per_Worker!I503</f>
        <v>0</v>
      </c>
      <c r="K501" s="7"/>
    </row>
    <row r="502" spans="1:11" x14ac:dyDescent="0.25">
      <c r="A502" s="7">
        <f>HITS_per_Worker!I504</f>
        <v>0</v>
      </c>
      <c r="K502" s="7"/>
    </row>
    <row r="503" spans="1:11" x14ac:dyDescent="0.25">
      <c r="A503" s="7">
        <f>HITS_per_Worker!I505</f>
        <v>0</v>
      </c>
      <c r="K503" s="7"/>
    </row>
    <row r="504" spans="1:11" x14ac:dyDescent="0.25">
      <c r="A504" s="7">
        <f>HITS_per_Worker!I506</f>
        <v>0</v>
      </c>
      <c r="K504" s="7"/>
    </row>
    <row r="505" spans="1:11" x14ac:dyDescent="0.25">
      <c r="A505" s="7">
        <f>HITS_per_Worker!I507</f>
        <v>0</v>
      </c>
      <c r="K505" s="7"/>
    </row>
    <row r="506" spans="1:11" x14ac:dyDescent="0.25">
      <c r="A506" s="7">
        <f>HITS_per_Worker!I508</f>
        <v>0</v>
      </c>
      <c r="K506" s="7"/>
    </row>
    <row r="507" spans="1:11" x14ac:dyDescent="0.25">
      <c r="A507" s="7">
        <f>HITS_per_Worker!I509</f>
        <v>0</v>
      </c>
      <c r="K507" s="7"/>
    </row>
    <row r="508" spans="1:11" x14ac:dyDescent="0.25">
      <c r="A508" s="7">
        <f>HITS_per_Worker!I510</f>
        <v>0</v>
      </c>
      <c r="K508" s="7"/>
    </row>
    <row r="509" spans="1:11" x14ac:dyDescent="0.25">
      <c r="A509" s="7">
        <f>HITS_per_Worker!I511</f>
        <v>0</v>
      </c>
      <c r="K509" s="7"/>
    </row>
    <row r="510" spans="1:11" x14ac:dyDescent="0.25">
      <c r="A510" s="7">
        <f>HITS_per_Worker!I512</f>
        <v>0</v>
      </c>
      <c r="K510" s="7"/>
    </row>
    <row r="511" spans="1:11" x14ac:dyDescent="0.25">
      <c r="A511" s="7">
        <f>HITS_per_Worker!I513</f>
        <v>0</v>
      </c>
      <c r="K511" s="7"/>
    </row>
    <row r="512" spans="1:11" x14ac:dyDescent="0.25">
      <c r="A512" s="7">
        <f>HITS_per_Worker!I514</f>
        <v>0</v>
      </c>
      <c r="K512" s="7"/>
    </row>
    <row r="513" spans="1:11" x14ac:dyDescent="0.25">
      <c r="A513" s="7">
        <f>HITS_per_Worker!I515</f>
        <v>0</v>
      </c>
      <c r="K513" s="7"/>
    </row>
    <row r="514" spans="1:11" x14ac:dyDescent="0.25">
      <c r="A514" s="7">
        <f>HITS_per_Worker!I516</f>
        <v>0</v>
      </c>
      <c r="K514" s="7"/>
    </row>
    <row r="515" spans="1:11" x14ac:dyDescent="0.25">
      <c r="A515" s="7">
        <f>HITS_per_Worker!I517</f>
        <v>0</v>
      </c>
      <c r="K515" s="7"/>
    </row>
    <row r="516" spans="1:11" x14ac:dyDescent="0.25">
      <c r="A516" s="7">
        <f>HITS_per_Worker!I518</f>
        <v>0</v>
      </c>
      <c r="K516" s="7"/>
    </row>
    <row r="517" spans="1:11" x14ac:dyDescent="0.25">
      <c r="A517" s="7">
        <f>HITS_per_Worker!I519</f>
        <v>0</v>
      </c>
      <c r="K517" s="7"/>
    </row>
    <row r="518" spans="1:11" x14ac:dyDescent="0.25">
      <c r="A518" s="7">
        <f>HITS_per_Worker!I520</f>
        <v>0</v>
      </c>
      <c r="K518" s="7"/>
    </row>
    <row r="519" spans="1:11" x14ac:dyDescent="0.25">
      <c r="A519" s="7">
        <f>HITS_per_Worker!I521</f>
        <v>0</v>
      </c>
      <c r="K519" s="7"/>
    </row>
    <row r="520" spans="1:11" x14ac:dyDescent="0.25">
      <c r="A520" s="7">
        <f>HITS_per_Worker!I522</f>
        <v>0</v>
      </c>
      <c r="K520" s="7"/>
    </row>
    <row r="521" spans="1:11" x14ac:dyDescent="0.25">
      <c r="A521" s="7">
        <f>HITS_per_Worker!I523</f>
        <v>0</v>
      </c>
      <c r="K521" s="7"/>
    </row>
    <row r="522" spans="1:11" x14ac:dyDescent="0.25">
      <c r="A522" s="7">
        <f>HITS_per_Worker!I524</f>
        <v>0</v>
      </c>
      <c r="K522" s="7"/>
    </row>
    <row r="523" spans="1:11" x14ac:dyDescent="0.25">
      <c r="A523" s="7">
        <f>HITS_per_Worker!I525</f>
        <v>0</v>
      </c>
      <c r="K523" s="7"/>
    </row>
    <row r="524" spans="1:11" x14ac:dyDescent="0.25">
      <c r="A524" s="7">
        <f>HITS_per_Worker!I526</f>
        <v>0</v>
      </c>
      <c r="K524" s="7"/>
    </row>
    <row r="525" spans="1:11" x14ac:dyDescent="0.25">
      <c r="A525" s="7">
        <f>HITS_per_Worker!I527</f>
        <v>0</v>
      </c>
      <c r="K525" s="7"/>
    </row>
    <row r="526" spans="1:11" x14ac:dyDescent="0.25">
      <c r="A526" s="7">
        <f>HITS_per_Worker!I528</f>
        <v>0</v>
      </c>
      <c r="K526" s="7"/>
    </row>
    <row r="527" spans="1:11" x14ac:dyDescent="0.25">
      <c r="A527" s="7">
        <f>HITS_per_Worker!I529</f>
        <v>0</v>
      </c>
      <c r="K527" s="7"/>
    </row>
    <row r="528" spans="1:11" x14ac:dyDescent="0.25">
      <c r="A528" s="7">
        <f>HITS_per_Worker!I530</f>
        <v>0</v>
      </c>
      <c r="K528" s="7"/>
    </row>
    <row r="529" spans="1:11" x14ac:dyDescent="0.25">
      <c r="A529" s="7">
        <f>HITS_per_Worker!I531</f>
        <v>0</v>
      </c>
      <c r="K529" s="7"/>
    </row>
    <row r="530" spans="1:11" x14ac:dyDescent="0.25">
      <c r="A530" s="7">
        <f>HITS_per_Worker!I532</f>
        <v>0</v>
      </c>
      <c r="K530" s="7"/>
    </row>
    <row r="531" spans="1:11" x14ac:dyDescent="0.25">
      <c r="A531" s="7">
        <f>HITS_per_Worker!I533</f>
        <v>0</v>
      </c>
      <c r="K531" s="7"/>
    </row>
    <row r="532" spans="1:11" x14ac:dyDescent="0.25">
      <c r="A532" s="7">
        <f>HITS_per_Worker!I534</f>
        <v>0</v>
      </c>
      <c r="K532" s="7"/>
    </row>
    <row r="533" spans="1:11" x14ac:dyDescent="0.25">
      <c r="A533" s="7">
        <f>HITS_per_Worker!I535</f>
        <v>0</v>
      </c>
      <c r="K533" s="7"/>
    </row>
    <row r="534" spans="1:11" x14ac:dyDescent="0.25">
      <c r="A534" s="7">
        <f>HITS_per_Worker!I536</f>
        <v>0</v>
      </c>
      <c r="K534" s="7"/>
    </row>
    <row r="535" spans="1:11" x14ac:dyDescent="0.25">
      <c r="A535" s="7">
        <f>HITS_per_Worker!I537</f>
        <v>0</v>
      </c>
      <c r="K535" s="7"/>
    </row>
    <row r="536" spans="1:11" x14ac:dyDescent="0.25">
      <c r="A536" s="7">
        <f>HITS_per_Worker!I538</f>
        <v>0</v>
      </c>
      <c r="K536" s="7"/>
    </row>
    <row r="537" spans="1:11" x14ac:dyDescent="0.25">
      <c r="A537" s="7">
        <f>HITS_per_Worker!I539</f>
        <v>0</v>
      </c>
      <c r="K537" s="7"/>
    </row>
    <row r="538" spans="1:11" x14ac:dyDescent="0.25">
      <c r="A538" s="7">
        <f>HITS_per_Worker!I540</f>
        <v>0</v>
      </c>
      <c r="K538" s="7"/>
    </row>
    <row r="539" spans="1:11" x14ac:dyDescent="0.25">
      <c r="A539" s="7">
        <f>HITS_per_Worker!I541</f>
        <v>0</v>
      </c>
      <c r="K539" s="7"/>
    </row>
    <row r="540" spans="1:11" x14ac:dyDescent="0.25">
      <c r="A540" s="7">
        <f>HITS_per_Worker!I542</f>
        <v>0</v>
      </c>
      <c r="K540" s="7"/>
    </row>
    <row r="541" spans="1:11" x14ac:dyDescent="0.25">
      <c r="A541" s="7">
        <f>HITS_per_Worker!I543</f>
        <v>0</v>
      </c>
      <c r="K541" s="7"/>
    </row>
    <row r="542" spans="1:11" x14ac:dyDescent="0.25">
      <c r="A542" s="7">
        <f>HITS_per_Worker!I544</f>
        <v>0</v>
      </c>
      <c r="K542" s="7"/>
    </row>
    <row r="543" spans="1:11" x14ac:dyDescent="0.25">
      <c r="A543" s="7">
        <f>HITS_per_Worker!I545</f>
        <v>0</v>
      </c>
      <c r="K543" s="7"/>
    </row>
    <row r="544" spans="1:11" x14ac:dyDescent="0.25">
      <c r="A544" s="7">
        <f>HITS_per_Worker!I546</f>
        <v>0</v>
      </c>
      <c r="K544" s="7"/>
    </row>
    <row r="545" spans="1:11" x14ac:dyDescent="0.25">
      <c r="A545" s="7">
        <f>HITS_per_Worker!I547</f>
        <v>0</v>
      </c>
      <c r="K545" s="7"/>
    </row>
    <row r="546" spans="1:11" x14ac:dyDescent="0.25">
      <c r="A546" s="7">
        <f>HITS_per_Worker!I548</f>
        <v>0</v>
      </c>
      <c r="K546" s="7"/>
    </row>
    <row r="547" spans="1:11" x14ac:dyDescent="0.25">
      <c r="A547" s="7">
        <f>HITS_per_Worker!I549</f>
        <v>0</v>
      </c>
      <c r="K547" s="7"/>
    </row>
    <row r="548" spans="1:11" x14ac:dyDescent="0.25">
      <c r="A548" s="7">
        <f>HITS_per_Worker!I550</f>
        <v>0</v>
      </c>
      <c r="K548" s="7"/>
    </row>
    <row r="549" spans="1:11" x14ac:dyDescent="0.25">
      <c r="A549" s="7">
        <f>HITS_per_Worker!I551</f>
        <v>0</v>
      </c>
      <c r="K549" s="7"/>
    </row>
    <row r="550" spans="1:11" x14ac:dyDescent="0.25">
      <c r="A550" s="7">
        <f>HITS_per_Worker!I552</f>
        <v>0</v>
      </c>
      <c r="K550" s="7"/>
    </row>
    <row r="551" spans="1:11" x14ac:dyDescent="0.25">
      <c r="A551" s="7">
        <f>HITS_per_Worker!I553</f>
        <v>0</v>
      </c>
      <c r="K551" s="7"/>
    </row>
    <row r="552" spans="1:11" x14ac:dyDescent="0.25">
      <c r="A552" s="7">
        <f>HITS_per_Worker!I554</f>
        <v>0</v>
      </c>
      <c r="K552" s="7"/>
    </row>
    <row r="553" spans="1:11" x14ac:dyDescent="0.25">
      <c r="A553" s="7">
        <f>HITS_per_Worker!I555</f>
        <v>0</v>
      </c>
      <c r="K553" s="7"/>
    </row>
    <row r="554" spans="1:11" x14ac:dyDescent="0.25">
      <c r="A554" s="7">
        <f>HITS_per_Worker!I556</f>
        <v>0</v>
      </c>
      <c r="K554" s="7"/>
    </row>
    <row r="555" spans="1:11" x14ac:dyDescent="0.25">
      <c r="A555" s="7">
        <f>HITS_per_Worker!I557</f>
        <v>0</v>
      </c>
      <c r="K555" s="7"/>
    </row>
    <row r="556" spans="1:11" x14ac:dyDescent="0.25">
      <c r="A556" s="7">
        <f>HITS_per_Worker!I558</f>
        <v>0</v>
      </c>
      <c r="K556" s="7"/>
    </row>
    <row r="557" spans="1:11" x14ac:dyDescent="0.25">
      <c r="A557" s="7">
        <f>HITS_per_Worker!I559</f>
        <v>0</v>
      </c>
      <c r="K557" s="7"/>
    </row>
    <row r="558" spans="1:11" x14ac:dyDescent="0.25">
      <c r="A558" s="7">
        <f>HITS_per_Worker!I560</f>
        <v>0</v>
      </c>
      <c r="K558" s="7"/>
    </row>
    <row r="559" spans="1:11" x14ac:dyDescent="0.25">
      <c r="A559" s="7">
        <f>HITS_per_Worker!I561</f>
        <v>0</v>
      </c>
      <c r="K559" s="7"/>
    </row>
    <row r="560" spans="1:11" x14ac:dyDescent="0.25">
      <c r="A560" s="7">
        <f>HITS_per_Worker!I562</f>
        <v>0</v>
      </c>
      <c r="K560" s="7"/>
    </row>
    <row r="561" spans="1:11" x14ac:dyDescent="0.25">
      <c r="A561" s="7">
        <f>HITS_per_Worker!I563</f>
        <v>0</v>
      </c>
      <c r="K561" s="7"/>
    </row>
    <row r="562" spans="1:11" x14ac:dyDescent="0.25">
      <c r="A562" s="7">
        <f>HITS_per_Worker!I564</f>
        <v>0</v>
      </c>
      <c r="K562" s="7"/>
    </row>
    <row r="563" spans="1:11" x14ac:dyDescent="0.25">
      <c r="A563" s="7">
        <f>HITS_per_Worker!I565</f>
        <v>0</v>
      </c>
      <c r="K563" s="7"/>
    </row>
    <row r="564" spans="1:11" x14ac:dyDescent="0.25">
      <c r="A564" s="7">
        <f>HITS_per_Worker!I566</f>
        <v>0</v>
      </c>
      <c r="K564" s="7"/>
    </row>
    <row r="565" spans="1:11" x14ac:dyDescent="0.25">
      <c r="A565" s="7">
        <f>HITS_per_Worker!I567</f>
        <v>0</v>
      </c>
      <c r="K565" s="7"/>
    </row>
    <row r="566" spans="1:11" x14ac:dyDescent="0.25">
      <c r="A566" s="7">
        <f>HITS_per_Worker!I568</f>
        <v>0</v>
      </c>
      <c r="K566" s="7"/>
    </row>
    <row r="567" spans="1:11" x14ac:dyDescent="0.25">
      <c r="A567" s="7">
        <f>HITS_per_Worker!I569</f>
        <v>0</v>
      </c>
      <c r="K567" s="7"/>
    </row>
    <row r="568" spans="1:11" x14ac:dyDescent="0.25">
      <c r="A568" s="7">
        <f>HITS_per_Worker!I570</f>
        <v>0</v>
      </c>
      <c r="K568" s="7"/>
    </row>
    <row r="569" spans="1:11" x14ac:dyDescent="0.25">
      <c r="A569" s="7">
        <f>HITS_per_Worker!I571</f>
        <v>0</v>
      </c>
      <c r="K569" s="7"/>
    </row>
    <row r="570" spans="1:11" x14ac:dyDescent="0.25">
      <c r="A570" s="7">
        <f>HITS_per_Worker!I572</f>
        <v>0</v>
      </c>
      <c r="K570" s="7"/>
    </row>
    <row r="571" spans="1:11" x14ac:dyDescent="0.25">
      <c r="A571" s="7">
        <f>HITS_per_Worker!I573</f>
        <v>0</v>
      </c>
      <c r="K571" s="7"/>
    </row>
    <row r="572" spans="1:11" x14ac:dyDescent="0.25">
      <c r="A572" s="7">
        <f>HITS_per_Worker!I574</f>
        <v>0</v>
      </c>
      <c r="K572" s="7"/>
    </row>
    <row r="573" spans="1:11" x14ac:dyDescent="0.25">
      <c r="A573" s="7">
        <f>HITS_per_Worker!I575</f>
        <v>0</v>
      </c>
      <c r="K573" s="7"/>
    </row>
    <row r="574" spans="1:11" x14ac:dyDescent="0.25">
      <c r="A574" s="7">
        <f>HITS_per_Worker!I576</f>
        <v>0</v>
      </c>
      <c r="K574" s="7"/>
    </row>
    <row r="575" spans="1:11" x14ac:dyDescent="0.25">
      <c r="A575" s="7">
        <f>HITS_per_Worker!I577</f>
        <v>0</v>
      </c>
      <c r="K575" s="7"/>
    </row>
    <row r="576" spans="1:11" x14ac:dyDescent="0.25">
      <c r="A576" s="7">
        <f>HITS_per_Worker!I578</f>
        <v>0</v>
      </c>
      <c r="K576" s="7"/>
    </row>
    <row r="577" spans="1:11" x14ac:dyDescent="0.25">
      <c r="A577" s="7">
        <f>HITS_per_Worker!I579</f>
        <v>0</v>
      </c>
      <c r="K577" s="7"/>
    </row>
    <row r="578" spans="1:11" x14ac:dyDescent="0.25">
      <c r="A578" s="7">
        <f>HITS_per_Worker!I580</f>
        <v>0</v>
      </c>
      <c r="K578" s="7"/>
    </row>
    <row r="579" spans="1:11" x14ac:dyDescent="0.25">
      <c r="A579" s="7">
        <f>HITS_per_Worker!I581</f>
        <v>0</v>
      </c>
      <c r="K579" s="7"/>
    </row>
    <row r="580" spans="1:11" x14ac:dyDescent="0.25">
      <c r="A580" s="7">
        <f>HITS_per_Worker!I582</f>
        <v>0</v>
      </c>
      <c r="K580" s="7"/>
    </row>
    <row r="581" spans="1:11" x14ac:dyDescent="0.25">
      <c r="A581" s="7">
        <f>HITS_per_Worker!I583</f>
        <v>0</v>
      </c>
      <c r="K581" s="7"/>
    </row>
    <row r="582" spans="1:11" x14ac:dyDescent="0.25">
      <c r="A582" s="7">
        <f>HITS_per_Worker!I584</f>
        <v>0</v>
      </c>
      <c r="K582" s="7"/>
    </row>
    <row r="583" spans="1:11" x14ac:dyDescent="0.25">
      <c r="A583" s="7">
        <f>HITS_per_Worker!I585</f>
        <v>0</v>
      </c>
      <c r="K583" s="7"/>
    </row>
    <row r="584" spans="1:11" x14ac:dyDescent="0.25">
      <c r="A584" s="7">
        <f>HITS_per_Worker!I586</f>
        <v>0</v>
      </c>
      <c r="K584" s="7"/>
    </row>
    <row r="585" spans="1:11" x14ac:dyDescent="0.25">
      <c r="A585" s="7">
        <f>HITS_per_Worker!I587</f>
        <v>0</v>
      </c>
      <c r="K585" s="7"/>
    </row>
    <row r="586" spans="1:11" x14ac:dyDescent="0.25">
      <c r="A586" s="7">
        <f>HITS_per_Worker!I588</f>
        <v>0</v>
      </c>
      <c r="K586" s="7"/>
    </row>
    <row r="587" spans="1:11" x14ac:dyDescent="0.25">
      <c r="A587" s="7">
        <f>HITS_per_Worker!I589</f>
        <v>0</v>
      </c>
      <c r="K587" s="7"/>
    </row>
    <row r="588" spans="1:11" x14ac:dyDescent="0.25">
      <c r="A588" s="7">
        <f>HITS_per_Worker!I590</f>
        <v>0</v>
      </c>
      <c r="K588" s="7"/>
    </row>
    <row r="589" spans="1:11" x14ac:dyDescent="0.25">
      <c r="A589" s="7">
        <f>HITS_per_Worker!I591</f>
        <v>0</v>
      </c>
      <c r="K589" s="7"/>
    </row>
    <row r="590" spans="1:11" x14ac:dyDescent="0.25">
      <c r="A590" s="7">
        <f>HITS_per_Worker!I592</f>
        <v>0</v>
      </c>
      <c r="K590" s="7"/>
    </row>
    <row r="591" spans="1:11" x14ac:dyDescent="0.25">
      <c r="A591" s="7">
        <f>HITS_per_Worker!I593</f>
        <v>0</v>
      </c>
      <c r="K591" s="7"/>
    </row>
    <row r="592" spans="1:11" x14ac:dyDescent="0.25">
      <c r="A592" s="7">
        <f>HITS_per_Worker!I594</f>
        <v>0</v>
      </c>
      <c r="K592" s="7"/>
    </row>
    <row r="593" spans="1:11" x14ac:dyDescent="0.25">
      <c r="A593" s="7">
        <f>HITS_per_Worker!I595</f>
        <v>0</v>
      </c>
      <c r="K593" s="7"/>
    </row>
    <row r="594" spans="1:11" x14ac:dyDescent="0.25">
      <c r="A594" s="7">
        <f>HITS_per_Worker!I596</f>
        <v>0</v>
      </c>
      <c r="K594" s="7"/>
    </row>
    <row r="595" spans="1:11" x14ac:dyDescent="0.25">
      <c r="A595" s="7">
        <f>HITS_per_Worker!I597</f>
        <v>0</v>
      </c>
      <c r="K595" s="7"/>
    </row>
    <row r="596" spans="1:11" x14ac:dyDescent="0.25">
      <c r="A596" s="7">
        <f>HITS_per_Worker!I598</f>
        <v>0</v>
      </c>
      <c r="K596" s="7"/>
    </row>
    <row r="597" spans="1:11" x14ac:dyDescent="0.25">
      <c r="A597" s="7">
        <f>HITS_per_Worker!I599</f>
        <v>0</v>
      </c>
      <c r="K597" s="7"/>
    </row>
    <row r="598" spans="1:11" x14ac:dyDescent="0.25">
      <c r="A598" s="7">
        <f>HITS_per_Worker!I600</f>
        <v>0</v>
      </c>
      <c r="K598" s="7"/>
    </row>
    <row r="599" spans="1:11" x14ac:dyDescent="0.25">
      <c r="A599" s="7">
        <f>HITS_per_Worker!I601</f>
        <v>0</v>
      </c>
      <c r="K599" s="7"/>
    </row>
    <row r="600" spans="1:11" x14ac:dyDescent="0.25">
      <c r="A600" s="7">
        <f>HITS_per_Worker!I602</f>
        <v>0</v>
      </c>
      <c r="K600" s="7"/>
    </row>
    <row r="601" spans="1:11" x14ac:dyDescent="0.25">
      <c r="A601" s="7">
        <f>HITS_per_Worker!I603</f>
        <v>0</v>
      </c>
      <c r="K601" s="7"/>
    </row>
    <row r="602" spans="1:11" x14ac:dyDescent="0.25">
      <c r="A602" s="7">
        <f>HITS_per_Worker!I604</f>
        <v>0</v>
      </c>
      <c r="K602" s="7"/>
    </row>
    <row r="603" spans="1:11" x14ac:dyDescent="0.25">
      <c r="A603" s="7">
        <f>HITS_per_Worker!I605</f>
        <v>0</v>
      </c>
      <c r="K603" s="7"/>
    </row>
    <row r="604" spans="1:11" x14ac:dyDescent="0.25">
      <c r="A604" s="7">
        <f>HITS_per_Worker!I606</f>
        <v>0</v>
      </c>
      <c r="K604" s="7"/>
    </row>
    <row r="605" spans="1:11" x14ac:dyDescent="0.25">
      <c r="A605" s="7">
        <f>HITS_per_Worker!I607</f>
        <v>0</v>
      </c>
      <c r="K605" s="7"/>
    </row>
    <row r="606" spans="1:11" x14ac:dyDescent="0.25">
      <c r="A606" s="7">
        <f>HITS_per_Worker!I608</f>
        <v>0</v>
      </c>
      <c r="K606" s="7"/>
    </row>
    <row r="607" spans="1:11" x14ac:dyDescent="0.25">
      <c r="A607" s="7">
        <f>HITS_per_Worker!I609</f>
        <v>0</v>
      </c>
      <c r="K607" s="7"/>
    </row>
    <row r="608" spans="1:11" x14ac:dyDescent="0.25">
      <c r="A608" s="7">
        <f>HITS_per_Worker!I610</f>
        <v>0</v>
      </c>
      <c r="K608" s="7"/>
    </row>
    <row r="609" spans="1:11" x14ac:dyDescent="0.25">
      <c r="A609" s="7">
        <f>HITS_per_Worker!I611</f>
        <v>0</v>
      </c>
      <c r="K609" s="7"/>
    </row>
    <row r="610" spans="1:11" x14ac:dyDescent="0.25">
      <c r="A610" s="7">
        <f>HITS_per_Worker!I612</f>
        <v>0</v>
      </c>
      <c r="K610" s="7"/>
    </row>
    <row r="611" spans="1:11" x14ac:dyDescent="0.25">
      <c r="A611" s="7">
        <f>HITS_per_Worker!I613</f>
        <v>0</v>
      </c>
      <c r="K611" s="7"/>
    </row>
    <row r="612" spans="1:11" x14ac:dyDescent="0.25">
      <c r="A612" s="7">
        <f>HITS_per_Worker!I614</f>
        <v>0</v>
      </c>
      <c r="K612" s="7"/>
    </row>
    <row r="613" spans="1:11" x14ac:dyDescent="0.25">
      <c r="A613" s="7">
        <f>HITS_per_Worker!I615</f>
        <v>0</v>
      </c>
      <c r="K613" s="7"/>
    </row>
    <row r="614" spans="1:11" x14ac:dyDescent="0.25">
      <c r="A614" s="7">
        <f>HITS_per_Worker!I616</f>
        <v>0</v>
      </c>
      <c r="K614" s="7"/>
    </row>
    <row r="615" spans="1:11" x14ac:dyDescent="0.25">
      <c r="A615" s="7">
        <f>HITS_per_Worker!I617</f>
        <v>0</v>
      </c>
      <c r="K615" s="7"/>
    </row>
    <row r="616" spans="1:11" x14ac:dyDescent="0.25">
      <c r="A616" s="7">
        <f>HITS_per_Worker!I618</f>
        <v>0</v>
      </c>
      <c r="K616" s="7"/>
    </row>
    <row r="617" spans="1:11" x14ac:dyDescent="0.25">
      <c r="A617" s="7">
        <f>HITS_per_Worker!I619</f>
        <v>0</v>
      </c>
      <c r="K617" s="7"/>
    </row>
    <row r="618" spans="1:11" x14ac:dyDescent="0.25">
      <c r="A618" s="7">
        <f>HITS_per_Worker!I620</f>
        <v>0</v>
      </c>
      <c r="K618" s="7"/>
    </row>
    <row r="619" spans="1:11" x14ac:dyDescent="0.25">
      <c r="A619" s="7">
        <f>HITS_per_Worker!I621</f>
        <v>0</v>
      </c>
      <c r="K619" s="7"/>
    </row>
    <row r="620" spans="1:11" x14ac:dyDescent="0.25">
      <c r="A620" s="7">
        <f>HITS_per_Worker!I622</f>
        <v>0</v>
      </c>
      <c r="K620" s="7"/>
    </row>
    <row r="621" spans="1:11" x14ac:dyDescent="0.25">
      <c r="A621" s="7">
        <f>HITS_per_Worker!I623</f>
        <v>0</v>
      </c>
      <c r="K621" s="7"/>
    </row>
    <row r="622" spans="1:11" x14ac:dyDescent="0.25">
      <c r="A622" s="7">
        <f>HITS_per_Worker!I624</f>
        <v>0</v>
      </c>
      <c r="K622" s="7"/>
    </row>
    <row r="623" spans="1:11" x14ac:dyDescent="0.25">
      <c r="A623" s="7">
        <f>HITS_per_Worker!I625</f>
        <v>0</v>
      </c>
      <c r="K623" s="7"/>
    </row>
    <row r="624" spans="1:11" x14ac:dyDescent="0.25">
      <c r="A624" s="7">
        <f>HITS_per_Worker!I626</f>
        <v>0</v>
      </c>
      <c r="K624" s="7"/>
    </row>
    <row r="625" spans="1:11" x14ac:dyDescent="0.25">
      <c r="A625" s="7">
        <f>HITS_per_Worker!I627</f>
        <v>0</v>
      </c>
      <c r="K625" s="7"/>
    </row>
    <row r="626" spans="1:11" x14ac:dyDescent="0.25">
      <c r="A626" s="7">
        <f>HITS_per_Worker!I628</f>
        <v>0</v>
      </c>
      <c r="K626" s="7"/>
    </row>
    <row r="627" spans="1:11" x14ac:dyDescent="0.25">
      <c r="A627" s="7">
        <f>HITS_per_Worker!I629</f>
        <v>0</v>
      </c>
      <c r="K627" s="7"/>
    </row>
    <row r="628" spans="1:11" x14ac:dyDescent="0.25">
      <c r="A628" s="7">
        <f>HITS_per_Worker!I630</f>
        <v>0</v>
      </c>
      <c r="K628" s="7"/>
    </row>
    <row r="629" spans="1:11" x14ac:dyDescent="0.25">
      <c r="A629" s="7">
        <f>HITS_per_Worker!I631</f>
        <v>0</v>
      </c>
      <c r="K629" s="7"/>
    </row>
    <row r="630" spans="1:11" x14ac:dyDescent="0.25">
      <c r="A630" s="7">
        <f>HITS_per_Worker!I632</f>
        <v>0</v>
      </c>
      <c r="K630" s="7"/>
    </row>
    <row r="631" spans="1:11" x14ac:dyDescent="0.25">
      <c r="A631" s="7">
        <f>HITS_per_Worker!I633</f>
        <v>0</v>
      </c>
      <c r="K631" s="7"/>
    </row>
    <row r="632" spans="1:11" x14ac:dyDescent="0.25">
      <c r="A632" s="7">
        <f>HITS_per_Worker!I634</f>
        <v>0</v>
      </c>
      <c r="K632" s="7"/>
    </row>
    <row r="633" spans="1:11" x14ac:dyDescent="0.25">
      <c r="A633" s="7">
        <f>HITS_per_Worker!I635</f>
        <v>0</v>
      </c>
      <c r="K633" s="7"/>
    </row>
    <row r="634" spans="1:11" x14ac:dyDescent="0.25">
      <c r="A634" s="7">
        <f>HITS_per_Worker!I636</f>
        <v>0</v>
      </c>
      <c r="K634" s="7"/>
    </row>
    <row r="635" spans="1:11" x14ac:dyDescent="0.25">
      <c r="A635" s="7">
        <f>HITS_per_Worker!I637</f>
        <v>0</v>
      </c>
      <c r="K635" s="7"/>
    </row>
    <row r="636" spans="1:11" x14ac:dyDescent="0.25">
      <c r="A636" s="7">
        <f>HITS_per_Worker!I638</f>
        <v>0</v>
      </c>
      <c r="K636" s="7"/>
    </row>
    <row r="637" spans="1:11" x14ac:dyDescent="0.25">
      <c r="A637" s="7">
        <f>HITS_per_Worker!I639</f>
        <v>0</v>
      </c>
      <c r="K637" s="7"/>
    </row>
    <row r="638" spans="1:11" x14ac:dyDescent="0.25">
      <c r="A638" s="7">
        <f>HITS_per_Worker!I640</f>
        <v>0</v>
      </c>
      <c r="K638" s="7"/>
    </row>
    <row r="639" spans="1:11" x14ac:dyDescent="0.25">
      <c r="A639" s="7">
        <f>HITS_per_Worker!I641</f>
        <v>0</v>
      </c>
      <c r="K639" s="7"/>
    </row>
    <row r="640" spans="1:11" x14ac:dyDescent="0.25">
      <c r="A640" s="7">
        <f>HITS_per_Worker!I642</f>
        <v>0</v>
      </c>
      <c r="K640" s="7"/>
    </row>
    <row r="641" spans="1:11" x14ac:dyDescent="0.25">
      <c r="A641" s="7">
        <f>HITS_per_Worker!I643</f>
        <v>0</v>
      </c>
      <c r="K641" s="7"/>
    </row>
    <row r="642" spans="1:11" x14ac:dyDescent="0.25">
      <c r="A642" s="7">
        <f>HITS_per_Worker!I644</f>
        <v>0</v>
      </c>
      <c r="K642" s="7"/>
    </row>
    <row r="643" spans="1:11" x14ac:dyDescent="0.25">
      <c r="A643" s="7">
        <f>HITS_per_Worker!I645</f>
        <v>0</v>
      </c>
      <c r="K643" s="7"/>
    </row>
    <row r="644" spans="1:11" x14ac:dyDescent="0.25">
      <c r="A644" s="7">
        <f>HITS_per_Worker!I646</f>
        <v>0</v>
      </c>
      <c r="K644" s="7"/>
    </row>
    <row r="645" spans="1:11" x14ac:dyDescent="0.25">
      <c r="A645" s="7">
        <f>HITS_per_Worker!I647</f>
        <v>0</v>
      </c>
      <c r="K645" s="7"/>
    </row>
    <row r="646" spans="1:11" x14ac:dyDescent="0.25">
      <c r="A646" s="7">
        <f>HITS_per_Worker!I648</f>
        <v>0</v>
      </c>
      <c r="K646" s="7"/>
    </row>
    <row r="647" spans="1:11" x14ac:dyDescent="0.25">
      <c r="A647" s="7">
        <f>HITS_per_Worker!I649</f>
        <v>0</v>
      </c>
      <c r="K647" s="7"/>
    </row>
    <row r="648" spans="1:11" x14ac:dyDescent="0.25">
      <c r="A648" s="7">
        <f>HITS_per_Worker!I650</f>
        <v>0</v>
      </c>
      <c r="K648" s="7"/>
    </row>
    <row r="649" spans="1:11" x14ac:dyDescent="0.25">
      <c r="A649" s="7">
        <f>HITS_per_Worker!I651</f>
        <v>0</v>
      </c>
      <c r="K649" s="7"/>
    </row>
    <row r="650" spans="1:11" x14ac:dyDescent="0.25">
      <c r="A650" s="7">
        <f>HITS_per_Worker!I652</f>
        <v>0</v>
      </c>
      <c r="K650" s="7"/>
    </row>
    <row r="651" spans="1:11" x14ac:dyDescent="0.25">
      <c r="A651" s="7">
        <f>HITS_per_Worker!I653</f>
        <v>0</v>
      </c>
      <c r="K651" s="7"/>
    </row>
    <row r="652" spans="1:11" x14ac:dyDescent="0.25">
      <c r="A652" s="7">
        <f>HITS_per_Worker!I654</f>
        <v>0</v>
      </c>
      <c r="K652" s="7"/>
    </row>
    <row r="653" spans="1:11" x14ac:dyDescent="0.25">
      <c r="A653" s="7">
        <f>HITS_per_Worker!I655</f>
        <v>0</v>
      </c>
      <c r="K653" s="7"/>
    </row>
    <row r="654" spans="1:11" x14ac:dyDescent="0.25">
      <c r="A654" s="7">
        <f>HITS_per_Worker!I656</f>
        <v>0</v>
      </c>
      <c r="K654" s="7"/>
    </row>
    <row r="655" spans="1:11" x14ac:dyDescent="0.25">
      <c r="A655" s="7">
        <f>HITS_per_Worker!I657</f>
        <v>0</v>
      </c>
      <c r="K655" s="7"/>
    </row>
    <row r="656" spans="1:11" x14ac:dyDescent="0.25">
      <c r="A656" s="7">
        <f>HITS_per_Worker!I658</f>
        <v>0</v>
      </c>
      <c r="K656" s="7"/>
    </row>
    <row r="657" spans="1:11" x14ac:dyDescent="0.25">
      <c r="A657" s="7">
        <f>HITS_per_Worker!I659</f>
        <v>0</v>
      </c>
      <c r="K657" s="7"/>
    </row>
    <row r="658" spans="1:11" x14ac:dyDescent="0.25">
      <c r="A658" s="7">
        <f>HITS_per_Worker!I660</f>
        <v>0</v>
      </c>
      <c r="K658" s="7"/>
    </row>
    <row r="659" spans="1:11" x14ac:dyDescent="0.25">
      <c r="A659" s="7">
        <f>HITS_per_Worker!I661</f>
        <v>0</v>
      </c>
      <c r="K659" s="7"/>
    </row>
    <row r="660" spans="1:11" x14ac:dyDescent="0.25">
      <c r="A660" s="7">
        <f>HITS_per_Worker!I662</f>
        <v>0</v>
      </c>
      <c r="K660" s="7"/>
    </row>
    <row r="661" spans="1:11" x14ac:dyDescent="0.25">
      <c r="A661" s="7">
        <f>HITS_per_Worker!I663</f>
        <v>0</v>
      </c>
      <c r="K661" s="7"/>
    </row>
    <row r="662" spans="1:11" x14ac:dyDescent="0.25">
      <c r="A662" s="7">
        <f>HITS_per_Worker!I664</f>
        <v>0</v>
      </c>
      <c r="K662" s="7"/>
    </row>
    <row r="663" spans="1:11" x14ac:dyDescent="0.25">
      <c r="A663" s="7">
        <f>HITS_per_Worker!I665</f>
        <v>0</v>
      </c>
      <c r="K663" s="7"/>
    </row>
    <row r="664" spans="1:11" x14ac:dyDescent="0.25">
      <c r="A664" s="7">
        <f>HITS_per_Worker!I666</f>
        <v>0</v>
      </c>
      <c r="K664" s="7"/>
    </row>
    <row r="665" spans="1:11" x14ac:dyDescent="0.25">
      <c r="A665" s="7">
        <f>HITS_per_Worker!I667</f>
        <v>0</v>
      </c>
      <c r="K665" s="7"/>
    </row>
    <row r="666" spans="1:11" x14ac:dyDescent="0.25">
      <c r="A666" s="7">
        <f>HITS_per_Worker!I668</f>
        <v>0</v>
      </c>
      <c r="K666" s="7"/>
    </row>
    <row r="667" spans="1:11" x14ac:dyDescent="0.25">
      <c r="A667" s="7">
        <f>HITS_per_Worker!I669</f>
        <v>0</v>
      </c>
      <c r="K667" s="7"/>
    </row>
    <row r="668" spans="1:11" x14ac:dyDescent="0.25">
      <c r="A668" s="7">
        <f>HITS_per_Worker!I670</f>
        <v>0</v>
      </c>
      <c r="K668" s="7"/>
    </row>
    <row r="669" spans="1:11" x14ac:dyDescent="0.25">
      <c r="A669" s="7">
        <f>HITS_per_Worker!I671</f>
        <v>0</v>
      </c>
      <c r="K669" s="7"/>
    </row>
    <row r="670" spans="1:11" x14ac:dyDescent="0.25">
      <c r="A670" s="7">
        <f>HITS_per_Worker!I672</f>
        <v>0</v>
      </c>
      <c r="K670" s="7"/>
    </row>
    <row r="671" spans="1:11" x14ac:dyDescent="0.25">
      <c r="A671" s="7">
        <f>HITS_per_Worker!I673</f>
        <v>0</v>
      </c>
      <c r="K671" s="7"/>
    </row>
    <row r="672" spans="1:11" x14ac:dyDescent="0.25">
      <c r="A672" s="7">
        <f>HITS_per_Worker!I674</f>
        <v>0</v>
      </c>
      <c r="K672" s="7"/>
    </row>
    <row r="673" spans="1:11" x14ac:dyDescent="0.25">
      <c r="A673" s="7">
        <f>HITS_per_Worker!I675</f>
        <v>0</v>
      </c>
      <c r="K673" s="7"/>
    </row>
    <row r="674" spans="1:11" x14ac:dyDescent="0.25">
      <c r="A674" s="7">
        <f>HITS_per_Worker!I676</f>
        <v>0</v>
      </c>
      <c r="K674" s="7"/>
    </row>
    <row r="675" spans="1:11" x14ac:dyDescent="0.25">
      <c r="A675" s="7">
        <f>HITS_per_Worker!I677</f>
        <v>0</v>
      </c>
      <c r="K675" s="7"/>
    </row>
    <row r="676" spans="1:11" x14ac:dyDescent="0.25">
      <c r="A676" s="7">
        <f>HITS_per_Worker!I678</f>
        <v>0</v>
      </c>
      <c r="K676" s="7"/>
    </row>
    <row r="677" spans="1:11" x14ac:dyDescent="0.25">
      <c r="A677" s="7">
        <f>HITS_per_Worker!I679</f>
        <v>0</v>
      </c>
      <c r="K677" s="7"/>
    </row>
    <row r="678" spans="1:11" x14ac:dyDescent="0.25">
      <c r="A678" s="7">
        <f>HITS_per_Worker!I680</f>
        <v>0</v>
      </c>
      <c r="K678" s="7"/>
    </row>
    <row r="679" spans="1:11" x14ac:dyDescent="0.25">
      <c r="A679" s="7">
        <f>HITS_per_Worker!I681</f>
        <v>0</v>
      </c>
      <c r="K679" s="7"/>
    </row>
    <row r="680" spans="1:11" x14ac:dyDescent="0.25">
      <c r="A680" s="7">
        <f>HITS_per_Worker!I682</f>
        <v>0</v>
      </c>
      <c r="K680" s="7"/>
    </row>
    <row r="681" spans="1:11" x14ac:dyDescent="0.25">
      <c r="A681" s="7">
        <f>HITS_per_Worker!I683</f>
        <v>0</v>
      </c>
      <c r="K681" s="7"/>
    </row>
    <row r="682" spans="1:11" x14ac:dyDescent="0.25">
      <c r="A682" s="7">
        <f>HITS_per_Worker!I684</f>
        <v>0</v>
      </c>
      <c r="K682" s="7"/>
    </row>
    <row r="683" spans="1:11" x14ac:dyDescent="0.25">
      <c r="A683" s="7">
        <f>HITS_per_Worker!I685</f>
        <v>0</v>
      </c>
      <c r="K683" s="7"/>
    </row>
    <row r="684" spans="1:11" x14ac:dyDescent="0.25">
      <c r="A684" s="7">
        <f>HITS_per_Worker!I686</f>
        <v>0</v>
      </c>
      <c r="K684" s="7"/>
    </row>
    <row r="685" spans="1:11" x14ac:dyDescent="0.25">
      <c r="A685" s="7">
        <f>HITS_per_Worker!I687</f>
        <v>0</v>
      </c>
      <c r="K685" s="7"/>
    </row>
    <row r="686" spans="1:11" x14ac:dyDescent="0.25">
      <c r="A686" s="7">
        <f>HITS_per_Worker!I688</f>
        <v>0</v>
      </c>
      <c r="K686" s="7"/>
    </row>
    <row r="687" spans="1:11" x14ac:dyDescent="0.25">
      <c r="A687" s="7">
        <f>HITS_per_Worker!I689</f>
        <v>0</v>
      </c>
      <c r="K687" s="7"/>
    </row>
    <row r="688" spans="1:11" x14ac:dyDescent="0.25">
      <c r="A688" s="7">
        <f>HITS_per_Worker!I690</f>
        <v>0</v>
      </c>
      <c r="K688" s="7"/>
    </row>
    <row r="689" spans="1:11" x14ac:dyDescent="0.25">
      <c r="A689" s="7">
        <f>HITS_per_Worker!I691</f>
        <v>0</v>
      </c>
      <c r="K689" s="7"/>
    </row>
    <row r="690" spans="1:11" x14ac:dyDescent="0.25">
      <c r="A690" s="7">
        <f>HITS_per_Worker!I692</f>
        <v>0</v>
      </c>
      <c r="K690" s="7"/>
    </row>
    <row r="691" spans="1:11" x14ac:dyDescent="0.25">
      <c r="A691" s="7">
        <f>HITS_per_Worker!I693</f>
        <v>0</v>
      </c>
      <c r="K691" s="7"/>
    </row>
    <row r="692" spans="1:11" x14ac:dyDescent="0.25">
      <c r="A692" s="7">
        <f>HITS_per_Worker!I694</f>
        <v>0</v>
      </c>
      <c r="K692" s="7"/>
    </row>
    <row r="693" spans="1:11" x14ac:dyDescent="0.25">
      <c r="A693" s="7">
        <f>HITS_per_Worker!I695</f>
        <v>0</v>
      </c>
      <c r="K693" s="7"/>
    </row>
    <row r="694" spans="1:11" x14ac:dyDescent="0.25">
      <c r="A694" s="7">
        <f>HITS_per_Worker!I696</f>
        <v>0</v>
      </c>
      <c r="K694" s="7"/>
    </row>
    <row r="695" spans="1:11" x14ac:dyDescent="0.25">
      <c r="A695" s="7">
        <f>HITS_per_Worker!I697</f>
        <v>0</v>
      </c>
      <c r="K695" s="7"/>
    </row>
    <row r="696" spans="1:11" x14ac:dyDescent="0.25">
      <c r="A696" s="7">
        <f>HITS_per_Worker!I698</f>
        <v>0</v>
      </c>
      <c r="K696" s="7"/>
    </row>
    <row r="697" spans="1:11" x14ac:dyDescent="0.25">
      <c r="A697" s="7">
        <f>HITS_per_Worker!I699</f>
        <v>0</v>
      </c>
      <c r="K697" s="7"/>
    </row>
    <row r="698" spans="1:11" x14ac:dyDescent="0.25">
      <c r="A698" s="7">
        <f>HITS_per_Worker!I700</f>
        <v>0</v>
      </c>
      <c r="K698" s="7"/>
    </row>
    <row r="699" spans="1:11" x14ac:dyDescent="0.25">
      <c r="A699" s="7">
        <f>HITS_per_Worker!I701</f>
        <v>0</v>
      </c>
      <c r="K699" s="7"/>
    </row>
    <row r="700" spans="1:11" x14ac:dyDescent="0.25">
      <c r="A700" s="7">
        <f>HITS_per_Worker!I702</f>
        <v>0</v>
      </c>
      <c r="K700" s="7"/>
    </row>
    <row r="701" spans="1:11" x14ac:dyDescent="0.25">
      <c r="A701" s="7">
        <f>HITS_per_Worker!I703</f>
        <v>0</v>
      </c>
      <c r="K701" s="7"/>
    </row>
    <row r="702" spans="1:11" x14ac:dyDescent="0.25">
      <c r="A702" s="7">
        <f>HITS_per_Worker!I704</f>
        <v>0</v>
      </c>
      <c r="K702" s="7"/>
    </row>
    <row r="703" spans="1:11" x14ac:dyDescent="0.25">
      <c r="A703" s="7">
        <f>HITS_per_Worker!I705</f>
        <v>0</v>
      </c>
      <c r="K703" s="7"/>
    </row>
    <row r="704" spans="1:11" x14ac:dyDescent="0.25">
      <c r="A704" s="7">
        <f>HITS_per_Worker!I706</f>
        <v>0</v>
      </c>
      <c r="K704" s="7"/>
    </row>
    <row r="705" spans="1:11" x14ac:dyDescent="0.25">
      <c r="A705" s="7">
        <f>HITS_per_Worker!I707</f>
        <v>0</v>
      </c>
      <c r="K705" s="7"/>
    </row>
    <row r="706" spans="1:11" x14ac:dyDescent="0.25">
      <c r="A706" s="7">
        <f>HITS_per_Worker!I708</f>
        <v>0</v>
      </c>
      <c r="K706" s="7"/>
    </row>
    <row r="707" spans="1:11" x14ac:dyDescent="0.25">
      <c r="A707" s="7">
        <f>HITS_per_Worker!I709</f>
        <v>0</v>
      </c>
      <c r="K707" s="7"/>
    </row>
    <row r="708" spans="1:11" x14ac:dyDescent="0.25">
      <c r="A708" s="7">
        <f>HITS_per_Worker!I710</f>
        <v>0</v>
      </c>
      <c r="K708" s="7"/>
    </row>
    <row r="709" spans="1:11" x14ac:dyDescent="0.25">
      <c r="A709" s="7">
        <f>HITS_per_Worker!I711</f>
        <v>0</v>
      </c>
      <c r="K709" s="7"/>
    </row>
    <row r="710" spans="1:11" x14ac:dyDescent="0.25">
      <c r="A710" s="7">
        <f>HITS_per_Worker!I712</f>
        <v>0</v>
      </c>
      <c r="K710" s="7"/>
    </row>
    <row r="711" spans="1:11" x14ac:dyDescent="0.25">
      <c r="A711" s="7">
        <f>HITS_per_Worker!I713</f>
        <v>0</v>
      </c>
      <c r="K711" s="7"/>
    </row>
    <row r="712" spans="1:11" x14ac:dyDescent="0.25">
      <c r="A712" s="7">
        <f>HITS_per_Worker!I714</f>
        <v>0</v>
      </c>
      <c r="K712" s="7"/>
    </row>
    <row r="713" spans="1:11" x14ac:dyDescent="0.25">
      <c r="A713" s="7">
        <f>HITS_per_Worker!I715</f>
        <v>0</v>
      </c>
      <c r="K713" s="7"/>
    </row>
    <row r="714" spans="1:11" x14ac:dyDescent="0.25">
      <c r="A714" s="7">
        <f>HITS_per_Worker!I716</f>
        <v>0</v>
      </c>
      <c r="K714" s="7"/>
    </row>
    <row r="715" spans="1:11" x14ac:dyDescent="0.25">
      <c r="A715" s="7">
        <f>HITS_per_Worker!I717</f>
        <v>0</v>
      </c>
      <c r="K715" s="7"/>
    </row>
    <row r="716" spans="1:11" x14ac:dyDescent="0.25">
      <c r="A716" s="7">
        <f>HITS_per_Worker!I718</f>
        <v>0</v>
      </c>
      <c r="K716" s="7"/>
    </row>
    <row r="717" spans="1:11" x14ac:dyDescent="0.25">
      <c r="A717" s="7">
        <f>HITS_per_Worker!I719</f>
        <v>0</v>
      </c>
      <c r="K717" s="7"/>
    </row>
    <row r="718" spans="1:11" x14ac:dyDescent="0.25">
      <c r="A718" s="7">
        <f>HITS_per_Worker!I720</f>
        <v>0</v>
      </c>
      <c r="K718" s="7"/>
    </row>
    <row r="719" spans="1:11" x14ac:dyDescent="0.25">
      <c r="A719" s="7">
        <f>HITS_per_Worker!I721</f>
        <v>0</v>
      </c>
      <c r="K719" s="7"/>
    </row>
    <row r="720" spans="1:11" x14ac:dyDescent="0.25">
      <c r="A720" s="7">
        <f>HITS_per_Worker!I722</f>
        <v>0</v>
      </c>
      <c r="K720" s="7"/>
    </row>
    <row r="721" spans="1:11" x14ac:dyDescent="0.25">
      <c r="A721" s="7">
        <f>HITS_per_Worker!I723</f>
        <v>0</v>
      </c>
      <c r="K721" s="7"/>
    </row>
    <row r="722" spans="1:11" x14ac:dyDescent="0.25">
      <c r="A722" s="7">
        <f>HITS_per_Worker!I724</f>
        <v>0</v>
      </c>
      <c r="K722" s="7"/>
    </row>
    <row r="723" spans="1:11" x14ac:dyDescent="0.25">
      <c r="A723" s="7">
        <f>HITS_per_Worker!I725</f>
        <v>0</v>
      </c>
      <c r="K723" s="7"/>
    </row>
    <row r="724" spans="1:11" x14ac:dyDescent="0.25">
      <c r="A724" s="7">
        <f>HITS_per_Worker!I726</f>
        <v>0</v>
      </c>
      <c r="K724" s="7"/>
    </row>
    <row r="725" spans="1:11" x14ac:dyDescent="0.25">
      <c r="A725" s="7">
        <f>HITS_per_Worker!I727</f>
        <v>0</v>
      </c>
      <c r="K725" s="7"/>
    </row>
    <row r="726" spans="1:11" x14ac:dyDescent="0.25">
      <c r="A726" s="7">
        <f>HITS_per_Worker!I728</f>
        <v>0</v>
      </c>
      <c r="K726" s="7"/>
    </row>
    <row r="727" spans="1:11" x14ac:dyDescent="0.25">
      <c r="A727" s="7">
        <f>HITS_per_Worker!I729</f>
        <v>0</v>
      </c>
      <c r="K727" s="7"/>
    </row>
    <row r="728" spans="1:11" x14ac:dyDescent="0.25">
      <c r="A728" s="7">
        <f>HITS_per_Worker!I730</f>
        <v>0</v>
      </c>
      <c r="K728" s="7"/>
    </row>
    <row r="729" spans="1:11" x14ac:dyDescent="0.25">
      <c r="A729" s="7">
        <f>HITS_per_Worker!I731</f>
        <v>0</v>
      </c>
      <c r="K729" s="7"/>
    </row>
    <row r="730" spans="1:11" x14ac:dyDescent="0.25">
      <c r="A730" s="7">
        <f>HITS_per_Worker!I732</f>
        <v>0</v>
      </c>
      <c r="K730" s="7"/>
    </row>
    <row r="731" spans="1:11" x14ac:dyDescent="0.25">
      <c r="A731" s="7">
        <f>HITS_per_Worker!I733</f>
        <v>0</v>
      </c>
      <c r="K731" s="7"/>
    </row>
    <row r="732" spans="1:11" x14ac:dyDescent="0.25">
      <c r="A732" s="7">
        <f>HITS_per_Worker!I734</f>
        <v>0</v>
      </c>
      <c r="K732" s="7"/>
    </row>
    <row r="733" spans="1:11" x14ac:dyDescent="0.25">
      <c r="A733" s="7">
        <f>HITS_per_Worker!I735</f>
        <v>0</v>
      </c>
      <c r="K733" s="7"/>
    </row>
    <row r="734" spans="1:11" x14ac:dyDescent="0.25">
      <c r="A734" s="7">
        <f>HITS_per_Worker!I736</f>
        <v>0</v>
      </c>
      <c r="K734" s="7"/>
    </row>
    <row r="735" spans="1:11" x14ac:dyDescent="0.25">
      <c r="A735" s="7">
        <f>HITS_per_Worker!I737</f>
        <v>0</v>
      </c>
      <c r="K735" s="7"/>
    </row>
    <row r="736" spans="1:11" x14ac:dyDescent="0.25">
      <c r="A736" s="7">
        <f>HITS_per_Worker!I738</f>
        <v>0</v>
      </c>
      <c r="K736" s="7"/>
    </row>
    <row r="737" spans="1:11" x14ac:dyDescent="0.25">
      <c r="A737" s="7">
        <f>HITS_per_Worker!I739</f>
        <v>0</v>
      </c>
      <c r="K737" s="7"/>
    </row>
    <row r="738" spans="1:11" x14ac:dyDescent="0.25">
      <c r="A738" s="7">
        <f>HITS_per_Worker!I740</f>
        <v>0</v>
      </c>
      <c r="K738" s="7"/>
    </row>
    <row r="739" spans="1:11" x14ac:dyDescent="0.25">
      <c r="A739" s="7">
        <f>HITS_per_Worker!I741</f>
        <v>0</v>
      </c>
      <c r="K739" s="7"/>
    </row>
    <row r="740" spans="1:11" x14ac:dyDescent="0.25">
      <c r="A740" s="7">
        <f>HITS_per_Worker!I742</f>
        <v>0</v>
      </c>
      <c r="K740" s="7"/>
    </row>
    <row r="741" spans="1:11" x14ac:dyDescent="0.25">
      <c r="A741" s="7">
        <f>HITS_per_Worker!I743</f>
        <v>0</v>
      </c>
      <c r="K741" s="7"/>
    </row>
    <row r="742" spans="1:11" x14ac:dyDescent="0.25">
      <c r="A742" s="7">
        <f>HITS_per_Worker!I744</f>
        <v>0</v>
      </c>
      <c r="K742" s="7"/>
    </row>
    <row r="743" spans="1:11" x14ac:dyDescent="0.25">
      <c r="A743" s="7">
        <f>HITS_per_Worker!I745</f>
        <v>0</v>
      </c>
      <c r="K743" s="7"/>
    </row>
    <row r="744" spans="1:11" x14ac:dyDescent="0.25">
      <c r="A744" s="7">
        <f>HITS_per_Worker!I746</f>
        <v>0</v>
      </c>
      <c r="K744" s="7"/>
    </row>
    <row r="745" spans="1:11" x14ac:dyDescent="0.25">
      <c r="A745" s="7">
        <f>HITS_per_Worker!I747</f>
        <v>0</v>
      </c>
      <c r="K745" s="7"/>
    </row>
    <row r="746" spans="1:11" x14ac:dyDescent="0.25">
      <c r="A746" s="7">
        <f>HITS_per_Worker!I748</f>
        <v>0</v>
      </c>
      <c r="K746" s="7"/>
    </row>
    <row r="747" spans="1:11" x14ac:dyDescent="0.25">
      <c r="A747" s="7">
        <f>HITS_per_Worker!I749</f>
        <v>0</v>
      </c>
      <c r="K747" s="7"/>
    </row>
    <row r="748" spans="1:11" x14ac:dyDescent="0.25">
      <c r="A748" s="7">
        <f>HITS_per_Worker!I750</f>
        <v>0</v>
      </c>
      <c r="K748" s="7"/>
    </row>
    <row r="749" spans="1:11" x14ac:dyDescent="0.25">
      <c r="A749" s="7">
        <f>HITS_per_Worker!I751</f>
        <v>0</v>
      </c>
      <c r="K749" s="7"/>
    </row>
    <row r="750" spans="1:11" x14ac:dyDescent="0.25">
      <c r="A750" s="7">
        <f>HITS_per_Worker!I752</f>
        <v>0</v>
      </c>
      <c r="K750" s="7"/>
    </row>
    <row r="751" spans="1:11" x14ac:dyDescent="0.25">
      <c r="A751" s="7">
        <f>HITS_per_Worker!I753</f>
        <v>0</v>
      </c>
      <c r="K751" s="7"/>
    </row>
    <row r="752" spans="1:11" x14ac:dyDescent="0.25">
      <c r="A752" s="7">
        <f>HITS_per_Worker!I754</f>
        <v>0</v>
      </c>
      <c r="K752" s="7"/>
    </row>
    <row r="753" spans="1:11" x14ac:dyDescent="0.25">
      <c r="A753" s="7">
        <f>HITS_per_Worker!I755</f>
        <v>0</v>
      </c>
      <c r="K753" s="7"/>
    </row>
    <row r="754" spans="1:11" x14ac:dyDescent="0.25">
      <c r="A754" s="7">
        <f>HITS_per_Worker!I756</f>
        <v>0</v>
      </c>
      <c r="K754" s="7"/>
    </row>
    <row r="755" spans="1:11" x14ac:dyDescent="0.25">
      <c r="A755" s="7">
        <f>HITS_per_Worker!I757</f>
        <v>0</v>
      </c>
      <c r="K755" s="7"/>
    </row>
    <row r="756" spans="1:11" x14ac:dyDescent="0.25">
      <c r="A756" s="7">
        <f>HITS_per_Worker!I758</f>
        <v>0</v>
      </c>
      <c r="K756" s="7"/>
    </row>
    <row r="757" spans="1:11" x14ac:dyDescent="0.25">
      <c r="A757" s="7">
        <f>HITS_per_Worker!I759</f>
        <v>0</v>
      </c>
      <c r="K757" s="7"/>
    </row>
    <row r="758" spans="1:11" x14ac:dyDescent="0.25">
      <c r="A758" s="7">
        <f>HITS_per_Worker!I760</f>
        <v>0</v>
      </c>
      <c r="K758" s="7"/>
    </row>
    <row r="759" spans="1:11" x14ac:dyDescent="0.25">
      <c r="A759" s="7">
        <f>HITS_per_Worker!I761</f>
        <v>0</v>
      </c>
      <c r="K759" s="7"/>
    </row>
    <row r="760" spans="1:11" x14ac:dyDescent="0.25">
      <c r="A760" s="7">
        <f>HITS_per_Worker!I762</f>
        <v>0</v>
      </c>
      <c r="K760" s="7"/>
    </row>
    <row r="761" spans="1:11" x14ac:dyDescent="0.25">
      <c r="A761" s="7">
        <f>HITS_per_Worker!I763</f>
        <v>0</v>
      </c>
      <c r="K761" s="7"/>
    </row>
    <row r="762" spans="1:11" x14ac:dyDescent="0.25">
      <c r="A762" s="7">
        <f>HITS_per_Worker!I764</f>
        <v>0</v>
      </c>
      <c r="K762" s="7"/>
    </row>
    <row r="763" spans="1:11" x14ac:dyDescent="0.25">
      <c r="A763" s="7">
        <f>HITS_per_Worker!I765</f>
        <v>0</v>
      </c>
      <c r="K763" s="7"/>
    </row>
    <row r="764" spans="1:11" x14ac:dyDescent="0.25">
      <c r="A764" s="7">
        <f>HITS_per_Worker!I766</f>
        <v>0</v>
      </c>
      <c r="K764" s="7"/>
    </row>
    <row r="765" spans="1:11" x14ac:dyDescent="0.25">
      <c r="A765" s="7">
        <f>HITS_per_Worker!I767</f>
        <v>0</v>
      </c>
      <c r="K765" s="7"/>
    </row>
    <row r="766" spans="1:11" x14ac:dyDescent="0.25">
      <c r="A766" s="7">
        <f>HITS_per_Worker!I768</f>
        <v>0</v>
      </c>
      <c r="K766" s="7"/>
    </row>
    <row r="767" spans="1:11" x14ac:dyDescent="0.25">
      <c r="A767" s="7">
        <f>HITS_per_Worker!I769</f>
        <v>0</v>
      </c>
      <c r="K767" s="7"/>
    </row>
    <row r="768" spans="1:11" x14ac:dyDescent="0.25">
      <c r="A768" s="7">
        <f>HITS_per_Worker!I770</f>
        <v>0</v>
      </c>
      <c r="K768" s="7"/>
    </row>
    <row r="769" spans="1:11" x14ac:dyDescent="0.25">
      <c r="A769" s="7">
        <f>HITS_per_Worker!I771</f>
        <v>0</v>
      </c>
      <c r="K769" s="7"/>
    </row>
    <row r="770" spans="1:11" x14ac:dyDescent="0.25">
      <c r="A770" s="7">
        <f>HITS_per_Worker!I772</f>
        <v>0</v>
      </c>
      <c r="K770" s="7"/>
    </row>
    <row r="771" spans="1:11" x14ac:dyDescent="0.25">
      <c r="A771" s="7">
        <f>HITS_per_Worker!I773</f>
        <v>0</v>
      </c>
      <c r="K771" s="7"/>
    </row>
    <row r="772" spans="1:11" x14ac:dyDescent="0.25">
      <c r="A772" s="7">
        <f>HITS_per_Worker!I774</f>
        <v>0</v>
      </c>
      <c r="K772" s="7"/>
    </row>
    <row r="773" spans="1:11" x14ac:dyDescent="0.25">
      <c r="A773" s="7">
        <f>HITS_per_Worker!I775</f>
        <v>0</v>
      </c>
      <c r="K773" s="7"/>
    </row>
    <row r="774" spans="1:11" x14ac:dyDescent="0.25">
      <c r="A774" s="7">
        <f>HITS_per_Worker!I776</f>
        <v>0</v>
      </c>
      <c r="K774" s="7"/>
    </row>
    <row r="775" spans="1:11" x14ac:dyDescent="0.25">
      <c r="A775" s="7">
        <f>HITS_per_Worker!I777</f>
        <v>0</v>
      </c>
      <c r="K775" s="7"/>
    </row>
    <row r="776" spans="1:11" x14ac:dyDescent="0.25">
      <c r="A776" s="7">
        <f>HITS_per_Worker!I778</f>
        <v>0</v>
      </c>
      <c r="K776" s="7"/>
    </row>
    <row r="777" spans="1:11" x14ac:dyDescent="0.25">
      <c r="A777" s="7">
        <f>HITS_per_Worker!I779</f>
        <v>0</v>
      </c>
      <c r="K777" s="7"/>
    </row>
    <row r="778" spans="1:11" x14ac:dyDescent="0.25">
      <c r="A778" s="7">
        <f>HITS_per_Worker!I780</f>
        <v>0</v>
      </c>
      <c r="K778" s="7"/>
    </row>
    <row r="779" spans="1:11" x14ac:dyDescent="0.25">
      <c r="A779" s="7">
        <f>HITS_per_Worker!I781</f>
        <v>0</v>
      </c>
      <c r="K779" s="7"/>
    </row>
    <row r="780" spans="1:11" x14ac:dyDescent="0.25">
      <c r="A780" s="7">
        <f>HITS_per_Worker!I782</f>
        <v>0</v>
      </c>
      <c r="K780" s="7"/>
    </row>
    <row r="781" spans="1:11" x14ac:dyDescent="0.25">
      <c r="A781" s="7">
        <f>HITS_per_Worker!I783</f>
        <v>0</v>
      </c>
      <c r="K781" s="7"/>
    </row>
    <row r="782" spans="1:11" x14ac:dyDescent="0.25">
      <c r="A782" s="7">
        <f>HITS_per_Worker!I784</f>
        <v>0</v>
      </c>
      <c r="K782" s="7"/>
    </row>
    <row r="783" spans="1:11" x14ac:dyDescent="0.25">
      <c r="A783" s="7">
        <f>HITS_per_Worker!I785</f>
        <v>0</v>
      </c>
      <c r="K783" s="7"/>
    </row>
    <row r="784" spans="1:11" x14ac:dyDescent="0.25">
      <c r="A784" s="7">
        <f>HITS_per_Worker!I786</f>
        <v>0</v>
      </c>
      <c r="K784" s="7"/>
    </row>
    <row r="785" spans="1:11" x14ac:dyDescent="0.25">
      <c r="A785" s="7">
        <f>HITS_per_Worker!I787</f>
        <v>0</v>
      </c>
      <c r="K785" s="7"/>
    </row>
    <row r="786" spans="1:11" x14ac:dyDescent="0.25">
      <c r="A786" s="7">
        <f>HITS_per_Worker!I788</f>
        <v>0</v>
      </c>
      <c r="K786" s="7"/>
    </row>
    <row r="787" spans="1:11" x14ac:dyDescent="0.25">
      <c r="A787" s="7">
        <f>HITS_per_Worker!I789</f>
        <v>0</v>
      </c>
      <c r="K787" s="7"/>
    </row>
    <row r="788" spans="1:11" x14ac:dyDescent="0.25">
      <c r="A788" s="7">
        <f>HITS_per_Worker!I790</f>
        <v>0</v>
      </c>
      <c r="K788" s="7"/>
    </row>
    <row r="789" spans="1:11" x14ac:dyDescent="0.25">
      <c r="A789" s="7">
        <f>HITS_per_Worker!I791</f>
        <v>0</v>
      </c>
      <c r="K789" s="7"/>
    </row>
    <row r="790" spans="1:11" x14ac:dyDescent="0.25">
      <c r="A790" s="7">
        <f>HITS_per_Worker!I792</f>
        <v>0</v>
      </c>
      <c r="K790" s="7"/>
    </row>
    <row r="791" spans="1:11" x14ac:dyDescent="0.25">
      <c r="A791" s="7">
        <f>HITS_per_Worker!I793</f>
        <v>0</v>
      </c>
      <c r="K791" s="7"/>
    </row>
    <row r="792" spans="1:11" x14ac:dyDescent="0.25">
      <c r="A792" s="7">
        <f>HITS_per_Worker!I794</f>
        <v>0</v>
      </c>
      <c r="K792" s="7"/>
    </row>
    <row r="793" spans="1:11" x14ac:dyDescent="0.25">
      <c r="A793" s="7">
        <f>HITS_per_Worker!I795</f>
        <v>0</v>
      </c>
      <c r="K793" s="7"/>
    </row>
    <row r="794" spans="1:11" x14ac:dyDescent="0.25">
      <c r="A794" s="7">
        <f>HITS_per_Worker!I796</f>
        <v>0</v>
      </c>
      <c r="K794" s="7"/>
    </row>
    <row r="795" spans="1:11" x14ac:dyDescent="0.25">
      <c r="A795" s="7">
        <f>HITS_per_Worker!I797</f>
        <v>0</v>
      </c>
      <c r="K795" s="7"/>
    </row>
    <row r="796" spans="1:11" x14ac:dyDescent="0.25">
      <c r="A796" s="7">
        <f>HITS_per_Worker!I798</f>
        <v>0</v>
      </c>
      <c r="K796" s="7"/>
    </row>
    <row r="797" spans="1:11" x14ac:dyDescent="0.25">
      <c r="A797" s="7">
        <f>HITS_per_Worker!I799</f>
        <v>0</v>
      </c>
      <c r="K797" s="7"/>
    </row>
    <row r="798" spans="1:11" x14ac:dyDescent="0.25">
      <c r="A798" s="7">
        <f>HITS_per_Worker!I800</f>
        <v>0</v>
      </c>
      <c r="K798" s="7"/>
    </row>
    <row r="799" spans="1:11" x14ac:dyDescent="0.25">
      <c r="A799" s="7">
        <f>HITS_per_Worker!I801</f>
        <v>0</v>
      </c>
      <c r="K799" s="7"/>
    </row>
    <row r="800" spans="1:11" x14ac:dyDescent="0.25">
      <c r="A800" s="7">
        <f>HITS_per_Worker!I802</f>
        <v>0</v>
      </c>
      <c r="K800" s="7"/>
    </row>
    <row r="801" spans="1:11" x14ac:dyDescent="0.25">
      <c r="A801" s="7">
        <f>HITS_per_Worker!I803</f>
        <v>0</v>
      </c>
      <c r="K801" s="7"/>
    </row>
    <row r="802" spans="1:11" x14ac:dyDescent="0.25">
      <c r="A802" s="7">
        <f>HITS_per_Worker!I804</f>
        <v>0</v>
      </c>
      <c r="K802" s="7"/>
    </row>
    <row r="803" spans="1:11" x14ac:dyDescent="0.25">
      <c r="A803" s="7">
        <f>HITS_per_Worker!I805</f>
        <v>0</v>
      </c>
      <c r="K803" s="7"/>
    </row>
    <row r="804" spans="1:11" x14ac:dyDescent="0.25">
      <c r="A804" s="7">
        <f>HITS_per_Worker!I806</f>
        <v>0</v>
      </c>
      <c r="K804" s="7"/>
    </row>
    <row r="805" spans="1:11" x14ac:dyDescent="0.25">
      <c r="A805" s="7">
        <f>HITS_per_Worker!I807</f>
        <v>0</v>
      </c>
      <c r="K805" s="7"/>
    </row>
    <row r="806" spans="1:11" x14ac:dyDescent="0.25">
      <c r="A806" s="7">
        <f>HITS_per_Worker!I808</f>
        <v>0</v>
      </c>
      <c r="K806" s="7"/>
    </row>
    <row r="807" spans="1:11" x14ac:dyDescent="0.25">
      <c r="A807" s="7">
        <f>HITS_per_Worker!I809</f>
        <v>0</v>
      </c>
      <c r="K807" s="7"/>
    </row>
    <row r="808" spans="1:11" x14ac:dyDescent="0.25">
      <c r="A808" s="7">
        <f>HITS_per_Worker!I810</f>
        <v>0</v>
      </c>
      <c r="K808" s="7"/>
    </row>
    <row r="809" spans="1:11" x14ac:dyDescent="0.25">
      <c r="A809" s="7">
        <f>HITS_per_Worker!I811</f>
        <v>0</v>
      </c>
      <c r="K809" s="7"/>
    </row>
    <row r="810" spans="1:11" x14ac:dyDescent="0.25">
      <c r="A810" s="7">
        <f>HITS_per_Worker!I812</f>
        <v>0</v>
      </c>
      <c r="K810" s="7"/>
    </row>
    <row r="811" spans="1:11" x14ac:dyDescent="0.25">
      <c r="A811" s="7">
        <f>HITS_per_Worker!I813</f>
        <v>0</v>
      </c>
      <c r="K811" s="7"/>
    </row>
    <row r="812" spans="1:11" x14ac:dyDescent="0.25">
      <c r="A812" s="7">
        <f>HITS_per_Worker!I814</f>
        <v>0</v>
      </c>
      <c r="K812" s="7"/>
    </row>
    <row r="813" spans="1:11" x14ac:dyDescent="0.25">
      <c r="A813" s="7">
        <f>HITS_per_Worker!I815</f>
        <v>0</v>
      </c>
      <c r="K813" s="7"/>
    </row>
    <row r="814" spans="1:11" x14ac:dyDescent="0.25">
      <c r="A814" s="7">
        <f>HITS_per_Worker!I816</f>
        <v>0</v>
      </c>
      <c r="K814" s="7"/>
    </row>
    <row r="815" spans="1:11" x14ac:dyDescent="0.25">
      <c r="A815" s="7">
        <f>HITS_per_Worker!I817</f>
        <v>0</v>
      </c>
      <c r="K815" s="7"/>
    </row>
    <row r="816" spans="1:11" x14ac:dyDescent="0.25">
      <c r="A816" s="7">
        <f>HITS_per_Worker!I818</f>
        <v>0</v>
      </c>
      <c r="K816" s="7"/>
    </row>
    <row r="817" spans="1:11" x14ac:dyDescent="0.25">
      <c r="A817" s="7">
        <f>HITS_per_Worker!I819</f>
        <v>0</v>
      </c>
      <c r="K817" s="7"/>
    </row>
    <row r="818" spans="1:11" x14ac:dyDescent="0.25">
      <c r="A818" s="7">
        <f>HITS_per_Worker!I820</f>
        <v>0</v>
      </c>
      <c r="K818" s="7"/>
    </row>
    <row r="819" spans="1:11" x14ac:dyDescent="0.25">
      <c r="A819" s="7">
        <f>HITS_per_Worker!I821</f>
        <v>0</v>
      </c>
      <c r="K819" s="7"/>
    </row>
    <row r="820" spans="1:11" x14ac:dyDescent="0.25">
      <c r="A820" s="7">
        <f>HITS_per_Worker!I822</f>
        <v>0</v>
      </c>
      <c r="K820" s="7"/>
    </row>
    <row r="821" spans="1:11" x14ac:dyDescent="0.25">
      <c r="A821" s="7">
        <f>HITS_per_Worker!I823</f>
        <v>0</v>
      </c>
      <c r="K821" s="7"/>
    </row>
    <row r="822" spans="1:11" x14ac:dyDescent="0.25">
      <c r="A822" s="7">
        <f>HITS_per_Worker!I824</f>
        <v>0</v>
      </c>
      <c r="K822" s="7"/>
    </row>
    <row r="823" spans="1:11" x14ac:dyDescent="0.25">
      <c r="A823" s="7">
        <f>HITS_per_Worker!I825</f>
        <v>0</v>
      </c>
      <c r="K823" s="7"/>
    </row>
    <row r="824" spans="1:11" x14ac:dyDescent="0.25">
      <c r="A824" s="7">
        <f>HITS_per_Worker!I826</f>
        <v>0</v>
      </c>
      <c r="K824" s="7"/>
    </row>
    <row r="825" spans="1:11" x14ac:dyDescent="0.25">
      <c r="A825" s="7">
        <f>HITS_per_Worker!I827</f>
        <v>0</v>
      </c>
      <c r="K825" s="7"/>
    </row>
    <row r="826" spans="1:11" x14ac:dyDescent="0.25">
      <c r="A826" s="7">
        <f>HITS_per_Worker!I828</f>
        <v>0</v>
      </c>
      <c r="K826" s="7"/>
    </row>
    <row r="827" spans="1:11" x14ac:dyDescent="0.25">
      <c r="A827" s="7">
        <f>HITS_per_Worker!I829</f>
        <v>0</v>
      </c>
      <c r="K827" s="7"/>
    </row>
    <row r="828" spans="1:11" x14ac:dyDescent="0.25">
      <c r="A828" s="7">
        <f>HITS_per_Worker!I830</f>
        <v>0</v>
      </c>
      <c r="K828" s="7"/>
    </row>
    <row r="829" spans="1:11" x14ac:dyDescent="0.25">
      <c r="A829" s="7">
        <f>HITS_per_Worker!I831</f>
        <v>0</v>
      </c>
      <c r="K829" s="7"/>
    </row>
    <row r="830" spans="1:11" x14ac:dyDescent="0.25">
      <c r="A830" s="7">
        <f>HITS_per_Worker!I832</f>
        <v>0</v>
      </c>
      <c r="K830" s="7"/>
    </row>
    <row r="831" spans="1:11" x14ac:dyDescent="0.25">
      <c r="A831" s="7">
        <f>HITS_per_Worker!I833</f>
        <v>0</v>
      </c>
      <c r="K831" s="7"/>
    </row>
    <row r="832" spans="1:11" x14ac:dyDescent="0.25">
      <c r="A832" s="7">
        <f>HITS_per_Worker!I834</f>
        <v>0</v>
      </c>
      <c r="K832" s="7"/>
    </row>
    <row r="833" spans="1:11" x14ac:dyDescent="0.25">
      <c r="A833" s="7">
        <f>HITS_per_Worker!I835</f>
        <v>0</v>
      </c>
      <c r="K833" s="7"/>
    </row>
    <row r="834" spans="1:11" x14ac:dyDescent="0.25">
      <c r="A834" s="7">
        <f>HITS_per_Worker!I836</f>
        <v>0</v>
      </c>
      <c r="K834" s="7"/>
    </row>
    <row r="835" spans="1:11" x14ac:dyDescent="0.25">
      <c r="A835" s="7">
        <f>HITS_per_Worker!I837</f>
        <v>0</v>
      </c>
      <c r="K835" s="7"/>
    </row>
    <row r="836" spans="1:11" x14ac:dyDescent="0.25">
      <c r="A836" s="7">
        <f>HITS_per_Worker!I838</f>
        <v>0</v>
      </c>
      <c r="K836" s="7"/>
    </row>
    <row r="837" spans="1:11" x14ac:dyDescent="0.25">
      <c r="A837" s="7">
        <f>HITS_per_Worker!I839</f>
        <v>0</v>
      </c>
      <c r="K837" s="7"/>
    </row>
    <row r="838" spans="1:11" x14ac:dyDescent="0.25">
      <c r="A838" s="7">
        <f>HITS_per_Worker!I840</f>
        <v>0</v>
      </c>
      <c r="K838" s="7"/>
    </row>
    <row r="839" spans="1:11" x14ac:dyDescent="0.25">
      <c r="A839" s="7">
        <f>HITS_per_Worker!I841</f>
        <v>0</v>
      </c>
      <c r="K839" s="7"/>
    </row>
    <row r="840" spans="1:11" x14ac:dyDescent="0.25">
      <c r="A840" s="7">
        <f>HITS_per_Worker!I842</f>
        <v>0</v>
      </c>
      <c r="K840" s="7"/>
    </row>
    <row r="841" spans="1:11" x14ac:dyDescent="0.25">
      <c r="A841" s="7">
        <f>HITS_per_Worker!I843</f>
        <v>0</v>
      </c>
      <c r="K841" s="7"/>
    </row>
    <row r="842" spans="1:11" x14ac:dyDescent="0.25">
      <c r="A842" s="7">
        <f>HITS_per_Worker!I844</f>
        <v>0</v>
      </c>
      <c r="K842" s="7"/>
    </row>
    <row r="843" spans="1:11" x14ac:dyDescent="0.25">
      <c r="A843" s="7">
        <f>HITS_per_Worker!I845</f>
        <v>0</v>
      </c>
      <c r="K843" s="7"/>
    </row>
    <row r="844" spans="1:11" x14ac:dyDescent="0.25">
      <c r="A844" s="7">
        <f>HITS_per_Worker!I846</f>
        <v>0</v>
      </c>
      <c r="K844" s="7"/>
    </row>
    <row r="845" spans="1:11" x14ac:dyDescent="0.25">
      <c r="A845" s="7">
        <f>HITS_per_Worker!I847</f>
        <v>0</v>
      </c>
      <c r="K845" s="7"/>
    </row>
    <row r="846" spans="1:11" x14ac:dyDescent="0.25">
      <c r="A846" s="7">
        <f>HITS_per_Worker!I848</f>
        <v>0</v>
      </c>
      <c r="K846" s="7"/>
    </row>
    <row r="847" spans="1:11" x14ac:dyDescent="0.25">
      <c r="A847" s="7">
        <f>HITS_per_Worker!I849</f>
        <v>0</v>
      </c>
      <c r="K847" s="7"/>
    </row>
    <row r="848" spans="1:11" x14ac:dyDescent="0.25">
      <c r="A848" s="7">
        <f>HITS_per_Worker!I850</f>
        <v>0</v>
      </c>
      <c r="K848" s="7"/>
    </row>
    <row r="849" spans="1:11" x14ac:dyDescent="0.25">
      <c r="A849" s="7">
        <f>HITS_per_Worker!I851</f>
        <v>0</v>
      </c>
      <c r="K849" s="7"/>
    </row>
    <row r="850" spans="1:11" x14ac:dyDescent="0.25">
      <c r="A850" s="7">
        <f>HITS_per_Worker!I852</f>
        <v>0</v>
      </c>
      <c r="K850" s="7"/>
    </row>
    <row r="851" spans="1:11" x14ac:dyDescent="0.25">
      <c r="A851" s="7">
        <f>HITS_per_Worker!I853</f>
        <v>0</v>
      </c>
      <c r="K851" s="7"/>
    </row>
    <row r="852" spans="1:11" x14ac:dyDescent="0.25">
      <c r="A852" s="7">
        <f>HITS_per_Worker!I854</f>
        <v>0</v>
      </c>
      <c r="K852" s="7"/>
    </row>
    <row r="853" spans="1:11" x14ac:dyDescent="0.25">
      <c r="A853" s="7">
        <f>HITS_per_Worker!I855</f>
        <v>0</v>
      </c>
      <c r="K853" s="7"/>
    </row>
    <row r="854" spans="1:11" x14ac:dyDescent="0.25">
      <c r="A854" s="7">
        <f>HITS_per_Worker!I856</f>
        <v>0</v>
      </c>
      <c r="K854" s="7"/>
    </row>
    <row r="855" spans="1:11" x14ac:dyDescent="0.25">
      <c r="A855" s="7">
        <f>HITS_per_Worker!I857</f>
        <v>0</v>
      </c>
      <c r="K855" s="7"/>
    </row>
    <row r="856" spans="1:11" x14ac:dyDescent="0.25">
      <c r="A856" s="7">
        <f>HITS_per_Worker!I858</f>
        <v>0</v>
      </c>
      <c r="K856" s="7"/>
    </row>
    <row r="857" spans="1:11" x14ac:dyDescent="0.25">
      <c r="A857" s="7">
        <f>HITS_per_Worker!I859</f>
        <v>0</v>
      </c>
      <c r="K857" s="7"/>
    </row>
    <row r="858" spans="1:11" x14ac:dyDescent="0.25">
      <c r="A858" s="7">
        <f>HITS_per_Worker!I860</f>
        <v>0</v>
      </c>
      <c r="K858" s="7"/>
    </row>
    <row r="859" spans="1:11" x14ac:dyDescent="0.25">
      <c r="A859" s="7">
        <f>HITS_per_Worker!I861</f>
        <v>0</v>
      </c>
      <c r="K859" s="7"/>
    </row>
    <row r="860" spans="1:11" x14ac:dyDescent="0.25">
      <c r="A860" s="7">
        <f>HITS_per_Worker!I862</f>
        <v>0</v>
      </c>
      <c r="K860" s="7"/>
    </row>
    <row r="861" spans="1:11" x14ac:dyDescent="0.25">
      <c r="A861" s="7">
        <f>HITS_per_Worker!I863</f>
        <v>0</v>
      </c>
      <c r="K861" s="7"/>
    </row>
    <row r="862" spans="1:11" x14ac:dyDescent="0.25">
      <c r="A862" s="7">
        <f>HITS_per_Worker!I864</f>
        <v>0</v>
      </c>
      <c r="K862" s="7"/>
    </row>
    <row r="863" spans="1:11" x14ac:dyDescent="0.25">
      <c r="A863" s="7">
        <f>HITS_per_Worker!I865</f>
        <v>0</v>
      </c>
      <c r="K863" s="7"/>
    </row>
    <row r="864" spans="1:11" x14ac:dyDescent="0.25">
      <c r="A864" s="7">
        <f>HITS_per_Worker!I866</f>
        <v>0</v>
      </c>
      <c r="K864" s="7"/>
    </row>
    <row r="865" spans="1:11" x14ac:dyDescent="0.25">
      <c r="A865" s="7">
        <f>HITS_per_Worker!I867</f>
        <v>0</v>
      </c>
      <c r="K865" s="7"/>
    </row>
    <row r="866" spans="1:11" x14ac:dyDescent="0.25">
      <c r="A866" s="7">
        <f>HITS_per_Worker!I868</f>
        <v>0</v>
      </c>
      <c r="K866" s="7"/>
    </row>
    <row r="867" spans="1:11" x14ac:dyDescent="0.25">
      <c r="A867" s="7">
        <f>HITS_per_Worker!I869</f>
        <v>0</v>
      </c>
      <c r="K867" s="7"/>
    </row>
    <row r="868" spans="1:11" x14ac:dyDescent="0.25">
      <c r="A868" s="7">
        <f>HITS_per_Worker!I870</f>
        <v>0</v>
      </c>
      <c r="K868" s="7"/>
    </row>
    <row r="869" spans="1:11" x14ac:dyDescent="0.25">
      <c r="A869" s="7">
        <f>HITS_per_Worker!I871</f>
        <v>0</v>
      </c>
      <c r="K869" s="7"/>
    </row>
    <row r="870" spans="1:11" x14ac:dyDescent="0.25">
      <c r="A870" s="7">
        <f>HITS_per_Worker!I872</f>
        <v>0</v>
      </c>
      <c r="K870" s="7"/>
    </row>
    <row r="871" spans="1:11" x14ac:dyDescent="0.25">
      <c r="A871" s="7">
        <f>HITS_per_Worker!I873</f>
        <v>0</v>
      </c>
      <c r="K871" s="7"/>
    </row>
    <row r="872" spans="1:11" x14ac:dyDescent="0.25">
      <c r="A872" s="7">
        <f>HITS_per_Worker!I874</f>
        <v>0</v>
      </c>
      <c r="K872" s="7"/>
    </row>
    <row r="873" spans="1:11" x14ac:dyDescent="0.25">
      <c r="A873" s="7">
        <f>HITS_per_Worker!I875</f>
        <v>0</v>
      </c>
      <c r="K873" s="7"/>
    </row>
    <row r="874" spans="1:11" x14ac:dyDescent="0.25">
      <c r="A874" s="7">
        <f>HITS_per_Worker!I876</f>
        <v>0</v>
      </c>
      <c r="K874" s="7"/>
    </row>
    <row r="875" spans="1:11" x14ac:dyDescent="0.25">
      <c r="A875" s="7">
        <f>HITS_per_Worker!I877</f>
        <v>0</v>
      </c>
      <c r="K875" s="7"/>
    </row>
    <row r="876" spans="1:11" x14ac:dyDescent="0.25">
      <c r="A876" s="7">
        <f>HITS_per_Worker!I878</f>
        <v>0</v>
      </c>
      <c r="K876" s="7"/>
    </row>
    <row r="877" spans="1:11" x14ac:dyDescent="0.25">
      <c r="A877" s="7">
        <f>HITS_per_Worker!I879</f>
        <v>0</v>
      </c>
      <c r="K877" s="7"/>
    </row>
    <row r="878" spans="1:11" x14ac:dyDescent="0.25">
      <c r="A878" s="7">
        <f>HITS_per_Worker!I880</f>
        <v>0</v>
      </c>
      <c r="K878" s="7"/>
    </row>
    <row r="879" spans="1:11" x14ac:dyDescent="0.25">
      <c r="A879" s="7">
        <f>HITS_per_Worker!I881</f>
        <v>0</v>
      </c>
      <c r="K879" s="7"/>
    </row>
    <row r="880" spans="1:11" x14ac:dyDescent="0.25">
      <c r="A880" s="7">
        <f>HITS_per_Worker!I882</f>
        <v>0</v>
      </c>
      <c r="K880" s="7"/>
    </row>
    <row r="881" spans="1:11" x14ac:dyDescent="0.25">
      <c r="A881" s="7">
        <f>HITS_per_Worker!I883</f>
        <v>0</v>
      </c>
      <c r="K881" s="7"/>
    </row>
    <row r="882" spans="1:11" x14ac:dyDescent="0.25">
      <c r="A882" s="7">
        <f>HITS_per_Worker!I884</f>
        <v>0</v>
      </c>
      <c r="K882" s="7"/>
    </row>
    <row r="883" spans="1:11" x14ac:dyDescent="0.25">
      <c r="A883" s="7">
        <f>HITS_per_Worker!I885</f>
        <v>0</v>
      </c>
      <c r="K883" s="7"/>
    </row>
    <row r="884" spans="1:11" x14ac:dyDescent="0.25">
      <c r="A884" s="7">
        <f>HITS_per_Worker!I886</f>
        <v>0</v>
      </c>
      <c r="K884" s="7"/>
    </row>
    <row r="885" spans="1:11" x14ac:dyDescent="0.25">
      <c r="A885" s="7">
        <f>HITS_per_Worker!I887</f>
        <v>0</v>
      </c>
      <c r="K885" s="7"/>
    </row>
    <row r="886" spans="1:11" x14ac:dyDescent="0.25">
      <c r="A886" s="7">
        <f>HITS_per_Worker!I888</f>
        <v>0</v>
      </c>
      <c r="K886" s="7"/>
    </row>
    <row r="887" spans="1:11" x14ac:dyDescent="0.25">
      <c r="A887" s="7">
        <f>HITS_per_Worker!I889</f>
        <v>0</v>
      </c>
      <c r="K887" s="7"/>
    </row>
    <row r="888" spans="1:11" x14ac:dyDescent="0.25">
      <c r="A888" s="7">
        <f>HITS_per_Worker!I890</f>
        <v>0</v>
      </c>
      <c r="K888" s="7"/>
    </row>
    <row r="889" spans="1:11" x14ac:dyDescent="0.25">
      <c r="A889" s="7">
        <f>HITS_per_Worker!I891</f>
        <v>0</v>
      </c>
      <c r="K889" s="7"/>
    </row>
    <row r="890" spans="1:11" x14ac:dyDescent="0.25">
      <c r="A890" s="7">
        <f>HITS_per_Worker!I892</f>
        <v>0</v>
      </c>
      <c r="K890" s="7"/>
    </row>
    <row r="891" spans="1:11" x14ac:dyDescent="0.25">
      <c r="A891" s="7">
        <f>HITS_per_Worker!I893</f>
        <v>0</v>
      </c>
      <c r="K891" s="7"/>
    </row>
    <row r="892" spans="1:11" x14ac:dyDescent="0.25">
      <c r="A892" s="7">
        <f>HITS_per_Worker!I894</f>
        <v>0</v>
      </c>
      <c r="K892" s="7"/>
    </row>
    <row r="893" spans="1:11" x14ac:dyDescent="0.25">
      <c r="A893" s="7">
        <f>HITS_per_Worker!I895</f>
        <v>0</v>
      </c>
      <c r="K893" s="7"/>
    </row>
    <row r="894" spans="1:11" x14ac:dyDescent="0.25">
      <c r="A894" s="7">
        <f>HITS_per_Worker!I896</f>
        <v>0</v>
      </c>
      <c r="K894" s="7"/>
    </row>
    <row r="895" spans="1:11" x14ac:dyDescent="0.25">
      <c r="A895" s="7">
        <f>HITS_per_Worker!I897</f>
        <v>0</v>
      </c>
      <c r="K895" s="7"/>
    </row>
    <row r="896" spans="1:11" x14ac:dyDescent="0.25">
      <c r="A896" s="7">
        <f>HITS_per_Worker!I898</f>
        <v>0</v>
      </c>
      <c r="K896" s="7"/>
    </row>
    <row r="897" spans="1:11" x14ac:dyDescent="0.25">
      <c r="A897" s="7">
        <f>HITS_per_Worker!I899</f>
        <v>0</v>
      </c>
      <c r="K897" s="7"/>
    </row>
    <row r="898" spans="1:11" x14ac:dyDescent="0.25">
      <c r="A898" s="7">
        <f>HITS_per_Worker!I900</f>
        <v>0</v>
      </c>
      <c r="K898" s="7"/>
    </row>
    <row r="899" spans="1:11" x14ac:dyDescent="0.25">
      <c r="A899" s="7">
        <f>HITS_per_Worker!I901</f>
        <v>0</v>
      </c>
      <c r="K899" s="7"/>
    </row>
    <row r="900" spans="1:11" x14ac:dyDescent="0.25">
      <c r="A900" s="7">
        <f>HITS_per_Worker!I902</f>
        <v>0</v>
      </c>
      <c r="K900" s="7"/>
    </row>
    <row r="901" spans="1:11" x14ac:dyDescent="0.25">
      <c r="A901" s="7">
        <f>HITS_per_Worker!I903</f>
        <v>0</v>
      </c>
      <c r="K901" s="7"/>
    </row>
    <row r="902" spans="1:11" x14ac:dyDescent="0.25">
      <c r="A902" s="7">
        <f>HITS_per_Worker!I904</f>
        <v>0</v>
      </c>
      <c r="K902" s="7"/>
    </row>
    <row r="903" spans="1:11" x14ac:dyDescent="0.25">
      <c r="A903" s="7">
        <f>HITS_per_Worker!I905</f>
        <v>0</v>
      </c>
      <c r="K903" s="7"/>
    </row>
    <row r="904" spans="1:11" x14ac:dyDescent="0.25">
      <c r="A904" s="7">
        <f>HITS_per_Worker!I906</f>
        <v>0</v>
      </c>
      <c r="K904" s="7"/>
    </row>
    <row r="905" spans="1:11" x14ac:dyDescent="0.25">
      <c r="A905" s="7">
        <f>HITS_per_Worker!I907</f>
        <v>0</v>
      </c>
      <c r="K905" s="7"/>
    </row>
    <row r="906" spans="1:11" x14ac:dyDescent="0.25">
      <c r="A906" s="7">
        <f>HITS_per_Worker!I908</f>
        <v>0</v>
      </c>
      <c r="K906" s="7"/>
    </row>
    <row r="907" spans="1:11" x14ac:dyDescent="0.25">
      <c r="A907" s="7">
        <f>HITS_per_Worker!I909</f>
        <v>0</v>
      </c>
      <c r="K907" s="7"/>
    </row>
    <row r="908" spans="1:11" x14ac:dyDescent="0.25">
      <c r="A908" s="7">
        <f>HITS_per_Worker!I910</f>
        <v>0</v>
      </c>
      <c r="K908" s="7"/>
    </row>
    <row r="909" spans="1:11" x14ac:dyDescent="0.25">
      <c r="A909" s="7">
        <f>HITS_per_Worker!I911</f>
        <v>0</v>
      </c>
      <c r="K909" s="7"/>
    </row>
    <row r="910" spans="1:11" x14ac:dyDescent="0.25">
      <c r="A910" s="7">
        <f>HITS_per_Worker!I912</f>
        <v>0</v>
      </c>
      <c r="K910" s="7"/>
    </row>
    <row r="911" spans="1:11" x14ac:dyDescent="0.25">
      <c r="A911" s="7">
        <f>HITS_per_Worker!I913</f>
        <v>0</v>
      </c>
      <c r="K911" s="7"/>
    </row>
    <row r="912" spans="1:11" x14ac:dyDescent="0.25">
      <c r="A912" s="7">
        <f>HITS_per_Worker!I914</f>
        <v>0</v>
      </c>
      <c r="K912" s="7"/>
    </row>
    <row r="913" spans="1:11" x14ac:dyDescent="0.25">
      <c r="A913" s="7">
        <f>HITS_per_Worker!I915</f>
        <v>0</v>
      </c>
      <c r="K913" s="7"/>
    </row>
    <row r="914" spans="1:11" x14ac:dyDescent="0.25">
      <c r="A914" s="7">
        <f>HITS_per_Worker!I916</f>
        <v>0</v>
      </c>
      <c r="K914" s="7"/>
    </row>
    <row r="915" spans="1:11" x14ac:dyDescent="0.25">
      <c r="A915" s="7">
        <f>HITS_per_Worker!I917</f>
        <v>0</v>
      </c>
      <c r="K915" s="7"/>
    </row>
    <row r="916" spans="1:11" x14ac:dyDescent="0.25">
      <c r="A916" s="7">
        <f>HITS_per_Worker!I918</f>
        <v>0</v>
      </c>
      <c r="K916" s="7"/>
    </row>
    <row r="917" spans="1:11" x14ac:dyDescent="0.25">
      <c r="A917" s="7">
        <f>HITS_per_Worker!I919</f>
        <v>0</v>
      </c>
      <c r="K917" s="7"/>
    </row>
    <row r="918" spans="1:11" x14ac:dyDescent="0.25">
      <c r="A918" s="7">
        <f>HITS_per_Worker!I920</f>
        <v>0</v>
      </c>
      <c r="K918" s="7"/>
    </row>
    <row r="919" spans="1:11" x14ac:dyDescent="0.25">
      <c r="A919" s="7">
        <f>HITS_per_Worker!I921</f>
        <v>0</v>
      </c>
      <c r="K919" s="7"/>
    </row>
    <row r="920" spans="1:11" x14ac:dyDescent="0.25">
      <c r="A920" s="7">
        <f>HITS_per_Worker!I922</f>
        <v>0</v>
      </c>
      <c r="K920" s="7"/>
    </row>
    <row r="921" spans="1:11" x14ac:dyDescent="0.25">
      <c r="A921" s="7">
        <f>HITS_per_Worker!I923</f>
        <v>0</v>
      </c>
      <c r="K921" s="7"/>
    </row>
    <row r="922" spans="1:11" x14ac:dyDescent="0.25">
      <c r="A922" s="7">
        <f>HITS_per_Worker!I924</f>
        <v>0</v>
      </c>
      <c r="K922" s="8"/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opLeftCell="A13" workbookViewId="0">
      <selection activeCell="D16" sqref="D16"/>
    </sheetView>
  </sheetViews>
  <sheetFormatPr defaultRowHeight="15" x14ac:dyDescent="0.25"/>
  <cols>
    <col min="2" max="2" width="40" customWidth="1"/>
    <col min="3" max="3" width="22" customWidth="1"/>
    <col min="4" max="4" width="21.42578125" customWidth="1"/>
  </cols>
  <sheetData>
    <row r="2" spans="2:8" ht="37.5" customHeight="1" x14ac:dyDescent="0.25">
      <c r="B2" s="14" t="s">
        <v>1875</v>
      </c>
      <c r="C2" s="14" t="s">
        <v>1876</v>
      </c>
      <c r="D2" s="14" t="s">
        <v>1877</v>
      </c>
    </row>
    <row r="3" spans="2:8" ht="24" customHeight="1" x14ac:dyDescent="0.25">
      <c r="B3" s="14" t="s">
        <v>1879</v>
      </c>
      <c r="C3" s="14">
        <f>SUM(Table1[HITS submitted before])</f>
        <v>572</v>
      </c>
      <c r="D3" s="14">
        <f>SUM(Table1[Number of HITs approved or rejected - Last 30 days])</f>
        <v>944</v>
      </c>
    </row>
    <row r="4" spans="2:8" ht="21" x14ac:dyDescent="0.25">
      <c r="B4" s="14" t="s">
        <v>1878</v>
      </c>
      <c r="C4" s="14">
        <f>SUM(Table1[HITs Approved Before])</f>
        <v>524</v>
      </c>
      <c r="D4" s="14">
        <f>SUM(Table1[Number of HITs approved - Last 30 days])</f>
        <v>871</v>
      </c>
    </row>
    <row r="5" spans="2:8" ht="21" x14ac:dyDescent="0.25">
      <c r="B5" s="14" t="s">
        <v>1880</v>
      </c>
      <c r="C5" s="14">
        <f>C3-C4</f>
        <v>48</v>
      </c>
      <c r="D5" s="14">
        <f>D3-D4</f>
        <v>73</v>
      </c>
    </row>
    <row r="6" spans="2:8" ht="24.75" customHeight="1" x14ac:dyDescent="0.25">
      <c r="B6" s="14" t="s">
        <v>1881</v>
      </c>
      <c r="C6" s="16">
        <f>C5/C3</f>
        <v>8.3916083916083919E-2</v>
      </c>
      <c r="D6" s="16">
        <f>D5/D3</f>
        <v>7.7330508474576273E-2</v>
      </c>
    </row>
    <row r="8" spans="2:8" ht="36.75" x14ac:dyDescent="0.25">
      <c r="B8" s="14" t="s">
        <v>1875</v>
      </c>
      <c r="C8" s="14" t="s">
        <v>1876</v>
      </c>
      <c r="D8" s="14" t="s">
        <v>1877</v>
      </c>
    </row>
    <row r="9" spans="2:8" ht="28.5" customHeight="1" x14ac:dyDescent="0.25">
      <c r="B9" s="14" t="s">
        <v>1883</v>
      </c>
      <c r="C9" s="14">
        <f>COUNTIF(Table1[HITS submitted before],"&lt;&gt;0")</f>
        <v>544</v>
      </c>
      <c r="D9" s="14">
        <f>COUNTIF(Table1[Number of HITs approved or rejected - Last 30 days],"&lt;&gt;0")</f>
        <v>418</v>
      </c>
    </row>
    <row r="10" spans="2:8" ht="43.5" customHeight="1" x14ac:dyDescent="0.25">
      <c r="B10" s="14" t="s">
        <v>1884</v>
      </c>
      <c r="C10" s="14">
        <f>COUNTIF(Table1[HITs rejected before],"&lt;&gt;0")</f>
        <v>48</v>
      </c>
      <c r="D10" s="14">
        <f>COUNTIFS(Table1[Rejected 30 days],"&lt;&gt;0",Table1[Worker in Second study], "&lt;&gt;0")</f>
        <v>52</v>
      </c>
    </row>
    <row r="11" spans="2:8" ht="25.5" customHeight="1" x14ac:dyDescent="0.25">
      <c r="B11" s="14" t="s">
        <v>1885</v>
      </c>
      <c r="C11" s="16">
        <f>C10/C9</f>
        <v>8.8235294117647065E-2</v>
      </c>
      <c r="D11" s="16">
        <f>D10/D9</f>
        <v>0.12440191387559808</v>
      </c>
    </row>
    <row r="13" spans="2:8" x14ac:dyDescent="0.25">
      <c r="B13" t="s">
        <v>1887</v>
      </c>
    </row>
    <row r="14" spans="2:8" ht="36.75" x14ac:dyDescent="0.25">
      <c r="B14" s="14" t="s">
        <v>1875</v>
      </c>
      <c r="C14" s="14" t="s">
        <v>1876</v>
      </c>
      <c r="D14" s="14" t="s">
        <v>1877</v>
      </c>
    </row>
    <row r="15" spans="2:8" ht="30" customHeight="1" x14ac:dyDescent="0.25">
      <c r="B15" s="14" t="s">
        <v>1883</v>
      </c>
      <c r="C15" s="14">
        <f>COUNTIF(Table1[HITS submitted before],"&lt;&gt;0")</f>
        <v>544</v>
      </c>
      <c r="D15" s="14">
        <f>COUNTIF(Table1[Number of HITs approved or rejected - Last 30 days],"&lt;&gt;0")</f>
        <v>418</v>
      </c>
    </row>
    <row r="16" spans="2:8" ht="51.75" customHeight="1" x14ac:dyDescent="0.25">
      <c r="B16" s="14" t="s">
        <v>1886</v>
      </c>
      <c r="C16" s="14">
        <f>COUNTIF(Table1[HITs rejected before],"&lt;&gt;0")</f>
        <v>48</v>
      </c>
      <c r="D16" s="14">
        <f>COUNTIFS(Table1[Submitted by workers who were completely rejected],"&lt;&gt;0", Table1[Worker in Second study],"&lt;&gt;0")</f>
        <v>42</v>
      </c>
      <c r="G16" s="4">
        <f>Table11139[[#This Row],[Experiment-2
(July 2015)]]/D10</f>
        <v>0.80769230769230771</v>
      </c>
      <c r="H16" t="s">
        <v>1890</v>
      </c>
    </row>
    <row r="17" spans="2:9" ht="26.25" customHeight="1" x14ac:dyDescent="0.25">
      <c r="B17" s="14" t="s">
        <v>1892</v>
      </c>
      <c r="C17" s="16">
        <f>C16/C10</f>
        <v>1</v>
      </c>
      <c r="D17" s="16">
        <f>D16/D10</f>
        <v>0.80769230769230771</v>
      </c>
    </row>
    <row r="18" spans="2:9" ht="26.25" customHeight="1" x14ac:dyDescent="0.25">
      <c r="B18" s="24" t="s">
        <v>1912</v>
      </c>
      <c r="C18" s="25">
        <f>C5</f>
        <v>48</v>
      </c>
      <c r="D18" s="25">
        <f>D5</f>
        <v>73</v>
      </c>
      <c r="H18">
        <v>73</v>
      </c>
      <c r="I18">
        <f>H18/1029</f>
        <v>7.0942662779397467E-2</v>
      </c>
    </row>
    <row r="19" spans="2:9" ht="63" x14ac:dyDescent="0.25">
      <c r="B19" s="14" t="s">
        <v>1913</v>
      </c>
      <c r="C19" s="25">
        <v>48</v>
      </c>
      <c r="D19" s="25">
        <f>SUM(Table1[Submitted by workers who were completely rejected])</f>
        <v>50</v>
      </c>
      <c r="G19" s="4">
        <f>Table11139[[#This Row],[Experiment-2
(July 2015)]]/D5</f>
        <v>0.68493150684931503</v>
      </c>
      <c r="H19" t="s">
        <v>1891</v>
      </c>
    </row>
    <row r="20" spans="2:9" ht="21" x14ac:dyDescent="0.25">
      <c r="B20" s="14" t="s">
        <v>1914</v>
      </c>
      <c r="C20" s="15">
        <f>C19/C5</f>
        <v>1</v>
      </c>
      <c r="D20" s="16">
        <f>D19/D5</f>
        <v>0.68493150684931503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24"/>
  <sheetViews>
    <sheetView topLeftCell="D1" workbookViewId="0">
      <selection activeCell="I21" sqref="I21"/>
    </sheetView>
  </sheetViews>
  <sheetFormatPr defaultRowHeight="15" x14ac:dyDescent="0.25"/>
  <cols>
    <col min="2" max="2" width="12.28515625" customWidth="1"/>
    <col min="6" max="6" width="12.42578125" customWidth="1"/>
    <col min="7" max="7" width="10.7109375" customWidth="1"/>
    <col min="8" max="8" width="12.42578125" customWidth="1"/>
    <col min="10" max="10" width="16.85546875" customWidth="1"/>
    <col min="11" max="11" width="16.5703125" customWidth="1"/>
    <col min="12" max="12" width="12.85546875" customWidth="1"/>
    <col min="13" max="13" width="10.85546875" customWidth="1"/>
    <col min="18" max="18" width="11.28515625" customWidth="1"/>
    <col min="19" max="19" width="12.85546875" customWidth="1"/>
    <col min="20" max="20" width="14.140625" customWidth="1"/>
    <col min="21" max="21" width="11" customWidth="1"/>
    <col min="25" max="25" width="11.85546875" customWidth="1"/>
    <col min="26" max="26" width="14" customWidth="1"/>
  </cols>
  <sheetData>
    <row r="2" spans="2:26" x14ac:dyDescent="0.25">
      <c r="R2" s="19" t="s">
        <v>1908</v>
      </c>
      <c r="V2" t="s">
        <v>1909</v>
      </c>
    </row>
    <row r="3" spans="2:26" ht="60" customHeight="1" x14ac:dyDescent="0.25">
      <c r="B3" s="3" t="s">
        <v>1894</v>
      </c>
      <c r="C3" s="3" t="s">
        <v>1911</v>
      </c>
      <c r="F3" s="3" t="s">
        <v>1895</v>
      </c>
      <c r="G3" s="3" t="s">
        <v>1904</v>
      </c>
      <c r="H3" s="3" t="s">
        <v>1896</v>
      </c>
      <c r="J3" s="3" t="s">
        <v>1899</v>
      </c>
      <c r="K3" s="3" t="s">
        <v>1900</v>
      </c>
      <c r="L3" s="3" t="s">
        <v>1901</v>
      </c>
      <c r="M3" s="3" t="s">
        <v>1902</v>
      </c>
      <c r="N3" t="s">
        <v>1898</v>
      </c>
      <c r="R3" s="3" t="s">
        <v>1906</v>
      </c>
      <c r="S3" s="3" t="s">
        <v>1905</v>
      </c>
      <c r="T3" s="3" t="s">
        <v>1897</v>
      </c>
      <c r="U3" s="3" t="s">
        <v>1907</v>
      </c>
      <c r="Y3" s="20" t="s">
        <v>1906</v>
      </c>
      <c r="Z3" s="23" t="s">
        <v>1910</v>
      </c>
    </row>
    <row r="4" spans="2:26" x14ac:dyDescent="0.25">
      <c r="B4">
        <f>IF(AND(Table1[[#This Row],[Rejected 30 days]]&lt;&gt;0,Table1[[#This Row],[Worker in Second study]]&lt;&gt;0),Table1[[#This Row],[Rejected 30 days]],0)</f>
        <v>2</v>
      </c>
      <c r="F4" s="3">
        <v>1</v>
      </c>
      <c r="G4" s="3">
        <f>COUNTIF($B$4:$B$924,"="&amp;F4)</f>
        <v>43</v>
      </c>
      <c r="H4" s="3">
        <f>G4*F4</f>
        <v>43</v>
      </c>
      <c r="J4">
        <v>1</v>
      </c>
      <c r="K4">
        <f>Distribution!E2</f>
        <v>241</v>
      </c>
      <c r="L4">
        <f>Distribution!N2</f>
        <v>206</v>
      </c>
      <c r="M4">
        <f>Table10[[#This Row],[Workers with that level of rejection]]</f>
        <v>43</v>
      </c>
      <c r="N4" s="4">
        <f>Table10[[#This Row],[Workers with that level of rejection]]/K4</f>
        <v>0.17842323651452283</v>
      </c>
      <c r="O4" s="4">
        <f>M4/$M$15</f>
        <v>0.82692307692307687</v>
      </c>
      <c r="Q4">
        <f>K4-L4</f>
        <v>35</v>
      </c>
      <c r="R4" s="10">
        <v>1</v>
      </c>
      <c r="S4" s="10">
        <f>COUNTIFS(Table1[Number of HITs approved or rejected - Last 30 days],"="&amp;R4,Table1[Rejected 30 days],"&lt;&gt;0")</f>
        <v>38</v>
      </c>
      <c r="T4" s="10">
        <f>K4</f>
        <v>241</v>
      </c>
      <c r="U4" s="18">
        <f>S4/T4</f>
        <v>0.15767634854771784</v>
      </c>
      <c r="Y4" s="22">
        <v>1</v>
      </c>
      <c r="Z4" s="21">
        <f>COUNTIFS(Table1[Number of HITs approved or rejected - Last 30 days],"="&amp;Y4,Table1[Submitted by workers who were completely rejected],"&lt;&gt;0")</f>
        <v>38</v>
      </c>
    </row>
    <row r="5" spans="2:26" x14ac:dyDescent="0.25">
      <c r="B5">
        <f>IF(AND(Table1[[#This Row],[Rejected 30 days]]&lt;&gt;0,Table1[[#This Row],[Worker in Second study]]&lt;&gt;0),Table1[[#This Row],[Rejected 30 days]],0)</f>
        <v>5</v>
      </c>
      <c r="F5" s="3">
        <v>2</v>
      </c>
      <c r="G5" s="3">
        <f t="shared" ref="G5:G11" si="0">COUNTIF($B$4:$B$924,"="&amp;F5)</f>
        <v>4</v>
      </c>
      <c r="H5" s="3">
        <f t="shared" ref="H5:H11" si="1">G5*F5</f>
        <v>8</v>
      </c>
      <c r="J5">
        <v>2</v>
      </c>
      <c r="K5">
        <f>Distribution!E3</f>
        <v>57</v>
      </c>
      <c r="L5">
        <f>Distribution!N3</f>
        <v>54</v>
      </c>
      <c r="M5">
        <f>Table10[[#This Row],[Workers with that level of rejection]]</f>
        <v>4</v>
      </c>
      <c r="N5" s="4">
        <f>Table10[[#This Row],[Workers with that level of rejection]]/K5</f>
        <v>7.0175438596491224E-2</v>
      </c>
      <c r="O5" s="4">
        <f t="shared" ref="O5:O11" si="2">M5/$M$15</f>
        <v>7.6923076923076927E-2</v>
      </c>
      <c r="R5" s="10">
        <v>2</v>
      </c>
      <c r="S5" s="10">
        <f>COUNTIFS(Table1[Number of HITs approved or rejected - Last 30 days],"="&amp;R5,Table1[Rejected 30 days],"&lt;&gt;0")</f>
        <v>4</v>
      </c>
      <c r="T5" s="10">
        <f t="shared" ref="T5:T11" si="3">K5</f>
        <v>57</v>
      </c>
      <c r="U5" s="18">
        <f t="shared" ref="U5:U11" si="4">S5/T5</f>
        <v>7.0175438596491224E-2</v>
      </c>
      <c r="Y5" s="22">
        <v>2</v>
      </c>
      <c r="Z5" s="21">
        <f>COUNTIFS(Table1[Number of HITs approved or rejected - Last 30 days],"="&amp;Y5,Table1[Submitted by workers who were completely rejected],"&lt;&gt;0")</f>
        <v>2</v>
      </c>
    </row>
    <row r="6" spans="2:26" x14ac:dyDescent="0.25">
      <c r="B6">
        <f>IF(AND(Table1[[#This Row],[Rejected 30 days]]&lt;&gt;0,Table1[[#This Row],[Worker in Second study]]&lt;&gt;0),Table1[[#This Row],[Rejected 30 days]],0)</f>
        <v>4</v>
      </c>
      <c r="F6" s="3">
        <v>3</v>
      </c>
      <c r="G6" s="3">
        <f t="shared" si="0"/>
        <v>1</v>
      </c>
      <c r="H6" s="3">
        <f t="shared" si="1"/>
        <v>3</v>
      </c>
      <c r="J6">
        <v>3</v>
      </c>
      <c r="K6">
        <f>Distribution!E4</f>
        <v>35</v>
      </c>
      <c r="L6">
        <f>Distribution!N4</f>
        <v>34</v>
      </c>
      <c r="M6">
        <f>Table10[[#This Row],[Workers with that level of rejection]]</f>
        <v>1</v>
      </c>
      <c r="N6" s="4">
        <f>Table10[[#This Row],[Workers with that level of rejection]]/K6</f>
        <v>2.8571428571428571E-2</v>
      </c>
      <c r="O6" s="4">
        <f t="shared" si="2"/>
        <v>1.9230769230769232E-2</v>
      </c>
      <c r="R6" s="10">
        <v>3</v>
      </c>
      <c r="S6" s="10">
        <f>COUNTIFS(Table1[Number of HITs approved or rejected - Last 30 days],"="&amp;R6,Table1[Rejected 30 days],"&lt;&gt;0")</f>
        <v>2</v>
      </c>
      <c r="T6" s="10">
        <f t="shared" si="3"/>
        <v>35</v>
      </c>
      <c r="U6" s="18">
        <f t="shared" si="4"/>
        <v>5.7142857142857141E-2</v>
      </c>
      <c r="Y6" s="22">
        <v>3</v>
      </c>
      <c r="Z6" s="21">
        <f>COUNTIFS(Table1[Number of HITs approved or rejected - Last 30 days],"="&amp;Y6,Table1[Submitted by workers who were completely rejected],"&lt;&gt;0")</f>
        <v>1</v>
      </c>
    </row>
    <row r="7" spans="2:26" x14ac:dyDescent="0.25">
      <c r="B7">
        <f>IF(AND(Table1[[#This Row],[Rejected 30 days]]&lt;&gt;0,Table1[[#This Row],[Worker in Second study]]&lt;&gt;0),Table1[[#This Row],[Rejected 30 days]],0)</f>
        <v>0</v>
      </c>
      <c r="F7" s="3">
        <v>4</v>
      </c>
      <c r="G7" s="3">
        <f t="shared" si="0"/>
        <v>1</v>
      </c>
      <c r="H7" s="3">
        <f t="shared" si="1"/>
        <v>4</v>
      </c>
      <c r="J7">
        <v>4</v>
      </c>
      <c r="K7">
        <f>Distribution!E5</f>
        <v>25</v>
      </c>
      <c r="L7">
        <f>Distribution!N5</f>
        <v>27</v>
      </c>
      <c r="M7">
        <f>Table10[[#This Row],[Workers with that level of rejection]]</f>
        <v>1</v>
      </c>
      <c r="N7" s="4">
        <f>Table10[[#This Row],[Workers with that level of rejection]]/K7</f>
        <v>0.04</v>
      </c>
      <c r="O7" s="4">
        <f t="shared" si="2"/>
        <v>1.9230769230769232E-2</v>
      </c>
      <c r="R7" s="10">
        <v>4</v>
      </c>
      <c r="S7" s="10">
        <f>COUNTIFS(Table1[Number of HITs approved or rejected - Last 30 days],"="&amp;R7,Table1[Rejected 30 days],"&lt;&gt;0")</f>
        <v>0</v>
      </c>
      <c r="T7" s="10">
        <f t="shared" si="3"/>
        <v>25</v>
      </c>
      <c r="U7" s="18">
        <f t="shared" si="4"/>
        <v>0</v>
      </c>
      <c r="Y7" s="22">
        <v>4</v>
      </c>
      <c r="Z7" s="21">
        <f>COUNTIFS(Table1[Number of HITs approved or rejected - Last 30 days],"="&amp;Y7,Table1[Submitted by workers who were completely rejected],"&lt;&gt;0")</f>
        <v>0</v>
      </c>
    </row>
    <row r="8" spans="2:26" x14ac:dyDescent="0.25">
      <c r="B8">
        <f>IF(AND(Table1[[#This Row],[Rejected 30 days]]&lt;&gt;0,Table1[[#This Row],[Worker in Second study]]&lt;&gt;0),Table1[[#This Row],[Rejected 30 days]],0)</f>
        <v>0</v>
      </c>
      <c r="F8" s="3">
        <v>5</v>
      </c>
      <c r="G8" s="3">
        <f t="shared" si="0"/>
        <v>3</v>
      </c>
      <c r="H8" s="3">
        <f t="shared" si="1"/>
        <v>15</v>
      </c>
      <c r="J8">
        <v>5</v>
      </c>
      <c r="K8">
        <f>Distribution!E6</f>
        <v>17</v>
      </c>
      <c r="L8">
        <f>Distribution!N6</f>
        <v>17</v>
      </c>
      <c r="M8">
        <f>Table10[[#This Row],[Workers with that level of rejection]]</f>
        <v>3</v>
      </c>
      <c r="N8" s="4">
        <f>Table10[[#This Row],[Workers with that level of rejection]]/K8</f>
        <v>0.17647058823529413</v>
      </c>
      <c r="O8" s="4">
        <f t="shared" si="2"/>
        <v>5.7692307692307696E-2</v>
      </c>
      <c r="R8" s="10">
        <v>5</v>
      </c>
      <c r="S8" s="10">
        <f>COUNTIFS(Table1[Number of HITs approved or rejected - Last 30 days],"="&amp;R8,Table1[Rejected 30 days],"&lt;&gt;0")</f>
        <v>2</v>
      </c>
      <c r="T8" s="10">
        <f t="shared" si="3"/>
        <v>17</v>
      </c>
      <c r="U8" s="18">
        <f t="shared" si="4"/>
        <v>0.11764705882352941</v>
      </c>
      <c r="Y8" s="22">
        <v>5</v>
      </c>
      <c r="Z8" s="21">
        <f>COUNTIFS(Table1[Number of HITs approved or rejected - Last 30 days],"="&amp;Y8,Table1[Submitted by workers who were completely rejected],"&lt;&gt;0")</f>
        <v>1</v>
      </c>
    </row>
    <row r="9" spans="2:26" x14ac:dyDescent="0.25">
      <c r="B9">
        <f>IF(AND(Table1[[#This Row],[Rejected 30 days]]&lt;&gt;0,Table1[[#This Row],[Worker in Second study]]&lt;&gt;0),Table1[[#This Row],[Rejected 30 days]],0)</f>
        <v>0</v>
      </c>
      <c r="F9" s="3">
        <v>6</v>
      </c>
      <c r="G9" s="3">
        <f t="shared" si="0"/>
        <v>0</v>
      </c>
      <c r="H9" s="3">
        <f t="shared" si="1"/>
        <v>0</v>
      </c>
      <c r="J9">
        <v>6</v>
      </c>
      <c r="K9">
        <f>Distribution!E7</f>
        <v>17</v>
      </c>
      <c r="L9">
        <f>Distribution!N7</f>
        <v>15</v>
      </c>
      <c r="M9">
        <f>Table10[[#This Row],[Workers with that level of rejection]]</f>
        <v>0</v>
      </c>
      <c r="N9" s="4">
        <f>Table10[[#This Row],[Workers with that level of rejection]]/K9</f>
        <v>0</v>
      </c>
      <c r="O9" s="4">
        <f t="shared" si="2"/>
        <v>0</v>
      </c>
      <c r="R9" s="10">
        <v>6</v>
      </c>
      <c r="S9" s="10">
        <f>COUNTIFS(Table1[Number of HITs approved or rejected - Last 30 days],"="&amp;R9,Table1[Rejected 30 days],"&lt;&gt;0")</f>
        <v>2</v>
      </c>
      <c r="T9" s="10">
        <f t="shared" si="3"/>
        <v>17</v>
      </c>
      <c r="U9" s="18">
        <f t="shared" si="4"/>
        <v>0.11764705882352941</v>
      </c>
      <c r="Y9" s="22">
        <v>6</v>
      </c>
      <c r="Z9" s="21">
        <f>COUNTIFS(Table1[Number of HITs approved or rejected - Last 30 days],"="&amp;Y9,Table1[Submitted by workers who were completely rejected],"&lt;&gt;0")</f>
        <v>0</v>
      </c>
    </row>
    <row r="10" spans="2:26" x14ac:dyDescent="0.25">
      <c r="B10">
        <f>IF(AND(Table1[[#This Row],[Rejected 30 days]]&lt;&gt;0,Table1[[#This Row],[Worker in Second study]]&lt;&gt;0),Table1[[#This Row],[Rejected 30 days]],0)</f>
        <v>0</v>
      </c>
      <c r="F10" s="3">
        <v>7</v>
      </c>
      <c r="G10" s="3">
        <f t="shared" si="0"/>
        <v>0</v>
      </c>
      <c r="H10" s="3">
        <f t="shared" si="1"/>
        <v>0</v>
      </c>
      <c r="J10">
        <v>7</v>
      </c>
      <c r="K10">
        <f>Distribution!E8</f>
        <v>13</v>
      </c>
      <c r="L10">
        <f>Distribution!N8</f>
        <v>12</v>
      </c>
      <c r="M10">
        <f>Table10[[#This Row],[Workers with that level of rejection]]</f>
        <v>0</v>
      </c>
      <c r="N10" s="4">
        <f>Table10[[#This Row],[Workers with that level of rejection]]/K10</f>
        <v>0</v>
      </c>
      <c r="O10" s="4">
        <f t="shared" si="2"/>
        <v>0</v>
      </c>
      <c r="R10" s="10">
        <v>7</v>
      </c>
      <c r="S10" s="10">
        <f>COUNTIFS(Table1[Number of HITs approved or rejected - Last 30 days],"="&amp;R10,Table1[Rejected 30 days],"&lt;&gt;0")</f>
        <v>1</v>
      </c>
      <c r="T10" s="10">
        <f t="shared" si="3"/>
        <v>13</v>
      </c>
      <c r="U10" s="18">
        <f t="shared" si="4"/>
        <v>7.6923076923076927E-2</v>
      </c>
      <c r="Y10" s="22">
        <v>7</v>
      </c>
      <c r="Z10" s="21">
        <f>COUNTIFS(Table1[Number of HITs approved or rejected - Last 30 days],"="&amp;Y10,Table1[Submitted by workers who were completely rejected],"&lt;&gt;0")</f>
        <v>0</v>
      </c>
    </row>
    <row r="11" spans="2:26" x14ac:dyDescent="0.25">
      <c r="B11">
        <f>IF(AND(Table1[[#This Row],[Rejected 30 days]]&lt;&gt;0,Table1[[#This Row],[Worker in Second study]]&lt;&gt;0),Table1[[#This Row],[Rejected 30 days]],0)</f>
        <v>0</v>
      </c>
      <c r="F11" s="3">
        <v>8</v>
      </c>
      <c r="G11" s="3">
        <f t="shared" si="0"/>
        <v>0</v>
      </c>
      <c r="H11" s="3">
        <f t="shared" si="1"/>
        <v>0</v>
      </c>
      <c r="J11">
        <v>8</v>
      </c>
      <c r="K11">
        <f>Distribution!E9</f>
        <v>12</v>
      </c>
      <c r="L11">
        <f>Distribution!N9</f>
        <v>11</v>
      </c>
      <c r="M11">
        <f>Table10[[#This Row],[Workers with that level of rejection]]</f>
        <v>0</v>
      </c>
      <c r="N11" s="4">
        <f>Table10[[#This Row],[Workers with that level of rejection]]/K11</f>
        <v>0</v>
      </c>
      <c r="O11" s="4">
        <f t="shared" si="2"/>
        <v>0</v>
      </c>
      <c r="R11" s="10">
        <v>8</v>
      </c>
      <c r="S11" s="10">
        <f>COUNTIFS(Table1[Number of HITs approved or rejected - Last 30 days],"="&amp;R11,Table1[Rejected 30 days],"&lt;&gt;0")</f>
        <v>2</v>
      </c>
      <c r="T11" s="10">
        <f t="shared" si="3"/>
        <v>12</v>
      </c>
      <c r="U11" s="18">
        <f t="shared" si="4"/>
        <v>0.16666666666666666</v>
      </c>
      <c r="Y11" s="22">
        <v>8</v>
      </c>
      <c r="Z11" s="21">
        <f>COUNTIFS(Table1[Number of HITs approved or rejected - Last 30 days],"="&amp;Y11,Table1[Submitted by workers who were completely rejected],"&lt;&gt;0")</f>
        <v>0</v>
      </c>
    </row>
    <row r="12" spans="2:26" x14ac:dyDescent="0.25">
      <c r="B12">
        <f>IF(AND(Table1[[#This Row],[Rejected 30 days]]&lt;&gt;0,Table1[[#This Row],[Worker in Second study]]&lt;&gt;0),Table1[[#This Row],[Rejected 30 days]],0)</f>
        <v>0</v>
      </c>
      <c r="F12" s="17" t="s">
        <v>1893</v>
      </c>
      <c r="G12" s="17">
        <f>SUM(G4:G11)</f>
        <v>52</v>
      </c>
      <c r="H12" s="17">
        <f>SUM(H4:H11)</f>
        <v>73</v>
      </c>
      <c r="J12">
        <v>9</v>
      </c>
      <c r="K12">
        <f>Distribution!E10</f>
        <v>0</v>
      </c>
      <c r="L12">
        <f>Distribution!N10</f>
        <v>0</v>
      </c>
      <c r="M12">
        <v>0</v>
      </c>
      <c r="N12" t="e">
        <f>Table10[[#This Row],[Workers with that level of rejection]]/K12</f>
        <v>#DIV/0!</v>
      </c>
      <c r="R12" s="10">
        <v>9</v>
      </c>
      <c r="S12" s="10">
        <f>COUNTIFS(Table1[Number of HITs approved or rejected - Last 30 days],"="&amp;R12,Table1[Rejected 30 days],"&lt;&gt;0")</f>
        <v>0</v>
      </c>
      <c r="T12" s="10">
        <f t="shared" ref="T12:T13" si="5">K12</f>
        <v>0</v>
      </c>
      <c r="U12" s="18">
        <v>0</v>
      </c>
      <c r="Y12" s="22">
        <v>9</v>
      </c>
      <c r="Z12" s="21">
        <f>COUNTIFS(Table1[Number of HITs approved or rejected - Last 30 days],"="&amp;Y12,Table1[Submitted by workers who were completely rejected],"&lt;&gt;0")</f>
        <v>0</v>
      </c>
    </row>
    <row r="13" spans="2:26" x14ac:dyDescent="0.25">
      <c r="B13">
        <f>IF(AND(Table1[[#This Row],[Rejected 30 days]]&lt;&gt;0,Table1[[#This Row],[Worker in Second study]]&lt;&gt;0),Table1[[#This Row],[Rejected 30 days]],0)</f>
        <v>0</v>
      </c>
      <c r="J13">
        <v>10</v>
      </c>
      <c r="K13">
        <f>Distribution!E11</f>
        <v>1</v>
      </c>
      <c r="L13">
        <f>Distribution!N11</f>
        <v>0</v>
      </c>
      <c r="M13">
        <v>0</v>
      </c>
      <c r="N13" t="e">
        <f>Table10[[#This Row],[Workers with that level of rejection]]/K13</f>
        <v>#VALUE!</v>
      </c>
      <c r="R13" s="10">
        <v>10</v>
      </c>
      <c r="S13" s="10">
        <f>COUNTIFS(Table1[Number of HITs approved or rejected - Last 30 days],"="&amp;R13,Table1[Rejected 30 days],"&lt;&gt;0")</f>
        <v>1</v>
      </c>
      <c r="T13" s="10">
        <f t="shared" si="5"/>
        <v>1</v>
      </c>
      <c r="U13" s="18">
        <f t="shared" ref="U13" si="6">S13/T13</f>
        <v>1</v>
      </c>
      <c r="Y13" s="22">
        <v>10</v>
      </c>
      <c r="Z13" s="21">
        <f>COUNTIFS(Table1[Number of HITs approved or rejected - Last 30 days],"="&amp;Y13,Table1[Submitted by workers who were completely rejected],"&lt;&gt;0")</f>
        <v>0</v>
      </c>
    </row>
    <row r="14" spans="2:26" x14ac:dyDescent="0.25">
      <c r="B14">
        <f>IF(AND(Table1[[#This Row],[Rejected 30 days]]&lt;&gt;0,Table1[[#This Row],[Worker in Second study]]&lt;&gt;0),Table1[[#This Row],[Rejected 30 days]],0)</f>
        <v>0</v>
      </c>
      <c r="N14" t="e">
        <f>Table10[[#This Row],[Workers with that level of rejection]]/K14</f>
        <v>#VALUE!</v>
      </c>
    </row>
    <row r="15" spans="2:26" x14ac:dyDescent="0.25">
      <c r="B15">
        <f>IF(AND(Table1[[#This Row],[Rejected 30 days]]&lt;&gt;0,Table1[[#This Row],[Worker in Second study]]&lt;&gt;0),Table1[[#This Row],[Rejected 30 days]],0)</f>
        <v>0</v>
      </c>
      <c r="J15" t="s">
        <v>1903</v>
      </c>
      <c r="K15">
        <f>SUM(K4:K13)</f>
        <v>418</v>
      </c>
      <c r="L15">
        <f>SUM(L4:L13)</f>
        <v>376</v>
      </c>
      <c r="M15">
        <f>SUM(M4:M13)</f>
        <v>52</v>
      </c>
    </row>
    <row r="16" spans="2:26" x14ac:dyDescent="0.25">
      <c r="B16">
        <f>IF(AND(Table1[[#This Row],[Rejected 30 days]]&lt;&gt;0,Table1[[#This Row],[Worker in Second study]]&lt;&gt;0),Table1[[#This Row],[Rejected 30 days]],0)</f>
        <v>0</v>
      </c>
      <c r="M16">
        <f>K15-L15</f>
        <v>42</v>
      </c>
    </row>
    <row r="17" spans="2:2" x14ac:dyDescent="0.25">
      <c r="B17">
        <f>IF(AND(Table1[[#This Row],[Rejected 30 days]]&lt;&gt;0,Table1[[#This Row],[Worker in Second study]]&lt;&gt;0),Table1[[#This Row],[Rejected 30 days]],0)</f>
        <v>2</v>
      </c>
    </row>
    <row r="18" spans="2:2" x14ac:dyDescent="0.25">
      <c r="B18">
        <f>IF(AND(Table1[[#This Row],[Rejected 30 days]]&lt;&gt;0,Table1[[#This Row],[Worker in Second study]]&lt;&gt;0),Table1[[#This Row],[Rejected 30 days]],0)</f>
        <v>0</v>
      </c>
    </row>
    <row r="19" spans="2:2" x14ac:dyDescent="0.25">
      <c r="B19">
        <f>IF(AND(Table1[[#This Row],[Rejected 30 days]]&lt;&gt;0,Table1[[#This Row],[Worker in Second study]]&lt;&gt;0),Table1[[#This Row],[Rejected 30 days]],0)</f>
        <v>0</v>
      </c>
    </row>
    <row r="20" spans="2:2" x14ac:dyDescent="0.25">
      <c r="B20">
        <f>IF(AND(Table1[[#This Row],[Rejected 30 days]]&lt;&gt;0,Table1[[#This Row],[Worker in Second study]]&lt;&gt;0),Table1[[#This Row],[Rejected 30 days]],0)</f>
        <v>0</v>
      </c>
    </row>
    <row r="21" spans="2:2" x14ac:dyDescent="0.25">
      <c r="B21">
        <f>IF(AND(Table1[[#This Row],[Rejected 30 days]]&lt;&gt;0,Table1[[#This Row],[Worker in Second study]]&lt;&gt;0),Table1[[#This Row],[Rejected 30 days]],0)</f>
        <v>0</v>
      </c>
    </row>
    <row r="22" spans="2:2" x14ac:dyDescent="0.25">
      <c r="B22">
        <f>IF(AND(Table1[[#This Row],[Rejected 30 days]]&lt;&gt;0,Table1[[#This Row],[Worker in Second study]]&lt;&gt;0),Table1[[#This Row],[Rejected 30 days]],0)</f>
        <v>0</v>
      </c>
    </row>
    <row r="23" spans="2:2" x14ac:dyDescent="0.25">
      <c r="B23">
        <f>IF(AND(Table1[[#This Row],[Rejected 30 days]]&lt;&gt;0,Table1[[#This Row],[Worker in Second study]]&lt;&gt;0),Table1[[#This Row],[Rejected 30 days]],0)</f>
        <v>0</v>
      </c>
    </row>
    <row r="24" spans="2:2" x14ac:dyDescent="0.25">
      <c r="B24">
        <f>IF(AND(Table1[[#This Row],[Rejected 30 days]]&lt;&gt;0,Table1[[#This Row],[Worker in Second study]]&lt;&gt;0),Table1[[#This Row],[Rejected 30 days]],0)</f>
        <v>0</v>
      </c>
    </row>
    <row r="25" spans="2:2" x14ac:dyDescent="0.25">
      <c r="B25">
        <f>IF(AND(Table1[[#This Row],[Rejected 30 days]]&lt;&gt;0,Table1[[#This Row],[Worker in Second study]]&lt;&gt;0),Table1[[#This Row],[Rejected 30 days]],0)</f>
        <v>0</v>
      </c>
    </row>
    <row r="26" spans="2:2" x14ac:dyDescent="0.25">
      <c r="B26">
        <f>IF(AND(Table1[[#This Row],[Rejected 30 days]]&lt;&gt;0,Table1[[#This Row],[Worker in Second study]]&lt;&gt;0),Table1[[#This Row],[Rejected 30 days]],0)</f>
        <v>0</v>
      </c>
    </row>
    <row r="27" spans="2:2" x14ac:dyDescent="0.25">
      <c r="B27">
        <f>IF(AND(Table1[[#This Row],[Rejected 30 days]]&lt;&gt;0,Table1[[#This Row],[Worker in Second study]]&lt;&gt;0),Table1[[#This Row],[Rejected 30 days]],0)</f>
        <v>0</v>
      </c>
    </row>
    <row r="28" spans="2:2" x14ac:dyDescent="0.25">
      <c r="B28">
        <f>IF(AND(Table1[[#This Row],[Rejected 30 days]]&lt;&gt;0,Table1[[#This Row],[Worker in Second study]]&lt;&gt;0),Table1[[#This Row],[Rejected 30 days]],0)</f>
        <v>0</v>
      </c>
    </row>
    <row r="29" spans="2:2" x14ac:dyDescent="0.25">
      <c r="B29">
        <f>IF(AND(Table1[[#This Row],[Rejected 30 days]]&lt;&gt;0,Table1[[#This Row],[Worker in Second study]]&lt;&gt;0),Table1[[#This Row],[Rejected 30 days]],0)</f>
        <v>0</v>
      </c>
    </row>
    <row r="30" spans="2:2" x14ac:dyDescent="0.25">
      <c r="B30">
        <f>IF(AND(Table1[[#This Row],[Rejected 30 days]]&lt;&gt;0,Table1[[#This Row],[Worker in Second study]]&lt;&gt;0),Table1[[#This Row],[Rejected 30 days]],0)</f>
        <v>5</v>
      </c>
    </row>
    <row r="31" spans="2:2" x14ac:dyDescent="0.25">
      <c r="B31">
        <f>IF(AND(Table1[[#This Row],[Rejected 30 days]]&lt;&gt;0,Table1[[#This Row],[Worker in Second study]]&lt;&gt;0),Table1[[#This Row],[Rejected 30 days]],0)</f>
        <v>1</v>
      </c>
    </row>
    <row r="32" spans="2:2" x14ac:dyDescent="0.25">
      <c r="B32">
        <f>IF(AND(Table1[[#This Row],[Rejected 30 days]]&lt;&gt;0,Table1[[#This Row],[Worker in Second study]]&lt;&gt;0),Table1[[#This Row],[Rejected 30 days]],0)</f>
        <v>0</v>
      </c>
    </row>
    <row r="33" spans="2:2" x14ac:dyDescent="0.25">
      <c r="B33">
        <f>IF(AND(Table1[[#This Row],[Rejected 30 days]]&lt;&gt;0,Table1[[#This Row],[Worker in Second study]]&lt;&gt;0),Table1[[#This Row],[Rejected 30 days]],0)</f>
        <v>0</v>
      </c>
    </row>
    <row r="34" spans="2:2" x14ac:dyDescent="0.25">
      <c r="B34">
        <f>IF(AND(Table1[[#This Row],[Rejected 30 days]]&lt;&gt;0,Table1[[#This Row],[Worker in Second study]]&lt;&gt;0),Table1[[#This Row],[Rejected 30 days]],0)</f>
        <v>0</v>
      </c>
    </row>
    <row r="35" spans="2:2" x14ac:dyDescent="0.25">
      <c r="B35">
        <f>IF(AND(Table1[[#This Row],[Rejected 30 days]]&lt;&gt;0,Table1[[#This Row],[Worker in Second study]]&lt;&gt;0),Table1[[#This Row],[Rejected 30 days]],0)</f>
        <v>0</v>
      </c>
    </row>
    <row r="36" spans="2:2" x14ac:dyDescent="0.25">
      <c r="B36">
        <f>IF(AND(Table1[[#This Row],[Rejected 30 days]]&lt;&gt;0,Table1[[#This Row],[Worker in Second study]]&lt;&gt;0),Table1[[#This Row],[Rejected 30 days]],0)</f>
        <v>0</v>
      </c>
    </row>
    <row r="37" spans="2:2" x14ac:dyDescent="0.25">
      <c r="B37">
        <f>IF(AND(Table1[[#This Row],[Rejected 30 days]]&lt;&gt;0,Table1[[#This Row],[Worker in Second study]]&lt;&gt;0),Table1[[#This Row],[Rejected 30 days]],0)</f>
        <v>0</v>
      </c>
    </row>
    <row r="38" spans="2:2" x14ac:dyDescent="0.25">
      <c r="B38">
        <f>IF(AND(Table1[[#This Row],[Rejected 30 days]]&lt;&gt;0,Table1[[#This Row],[Worker in Second study]]&lt;&gt;0),Table1[[#This Row],[Rejected 30 days]],0)</f>
        <v>0</v>
      </c>
    </row>
    <row r="39" spans="2:2" x14ac:dyDescent="0.25">
      <c r="B39">
        <f>IF(AND(Table1[[#This Row],[Rejected 30 days]]&lt;&gt;0,Table1[[#This Row],[Worker in Second study]]&lt;&gt;0),Table1[[#This Row],[Rejected 30 days]],0)</f>
        <v>0</v>
      </c>
    </row>
    <row r="40" spans="2:2" x14ac:dyDescent="0.25">
      <c r="B40">
        <f>IF(AND(Table1[[#This Row],[Rejected 30 days]]&lt;&gt;0,Table1[[#This Row],[Worker in Second study]]&lt;&gt;0),Table1[[#This Row],[Rejected 30 days]],0)</f>
        <v>0</v>
      </c>
    </row>
    <row r="41" spans="2:2" x14ac:dyDescent="0.25">
      <c r="B41">
        <f>IF(AND(Table1[[#This Row],[Rejected 30 days]]&lt;&gt;0,Table1[[#This Row],[Worker in Second study]]&lt;&gt;0),Table1[[#This Row],[Rejected 30 days]],0)</f>
        <v>0</v>
      </c>
    </row>
    <row r="42" spans="2:2" x14ac:dyDescent="0.25">
      <c r="B42">
        <f>IF(AND(Table1[[#This Row],[Rejected 30 days]]&lt;&gt;0,Table1[[#This Row],[Worker in Second study]]&lt;&gt;0),Table1[[#This Row],[Rejected 30 days]],0)</f>
        <v>0</v>
      </c>
    </row>
    <row r="43" spans="2:2" x14ac:dyDescent="0.25">
      <c r="B43">
        <f>IF(AND(Table1[[#This Row],[Rejected 30 days]]&lt;&gt;0,Table1[[#This Row],[Worker in Second study]]&lt;&gt;0),Table1[[#This Row],[Rejected 30 days]],0)</f>
        <v>0</v>
      </c>
    </row>
    <row r="44" spans="2:2" x14ac:dyDescent="0.25">
      <c r="B44">
        <f>IF(AND(Table1[[#This Row],[Rejected 30 days]]&lt;&gt;0,Table1[[#This Row],[Worker in Second study]]&lt;&gt;0),Table1[[#This Row],[Rejected 30 days]],0)</f>
        <v>0</v>
      </c>
    </row>
    <row r="45" spans="2:2" x14ac:dyDescent="0.25">
      <c r="B45">
        <f>IF(AND(Table1[[#This Row],[Rejected 30 days]]&lt;&gt;0,Table1[[#This Row],[Worker in Second study]]&lt;&gt;0),Table1[[#This Row],[Rejected 30 days]],0)</f>
        <v>0</v>
      </c>
    </row>
    <row r="46" spans="2:2" x14ac:dyDescent="0.25">
      <c r="B46">
        <f>IF(AND(Table1[[#This Row],[Rejected 30 days]]&lt;&gt;0,Table1[[#This Row],[Worker in Second study]]&lt;&gt;0),Table1[[#This Row],[Rejected 30 days]],0)</f>
        <v>0</v>
      </c>
    </row>
    <row r="47" spans="2:2" x14ac:dyDescent="0.25">
      <c r="B47">
        <f>IF(AND(Table1[[#This Row],[Rejected 30 days]]&lt;&gt;0,Table1[[#This Row],[Worker in Second study]]&lt;&gt;0),Table1[[#This Row],[Rejected 30 days]],0)</f>
        <v>5</v>
      </c>
    </row>
    <row r="48" spans="2:2" x14ac:dyDescent="0.25">
      <c r="B48">
        <f>IF(AND(Table1[[#This Row],[Rejected 30 days]]&lt;&gt;0,Table1[[#This Row],[Worker in Second study]]&lt;&gt;0),Table1[[#This Row],[Rejected 30 days]],0)</f>
        <v>0</v>
      </c>
    </row>
    <row r="49" spans="2:2" x14ac:dyDescent="0.25">
      <c r="B49">
        <f>IF(AND(Table1[[#This Row],[Rejected 30 days]]&lt;&gt;0,Table1[[#This Row],[Worker in Second study]]&lt;&gt;0),Table1[[#This Row],[Rejected 30 days]],0)</f>
        <v>0</v>
      </c>
    </row>
    <row r="50" spans="2:2" x14ac:dyDescent="0.25">
      <c r="B50">
        <f>IF(AND(Table1[[#This Row],[Rejected 30 days]]&lt;&gt;0,Table1[[#This Row],[Worker in Second study]]&lt;&gt;0),Table1[[#This Row],[Rejected 30 days]],0)</f>
        <v>0</v>
      </c>
    </row>
    <row r="51" spans="2:2" x14ac:dyDescent="0.25">
      <c r="B51">
        <f>IF(AND(Table1[[#This Row],[Rejected 30 days]]&lt;&gt;0,Table1[[#This Row],[Worker in Second study]]&lt;&gt;0),Table1[[#This Row],[Rejected 30 days]],0)</f>
        <v>1</v>
      </c>
    </row>
    <row r="52" spans="2:2" x14ac:dyDescent="0.25">
      <c r="B52">
        <f>IF(AND(Table1[[#This Row],[Rejected 30 days]]&lt;&gt;0,Table1[[#This Row],[Worker in Second study]]&lt;&gt;0),Table1[[#This Row],[Rejected 30 days]],0)</f>
        <v>0</v>
      </c>
    </row>
    <row r="53" spans="2:2" x14ac:dyDescent="0.25">
      <c r="B53">
        <f>IF(AND(Table1[[#This Row],[Rejected 30 days]]&lt;&gt;0,Table1[[#This Row],[Worker in Second study]]&lt;&gt;0),Table1[[#This Row],[Rejected 30 days]],0)</f>
        <v>0</v>
      </c>
    </row>
    <row r="54" spans="2:2" x14ac:dyDescent="0.25">
      <c r="B54">
        <f>IF(AND(Table1[[#This Row],[Rejected 30 days]]&lt;&gt;0,Table1[[#This Row],[Worker in Second study]]&lt;&gt;0),Table1[[#This Row],[Rejected 30 days]],0)</f>
        <v>0</v>
      </c>
    </row>
    <row r="55" spans="2:2" x14ac:dyDescent="0.25">
      <c r="B55">
        <f>IF(AND(Table1[[#This Row],[Rejected 30 days]]&lt;&gt;0,Table1[[#This Row],[Worker in Second study]]&lt;&gt;0),Table1[[#This Row],[Rejected 30 days]],0)</f>
        <v>0</v>
      </c>
    </row>
    <row r="56" spans="2:2" x14ac:dyDescent="0.25">
      <c r="B56">
        <f>IF(AND(Table1[[#This Row],[Rejected 30 days]]&lt;&gt;0,Table1[[#This Row],[Worker in Second study]]&lt;&gt;0),Table1[[#This Row],[Rejected 30 days]],0)</f>
        <v>0</v>
      </c>
    </row>
    <row r="57" spans="2:2" x14ac:dyDescent="0.25">
      <c r="B57">
        <f>IF(AND(Table1[[#This Row],[Rejected 30 days]]&lt;&gt;0,Table1[[#This Row],[Worker in Second study]]&lt;&gt;0),Table1[[#This Row],[Rejected 30 days]],0)</f>
        <v>0</v>
      </c>
    </row>
    <row r="58" spans="2:2" x14ac:dyDescent="0.25">
      <c r="B58">
        <f>IF(AND(Table1[[#This Row],[Rejected 30 days]]&lt;&gt;0,Table1[[#This Row],[Worker in Second study]]&lt;&gt;0),Table1[[#This Row],[Rejected 30 days]],0)</f>
        <v>0</v>
      </c>
    </row>
    <row r="59" spans="2:2" x14ac:dyDescent="0.25">
      <c r="B59">
        <f>IF(AND(Table1[[#This Row],[Rejected 30 days]]&lt;&gt;0,Table1[[#This Row],[Worker in Second study]]&lt;&gt;0),Table1[[#This Row],[Rejected 30 days]],0)</f>
        <v>0</v>
      </c>
    </row>
    <row r="60" spans="2:2" x14ac:dyDescent="0.25">
      <c r="B60">
        <f>IF(AND(Table1[[#This Row],[Rejected 30 days]]&lt;&gt;0,Table1[[#This Row],[Worker in Second study]]&lt;&gt;0),Table1[[#This Row],[Rejected 30 days]],0)</f>
        <v>0</v>
      </c>
    </row>
    <row r="61" spans="2:2" x14ac:dyDescent="0.25">
      <c r="B61">
        <f>IF(AND(Table1[[#This Row],[Rejected 30 days]]&lt;&gt;0,Table1[[#This Row],[Worker in Second study]]&lt;&gt;0),Table1[[#This Row],[Rejected 30 days]],0)</f>
        <v>0</v>
      </c>
    </row>
    <row r="62" spans="2:2" x14ac:dyDescent="0.25">
      <c r="B62">
        <f>IF(AND(Table1[[#This Row],[Rejected 30 days]]&lt;&gt;0,Table1[[#This Row],[Worker in Second study]]&lt;&gt;0),Table1[[#This Row],[Rejected 30 days]],0)</f>
        <v>0</v>
      </c>
    </row>
    <row r="63" spans="2:2" x14ac:dyDescent="0.25">
      <c r="B63">
        <f>IF(AND(Table1[[#This Row],[Rejected 30 days]]&lt;&gt;0,Table1[[#This Row],[Worker in Second study]]&lt;&gt;0),Table1[[#This Row],[Rejected 30 days]],0)</f>
        <v>0</v>
      </c>
    </row>
    <row r="64" spans="2:2" x14ac:dyDescent="0.25">
      <c r="B64">
        <f>IF(AND(Table1[[#This Row],[Rejected 30 days]]&lt;&gt;0,Table1[[#This Row],[Worker in Second study]]&lt;&gt;0),Table1[[#This Row],[Rejected 30 days]],0)</f>
        <v>0</v>
      </c>
    </row>
    <row r="65" spans="2:2" x14ac:dyDescent="0.25">
      <c r="B65">
        <f>IF(AND(Table1[[#This Row],[Rejected 30 days]]&lt;&gt;0,Table1[[#This Row],[Worker in Second study]]&lt;&gt;0),Table1[[#This Row],[Rejected 30 days]],0)</f>
        <v>0</v>
      </c>
    </row>
    <row r="66" spans="2:2" x14ac:dyDescent="0.25">
      <c r="B66">
        <f>IF(AND(Table1[[#This Row],[Rejected 30 days]]&lt;&gt;0,Table1[[#This Row],[Worker in Second study]]&lt;&gt;0),Table1[[#This Row],[Rejected 30 days]],0)</f>
        <v>0</v>
      </c>
    </row>
    <row r="67" spans="2:2" x14ac:dyDescent="0.25">
      <c r="B67">
        <f>IF(AND(Table1[[#This Row],[Rejected 30 days]]&lt;&gt;0,Table1[[#This Row],[Worker in Second study]]&lt;&gt;0),Table1[[#This Row],[Rejected 30 days]],0)</f>
        <v>0</v>
      </c>
    </row>
    <row r="68" spans="2:2" x14ac:dyDescent="0.25">
      <c r="B68">
        <f>IF(AND(Table1[[#This Row],[Rejected 30 days]]&lt;&gt;0,Table1[[#This Row],[Worker in Second study]]&lt;&gt;0),Table1[[#This Row],[Rejected 30 days]],0)</f>
        <v>0</v>
      </c>
    </row>
    <row r="69" spans="2:2" x14ac:dyDescent="0.25">
      <c r="B69">
        <f>IF(AND(Table1[[#This Row],[Rejected 30 days]]&lt;&gt;0,Table1[[#This Row],[Worker in Second study]]&lt;&gt;0),Table1[[#This Row],[Rejected 30 days]],0)</f>
        <v>0</v>
      </c>
    </row>
    <row r="70" spans="2:2" x14ac:dyDescent="0.25">
      <c r="B70">
        <f>IF(AND(Table1[[#This Row],[Rejected 30 days]]&lt;&gt;0,Table1[[#This Row],[Worker in Second study]]&lt;&gt;0),Table1[[#This Row],[Rejected 30 days]],0)</f>
        <v>0</v>
      </c>
    </row>
    <row r="71" spans="2:2" x14ac:dyDescent="0.25">
      <c r="B71">
        <f>IF(AND(Table1[[#This Row],[Rejected 30 days]]&lt;&gt;0,Table1[[#This Row],[Worker in Second study]]&lt;&gt;0),Table1[[#This Row],[Rejected 30 days]],0)</f>
        <v>0</v>
      </c>
    </row>
    <row r="72" spans="2:2" x14ac:dyDescent="0.25">
      <c r="B72">
        <f>IF(AND(Table1[[#This Row],[Rejected 30 days]]&lt;&gt;0,Table1[[#This Row],[Worker in Second study]]&lt;&gt;0),Table1[[#This Row],[Rejected 30 days]],0)</f>
        <v>0</v>
      </c>
    </row>
    <row r="73" spans="2:2" x14ac:dyDescent="0.25">
      <c r="B73">
        <f>IF(AND(Table1[[#This Row],[Rejected 30 days]]&lt;&gt;0,Table1[[#This Row],[Worker in Second study]]&lt;&gt;0),Table1[[#This Row],[Rejected 30 days]],0)</f>
        <v>0</v>
      </c>
    </row>
    <row r="74" spans="2:2" x14ac:dyDescent="0.25">
      <c r="B74">
        <f>IF(AND(Table1[[#This Row],[Rejected 30 days]]&lt;&gt;0,Table1[[#This Row],[Worker in Second study]]&lt;&gt;0),Table1[[#This Row],[Rejected 30 days]],0)</f>
        <v>0</v>
      </c>
    </row>
    <row r="75" spans="2:2" x14ac:dyDescent="0.25">
      <c r="B75">
        <f>IF(AND(Table1[[#This Row],[Rejected 30 days]]&lt;&gt;0,Table1[[#This Row],[Worker in Second study]]&lt;&gt;0),Table1[[#This Row],[Rejected 30 days]],0)</f>
        <v>0</v>
      </c>
    </row>
    <row r="76" spans="2:2" x14ac:dyDescent="0.25">
      <c r="B76">
        <f>IF(AND(Table1[[#This Row],[Rejected 30 days]]&lt;&gt;0,Table1[[#This Row],[Worker in Second study]]&lt;&gt;0),Table1[[#This Row],[Rejected 30 days]],0)</f>
        <v>0</v>
      </c>
    </row>
    <row r="77" spans="2:2" x14ac:dyDescent="0.25">
      <c r="B77">
        <f>IF(AND(Table1[[#This Row],[Rejected 30 days]]&lt;&gt;0,Table1[[#This Row],[Worker in Second study]]&lt;&gt;0),Table1[[#This Row],[Rejected 30 days]],0)</f>
        <v>0</v>
      </c>
    </row>
    <row r="78" spans="2:2" x14ac:dyDescent="0.25">
      <c r="B78">
        <f>IF(AND(Table1[[#This Row],[Rejected 30 days]]&lt;&gt;0,Table1[[#This Row],[Worker in Second study]]&lt;&gt;0),Table1[[#This Row],[Rejected 30 days]],0)</f>
        <v>0</v>
      </c>
    </row>
    <row r="79" spans="2:2" x14ac:dyDescent="0.25">
      <c r="B79">
        <f>IF(AND(Table1[[#This Row],[Rejected 30 days]]&lt;&gt;0,Table1[[#This Row],[Worker in Second study]]&lt;&gt;0),Table1[[#This Row],[Rejected 30 days]],0)</f>
        <v>0</v>
      </c>
    </row>
    <row r="80" spans="2:2" x14ac:dyDescent="0.25">
      <c r="B80">
        <f>IF(AND(Table1[[#This Row],[Rejected 30 days]]&lt;&gt;0,Table1[[#This Row],[Worker in Second study]]&lt;&gt;0),Table1[[#This Row],[Rejected 30 days]],0)</f>
        <v>0</v>
      </c>
    </row>
    <row r="81" spans="2:2" x14ac:dyDescent="0.25">
      <c r="B81">
        <f>IF(AND(Table1[[#This Row],[Rejected 30 days]]&lt;&gt;0,Table1[[#This Row],[Worker in Second study]]&lt;&gt;0),Table1[[#This Row],[Rejected 30 days]],0)</f>
        <v>0</v>
      </c>
    </row>
    <row r="82" spans="2:2" x14ac:dyDescent="0.25">
      <c r="B82">
        <f>IF(AND(Table1[[#This Row],[Rejected 30 days]]&lt;&gt;0,Table1[[#This Row],[Worker in Second study]]&lt;&gt;0),Table1[[#This Row],[Rejected 30 days]],0)</f>
        <v>0</v>
      </c>
    </row>
    <row r="83" spans="2:2" x14ac:dyDescent="0.25">
      <c r="B83">
        <f>IF(AND(Table1[[#This Row],[Rejected 30 days]]&lt;&gt;0,Table1[[#This Row],[Worker in Second study]]&lt;&gt;0),Table1[[#This Row],[Rejected 30 days]],0)</f>
        <v>0</v>
      </c>
    </row>
    <row r="84" spans="2:2" x14ac:dyDescent="0.25">
      <c r="B84">
        <f>IF(AND(Table1[[#This Row],[Rejected 30 days]]&lt;&gt;0,Table1[[#This Row],[Worker in Second study]]&lt;&gt;0),Table1[[#This Row],[Rejected 30 days]],0)</f>
        <v>0</v>
      </c>
    </row>
    <row r="85" spans="2:2" x14ac:dyDescent="0.25">
      <c r="B85">
        <f>IF(AND(Table1[[#This Row],[Rejected 30 days]]&lt;&gt;0,Table1[[#This Row],[Worker in Second study]]&lt;&gt;0),Table1[[#This Row],[Rejected 30 days]],0)</f>
        <v>0</v>
      </c>
    </row>
    <row r="86" spans="2:2" x14ac:dyDescent="0.25">
      <c r="B86">
        <f>IF(AND(Table1[[#This Row],[Rejected 30 days]]&lt;&gt;0,Table1[[#This Row],[Worker in Second study]]&lt;&gt;0),Table1[[#This Row],[Rejected 30 days]],0)</f>
        <v>0</v>
      </c>
    </row>
    <row r="87" spans="2:2" x14ac:dyDescent="0.25">
      <c r="B87">
        <f>IF(AND(Table1[[#This Row],[Rejected 30 days]]&lt;&gt;0,Table1[[#This Row],[Worker in Second study]]&lt;&gt;0),Table1[[#This Row],[Rejected 30 days]],0)</f>
        <v>0</v>
      </c>
    </row>
    <row r="88" spans="2:2" x14ac:dyDescent="0.25">
      <c r="B88">
        <f>IF(AND(Table1[[#This Row],[Rejected 30 days]]&lt;&gt;0,Table1[[#This Row],[Worker in Second study]]&lt;&gt;0),Table1[[#This Row],[Rejected 30 days]],0)</f>
        <v>0</v>
      </c>
    </row>
    <row r="89" spans="2:2" x14ac:dyDescent="0.25">
      <c r="B89">
        <f>IF(AND(Table1[[#This Row],[Rejected 30 days]]&lt;&gt;0,Table1[[#This Row],[Worker in Second study]]&lt;&gt;0),Table1[[#This Row],[Rejected 30 days]],0)</f>
        <v>3</v>
      </c>
    </row>
    <row r="90" spans="2:2" x14ac:dyDescent="0.25">
      <c r="B90">
        <f>IF(AND(Table1[[#This Row],[Rejected 30 days]]&lt;&gt;0,Table1[[#This Row],[Worker in Second study]]&lt;&gt;0),Table1[[#This Row],[Rejected 30 days]],0)</f>
        <v>0</v>
      </c>
    </row>
    <row r="91" spans="2:2" x14ac:dyDescent="0.25">
      <c r="B91">
        <f>IF(AND(Table1[[#This Row],[Rejected 30 days]]&lt;&gt;0,Table1[[#This Row],[Worker in Second study]]&lt;&gt;0),Table1[[#This Row],[Rejected 30 days]],0)</f>
        <v>0</v>
      </c>
    </row>
    <row r="92" spans="2:2" x14ac:dyDescent="0.25">
      <c r="B92">
        <f>IF(AND(Table1[[#This Row],[Rejected 30 days]]&lt;&gt;0,Table1[[#This Row],[Worker in Second study]]&lt;&gt;0),Table1[[#This Row],[Rejected 30 days]],0)</f>
        <v>1</v>
      </c>
    </row>
    <row r="93" spans="2:2" x14ac:dyDescent="0.25">
      <c r="B93">
        <f>IF(AND(Table1[[#This Row],[Rejected 30 days]]&lt;&gt;0,Table1[[#This Row],[Worker in Second study]]&lt;&gt;0),Table1[[#This Row],[Rejected 30 days]],0)</f>
        <v>0</v>
      </c>
    </row>
    <row r="94" spans="2:2" x14ac:dyDescent="0.25">
      <c r="B94">
        <f>IF(AND(Table1[[#This Row],[Rejected 30 days]]&lt;&gt;0,Table1[[#This Row],[Worker in Second study]]&lt;&gt;0),Table1[[#This Row],[Rejected 30 days]],0)</f>
        <v>0</v>
      </c>
    </row>
    <row r="95" spans="2:2" x14ac:dyDescent="0.25">
      <c r="B95">
        <f>IF(AND(Table1[[#This Row],[Rejected 30 days]]&lt;&gt;0,Table1[[#This Row],[Worker in Second study]]&lt;&gt;0),Table1[[#This Row],[Rejected 30 days]],0)</f>
        <v>0</v>
      </c>
    </row>
    <row r="96" spans="2:2" x14ac:dyDescent="0.25">
      <c r="B96">
        <f>IF(AND(Table1[[#This Row],[Rejected 30 days]]&lt;&gt;0,Table1[[#This Row],[Worker in Second study]]&lt;&gt;0),Table1[[#This Row],[Rejected 30 days]],0)</f>
        <v>0</v>
      </c>
    </row>
    <row r="97" spans="2:2" x14ac:dyDescent="0.25">
      <c r="B97">
        <f>IF(AND(Table1[[#This Row],[Rejected 30 days]]&lt;&gt;0,Table1[[#This Row],[Worker in Second study]]&lt;&gt;0),Table1[[#This Row],[Rejected 30 days]],0)</f>
        <v>0</v>
      </c>
    </row>
    <row r="98" spans="2:2" x14ac:dyDescent="0.25">
      <c r="B98">
        <f>IF(AND(Table1[[#This Row],[Rejected 30 days]]&lt;&gt;0,Table1[[#This Row],[Worker in Second study]]&lt;&gt;0),Table1[[#This Row],[Rejected 30 days]],0)</f>
        <v>0</v>
      </c>
    </row>
    <row r="99" spans="2:2" x14ac:dyDescent="0.25">
      <c r="B99">
        <f>IF(AND(Table1[[#This Row],[Rejected 30 days]]&lt;&gt;0,Table1[[#This Row],[Worker in Second study]]&lt;&gt;0),Table1[[#This Row],[Rejected 30 days]],0)</f>
        <v>0</v>
      </c>
    </row>
    <row r="100" spans="2:2" x14ac:dyDescent="0.25">
      <c r="B100">
        <f>IF(AND(Table1[[#This Row],[Rejected 30 days]]&lt;&gt;0,Table1[[#This Row],[Worker in Second study]]&lt;&gt;0),Table1[[#This Row],[Rejected 30 days]],0)</f>
        <v>0</v>
      </c>
    </row>
    <row r="101" spans="2:2" x14ac:dyDescent="0.25">
      <c r="B101">
        <f>IF(AND(Table1[[#This Row],[Rejected 30 days]]&lt;&gt;0,Table1[[#This Row],[Worker in Second study]]&lt;&gt;0),Table1[[#This Row],[Rejected 30 days]],0)</f>
        <v>0</v>
      </c>
    </row>
    <row r="102" spans="2:2" x14ac:dyDescent="0.25">
      <c r="B102">
        <f>IF(AND(Table1[[#This Row],[Rejected 30 days]]&lt;&gt;0,Table1[[#This Row],[Worker in Second study]]&lt;&gt;0),Table1[[#This Row],[Rejected 30 days]],0)</f>
        <v>0</v>
      </c>
    </row>
    <row r="103" spans="2:2" x14ac:dyDescent="0.25">
      <c r="B103">
        <f>IF(AND(Table1[[#This Row],[Rejected 30 days]]&lt;&gt;0,Table1[[#This Row],[Worker in Second study]]&lt;&gt;0),Table1[[#This Row],[Rejected 30 days]],0)</f>
        <v>0</v>
      </c>
    </row>
    <row r="104" spans="2:2" x14ac:dyDescent="0.25">
      <c r="B104">
        <f>IF(AND(Table1[[#This Row],[Rejected 30 days]]&lt;&gt;0,Table1[[#This Row],[Worker in Second study]]&lt;&gt;0),Table1[[#This Row],[Rejected 30 days]],0)</f>
        <v>0</v>
      </c>
    </row>
    <row r="105" spans="2:2" x14ac:dyDescent="0.25">
      <c r="B105">
        <f>IF(AND(Table1[[#This Row],[Rejected 30 days]]&lt;&gt;0,Table1[[#This Row],[Worker in Second study]]&lt;&gt;0),Table1[[#This Row],[Rejected 30 days]],0)</f>
        <v>0</v>
      </c>
    </row>
    <row r="106" spans="2:2" x14ac:dyDescent="0.25">
      <c r="B106">
        <f>IF(AND(Table1[[#This Row],[Rejected 30 days]]&lt;&gt;0,Table1[[#This Row],[Worker in Second study]]&lt;&gt;0),Table1[[#This Row],[Rejected 30 days]],0)</f>
        <v>0</v>
      </c>
    </row>
    <row r="107" spans="2:2" x14ac:dyDescent="0.25">
      <c r="B107">
        <f>IF(AND(Table1[[#This Row],[Rejected 30 days]]&lt;&gt;0,Table1[[#This Row],[Worker in Second study]]&lt;&gt;0),Table1[[#This Row],[Rejected 30 days]],0)</f>
        <v>0</v>
      </c>
    </row>
    <row r="108" spans="2:2" x14ac:dyDescent="0.25">
      <c r="B108">
        <f>IF(AND(Table1[[#This Row],[Rejected 30 days]]&lt;&gt;0,Table1[[#This Row],[Worker in Second study]]&lt;&gt;0),Table1[[#This Row],[Rejected 30 days]],0)</f>
        <v>0</v>
      </c>
    </row>
    <row r="109" spans="2:2" x14ac:dyDescent="0.25">
      <c r="B109">
        <f>IF(AND(Table1[[#This Row],[Rejected 30 days]]&lt;&gt;0,Table1[[#This Row],[Worker in Second study]]&lt;&gt;0),Table1[[#This Row],[Rejected 30 days]],0)</f>
        <v>0</v>
      </c>
    </row>
    <row r="110" spans="2:2" x14ac:dyDescent="0.25">
      <c r="B110">
        <f>IF(AND(Table1[[#This Row],[Rejected 30 days]]&lt;&gt;0,Table1[[#This Row],[Worker in Second study]]&lt;&gt;0),Table1[[#This Row],[Rejected 30 days]],0)</f>
        <v>0</v>
      </c>
    </row>
    <row r="111" spans="2:2" x14ac:dyDescent="0.25">
      <c r="B111">
        <f>IF(AND(Table1[[#This Row],[Rejected 30 days]]&lt;&gt;0,Table1[[#This Row],[Worker in Second study]]&lt;&gt;0),Table1[[#This Row],[Rejected 30 days]],0)</f>
        <v>0</v>
      </c>
    </row>
    <row r="112" spans="2:2" x14ac:dyDescent="0.25">
      <c r="B112">
        <f>IF(AND(Table1[[#This Row],[Rejected 30 days]]&lt;&gt;0,Table1[[#This Row],[Worker in Second study]]&lt;&gt;0),Table1[[#This Row],[Rejected 30 days]],0)</f>
        <v>0</v>
      </c>
    </row>
    <row r="113" spans="2:2" x14ac:dyDescent="0.25">
      <c r="B113">
        <f>IF(AND(Table1[[#This Row],[Rejected 30 days]]&lt;&gt;0,Table1[[#This Row],[Worker in Second study]]&lt;&gt;0),Table1[[#This Row],[Rejected 30 days]],0)</f>
        <v>0</v>
      </c>
    </row>
    <row r="114" spans="2:2" x14ac:dyDescent="0.25">
      <c r="B114">
        <f>IF(AND(Table1[[#This Row],[Rejected 30 days]]&lt;&gt;0,Table1[[#This Row],[Worker in Second study]]&lt;&gt;0),Table1[[#This Row],[Rejected 30 days]],0)</f>
        <v>0</v>
      </c>
    </row>
    <row r="115" spans="2:2" x14ac:dyDescent="0.25">
      <c r="B115">
        <f>IF(AND(Table1[[#This Row],[Rejected 30 days]]&lt;&gt;0,Table1[[#This Row],[Worker in Second study]]&lt;&gt;0),Table1[[#This Row],[Rejected 30 days]],0)</f>
        <v>0</v>
      </c>
    </row>
    <row r="116" spans="2:2" x14ac:dyDescent="0.25">
      <c r="B116">
        <f>IF(AND(Table1[[#This Row],[Rejected 30 days]]&lt;&gt;0,Table1[[#This Row],[Worker in Second study]]&lt;&gt;0),Table1[[#This Row],[Rejected 30 days]],0)</f>
        <v>0</v>
      </c>
    </row>
    <row r="117" spans="2:2" x14ac:dyDescent="0.25">
      <c r="B117">
        <f>IF(AND(Table1[[#This Row],[Rejected 30 days]]&lt;&gt;0,Table1[[#This Row],[Worker in Second study]]&lt;&gt;0),Table1[[#This Row],[Rejected 30 days]],0)</f>
        <v>0</v>
      </c>
    </row>
    <row r="118" spans="2:2" x14ac:dyDescent="0.25">
      <c r="B118">
        <f>IF(AND(Table1[[#This Row],[Rejected 30 days]]&lt;&gt;0,Table1[[#This Row],[Worker in Second study]]&lt;&gt;0),Table1[[#This Row],[Rejected 30 days]],0)</f>
        <v>0</v>
      </c>
    </row>
    <row r="119" spans="2:2" x14ac:dyDescent="0.25">
      <c r="B119">
        <f>IF(AND(Table1[[#This Row],[Rejected 30 days]]&lt;&gt;0,Table1[[#This Row],[Worker in Second study]]&lt;&gt;0),Table1[[#This Row],[Rejected 30 days]],0)</f>
        <v>0</v>
      </c>
    </row>
    <row r="120" spans="2:2" x14ac:dyDescent="0.25">
      <c r="B120">
        <f>IF(AND(Table1[[#This Row],[Rejected 30 days]]&lt;&gt;0,Table1[[#This Row],[Worker in Second study]]&lt;&gt;0),Table1[[#This Row],[Rejected 30 days]],0)</f>
        <v>0</v>
      </c>
    </row>
    <row r="121" spans="2:2" x14ac:dyDescent="0.25">
      <c r="B121">
        <f>IF(AND(Table1[[#This Row],[Rejected 30 days]]&lt;&gt;0,Table1[[#This Row],[Worker in Second study]]&lt;&gt;0),Table1[[#This Row],[Rejected 30 days]],0)</f>
        <v>0</v>
      </c>
    </row>
    <row r="122" spans="2:2" x14ac:dyDescent="0.25">
      <c r="B122">
        <f>IF(AND(Table1[[#This Row],[Rejected 30 days]]&lt;&gt;0,Table1[[#This Row],[Worker in Second study]]&lt;&gt;0),Table1[[#This Row],[Rejected 30 days]],0)</f>
        <v>0</v>
      </c>
    </row>
    <row r="123" spans="2:2" x14ac:dyDescent="0.25">
      <c r="B123">
        <f>IF(AND(Table1[[#This Row],[Rejected 30 days]]&lt;&gt;0,Table1[[#This Row],[Worker in Second study]]&lt;&gt;0),Table1[[#This Row],[Rejected 30 days]],0)</f>
        <v>0</v>
      </c>
    </row>
    <row r="124" spans="2:2" x14ac:dyDescent="0.25">
      <c r="B124">
        <f>IF(AND(Table1[[#This Row],[Rejected 30 days]]&lt;&gt;0,Table1[[#This Row],[Worker in Second study]]&lt;&gt;0),Table1[[#This Row],[Rejected 30 days]],0)</f>
        <v>2</v>
      </c>
    </row>
    <row r="125" spans="2:2" x14ac:dyDescent="0.25">
      <c r="B125">
        <f>IF(AND(Table1[[#This Row],[Rejected 30 days]]&lt;&gt;0,Table1[[#This Row],[Worker in Second study]]&lt;&gt;0),Table1[[#This Row],[Rejected 30 days]],0)</f>
        <v>2</v>
      </c>
    </row>
    <row r="126" spans="2:2" x14ac:dyDescent="0.25">
      <c r="B126">
        <f>IF(AND(Table1[[#This Row],[Rejected 30 days]]&lt;&gt;0,Table1[[#This Row],[Worker in Second study]]&lt;&gt;0),Table1[[#This Row],[Rejected 30 days]],0)</f>
        <v>0</v>
      </c>
    </row>
    <row r="127" spans="2:2" x14ac:dyDescent="0.25">
      <c r="B127">
        <f>IF(AND(Table1[[#This Row],[Rejected 30 days]]&lt;&gt;0,Table1[[#This Row],[Worker in Second study]]&lt;&gt;0),Table1[[#This Row],[Rejected 30 days]],0)</f>
        <v>0</v>
      </c>
    </row>
    <row r="128" spans="2:2" x14ac:dyDescent="0.25">
      <c r="B128">
        <f>IF(AND(Table1[[#This Row],[Rejected 30 days]]&lt;&gt;0,Table1[[#This Row],[Worker in Second study]]&lt;&gt;0),Table1[[#This Row],[Rejected 30 days]],0)</f>
        <v>0</v>
      </c>
    </row>
    <row r="129" spans="2:2" x14ac:dyDescent="0.25">
      <c r="B129">
        <f>IF(AND(Table1[[#This Row],[Rejected 30 days]]&lt;&gt;0,Table1[[#This Row],[Worker in Second study]]&lt;&gt;0),Table1[[#This Row],[Rejected 30 days]],0)</f>
        <v>0</v>
      </c>
    </row>
    <row r="130" spans="2:2" x14ac:dyDescent="0.25">
      <c r="B130">
        <f>IF(AND(Table1[[#This Row],[Rejected 30 days]]&lt;&gt;0,Table1[[#This Row],[Worker in Second study]]&lt;&gt;0),Table1[[#This Row],[Rejected 30 days]],0)</f>
        <v>0</v>
      </c>
    </row>
    <row r="131" spans="2:2" x14ac:dyDescent="0.25">
      <c r="B131">
        <f>IF(AND(Table1[[#This Row],[Rejected 30 days]]&lt;&gt;0,Table1[[#This Row],[Worker in Second study]]&lt;&gt;0),Table1[[#This Row],[Rejected 30 days]],0)</f>
        <v>0</v>
      </c>
    </row>
    <row r="132" spans="2:2" x14ac:dyDescent="0.25">
      <c r="B132">
        <f>IF(AND(Table1[[#This Row],[Rejected 30 days]]&lt;&gt;0,Table1[[#This Row],[Worker in Second study]]&lt;&gt;0),Table1[[#This Row],[Rejected 30 days]],0)</f>
        <v>1</v>
      </c>
    </row>
    <row r="133" spans="2:2" x14ac:dyDescent="0.25">
      <c r="B133">
        <f>IF(AND(Table1[[#This Row],[Rejected 30 days]]&lt;&gt;0,Table1[[#This Row],[Worker in Second study]]&lt;&gt;0),Table1[[#This Row],[Rejected 30 days]],0)</f>
        <v>1</v>
      </c>
    </row>
    <row r="134" spans="2:2" x14ac:dyDescent="0.25">
      <c r="B134">
        <f>IF(AND(Table1[[#This Row],[Rejected 30 days]]&lt;&gt;0,Table1[[#This Row],[Worker in Second study]]&lt;&gt;0),Table1[[#This Row],[Rejected 30 days]],0)</f>
        <v>0</v>
      </c>
    </row>
    <row r="135" spans="2:2" x14ac:dyDescent="0.25">
      <c r="B135">
        <f>IF(AND(Table1[[#This Row],[Rejected 30 days]]&lt;&gt;0,Table1[[#This Row],[Worker in Second study]]&lt;&gt;0),Table1[[#This Row],[Rejected 30 days]],0)</f>
        <v>0</v>
      </c>
    </row>
    <row r="136" spans="2:2" x14ac:dyDescent="0.25">
      <c r="B136">
        <f>IF(AND(Table1[[#This Row],[Rejected 30 days]]&lt;&gt;0,Table1[[#This Row],[Worker in Second study]]&lt;&gt;0),Table1[[#This Row],[Rejected 30 days]],0)</f>
        <v>0</v>
      </c>
    </row>
    <row r="137" spans="2:2" x14ac:dyDescent="0.25">
      <c r="B137">
        <f>IF(AND(Table1[[#This Row],[Rejected 30 days]]&lt;&gt;0,Table1[[#This Row],[Worker in Second study]]&lt;&gt;0),Table1[[#This Row],[Rejected 30 days]],0)</f>
        <v>0</v>
      </c>
    </row>
    <row r="138" spans="2:2" x14ac:dyDescent="0.25">
      <c r="B138">
        <f>IF(AND(Table1[[#This Row],[Rejected 30 days]]&lt;&gt;0,Table1[[#This Row],[Worker in Second study]]&lt;&gt;0),Table1[[#This Row],[Rejected 30 days]],0)</f>
        <v>0</v>
      </c>
    </row>
    <row r="139" spans="2:2" x14ac:dyDescent="0.25">
      <c r="B139">
        <f>IF(AND(Table1[[#This Row],[Rejected 30 days]]&lt;&gt;0,Table1[[#This Row],[Worker in Second study]]&lt;&gt;0),Table1[[#This Row],[Rejected 30 days]],0)</f>
        <v>0</v>
      </c>
    </row>
    <row r="140" spans="2:2" x14ac:dyDescent="0.25">
      <c r="B140">
        <f>IF(AND(Table1[[#This Row],[Rejected 30 days]]&lt;&gt;0,Table1[[#This Row],[Worker in Second study]]&lt;&gt;0),Table1[[#This Row],[Rejected 30 days]],0)</f>
        <v>0</v>
      </c>
    </row>
    <row r="141" spans="2:2" x14ac:dyDescent="0.25">
      <c r="B141">
        <f>IF(AND(Table1[[#This Row],[Rejected 30 days]]&lt;&gt;0,Table1[[#This Row],[Worker in Second study]]&lt;&gt;0),Table1[[#This Row],[Rejected 30 days]],0)</f>
        <v>0</v>
      </c>
    </row>
    <row r="142" spans="2:2" x14ac:dyDescent="0.25">
      <c r="B142">
        <f>IF(AND(Table1[[#This Row],[Rejected 30 days]]&lt;&gt;0,Table1[[#This Row],[Worker in Second study]]&lt;&gt;0),Table1[[#This Row],[Rejected 30 days]],0)</f>
        <v>0</v>
      </c>
    </row>
    <row r="143" spans="2:2" x14ac:dyDescent="0.25">
      <c r="B143">
        <f>IF(AND(Table1[[#This Row],[Rejected 30 days]]&lt;&gt;0,Table1[[#This Row],[Worker in Second study]]&lt;&gt;0),Table1[[#This Row],[Rejected 30 days]],0)</f>
        <v>0</v>
      </c>
    </row>
    <row r="144" spans="2:2" x14ac:dyDescent="0.25">
      <c r="B144">
        <f>IF(AND(Table1[[#This Row],[Rejected 30 days]]&lt;&gt;0,Table1[[#This Row],[Worker in Second study]]&lt;&gt;0),Table1[[#This Row],[Rejected 30 days]],0)</f>
        <v>0</v>
      </c>
    </row>
    <row r="145" spans="2:2" x14ac:dyDescent="0.25">
      <c r="B145">
        <f>IF(AND(Table1[[#This Row],[Rejected 30 days]]&lt;&gt;0,Table1[[#This Row],[Worker in Second study]]&lt;&gt;0),Table1[[#This Row],[Rejected 30 days]],0)</f>
        <v>0</v>
      </c>
    </row>
    <row r="146" spans="2:2" x14ac:dyDescent="0.25">
      <c r="B146">
        <f>IF(AND(Table1[[#This Row],[Rejected 30 days]]&lt;&gt;0,Table1[[#This Row],[Worker in Second study]]&lt;&gt;0),Table1[[#This Row],[Rejected 30 days]],0)</f>
        <v>0</v>
      </c>
    </row>
    <row r="147" spans="2:2" x14ac:dyDescent="0.25">
      <c r="B147">
        <f>IF(AND(Table1[[#This Row],[Rejected 30 days]]&lt;&gt;0,Table1[[#This Row],[Worker in Second study]]&lt;&gt;0),Table1[[#This Row],[Rejected 30 days]],0)</f>
        <v>0</v>
      </c>
    </row>
    <row r="148" spans="2:2" x14ac:dyDescent="0.25">
      <c r="B148">
        <f>IF(AND(Table1[[#This Row],[Rejected 30 days]]&lt;&gt;0,Table1[[#This Row],[Worker in Second study]]&lt;&gt;0),Table1[[#This Row],[Rejected 30 days]],0)</f>
        <v>0</v>
      </c>
    </row>
    <row r="149" spans="2:2" x14ac:dyDescent="0.25">
      <c r="B149">
        <f>IF(AND(Table1[[#This Row],[Rejected 30 days]]&lt;&gt;0,Table1[[#This Row],[Worker in Second study]]&lt;&gt;0),Table1[[#This Row],[Rejected 30 days]],0)</f>
        <v>0</v>
      </c>
    </row>
    <row r="150" spans="2:2" x14ac:dyDescent="0.25">
      <c r="B150">
        <f>IF(AND(Table1[[#This Row],[Rejected 30 days]]&lt;&gt;0,Table1[[#This Row],[Worker in Second study]]&lt;&gt;0),Table1[[#This Row],[Rejected 30 days]],0)</f>
        <v>0</v>
      </c>
    </row>
    <row r="151" spans="2:2" x14ac:dyDescent="0.25">
      <c r="B151">
        <f>IF(AND(Table1[[#This Row],[Rejected 30 days]]&lt;&gt;0,Table1[[#This Row],[Worker in Second study]]&lt;&gt;0),Table1[[#This Row],[Rejected 30 days]],0)</f>
        <v>0</v>
      </c>
    </row>
    <row r="152" spans="2:2" x14ac:dyDescent="0.25">
      <c r="B152">
        <f>IF(AND(Table1[[#This Row],[Rejected 30 days]]&lt;&gt;0,Table1[[#This Row],[Worker in Second study]]&lt;&gt;0),Table1[[#This Row],[Rejected 30 days]],0)</f>
        <v>0</v>
      </c>
    </row>
    <row r="153" spans="2:2" x14ac:dyDescent="0.25">
      <c r="B153">
        <f>IF(AND(Table1[[#This Row],[Rejected 30 days]]&lt;&gt;0,Table1[[#This Row],[Worker in Second study]]&lt;&gt;0),Table1[[#This Row],[Rejected 30 days]],0)</f>
        <v>0</v>
      </c>
    </row>
    <row r="154" spans="2:2" x14ac:dyDescent="0.25">
      <c r="B154">
        <f>IF(AND(Table1[[#This Row],[Rejected 30 days]]&lt;&gt;0,Table1[[#This Row],[Worker in Second study]]&lt;&gt;0),Table1[[#This Row],[Rejected 30 days]],0)</f>
        <v>0</v>
      </c>
    </row>
    <row r="155" spans="2:2" x14ac:dyDescent="0.25">
      <c r="B155">
        <f>IF(AND(Table1[[#This Row],[Rejected 30 days]]&lt;&gt;0,Table1[[#This Row],[Worker in Second study]]&lt;&gt;0),Table1[[#This Row],[Rejected 30 days]],0)</f>
        <v>0</v>
      </c>
    </row>
    <row r="156" spans="2:2" x14ac:dyDescent="0.25">
      <c r="B156">
        <f>IF(AND(Table1[[#This Row],[Rejected 30 days]]&lt;&gt;0,Table1[[#This Row],[Worker in Second study]]&lt;&gt;0),Table1[[#This Row],[Rejected 30 days]],0)</f>
        <v>0</v>
      </c>
    </row>
    <row r="157" spans="2:2" x14ac:dyDescent="0.25">
      <c r="B157">
        <f>IF(AND(Table1[[#This Row],[Rejected 30 days]]&lt;&gt;0,Table1[[#This Row],[Worker in Second study]]&lt;&gt;0),Table1[[#This Row],[Rejected 30 days]],0)</f>
        <v>0</v>
      </c>
    </row>
    <row r="158" spans="2:2" x14ac:dyDescent="0.25">
      <c r="B158">
        <f>IF(AND(Table1[[#This Row],[Rejected 30 days]]&lt;&gt;0,Table1[[#This Row],[Worker in Second study]]&lt;&gt;0),Table1[[#This Row],[Rejected 30 days]],0)</f>
        <v>0</v>
      </c>
    </row>
    <row r="159" spans="2:2" x14ac:dyDescent="0.25">
      <c r="B159">
        <f>IF(AND(Table1[[#This Row],[Rejected 30 days]]&lt;&gt;0,Table1[[#This Row],[Worker in Second study]]&lt;&gt;0),Table1[[#This Row],[Rejected 30 days]],0)</f>
        <v>0</v>
      </c>
    </row>
    <row r="160" spans="2:2" x14ac:dyDescent="0.25">
      <c r="B160">
        <f>IF(AND(Table1[[#This Row],[Rejected 30 days]]&lt;&gt;0,Table1[[#This Row],[Worker in Second study]]&lt;&gt;0),Table1[[#This Row],[Rejected 30 days]],0)</f>
        <v>0</v>
      </c>
    </row>
    <row r="161" spans="2:2" x14ac:dyDescent="0.25">
      <c r="B161">
        <f>IF(AND(Table1[[#This Row],[Rejected 30 days]]&lt;&gt;0,Table1[[#This Row],[Worker in Second study]]&lt;&gt;0),Table1[[#This Row],[Rejected 30 days]],0)</f>
        <v>0</v>
      </c>
    </row>
    <row r="162" spans="2:2" x14ac:dyDescent="0.25">
      <c r="B162">
        <f>IF(AND(Table1[[#This Row],[Rejected 30 days]]&lt;&gt;0,Table1[[#This Row],[Worker in Second study]]&lt;&gt;0),Table1[[#This Row],[Rejected 30 days]],0)</f>
        <v>0</v>
      </c>
    </row>
    <row r="163" spans="2:2" x14ac:dyDescent="0.25">
      <c r="B163">
        <f>IF(AND(Table1[[#This Row],[Rejected 30 days]]&lt;&gt;0,Table1[[#This Row],[Worker in Second study]]&lt;&gt;0),Table1[[#This Row],[Rejected 30 days]],0)</f>
        <v>0</v>
      </c>
    </row>
    <row r="164" spans="2:2" x14ac:dyDescent="0.25">
      <c r="B164">
        <f>IF(AND(Table1[[#This Row],[Rejected 30 days]]&lt;&gt;0,Table1[[#This Row],[Worker in Second study]]&lt;&gt;0),Table1[[#This Row],[Rejected 30 days]],0)</f>
        <v>0</v>
      </c>
    </row>
    <row r="165" spans="2:2" x14ac:dyDescent="0.25">
      <c r="B165">
        <f>IF(AND(Table1[[#This Row],[Rejected 30 days]]&lt;&gt;0,Table1[[#This Row],[Worker in Second study]]&lt;&gt;0),Table1[[#This Row],[Rejected 30 days]],0)</f>
        <v>0</v>
      </c>
    </row>
    <row r="166" spans="2:2" x14ac:dyDescent="0.25">
      <c r="B166">
        <f>IF(AND(Table1[[#This Row],[Rejected 30 days]]&lt;&gt;0,Table1[[#This Row],[Worker in Second study]]&lt;&gt;0),Table1[[#This Row],[Rejected 30 days]],0)</f>
        <v>0</v>
      </c>
    </row>
    <row r="167" spans="2:2" x14ac:dyDescent="0.25">
      <c r="B167">
        <f>IF(AND(Table1[[#This Row],[Rejected 30 days]]&lt;&gt;0,Table1[[#This Row],[Worker in Second study]]&lt;&gt;0),Table1[[#This Row],[Rejected 30 days]],0)</f>
        <v>0</v>
      </c>
    </row>
    <row r="168" spans="2:2" x14ac:dyDescent="0.25">
      <c r="B168">
        <f>IF(AND(Table1[[#This Row],[Rejected 30 days]]&lt;&gt;0,Table1[[#This Row],[Worker in Second study]]&lt;&gt;0),Table1[[#This Row],[Rejected 30 days]],0)</f>
        <v>0</v>
      </c>
    </row>
    <row r="169" spans="2:2" x14ac:dyDescent="0.25">
      <c r="B169">
        <f>IF(AND(Table1[[#This Row],[Rejected 30 days]]&lt;&gt;0,Table1[[#This Row],[Worker in Second study]]&lt;&gt;0),Table1[[#This Row],[Rejected 30 days]],0)</f>
        <v>0</v>
      </c>
    </row>
    <row r="170" spans="2:2" x14ac:dyDescent="0.25">
      <c r="B170">
        <f>IF(AND(Table1[[#This Row],[Rejected 30 days]]&lt;&gt;0,Table1[[#This Row],[Worker in Second study]]&lt;&gt;0),Table1[[#This Row],[Rejected 30 days]],0)</f>
        <v>0</v>
      </c>
    </row>
    <row r="171" spans="2:2" x14ac:dyDescent="0.25">
      <c r="B171">
        <f>IF(AND(Table1[[#This Row],[Rejected 30 days]]&lt;&gt;0,Table1[[#This Row],[Worker in Second study]]&lt;&gt;0),Table1[[#This Row],[Rejected 30 days]],0)</f>
        <v>0</v>
      </c>
    </row>
    <row r="172" spans="2:2" x14ac:dyDescent="0.25">
      <c r="B172">
        <f>IF(AND(Table1[[#This Row],[Rejected 30 days]]&lt;&gt;0,Table1[[#This Row],[Worker in Second study]]&lt;&gt;0),Table1[[#This Row],[Rejected 30 days]],0)</f>
        <v>0</v>
      </c>
    </row>
    <row r="173" spans="2:2" x14ac:dyDescent="0.25">
      <c r="B173">
        <f>IF(AND(Table1[[#This Row],[Rejected 30 days]]&lt;&gt;0,Table1[[#This Row],[Worker in Second study]]&lt;&gt;0),Table1[[#This Row],[Rejected 30 days]],0)</f>
        <v>0</v>
      </c>
    </row>
    <row r="174" spans="2:2" x14ac:dyDescent="0.25">
      <c r="B174">
        <f>IF(AND(Table1[[#This Row],[Rejected 30 days]]&lt;&gt;0,Table1[[#This Row],[Worker in Second study]]&lt;&gt;0),Table1[[#This Row],[Rejected 30 days]],0)</f>
        <v>0</v>
      </c>
    </row>
    <row r="175" spans="2:2" x14ac:dyDescent="0.25">
      <c r="B175">
        <f>IF(AND(Table1[[#This Row],[Rejected 30 days]]&lt;&gt;0,Table1[[#This Row],[Worker in Second study]]&lt;&gt;0),Table1[[#This Row],[Rejected 30 days]],0)</f>
        <v>0</v>
      </c>
    </row>
    <row r="176" spans="2:2" x14ac:dyDescent="0.25">
      <c r="B176">
        <f>IF(AND(Table1[[#This Row],[Rejected 30 days]]&lt;&gt;0,Table1[[#This Row],[Worker in Second study]]&lt;&gt;0),Table1[[#This Row],[Rejected 30 days]],0)</f>
        <v>0</v>
      </c>
    </row>
    <row r="177" spans="2:2" x14ac:dyDescent="0.25">
      <c r="B177">
        <f>IF(AND(Table1[[#This Row],[Rejected 30 days]]&lt;&gt;0,Table1[[#This Row],[Worker in Second study]]&lt;&gt;0),Table1[[#This Row],[Rejected 30 days]],0)</f>
        <v>0</v>
      </c>
    </row>
    <row r="178" spans="2:2" x14ac:dyDescent="0.25">
      <c r="B178">
        <f>IF(AND(Table1[[#This Row],[Rejected 30 days]]&lt;&gt;0,Table1[[#This Row],[Worker in Second study]]&lt;&gt;0),Table1[[#This Row],[Rejected 30 days]],0)</f>
        <v>0</v>
      </c>
    </row>
    <row r="179" spans="2:2" x14ac:dyDescent="0.25">
      <c r="B179">
        <f>IF(AND(Table1[[#This Row],[Rejected 30 days]]&lt;&gt;0,Table1[[#This Row],[Worker in Second study]]&lt;&gt;0),Table1[[#This Row],[Rejected 30 days]],0)</f>
        <v>0</v>
      </c>
    </row>
    <row r="180" spans="2:2" x14ac:dyDescent="0.25">
      <c r="B180">
        <f>IF(AND(Table1[[#This Row],[Rejected 30 days]]&lt;&gt;0,Table1[[#This Row],[Worker in Second study]]&lt;&gt;0),Table1[[#This Row],[Rejected 30 days]],0)</f>
        <v>0</v>
      </c>
    </row>
    <row r="181" spans="2:2" x14ac:dyDescent="0.25">
      <c r="B181">
        <f>IF(AND(Table1[[#This Row],[Rejected 30 days]]&lt;&gt;0,Table1[[#This Row],[Worker in Second study]]&lt;&gt;0),Table1[[#This Row],[Rejected 30 days]],0)</f>
        <v>1</v>
      </c>
    </row>
    <row r="182" spans="2:2" x14ac:dyDescent="0.25">
      <c r="B182">
        <f>IF(AND(Table1[[#This Row],[Rejected 30 days]]&lt;&gt;0,Table1[[#This Row],[Worker in Second study]]&lt;&gt;0),Table1[[#This Row],[Rejected 30 days]],0)</f>
        <v>1</v>
      </c>
    </row>
    <row r="183" spans="2:2" x14ac:dyDescent="0.25">
      <c r="B183">
        <f>IF(AND(Table1[[#This Row],[Rejected 30 days]]&lt;&gt;0,Table1[[#This Row],[Worker in Second study]]&lt;&gt;0),Table1[[#This Row],[Rejected 30 days]],0)</f>
        <v>0</v>
      </c>
    </row>
    <row r="184" spans="2:2" x14ac:dyDescent="0.25">
      <c r="B184">
        <f>IF(AND(Table1[[#This Row],[Rejected 30 days]]&lt;&gt;0,Table1[[#This Row],[Worker in Second study]]&lt;&gt;0),Table1[[#This Row],[Rejected 30 days]],0)</f>
        <v>0</v>
      </c>
    </row>
    <row r="185" spans="2:2" x14ac:dyDescent="0.25">
      <c r="B185">
        <f>IF(AND(Table1[[#This Row],[Rejected 30 days]]&lt;&gt;0,Table1[[#This Row],[Worker in Second study]]&lt;&gt;0),Table1[[#This Row],[Rejected 30 days]],0)</f>
        <v>0</v>
      </c>
    </row>
    <row r="186" spans="2:2" x14ac:dyDescent="0.25">
      <c r="B186">
        <f>IF(AND(Table1[[#This Row],[Rejected 30 days]]&lt;&gt;0,Table1[[#This Row],[Worker in Second study]]&lt;&gt;0),Table1[[#This Row],[Rejected 30 days]],0)</f>
        <v>0</v>
      </c>
    </row>
    <row r="187" spans="2:2" x14ac:dyDescent="0.25">
      <c r="B187">
        <f>IF(AND(Table1[[#This Row],[Rejected 30 days]]&lt;&gt;0,Table1[[#This Row],[Worker in Second study]]&lt;&gt;0),Table1[[#This Row],[Rejected 30 days]],0)</f>
        <v>0</v>
      </c>
    </row>
    <row r="188" spans="2:2" x14ac:dyDescent="0.25">
      <c r="B188">
        <f>IF(AND(Table1[[#This Row],[Rejected 30 days]]&lt;&gt;0,Table1[[#This Row],[Worker in Second study]]&lt;&gt;0),Table1[[#This Row],[Rejected 30 days]],0)</f>
        <v>0</v>
      </c>
    </row>
    <row r="189" spans="2:2" x14ac:dyDescent="0.25">
      <c r="B189">
        <f>IF(AND(Table1[[#This Row],[Rejected 30 days]]&lt;&gt;0,Table1[[#This Row],[Worker in Second study]]&lt;&gt;0),Table1[[#This Row],[Rejected 30 days]],0)</f>
        <v>0</v>
      </c>
    </row>
    <row r="190" spans="2:2" x14ac:dyDescent="0.25">
      <c r="B190">
        <f>IF(AND(Table1[[#This Row],[Rejected 30 days]]&lt;&gt;0,Table1[[#This Row],[Worker in Second study]]&lt;&gt;0),Table1[[#This Row],[Rejected 30 days]],0)</f>
        <v>0</v>
      </c>
    </row>
    <row r="191" spans="2:2" x14ac:dyDescent="0.25">
      <c r="B191">
        <f>IF(AND(Table1[[#This Row],[Rejected 30 days]]&lt;&gt;0,Table1[[#This Row],[Worker in Second study]]&lt;&gt;0),Table1[[#This Row],[Rejected 30 days]],0)</f>
        <v>0</v>
      </c>
    </row>
    <row r="192" spans="2:2" x14ac:dyDescent="0.25">
      <c r="B192">
        <f>IF(AND(Table1[[#This Row],[Rejected 30 days]]&lt;&gt;0,Table1[[#This Row],[Worker in Second study]]&lt;&gt;0),Table1[[#This Row],[Rejected 30 days]],0)</f>
        <v>0</v>
      </c>
    </row>
    <row r="193" spans="2:2" x14ac:dyDescent="0.25">
      <c r="B193">
        <f>IF(AND(Table1[[#This Row],[Rejected 30 days]]&lt;&gt;0,Table1[[#This Row],[Worker in Second study]]&lt;&gt;0),Table1[[#This Row],[Rejected 30 days]],0)</f>
        <v>0</v>
      </c>
    </row>
    <row r="194" spans="2:2" x14ac:dyDescent="0.25">
      <c r="B194">
        <f>IF(AND(Table1[[#This Row],[Rejected 30 days]]&lt;&gt;0,Table1[[#This Row],[Worker in Second study]]&lt;&gt;0),Table1[[#This Row],[Rejected 30 days]],0)</f>
        <v>0</v>
      </c>
    </row>
    <row r="195" spans="2:2" x14ac:dyDescent="0.25">
      <c r="B195">
        <f>IF(AND(Table1[[#This Row],[Rejected 30 days]]&lt;&gt;0,Table1[[#This Row],[Worker in Second study]]&lt;&gt;0),Table1[[#This Row],[Rejected 30 days]],0)</f>
        <v>0</v>
      </c>
    </row>
    <row r="196" spans="2:2" x14ac:dyDescent="0.25">
      <c r="B196">
        <f>IF(AND(Table1[[#This Row],[Rejected 30 days]]&lt;&gt;0,Table1[[#This Row],[Worker in Second study]]&lt;&gt;0),Table1[[#This Row],[Rejected 30 days]],0)</f>
        <v>0</v>
      </c>
    </row>
    <row r="197" spans="2:2" x14ac:dyDescent="0.25">
      <c r="B197">
        <f>IF(AND(Table1[[#This Row],[Rejected 30 days]]&lt;&gt;0,Table1[[#This Row],[Worker in Second study]]&lt;&gt;0),Table1[[#This Row],[Rejected 30 days]],0)</f>
        <v>0</v>
      </c>
    </row>
    <row r="198" spans="2:2" x14ac:dyDescent="0.25">
      <c r="B198">
        <f>IF(AND(Table1[[#This Row],[Rejected 30 days]]&lt;&gt;0,Table1[[#This Row],[Worker in Second study]]&lt;&gt;0),Table1[[#This Row],[Rejected 30 days]],0)</f>
        <v>1</v>
      </c>
    </row>
    <row r="199" spans="2:2" x14ac:dyDescent="0.25">
      <c r="B199">
        <f>IF(AND(Table1[[#This Row],[Rejected 30 days]]&lt;&gt;0,Table1[[#This Row],[Worker in Second study]]&lt;&gt;0),Table1[[#This Row],[Rejected 30 days]],0)</f>
        <v>1</v>
      </c>
    </row>
    <row r="200" spans="2:2" x14ac:dyDescent="0.25">
      <c r="B200">
        <f>IF(AND(Table1[[#This Row],[Rejected 30 days]]&lt;&gt;0,Table1[[#This Row],[Worker in Second study]]&lt;&gt;0),Table1[[#This Row],[Rejected 30 days]],0)</f>
        <v>1</v>
      </c>
    </row>
    <row r="201" spans="2:2" x14ac:dyDescent="0.25">
      <c r="B201">
        <f>IF(AND(Table1[[#This Row],[Rejected 30 days]]&lt;&gt;0,Table1[[#This Row],[Worker in Second study]]&lt;&gt;0),Table1[[#This Row],[Rejected 30 days]],0)</f>
        <v>1</v>
      </c>
    </row>
    <row r="202" spans="2:2" x14ac:dyDescent="0.25">
      <c r="B202">
        <f>IF(AND(Table1[[#This Row],[Rejected 30 days]]&lt;&gt;0,Table1[[#This Row],[Worker in Second study]]&lt;&gt;0),Table1[[#This Row],[Rejected 30 days]],0)</f>
        <v>1</v>
      </c>
    </row>
    <row r="203" spans="2:2" x14ac:dyDescent="0.25">
      <c r="B203">
        <f>IF(AND(Table1[[#This Row],[Rejected 30 days]]&lt;&gt;0,Table1[[#This Row],[Worker in Second study]]&lt;&gt;0),Table1[[#This Row],[Rejected 30 days]],0)</f>
        <v>1</v>
      </c>
    </row>
    <row r="204" spans="2:2" x14ac:dyDescent="0.25">
      <c r="B204">
        <f>IF(AND(Table1[[#This Row],[Rejected 30 days]]&lt;&gt;0,Table1[[#This Row],[Worker in Second study]]&lt;&gt;0),Table1[[#This Row],[Rejected 30 days]],0)</f>
        <v>1</v>
      </c>
    </row>
    <row r="205" spans="2:2" x14ac:dyDescent="0.25">
      <c r="B205">
        <f>IF(AND(Table1[[#This Row],[Rejected 30 days]]&lt;&gt;0,Table1[[#This Row],[Worker in Second study]]&lt;&gt;0),Table1[[#This Row],[Rejected 30 days]],0)</f>
        <v>1</v>
      </c>
    </row>
    <row r="206" spans="2:2" x14ac:dyDescent="0.25">
      <c r="B206">
        <f>IF(AND(Table1[[#This Row],[Rejected 30 days]]&lt;&gt;0,Table1[[#This Row],[Worker in Second study]]&lt;&gt;0),Table1[[#This Row],[Rejected 30 days]],0)</f>
        <v>1</v>
      </c>
    </row>
    <row r="207" spans="2:2" x14ac:dyDescent="0.25">
      <c r="B207">
        <f>IF(AND(Table1[[#This Row],[Rejected 30 days]]&lt;&gt;0,Table1[[#This Row],[Worker in Second study]]&lt;&gt;0),Table1[[#This Row],[Rejected 30 days]],0)</f>
        <v>1</v>
      </c>
    </row>
    <row r="208" spans="2:2" x14ac:dyDescent="0.25">
      <c r="B208">
        <f>IF(AND(Table1[[#This Row],[Rejected 30 days]]&lt;&gt;0,Table1[[#This Row],[Worker in Second study]]&lt;&gt;0),Table1[[#This Row],[Rejected 30 days]],0)</f>
        <v>1</v>
      </c>
    </row>
    <row r="209" spans="2:2" x14ac:dyDescent="0.25">
      <c r="B209">
        <f>IF(AND(Table1[[#This Row],[Rejected 30 days]]&lt;&gt;0,Table1[[#This Row],[Worker in Second study]]&lt;&gt;0),Table1[[#This Row],[Rejected 30 days]],0)</f>
        <v>1</v>
      </c>
    </row>
    <row r="210" spans="2:2" x14ac:dyDescent="0.25">
      <c r="B210">
        <f>IF(AND(Table1[[#This Row],[Rejected 30 days]]&lt;&gt;0,Table1[[#This Row],[Worker in Second study]]&lt;&gt;0),Table1[[#This Row],[Rejected 30 days]],0)</f>
        <v>1</v>
      </c>
    </row>
    <row r="211" spans="2:2" x14ac:dyDescent="0.25">
      <c r="B211">
        <f>IF(AND(Table1[[#This Row],[Rejected 30 days]]&lt;&gt;0,Table1[[#This Row],[Worker in Second study]]&lt;&gt;0),Table1[[#This Row],[Rejected 30 days]],0)</f>
        <v>1</v>
      </c>
    </row>
    <row r="212" spans="2:2" x14ac:dyDescent="0.25">
      <c r="B212">
        <f>IF(AND(Table1[[#This Row],[Rejected 30 days]]&lt;&gt;0,Table1[[#This Row],[Worker in Second study]]&lt;&gt;0),Table1[[#This Row],[Rejected 30 days]],0)</f>
        <v>1</v>
      </c>
    </row>
    <row r="213" spans="2:2" x14ac:dyDescent="0.25">
      <c r="B213">
        <f>IF(AND(Table1[[#This Row],[Rejected 30 days]]&lt;&gt;0,Table1[[#This Row],[Worker in Second study]]&lt;&gt;0),Table1[[#This Row],[Rejected 30 days]],0)</f>
        <v>1</v>
      </c>
    </row>
    <row r="214" spans="2:2" x14ac:dyDescent="0.25">
      <c r="B214">
        <f>IF(AND(Table1[[#This Row],[Rejected 30 days]]&lt;&gt;0,Table1[[#This Row],[Worker in Second study]]&lt;&gt;0),Table1[[#This Row],[Rejected 30 days]],0)</f>
        <v>1</v>
      </c>
    </row>
    <row r="215" spans="2:2" x14ac:dyDescent="0.25">
      <c r="B215">
        <f>IF(AND(Table1[[#This Row],[Rejected 30 days]]&lt;&gt;0,Table1[[#This Row],[Worker in Second study]]&lt;&gt;0),Table1[[#This Row],[Rejected 30 days]],0)</f>
        <v>1</v>
      </c>
    </row>
    <row r="216" spans="2:2" x14ac:dyDescent="0.25">
      <c r="B216">
        <f>IF(AND(Table1[[#This Row],[Rejected 30 days]]&lt;&gt;0,Table1[[#This Row],[Worker in Second study]]&lt;&gt;0),Table1[[#This Row],[Rejected 30 days]],0)</f>
        <v>1</v>
      </c>
    </row>
    <row r="217" spans="2:2" x14ac:dyDescent="0.25">
      <c r="B217">
        <f>IF(AND(Table1[[#This Row],[Rejected 30 days]]&lt;&gt;0,Table1[[#This Row],[Worker in Second study]]&lt;&gt;0),Table1[[#This Row],[Rejected 30 days]],0)</f>
        <v>1</v>
      </c>
    </row>
    <row r="218" spans="2:2" x14ac:dyDescent="0.25">
      <c r="B218">
        <f>IF(AND(Table1[[#This Row],[Rejected 30 days]]&lt;&gt;0,Table1[[#This Row],[Worker in Second study]]&lt;&gt;0),Table1[[#This Row],[Rejected 30 days]],0)</f>
        <v>1</v>
      </c>
    </row>
    <row r="219" spans="2:2" x14ac:dyDescent="0.25">
      <c r="B219">
        <f>IF(AND(Table1[[#This Row],[Rejected 30 days]]&lt;&gt;0,Table1[[#This Row],[Worker in Second study]]&lt;&gt;0),Table1[[#This Row],[Rejected 30 days]],0)</f>
        <v>1</v>
      </c>
    </row>
    <row r="220" spans="2:2" x14ac:dyDescent="0.25">
      <c r="B220">
        <f>IF(AND(Table1[[#This Row],[Rejected 30 days]]&lt;&gt;0,Table1[[#This Row],[Worker in Second study]]&lt;&gt;0),Table1[[#This Row],[Rejected 30 days]],0)</f>
        <v>1</v>
      </c>
    </row>
    <row r="221" spans="2:2" x14ac:dyDescent="0.25">
      <c r="B221">
        <f>IF(AND(Table1[[#This Row],[Rejected 30 days]]&lt;&gt;0,Table1[[#This Row],[Worker in Second study]]&lt;&gt;0),Table1[[#This Row],[Rejected 30 days]],0)</f>
        <v>1</v>
      </c>
    </row>
    <row r="222" spans="2:2" x14ac:dyDescent="0.25">
      <c r="B222">
        <f>IF(AND(Table1[[#This Row],[Rejected 30 days]]&lt;&gt;0,Table1[[#This Row],[Worker in Second study]]&lt;&gt;0),Table1[[#This Row],[Rejected 30 days]],0)</f>
        <v>1</v>
      </c>
    </row>
    <row r="223" spans="2:2" x14ac:dyDescent="0.25">
      <c r="B223">
        <f>IF(AND(Table1[[#This Row],[Rejected 30 days]]&lt;&gt;0,Table1[[#This Row],[Worker in Second study]]&lt;&gt;0),Table1[[#This Row],[Rejected 30 days]],0)</f>
        <v>1</v>
      </c>
    </row>
    <row r="224" spans="2:2" x14ac:dyDescent="0.25">
      <c r="B224">
        <f>IF(AND(Table1[[#This Row],[Rejected 30 days]]&lt;&gt;0,Table1[[#This Row],[Worker in Second study]]&lt;&gt;0),Table1[[#This Row],[Rejected 30 days]],0)</f>
        <v>1</v>
      </c>
    </row>
    <row r="225" spans="2:2" x14ac:dyDescent="0.25">
      <c r="B225">
        <f>IF(AND(Table1[[#This Row],[Rejected 30 days]]&lt;&gt;0,Table1[[#This Row],[Worker in Second study]]&lt;&gt;0),Table1[[#This Row],[Rejected 30 days]],0)</f>
        <v>1</v>
      </c>
    </row>
    <row r="226" spans="2:2" x14ac:dyDescent="0.25">
      <c r="B226">
        <f>IF(AND(Table1[[#This Row],[Rejected 30 days]]&lt;&gt;0,Table1[[#This Row],[Worker in Second study]]&lt;&gt;0),Table1[[#This Row],[Rejected 30 days]],0)</f>
        <v>1</v>
      </c>
    </row>
    <row r="227" spans="2:2" x14ac:dyDescent="0.25">
      <c r="B227">
        <f>IF(AND(Table1[[#This Row],[Rejected 30 days]]&lt;&gt;0,Table1[[#This Row],[Worker in Second study]]&lt;&gt;0),Table1[[#This Row],[Rejected 30 days]],0)</f>
        <v>1</v>
      </c>
    </row>
    <row r="228" spans="2:2" x14ac:dyDescent="0.25">
      <c r="B228">
        <f>IF(AND(Table1[[#This Row],[Rejected 30 days]]&lt;&gt;0,Table1[[#This Row],[Worker in Second study]]&lt;&gt;0),Table1[[#This Row],[Rejected 30 days]],0)</f>
        <v>1</v>
      </c>
    </row>
    <row r="229" spans="2:2" x14ac:dyDescent="0.25">
      <c r="B229">
        <f>IF(AND(Table1[[#This Row],[Rejected 30 days]]&lt;&gt;0,Table1[[#This Row],[Worker in Second study]]&lt;&gt;0),Table1[[#This Row],[Rejected 30 days]],0)</f>
        <v>1</v>
      </c>
    </row>
    <row r="230" spans="2:2" x14ac:dyDescent="0.25">
      <c r="B230">
        <f>IF(AND(Table1[[#This Row],[Rejected 30 days]]&lt;&gt;0,Table1[[#This Row],[Worker in Second study]]&lt;&gt;0),Table1[[#This Row],[Rejected 30 days]],0)</f>
        <v>1</v>
      </c>
    </row>
    <row r="231" spans="2:2" x14ac:dyDescent="0.25">
      <c r="B231">
        <f>IF(AND(Table1[[#This Row],[Rejected 30 days]]&lt;&gt;0,Table1[[#This Row],[Worker in Second study]]&lt;&gt;0),Table1[[#This Row],[Rejected 30 days]],0)</f>
        <v>1</v>
      </c>
    </row>
    <row r="232" spans="2:2" x14ac:dyDescent="0.25">
      <c r="B232">
        <f>IF(AND(Table1[[#This Row],[Rejected 30 days]]&lt;&gt;0,Table1[[#This Row],[Worker in Second study]]&lt;&gt;0),Table1[[#This Row],[Rejected 30 days]],0)</f>
        <v>1</v>
      </c>
    </row>
    <row r="233" spans="2:2" x14ac:dyDescent="0.25">
      <c r="B233">
        <f>IF(AND(Table1[[#This Row],[Rejected 30 days]]&lt;&gt;0,Table1[[#This Row],[Worker in Second study]]&lt;&gt;0),Table1[[#This Row],[Rejected 30 days]],0)</f>
        <v>1</v>
      </c>
    </row>
    <row r="234" spans="2:2" x14ac:dyDescent="0.25">
      <c r="B234">
        <f>IF(AND(Table1[[#This Row],[Rejected 30 days]]&lt;&gt;0,Table1[[#This Row],[Worker in Second study]]&lt;&gt;0),Table1[[#This Row],[Rejected 30 days]],0)</f>
        <v>0</v>
      </c>
    </row>
    <row r="235" spans="2:2" x14ac:dyDescent="0.25">
      <c r="B235">
        <f>IF(AND(Table1[[#This Row],[Rejected 30 days]]&lt;&gt;0,Table1[[#This Row],[Worker in Second study]]&lt;&gt;0),Table1[[#This Row],[Rejected 30 days]],0)</f>
        <v>0</v>
      </c>
    </row>
    <row r="236" spans="2:2" x14ac:dyDescent="0.25">
      <c r="B236">
        <f>IF(AND(Table1[[#This Row],[Rejected 30 days]]&lt;&gt;0,Table1[[#This Row],[Worker in Second study]]&lt;&gt;0),Table1[[#This Row],[Rejected 30 days]],0)</f>
        <v>0</v>
      </c>
    </row>
    <row r="237" spans="2:2" x14ac:dyDescent="0.25">
      <c r="B237">
        <f>IF(AND(Table1[[#This Row],[Rejected 30 days]]&lt;&gt;0,Table1[[#This Row],[Worker in Second study]]&lt;&gt;0),Table1[[#This Row],[Rejected 30 days]],0)</f>
        <v>0</v>
      </c>
    </row>
    <row r="238" spans="2:2" x14ac:dyDescent="0.25">
      <c r="B238">
        <f>IF(AND(Table1[[#This Row],[Rejected 30 days]]&lt;&gt;0,Table1[[#This Row],[Worker in Second study]]&lt;&gt;0),Table1[[#This Row],[Rejected 30 days]],0)</f>
        <v>0</v>
      </c>
    </row>
    <row r="239" spans="2:2" x14ac:dyDescent="0.25">
      <c r="B239">
        <f>IF(AND(Table1[[#This Row],[Rejected 30 days]]&lt;&gt;0,Table1[[#This Row],[Worker in Second study]]&lt;&gt;0),Table1[[#This Row],[Rejected 30 days]],0)</f>
        <v>0</v>
      </c>
    </row>
    <row r="240" spans="2:2" x14ac:dyDescent="0.25">
      <c r="B240">
        <f>IF(AND(Table1[[#This Row],[Rejected 30 days]]&lt;&gt;0,Table1[[#This Row],[Worker in Second study]]&lt;&gt;0),Table1[[#This Row],[Rejected 30 days]],0)</f>
        <v>0</v>
      </c>
    </row>
    <row r="241" spans="2:2" x14ac:dyDescent="0.25">
      <c r="B241">
        <f>IF(AND(Table1[[#This Row],[Rejected 30 days]]&lt;&gt;0,Table1[[#This Row],[Worker in Second study]]&lt;&gt;0),Table1[[#This Row],[Rejected 30 days]],0)</f>
        <v>0</v>
      </c>
    </row>
    <row r="242" spans="2:2" x14ac:dyDescent="0.25">
      <c r="B242">
        <f>IF(AND(Table1[[#This Row],[Rejected 30 days]]&lt;&gt;0,Table1[[#This Row],[Worker in Second study]]&lt;&gt;0),Table1[[#This Row],[Rejected 30 days]],0)</f>
        <v>0</v>
      </c>
    </row>
    <row r="243" spans="2:2" x14ac:dyDescent="0.25">
      <c r="B243">
        <f>IF(AND(Table1[[#This Row],[Rejected 30 days]]&lt;&gt;0,Table1[[#This Row],[Worker in Second study]]&lt;&gt;0),Table1[[#This Row],[Rejected 30 days]],0)</f>
        <v>0</v>
      </c>
    </row>
    <row r="244" spans="2:2" x14ac:dyDescent="0.25">
      <c r="B244">
        <f>IF(AND(Table1[[#This Row],[Rejected 30 days]]&lt;&gt;0,Table1[[#This Row],[Worker in Second study]]&lt;&gt;0),Table1[[#This Row],[Rejected 30 days]],0)</f>
        <v>0</v>
      </c>
    </row>
    <row r="245" spans="2:2" x14ac:dyDescent="0.25">
      <c r="B245">
        <f>IF(AND(Table1[[#This Row],[Rejected 30 days]]&lt;&gt;0,Table1[[#This Row],[Worker in Second study]]&lt;&gt;0),Table1[[#This Row],[Rejected 30 days]],0)</f>
        <v>0</v>
      </c>
    </row>
    <row r="246" spans="2:2" x14ac:dyDescent="0.25">
      <c r="B246">
        <f>IF(AND(Table1[[#This Row],[Rejected 30 days]]&lt;&gt;0,Table1[[#This Row],[Worker in Second study]]&lt;&gt;0),Table1[[#This Row],[Rejected 30 days]],0)</f>
        <v>0</v>
      </c>
    </row>
    <row r="247" spans="2:2" x14ac:dyDescent="0.25">
      <c r="B247">
        <f>IF(AND(Table1[[#This Row],[Rejected 30 days]]&lt;&gt;0,Table1[[#This Row],[Worker in Second study]]&lt;&gt;0),Table1[[#This Row],[Rejected 30 days]],0)</f>
        <v>0</v>
      </c>
    </row>
    <row r="248" spans="2:2" x14ac:dyDescent="0.25">
      <c r="B248">
        <f>IF(AND(Table1[[#This Row],[Rejected 30 days]]&lt;&gt;0,Table1[[#This Row],[Worker in Second study]]&lt;&gt;0),Table1[[#This Row],[Rejected 30 days]],0)</f>
        <v>0</v>
      </c>
    </row>
    <row r="249" spans="2:2" x14ac:dyDescent="0.25">
      <c r="B249">
        <f>IF(AND(Table1[[#This Row],[Rejected 30 days]]&lt;&gt;0,Table1[[#This Row],[Worker in Second study]]&lt;&gt;0),Table1[[#This Row],[Rejected 30 days]],0)</f>
        <v>0</v>
      </c>
    </row>
    <row r="250" spans="2:2" x14ac:dyDescent="0.25">
      <c r="B250">
        <f>IF(AND(Table1[[#This Row],[Rejected 30 days]]&lt;&gt;0,Table1[[#This Row],[Worker in Second study]]&lt;&gt;0),Table1[[#This Row],[Rejected 30 days]],0)</f>
        <v>0</v>
      </c>
    </row>
    <row r="251" spans="2:2" x14ac:dyDescent="0.25">
      <c r="B251">
        <f>IF(AND(Table1[[#This Row],[Rejected 30 days]]&lt;&gt;0,Table1[[#This Row],[Worker in Second study]]&lt;&gt;0),Table1[[#This Row],[Rejected 30 days]],0)</f>
        <v>0</v>
      </c>
    </row>
    <row r="252" spans="2:2" x14ac:dyDescent="0.25">
      <c r="B252">
        <f>IF(AND(Table1[[#This Row],[Rejected 30 days]]&lt;&gt;0,Table1[[#This Row],[Worker in Second study]]&lt;&gt;0),Table1[[#This Row],[Rejected 30 days]],0)</f>
        <v>0</v>
      </c>
    </row>
    <row r="253" spans="2:2" x14ac:dyDescent="0.25">
      <c r="B253">
        <f>IF(AND(Table1[[#This Row],[Rejected 30 days]]&lt;&gt;0,Table1[[#This Row],[Worker in Second study]]&lt;&gt;0),Table1[[#This Row],[Rejected 30 days]],0)</f>
        <v>0</v>
      </c>
    </row>
    <row r="254" spans="2:2" x14ac:dyDescent="0.25">
      <c r="B254">
        <f>IF(AND(Table1[[#This Row],[Rejected 30 days]]&lt;&gt;0,Table1[[#This Row],[Worker in Second study]]&lt;&gt;0),Table1[[#This Row],[Rejected 30 days]],0)</f>
        <v>0</v>
      </c>
    </row>
    <row r="255" spans="2:2" x14ac:dyDescent="0.25">
      <c r="B255">
        <f>IF(AND(Table1[[#This Row],[Rejected 30 days]]&lt;&gt;0,Table1[[#This Row],[Worker in Second study]]&lt;&gt;0),Table1[[#This Row],[Rejected 30 days]],0)</f>
        <v>0</v>
      </c>
    </row>
    <row r="256" spans="2:2" x14ac:dyDescent="0.25">
      <c r="B256">
        <f>IF(AND(Table1[[#This Row],[Rejected 30 days]]&lt;&gt;0,Table1[[#This Row],[Worker in Second study]]&lt;&gt;0),Table1[[#This Row],[Rejected 30 days]],0)</f>
        <v>0</v>
      </c>
    </row>
    <row r="257" spans="2:2" x14ac:dyDescent="0.25">
      <c r="B257">
        <f>IF(AND(Table1[[#This Row],[Rejected 30 days]]&lt;&gt;0,Table1[[#This Row],[Worker in Second study]]&lt;&gt;0),Table1[[#This Row],[Rejected 30 days]],0)</f>
        <v>0</v>
      </c>
    </row>
    <row r="258" spans="2:2" x14ac:dyDescent="0.25">
      <c r="B258">
        <f>IF(AND(Table1[[#This Row],[Rejected 30 days]]&lt;&gt;0,Table1[[#This Row],[Worker in Second study]]&lt;&gt;0),Table1[[#This Row],[Rejected 30 days]],0)</f>
        <v>0</v>
      </c>
    </row>
    <row r="259" spans="2:2" x14ac:dyDescent="0.25">
      <c r="B259">
        <f>IF(AND(Table1[[#This Row],[Rejected 30 days]]&lt;&gt;0,Table1[[#This Row],[Worker in Second study]]&lt;&gt;0),Table1[[#This Row],[Rejected 30 days]],0)</f>
        <v>0</v>
      </c>
    </row>
    <row r="260" spans="2:2" x14ac:dyDescent="0.25">
      <c r="B260">
        <f>IF(AND(Table1[[#This Row],[Rejected 30 days]]&lt;&gt;0,Table1[[#This Row],[Worker in Second study]]&lt;&gt;0),Table1[[#This Row],[Rejected 30 days]],0)</f>
        <v>0</v>
      </c>
    </row>
    <row r="261" spans="2:2" x14ac:dyDescent="0.25">
      <c r="B261">
        <f>IF(AND(Table1[[#This Row],[Rejected 30 days]]&lt;&gt;0,Table1[[#This Row],[Worker in Second study]]&lt;&gt;0),Table1[[#This Row],[Rejected 30 days]],0)</f>
        <v>0</v>
      </c>
    </row>
    <row r="262" spans="2:2" x14ac:dyDescent="0.25">
      <c r="B262">
        <f>IF(AND(Table1[[#This Row],[Rejected 30 days]]&lt;&gt;0,Table1[[#This Row],[Worker in Second study]]&lt;&gt;0),Table1[[#This Row],[Rejected 30 days]],0)</f>
        <v>0</v>
      </c>
    </row>
    <row r="263" spans="2:2" x14ac:dyDescent="0.25">
      <c r="B263">
        <f>IF(AND(Table1[[#This Row],[Rejected 30 days]]&lt;&gt;0,Table1[[#This Row],[Worker in Second study]]&lt;&gt;0),Table1[[#This Row],[Rejected 30 days]],0)</f>
        <v>0</v>
      </c>
    </row>
    <row r="264" spans="2:2" x14ac:dyDescent="0.25">
      <c r="B264">
        <f>IF(AND(Table1[[#This Row],[Rejected 30 days]]&lt;&gt;0,Table1[[#This Row],[Worker in Second study]]&lt;&gt;0),Table1[[#This Row],[Rejected 30 days]],0)</f>
        <v>0</v>
      </c>
    </row>
    <row r="265" spans="2:2" x14ac:dyDescent="0.25">
      <c r="B265">
        <f>IF(AND(Table1[[#This Row],[Rejected 30 days]]&lt;&gt;0,Table1[[#This Row],[Worker in Second study]]&lt;&gt;0),Table1[[#This Row],[Rejected 30 days]],0)</f>
        <v>0</v>
      </c>
    </row>
    <row r="266" spans="2:2" x14ac:dyDescent="0.25">
      <c r="B266">
        <f>IF(AND(Table1[[#This Row],[Rejected 30 days]]&lt;&gt;0,Table1[[#This Row],[Worker in Second study]]&lt;&gt;0),Table1[[#This Row],[Rejected 30 days]],0)</f>
        <v>0</v>
      </c>
    </row>
    <row r="267" spans="2:2" x14ac:dyDescent="0.25">
      <c r="B267">
        <f>IF(AND(Table1[[#This Row],[Rejected 30 days]]&lt;&gt;0,Table1[[#This Row],[Worker in Second study]]&lt;&gt;0),Table1[[#This Row],[Rejected 30 days]],0)</f>
        <v>0</v>
      </c>
    </row>
    <row r="268" spans="2:2" x14ac:dyDescent="0.25">
      <c r="B268">
        <f>IF(AND(Table1[[#This Row],[Rejected 30 days]]&lt;&gt;0,Table1[[#This Row],[Worker in Second study]]&lt;&gt;0),Table1[[#This Row],[Rejected 30 days]],0)</f>
        <v>0</v>
      </c>
    </row>
    <row r="269" spans="2:2" x14ac:dyDescent="0.25">
      <c r="B269">
        <f>IF(AND(Table1[[#This Row],[Rejected 30 days]]&lt;&gt;0,Table1[[#This Row],[Worker in Second study]]&lt;&gt;0),Table1[[#This Row],[Rejected 30 days]],0)</f>
        <v>0</v>
      </c>
    </row>
    <row r="270" spans="2:2" x14ac:dyDescent="0.25">
      <c r="B270">
        <f>IF(AND(Table1[[#This Row],[Rejected 30 days]]&lt;&gt;0,Table1[[#This Row],[Worker in Second study]]&lt;&gt;0),Table1[[#This Row],[Rejected 30 days]],0)</f>
        <v>0</v>
      </c>
    </row>
    <row r="271" spans="2:2" x14ac:dyDescent="0.25">
      <c r="B271">
        <f>IF(AND(Table1[[#This Row],[Rejected 30 days]]&lt;&gt;0,Table1[[#This Row],[Worker in Second study]]&lt;&gt;0),Table1[[#This Row],[Rejected 30 days]],0)</f>
        <v>0</v>
      </c>
    </row>
    <row r="272" spans="2:2" x14ac:dyDescent="0.25">
      <c r="B272">
        <f>IF(AND(Table1[[#This Row],[Rejected 30 days]]&lt;&gt;0,Table1[[#This Row],[Worker in Second study]]&lt;&gt;0),Table1[[#This Row],[Rejected 30 days]],0)</f>
        <v>0</v>
      </c>
    </row>
    <row r="273" spans="2:2" x14ac:dyDescent="0.25">
      <c r="B273">
        <f>IF(AND(Table1[[#This Row],[Rejected 30 days]]&lt;&gt;0,Table1[[#This Row],[Worker in Second study]]&lt;&gt;0),Table1[[#This Row],[Rejected 30 days]],0)</f>
        <v>0</v>
      </c>
    </row>
    <row r="274" spans="2:2" x14ac:dyDescent="0.25">
      <c r="B274">
        <f>IF(AND(Table1[[#This Row],[Rejected 30 days]]&lt;&gt;0,Table1[[#This Row],[Worker in Second study]]&lt;&gt;0),Table1[[#This Row],[Rejected 30 days]],0)</f>
        <v>0</v>
      </c>
    </row>
    <row r="275" spans="2:2" x14ac:dyDescent="0.25">
      <c r="B275">
        <f>IF(AND(Table1[[#This Row],[Rejected 30 days]]&lt;&gt;0,Table1[[#This Row],[Worker in Second study]]&lt;&gt;0),Table1[[#This Row],[Rejected 30 days]],0)</f>
        <v>0</v>
      </c>
    </row>
    <row r="276" spans="2:2" x14ac:dyDescent="0.25">
      <c r="B276">
        <f>IF(AND(Table1[[#This Row],[Rejected 30 days]]&lt;&gt;0,Table1[[#This Row],[Worker in Second study]]&lt;&gt;0),Table1[[#This Row],[Rejected 30 days]],0)</f>
        <v>0</v>
      </c>
    </row>
    <row r="277" spans="2:2" x14ac:dyDescent="0.25">
      <c r="B277">
        <f>IF(AND(Table1[[#This Row],[Rejected 30 days]]&lt;&gt;0,Table1[[#This Row],[Worker in Second study]]&lt;&gt;0),Table1[[#This Row],[Rejected 30 days]],0)</f>
        <v>0</v>
      </c>
    </row>
    <row r="278" spans="2:2" x14ac:dyDescent="0.25">
      <c r="B278">
        <f>IF(AND(Table1[[#This Row],[Rejected 30 days]]&lt;&gt;0,Table1[[#This Row],[Worker in Second study]]&lt;&gt;0),Table1[[#This Row],[Rejected 30 days]],0)</f>
        <v>0</v>
      </c>
    </row>
    <row r="279" spans="2:2" x14ac:dyDescent="0.25">
      <c r="B279">
        <f>IF(AND(Table1[[#This Row],[Rejected 30 days]]&lt;&gt;0,Table1[[#This Row],[Worker in Second study]]&lt;&gt;0),Table1[[#This Row],[Rejected 30 days]],0)</f>
        <v>0</v>
      </c>
    </row>
    <row r="280" spans="2:2" x14ac:dyDescent="0.25">
      <c r="B280">
        <f>IF(AND(Table1[[#This Row],[Rejected 30 days]]&lt;&gt;0,Table1[[#This Row],[Worker in Second study]]&lt;&gt;0),Table1[[#This Row],[Rejected 30 days]],0)</f>
        <v>0</v>
      </c>
    </row>
    <row r="281" spans="2:2" x14ac:dyDescent="0.25">
      <c r="B281">
        <f>IF(AND(Table1[[#This Row],[Rejected 30 days]]&lt;&gt;0,Table1[[#This Row],[Worker in Second study]]&lt;&gt;0),Table1[[#This Row],[Rejected 30 days]],0)</f>
        <v>0</v>
      </c>
    </row>
    <row r="282" spans="2:2" x14ac:dyDescent="0.25">
      <c r="B282">
        <f>IF(AND(Table1[[#This Row],[Rejected 30 days]]&lt;&gt;0,Table1[[#This Row],[Worker in Second study]]&lt;&gt;0),Table1[[#This Row],[Rejected 30 days]],0)</f>
        <v>0</v>
      </c>
    </row>
    <row r="283" spans="2:2" x14ac:dyDescent="0.25">
      <c r="B283">
        <f>IF(AND(Table1[[#This Row],[Rejected 30 days]]&lt;&gt;0,Table1[[#This Row],[Worker in Second study]]&lt;&gt;0),Table1[[#This Row],[Rejected 30 days]],0)</f>
        <v>0</v>
      </c>
    </row>
    <row r="284" spans="2:2" x14ac:dyDescent="0.25">
      <c r="B284">
        <f>IF(AND(Table1[[#This Row],[Rejected 30 days]]&lt;&gt;0,Table1[[#This Row],[Worker in Second study]]&lt;&gt;0),Table1[[#This Row],[Rejected 30 days]],0)</f>
        <v>0</v>
      </c>
    </row>
    <row r="285" spans="2:2" x14ac:dyDescent="0.25">
      <c r="B285">
        <f>IF(AND(Table1[[#This Row],[Rejected 30 days]]&lt;&gt;0,Table1[[#This Row],[Worker in Second study]]&lt;&gt;0),Table1[[#This Row],[Rejected 30 days]],0)</f>
        <v>0</v>
      </c>
    </row>
    <row r="286" spans="2:2" x14ac:dyDescent="0.25">
      <c r="B286">
        <f>IF(AND(Table1[[#This Row],[Rejected 30 days]]&lt;&gt;0,Table1[[#This Row],[Worker in Second study]]&lt;&gt;0),Table1[[#This Row],[Rejected 30 days]],0)</f>
        <v>0</v>
      </c>
    </row>
    <row r="287" spans="2:2" x14ac:dyDescent="0.25">
      <c r="B287">
        <f>IF(AND(Table1[[#This Row],[Rejected 30 days]]&lt;&gt;0,Table1[[#This Row],[Worker in Second study]]&lt;&gt;0),Table1[[#This Row],[Rejected 30 days]],0)</f>
        <v>0</v>
      </c>
    </row>
    <row r="288" spans="2:2" x14ac:dyDescent="0.25">
      <c r="B288">
        <f>IF(AND(Table1[[#This Row],[Rejected 30 days]]&lt;&gt;0,Table1[[#This Row],[Worker in Second study]]&lt;&gt;0),Table1[[#This Row],[Rejected 30 days]],0)</f>
        <v>0</v>
      </c>
    </row>
    <row r="289" spans="2:2" x14ac:dyDescent="0.25">
      <c r="B289">
        <f>IF(AND(Table1[[#This Row],[Rejected 30 days]]&lt;&gt;0,Table1[[#This Row],[Worker in Second study]]&lt;&gt;0),Table1[[#This Row],[Rejected 30 days]],0)</f>
        <v>0</v>
      </c>
    </row>
    <row r="290" spans="2:2" x14ac:dyDescent="0.25">
      <c r="B290">
        <f>IF(AND(Table1[[#This Row],[Rejected 30 days]]&lt;&gt;0,Table1[[#This Row],[Worker in Second study]]&lt;&gt;0),Table1[[#This Row],[Rejected 30 days]],0)</f>
        <v>0</v>
      </c>
    </row>
    <row r="291" spans="2:2" x14ac:dyDescent="0.25">
      <c r="B291">
        <f>IF(AND(Table1[[#This Row],[Rejected 30 days]]&lt;&gt;0,Table1[[#This Row],[Worker in Second study]]&lt;&gt;0),Table1[[#This Row],[Rejected 30 days]],0)</f>
        <v>0</v>
      </c>
    </row>
    <row r="292" spans="2:2" x14ac:dyDescent="0.25">
      <c r="B292">
        <f>IF(AND(Table1[[#This Row],[Rejected 30 days]]&lt;&gt;0,Table1[[#This Row],[Worker in Second study]]&lt;&gt;0),Table1[[#This Row],[Rejected 30 days]],0)</f>
        <v>0</v>
      </c>
    </row>
    <row r="293" spans="2:2" x14ac:dyDescent="0.25">
      <c r="B293">
        <f>IF(AND(Table1[[#This Row],[Rejected 30 days]]&lt;&gt;0,Table1[[#This Row],[Worker in Second study]]&lt;&gt;0),Table1[[#This Row],[Rejected 30 days]],0)</f>
        <v>0</v>
      </c>
    </row>
    <row r="294" spans="2:2" x14ac:dyDescent="0.25">
      <c r="B294">
        <f>IF(AND(Table1[[#This Row],[Rejected 30 days]]&lt;&gt;0,Table1[[#This Row],[Worker in Second study]]&lt;&gt;0),Table1[[#This Row],[Rejected 30 days]],0)</f>
        <v>0</v>
      </c>
    </row>
    <row r="295" spans="2:2" x14ac:dyDescent="0.25">
      <c r="B295">
        <f>IF(AND(Table1[[#This Row],[Rejected 30 days]]&lt;&gt;0,Table1[[#This Row],[Worker in Second study]]&lt;&gt;0),Table1[[#This Row],[Rejected 30 days]],0)</f>
        <v>0</v>
      </c>
    </row>
    <row r="296" spans="2:2" x14ac:dyDescent="0.25">
      <c r="B296">
        <f>IF(AND(Table1[[#This Row],[Rejected 30 days]]&lt;&gt;0,Table1[[#This Row],[Worker in Second study]]&lt;&gt;0),Table1[[#This Row],[Rejected 30 days]],0)</f>
        <v>0</v>
      </c>
    </row>
    <row r="297" spans="2:2" x14ac:dyDescent="0.25">
      <c r="B297">
        <f>IF(AND(Table1[[#This Row],[Rejected 30 days]]&lt;&gt;0,Table1[[#This Row],[Worker in Second study]]&lt;&gt;0),Table1[[#This Row],[Rejected 30 days]],0)</f>
        <v>0</v>
      </c>
    </row>
    <row r="298" spans="2:2" x14ac:dyDescent="0.25">
      <c r="B298">
        <f>IF(AND(Table1[[#This Row],[Rejected 30 days]]&lt;&gt;0,Table1[[#This Row],[Worker in Second study]]&lt;&gt;0),Table1[[#This Row],[Rejected 30 days]],0)</f>
        <v>0</v>
      </c>
    </row>
    <row r="299" spans="2:2" x14ac:dyDescent="0.25">
      <c r="B299">
        <f>IF(AND(Table1[[#This Row],[Rejected 30 days]]&lt;&gt;0,Table1[[#This Row],[Worker in Second study]]&lt;&gt;0),Table1[[#This Row],[Rejected 30 days]],0)</f>
        <v>0</v>
      </c>
    </row>
    <row r="300" spans="2:2" x14ac:dyDescent="0.25">
      <c r="B300">
        <f>IF(AND(Table1[[#This Row],[Rejected 30 days]]&lt;&gt;0,Table1[[#This Row],[Worker in Second study]]&lt;&gt;0),Table1[[#This Row],[Rejected 30 days]],0)</f>
        <v>0</v>
      </c>
    </row>
    <row r="301" spans="2:2" x14ac:dyDescent="0.25">
      <c r="B301">
        <f>IF(AND(Table1[[#This Row],[Rejected 30 days]]&lt;&gt;0,Table1[[#This Row],[Worker in Second study]]&lt;&gt;0),Table1[[#This Row],[Rejected 30 days]],0)</f>
        <v>0</v>
      </c>
    </row>
    <row r="302" spans="2:2" x14ac:dyDescent="0.25">
      <c r="B302">
        <f>IF(AND(Table1[[#This Row],[Rejected 30 days]]&lt;&gt;0,Table1[[#This Row],[Worker in Second study]]&lt;&gt;0),Table1[[#This Row],[Rejected 30 days]],0)</f>
        <v>0</v>
      </c>
    </row>
    <row r="303" spans="2:2" x14ac:dyDescent="0.25">
      <c r="B303">
        <f>IF(AND(Table1[[#This Row],[Rejected 30 days]]&lt;&gt;0,Table1[[#This Row],[Worker in Second study]]&lt;&gt;0),Table1[[#This Row],[Rejected 30 days]],0)</f>
        <v>0</v>
      </c>
    </row>
    <row r="304" spans="2:2" x14ac:dyDescent="0.25">
      <c r="B304">
        <f>IF(AND(Table1[[#This Row],[Rejected 30 days]]&lt;&gt;0,Table1[[#This Row],[Worker in Second study]]&lt;&gt;0),Table1[[#This Row],[Rejected 30 days]],0)</f>
        <v>0</v>
      </c>
    </row>
    <row r="305" spans="2:2" x14ac:dyDescent="0.25">
      <c r="B305">
        <f>IF(AND(Table1[[#This Row],[Rejected 30 days]]&lt;&gt;0,Table1[[#This Row],[Worker in Second study]]&lt;&gt;0),Table1[[#This Row],[Rejected 30 days]],0)</f>
        <v>0</v>
      </c>
    </row>
    <row r="306" spans="2:2" x14ac:dyDescent="0.25">
      <c r="B306">
        <f>IF(AND(Table1[[#This Row],[Rejected 30 days]]&lt;&gt;0,Table1[[#This Row],[Worker in Second study]]&lt;&gt;0),Table1[[#This Row],[Rejected 30 days]],0)</f>
        <v>0</v>
      </c>
    </row>
    <row r="307" spans="2:2" x14ac:dyDescent="0.25">
      <c r="B307">
        <f>IF(AND(Table1[[#This Row],[Rejected 30 days]]&lt;&gt;0,Table1[[#This Row],[Worker in Second study]]&lt;&gt;0),Table1[[#This Row],[Rejected 30 days]],0)</f>
        <v>0</v>
      </c>
    </row>
    <row r="308" spans="2:2" x14ac:dyDescent="0.25">
      <c r="B308">
        <f>IF(AND(Table1[[#This Row],[Rejected 30 days]]&lt;&gt;0,Table1[[#This Row],[Worker in Second study]]&lt;&gt;0),Table1[[#This Row],[Rejected 30 days]],0)</f>
        <v>0</v>
      </c>
    </row>
    <row r="309" spans="2:2" x14ac:dyDescent="0.25">
      <c r="B309">
        <f>IF(AND(Table1[[#This Row],[Rejected 30 days]]&lt;&gt;0,Table1[[#This Row],[Worker in Second study]]&lt;&gt;0),Table1[[#This Row],[Rejected 30 days]],0)</f>
        <v>0</v>
      </c>
    </row>
    <row r="310" spans="2:2" x14ac:dyDescent="0.25">
      <c r="B310">
        <f>IF(AND(Table1[[#This Row],[Rejected 30 days]]&lt;&gt;0,Table1[[#This Row],[Worker in Second study]]&lt;&gt;0),Table1[[#This Row],[Rejected 30 days]],0)</f>
        <v>0</v>
      </c>
    </row>
    <row r="311" spans="2:2" x14ac:dyDescent="0.25">
      <c r="B311">
        <f>IF(AND(Table1[[#This Row],[Rejected 30 days]]&lt;&gt;0,Table1[[#This Row],[Worker in Second study]]&lt;&gt;0),Table1[[#This Row],[Rejected 30 days]],0)</f>
        <v>0</v>
      </c>
    </row>
    <row r="312" spans="2:2" x14ac:dyDescent="0.25">
      <c r="B312">
        <f>IF(AND(Table1[[#This Row],[Rejected 30 days]]&lt;&gt;0,Table1[[#This Row],[Worker in Second study]]&lt;&gt;0),Table1[[#This Row],[Rejected 30 days]],0)</f>
        <v>0</v>
      </c>
    </row>
    <row r="313" spans="2:2" x14ac:dyDescent="0.25">
      <c r="B313">
        <f>IF(AND(Table1[[#This Row],[Rejected 30 days]]&lt;&gt;0,Table1[[#This Row],[Worker in Second study]]&lt;&gt;0),Table1[[#This Row],[Rejected 30 days]],0)</f>
        <v>0</v>
      </c>
    </row>
    <row r="314" spans="2:2" x14ac:dyDescent="0.25">
      <c r="B314">
        <f>IF(AND(Table1[[#This Row],[Rejected 30 days]]&lt;&gt;0,Table1[[#This Row],[Worker in Second study]]&lt;&gt;0),Table1[[#This Row],[Rejected 30 days]],0)</f>
        <v>0</v>
      </c>
    </row>
    <row r="315" spans="2:2" x14ac:dyDescent="0.25">
      <c r="B315">
        <f>IF(AND(Table1[[#This Row],[Rejected 30 days]]&lt;&gt;0,Table1[[#This Row],[Worker in Second study]]&lt;&gt;0),Table1[[#This Row],[Rejected 30 days]],0)</f>
        <v>0</v>
      </c>
    </row>
    <row r="316" spans="2:2" x14ac:dyDescent="0.25">
      <c r="B316">
        <f>IF(AND(Table1[[#This Row],[Rejected 30 days]]&lt;&gt;0,Table1[[#This Row],[Worker in Second study]]&lt;&gt;0),Table1[[#This Row],[Rejected 30 days]],0)</f>
        <v>0</v>
      </c>
    </row>
    <row r="317" spans="2:2" x14ac:dyDescent="0.25">
      <c r="B317">
        <f>IF(AND(Table1[[#This Row],[Rejected 30 days]]&lt;&gt;0,Table1[[#This Row],[Worker in Second study]]&lt;&gt;0),Table1[[#This Row],[Rejected 30 days]],0)</f>
        <v>0</v>
      </c>
    </row>
    <row r="318" spans="2:2" x14ac:dyDescent="0.25">
      <c r="B318">
        <f>IF(AND(Table1[[#This Row],[Rejected 30 days]]&lt;&gt;0,Table1[[#This Row],[Worker in Second study]]&lt;&gt;0),Table1[[#This Row],[Rejected 30 days]],0)</f>
        <v>0</v>
      </c>
    </row>
    <row r="319" spans="2:2" x14ac:dyDescent="0.25">
      <c r="B319">
        <f>IF(AND(Table1[[#This Row],[Rejected 30 days]]&lt;&gt;0,Table1[[#This Row],[Worker in Second study]]&lt;&gt;0),Table1[[#This Row],[Rejected 30 days]],0)</f>
        <v>0</v>
      </c>
    </row>
    <row r="320" spans="2:2" x14ac:dyDescent="0.25">
      <c r="B320">
        <f>IF(AND(Table1[[#This Row],[Rejected 30 days]]&lt;&gt;0,Table1[[#This Row],[Worker in Second study]]&lt;&gt;0),Table1[[#This Row],[Rejected 30 days]],0)</f>
        <v>0</v>
      </c>
    </row>
    <row r="321" spans="2:2" x14ac:dyDescent="0.25">
      <c r="B321">
        <f>IF(AND(Table1[[#This Row],[Rejected 30 days]]&lt;&gt;0,Table1[[#This Row],[Worker in Second study]]&lt;&gt;0),Table1[[#This Row],[Rejected 30 days]],0)</f>
        <v>0</v>
      </c>
    </row>
    <row r="322" spans="2:2" x14ac:dyDescent="0.25">
      <c r="B322">
        <f>IF(AND(Table1[[#This Row],[Rejected 30 days]]&lt;&gt;0,Table1[[#This Row],[Worker in Second study]]&lt;&gt;0),Table1[[#This Row],[Rejected 30 days]],0)</f>
        <v>0</v>
      </c>
    </row>
    <row r="323" spans="2:2" x14ac:dyDescent="0.25">
      <c r="B323">
        <f>IF(AND(Table1[[#This Row],[Rejected 30 days]]&lt;&gt;0,Table1[[#This Row],[Worker in Second study]]&lt;&gt;0),Table1[[#This Row],[Rejected 30 days]],0)</f>
        <v>0</v>
      </c>
    </row>
    <row r="324" spans="2:2" x14ac:dyDescent="0.25">
      <c r="B324">
        <f>IF(AND(Table1[[#This Row],[Rejected 30 days]]&lt;&gt;0,Table1[[#This Row],[Worker in Second study]]&lt;&gt;0),Table1[[#This Row],[Rejected 30 days]],0)</f>
        <v>0</v>
      </c>
    </row>
    <row r="325" spans="2:2" x14ac:dyDescent="0.25">
      <c r="B325">
        <f>IF(AND(Table1[[#This Row],[Rejected 30 days]]&lt;&gt;0,Table1[[#This Row],[Worker in Second study]]&lt;&gt;0),Table1[[#This Row],[Rejected 30 days]],0)</f>
        <v>0</v>
      </c>
    </row>
    <row r="326" spans="2:2" x14ac:dyDescent="0.25">
      <c r="B326">
        <f>IF(AND(Table1[[#This Row],[Rejected 30 days]]&lt;&gt;0,Table1[[#This Row],[Worker in Second study]]&lt;&gt;0),Table1[[#This Row],[Rejected 30 days]],0)</f>
        <v>0</v>
      </c>
    </row>
    <row r="327" spans="2:2" x14ac:dyDescent="0.25">
      <c r="B327">
        <f>IF(AND(Table1[[#This Row],[Rejected 30 days]]&lt;&gt;0,Table1[[#This Row],[Worker in Second study]]&lt;&gt;0),Table1[[#This Row],[Rejected 30 days]],0)</f>
        <v>0</v>
      </c>
    </row>
    <row r="328" spans="2:2" x14ac:dyDescent="0.25">
      <c r="B328">
        <f>IF(AND(Table1[[#This Row],[Rejected 30 days]]&lt;&gt;0,Table1[[#This Row],[Worker in Second study]]&lt;&gt;0),Table1[[#This Row],[Rejected 30 days]],0)</f>
        <v>0</v>
      </c>
    </row>
    <row r="329" spans="2:2" x14ac:dyDescent="0.25">
      <c r="B329">
        <f>IF(AND(Table1[[#This Row],[Rejected 30 days]]&lt;&gt;0,Table1[[#This Row],[Worker in Second study]]&lt;&gt;0),Table1[[#This Row],[Rejected 30 days]],0)</f>
        <v>0</v>
      </c>
    </row>
    <row r="330" spans="2:2" x14ac:dyDescent="0.25">
      <c r="B330">
        <f>IF(AND(Table1[[#This Row],[Rejected 30 days]]&lt;&gt;0,Table1[[#This Row],[Worker in Second study]]&lt;&gt;0),Table1[[#This Row],[Rejected 30 days]],0)</f>
        <v>0</v>
      </c>
    </row>
    <row r="331" spans="2:2" x14ac:dyDescent="0.25">
      <c r="B331">
        <f>IF(AND(Table1[[#This Row],[Rejected 30 days]]&lt;&gt;0,Table1[[#This Row],[Worker in Second study]]&lt;&gt;0),Table1[[#This Row],[Rejected 30 days]],0)</f>
        <v>0</v>
      </c>
    </row>
    <row r="332" spans="2:2" x14ac:dyDescent="0.25">
      <c r="B332">
        <f>IF(AND(Table1[[#This Row],[Rejected 30 days]]&lt;&gt;0,Table1[[#This Row],[Worker in Second study]]&lt;&gt;0),Table1[[#This Row],[Rejected 30 days]],0)</f>
        <v>0</v>
      </c>
    </row>
    <row r="333" spans="2:2" x14ac:dyDescent="0.25">
      <c r="B333">
        <f>IF(AND(Table1[[#This Row],[Rejected 30 days]]&lt;&gt;0,Table1[[#This Row],[Worker in Second study]]&lt;&gt;0),Table1[[#This Row],[Rejected 30 days]],0)</f>
        <v>0</v>
      </c>
    </row>
    <row r="334" spans="2:2" x14ac:dyDescent="0.25">
      <c r="B334">
        <f>IF(AND(Table1[[#This Row],[Rejected 30 days]]&lt;&gt;0,Table1[[#This Row],[Worker in Second study]]&lt;&gt;0),Table1[[#This Row],[Rejected 30 days]],0)</f>
        <v>0</v>
      </c>
    </row>
    <row r="335" spans="2:2" x14ac:dyDescent="0.25">
      <c r="B335">
        <f>IF(AND(Table1[[#This Row],[Rejected 30 days]]&lt;&gt;0,Table1[[#This Row],[Worker in Second study]]&lt;&gt;0),Table1[[#This Row],[Rejected 30 days]],0)</f>
        <v>0</v>
      </c>
    </row>
    <row r="336" spans="2:2" x14ac:dyDescent="0.25">
      <c r="B336">
        <f>IF(AND(Table1[[#This Row],[Rejected 30 days]]&lt;&gt;0,Table1[[#This Row],[Worker in Second study]]&lt;&gt;0),Table1[[#This Row],[Rejected 30 days]],0)</f>
        <v>0</v>
      </c>
    </row>
    <row r="337" spans="2:2" x14ac:dyDescent="0.25">
      <c r="B337">
        <f>IF(AND(Table1[[#This Row],[Rejected 30 days]]&lt;&gt;0,Table1[[#This Row],[Worker in Second study]]&lt;&gt;0),Table1[[#This Row],[Rejected 30 days]],0)</f>
        <v>0</v>
      </c>
    </row>
    <row r="338" spans="2:2" x14ac:dyDescent="0.25">
      <c r="B338">
        <f>IF(AND(Table1[[#This Row],[Rejected 30 days]]&lt;&gt;0,Table1[[#This Row],[Worker in Second study]]&lt;&gt;0),Table1[[#This Row],[Rejected 30 days]],0)</f>
        <v>0</v>
      </c>
    </row>
    <row r="339" spans="2:2" x14ac:dyDescent="0.25">
      <c r="B339">
        <f>IF(AND(Table1[[#This Row],[Rejected 30 days]]&lt;&gt;0,Table1[[#This Row],[Worker in Second study]]&lt;&gt;0),Table1[[#This Row],[Rejected 30 days]],0)</f>
        <v>0</v>
      </c>
    </row>
    <row r="340" spans="2:2" x14ac:dyDescent="0.25">
      <c r="B340">
        <f>IF(AND(Table1[[#This Row],[Rejected 30 days]]&lt;&gt;0,Table1[[#This Row],[Worker in Second study]]&lt;&gt;0),Table1[[#This Row],[Rejected 30 days]],0)</f>
        <v>0</v>
      </c>
    </row>
    <row r="341" spans="2:2" x14ac:dyDescent="0.25">
      <c r="B341">
        <f>IF(AND(Table1[[#This Row],[Rejected 30 days]]&lt;&gt;0,Table1[[#This Row],[Worker in Second study]]&lt;&gt;0),Table1[[#This Row],[Rejected 30 days]],0)</f>
        <v>0</v>
      </c>
    </row>
    <row r="342" spans="2:2" x14ac:dyDescent="0.25">
      <c r="B342">
        <f>IF(AND(Table1[[#This Row],[Rejected 30 days]]&lt;&gt;0,Table1[[#This Row],[Worker in Second study]]&lt;&gt;0),Table1[[#This Row],[Rejected 30 days]],0)</f>
        <v>0</v>
      </c>
    </row>
    <row r="343" spans="2:2" x14ac:dyDescent="0.25">
      <c r="B343">
        <f>IF(AND(Table1[[#This Row],[Rejected 30 days]]&lt;&gt;0,Table1[[#This Row],[Worker in Second study]]&lt;&gt;0),Table1[[#This Row],[Rejected 30 days]],0)</f>
        <v>0</v>
      </c>
    </row>
    <row r="344" spans="2:2" x14ac:dyDescent="0.25">
      <c r="B344">
        <f>IF(AND(Table1[[#This Row],[Rejected 30 days]]&lt;&gt;0,Table1[[#This Row],[Worker in Second study]]&lt;&gt;0),Table1[[#This Row],[Rejected 30 days]],0)</f>
        <v>0</v>
      </c>
    </row>
    <row r="345" spans="2:2" x14ac:dyDescent="0.25">
      <c r="B345">
        <f>IF(AND(Table1[[#This Row],[Rejected 30 days]]&lt;&gt;0,Table1[[#This Row],[Worker in Second study]]&lt;&gt;0),Table1[[#This Row],[Rejected 30 days]],0)</f>
        <v>0</v>
      </c>
    </row>
    <row r="346" spans="2:2" x14ac:dyDescent="0.25">
      <c r="B346">
        <f>IF(AND(Table1[[#This Row],[Rejected 30 days]]&lt;&gt;0,Table1[[#This Row],[Worker in Second study]]&lt;&gt;0),Table1[[#This Row],[Rejected 30 days]],0)</f>
        <v>0</v>
      </c>
    </row>
    <row r="347" spans="2:2" x14ac:dyDescent="0.25">
      <c r="B347">
        <f>IF(AND(Table1[[#This Row],[Rejected 30 days]]&lt;&gt;0,Table1[[#This Row],[Worker in Second study]]&lt;&gt;0),Table1[[#This Row],[Rejected 30 days]],0)</f>
        <v>0</v>
      </c>
    </row>
    <row r="348" spans="2:2" x14ac:dyDescent="0.25">
      <c r="B348">
        <f>IF(AND(Table1[[#This Row],[Rejected 30 days]]&lt;&gt;0,Table1[[#This Row],[Worker in Second study]]&lt;&gt;0),Table1[[#This Row],[Rejected 30 days]],0)</f>
        <v>0</v>
      </c>
    </row>
    <row r="349" spans="2:2" x14ac:dyDescent="0.25">
      <c r="B349">
        <f>IF(AND(Table1[[#This Row],[Rejected 30 days]]&lt;&gt;0,Table1[[#This Row],[Worker in Second study]]&lt;&gt;0),Table1[[#This Row],[Rejected 30 days]],0)</f>
        <v>0</v>
      </c>
    </row>
    <row r="350" spans="2:2" x14ac:dyDescent="0.25">
      <c r="B350">
        <f>IF(AND(Table1[[#This Row],[Rejected 30 days]]&lt;&gt;0,Table1[[#This Row],[Worker in Second study]]&lt;&gt;0),Table1[[#This Row],[Rejected 30 days]],0)</f>
        <v>0</v>
      </c>
    </row>
    <row r="351" spans="2:2" x14ac:dyDescent="0.25">
      <c r="B351">
        <f>IF(AND(Table1[[#This Row],[Rejected 30 days]]&lt;&gt;0,Table1[[#This Row],[Worker in Second study]]&lt;&gt;0),Table1[[#This Row],[Rejected 30 days]],0)</f>
        <v>0</v>
      </c>
    </row>
    <row r="352" spans="2:2" x14ac:dyDescent="0.25">
      <c r="B352">
        <f>IF(AND(Table1[[#This Row],[Rejected 30 days]]&lt;&gt;0,Table1[[#This Row],[Worker in Second study]]&lt;&gt;0),Table1[[#This Row],[Rejected 30 days]],0)</f>
        <v>0</v>
      </c>
    </row>
    <row r="353" spans="2:2" x14ac:dyDescent="0.25">
      <c r="B353">
        <f>IF(AND(Table1[[#This Row],[Rejected 30 days]]&lt;&gt;0,Table1[[#This Row],[Worker in Second study]]&lt;&gt;0),Table1[[#This Row],[Rejected 30 days]],0)</f>
        <v>0</v>
      </c>
    </row>
    <row r="354" spans="2:2" x14ac:dyDescent="0.25">
      <c r="B354">
        <f>IF(AND(Table1[[#This Row],[Rejected 30 days]]&lt;&gt;0,Table1[[#This Row],[Worker in Second study]]&lt;&gt;0),Table1[[#This Row],[Rejected 30 days]],0)</f>
        <v>0</v>
      </c>
    </row>
    <row r="355" spans="2:2" x14ac:dyDescent="0.25">
      <c r="B355">
        <f>IF(AND(Table1[[#This Row],[Rejected 30 days]]&lt;&gt;0,Table1[[#This Row],[Worker in Second study]]&lt;&gt;0),Table1[[#This Row],[Rejected 30 days]],0)</f>
        <v>0</v>
      </c>
    </row>
    <row r="356" spans="2:2" x14ac:dyDescent="0.25">
      <c r="B356">
        <f>IF(AND(Table1[[#This Row],[Rejected 30 days]]&lt;&gt;0,Table1[[#This Row],[Worker in Second study]]&lt;&gt;0),Table1[[#This Row],[Rejected 30 days]],0)</f>
        <v>0</v>
      </c>
    </row>
    <row r="357" spans="2:2" x14ac:dyDescent="0.25">
      <c r="B357">
        <f>IF(AND(Table1[[#This Row],[Rejected 30 days]]&lt;&gt;0,Table1[[#This Row],[Worker in Second study]]&lt;&gt;0),Table1[[#This Row],[Rejected 30 days]],0)</f>
        <v>0</v>
      </c>
    </row>
    <row r="358" spans="2:2" x14ac:dyDescent="0.25">
      <c r="B358">
        <f>IF(AND(Table1[[#This Row],[Rejected 30 days]]&lt;&gt;0,Table1[[#This Row],[Worker in Second study]]&lt;&gt;0),Table1[[#This Row],[Rejected 30 days]],0)</f>
        <v>0</v>
      </c>
    </row>
    <row r="359" spans="2:2" x14ac:dyDescent="0.25">
      <c r="B359">
        <f>IF(AND(Table1[[#This Row],[Rejected 30 days]]&lt;&gt;0,Table1[[#This Row],[Worker in Second study]]&lt;&gt;0),Table1[[#This Row],[Rejected 30 days]],0)</f>
        <v>0</v>
      </c>
    </row>
    <row r="360" spans="2:2" x14ac:dyDescent="0.25">
      <c r="B360">
        <f>IF(AND(Table1[[#This Row],[Rejected 30 days]]&lt;&gt;0,Table1[[#This Row],[Worker in Second study]]&lt;&gt;0),Table1[[#This Row],[Rejected 30 days]],0)</f>
        <v>0</v>
      </c>
    </row>
    <row r="361" spans="2:2" x14ac:dyDescent="0.25">
      <c r="B361">
        <f>IF(AND(Table1[[#This Row],[Rejected 30 days]]&lt;&gt;0,Table1[[#This Row],[Worker in Second study]]&lt;&gt;0),Table1[[#This Row],[Rejected 30 days]],0)</f>
        <v>0</v>
      </c>
    </row>
    <row r="362" spans="2:2" x14ac:dyDescent="0.25">
      <c r="B362">
        <f>IF(AND(Table1[[#This Row],[Rejected 30 days]]&lt;&gt;0,Table1[[#This Row],[Worker in Second study]]&lt;&gt;0),Table1[[#This Row],[Rejected 30 days]],0)</f>
        <v>0</v>
      </c>
    </row>
    <row r="363" spans="2:2" x14ac:dyDescent="0.25">
      <c r="B363">
        <f>IF(AND(Table1[[#This Row],[Rejected 30 days]]&lt;&gt;0,Table1[[#This Row],[Worker in Second study]]&lt;&gt;0),Table1[[#This Row],[Rejected 30 days]],0)</f>
        <v>0</v>
      </c>
    </row>
    <row r="364" spans="2:2" x14ac:dyDescent="0.25">
      <c r="B364">
        <f>IF(AND(Table1[[#This Row],[Rejected 30 days]]&lt;&gt;0,Table1[[#This Row],[Worker in Second study]]&lt;&gt;0),Table1[[#This Row],[Rejected 30 days]],0)</f>
        <v>0</v>
      </c>
    </row>
    <row r="365" spans="2:2" x14ac:dyDescent="0.25">
      <c r="B365">
        <f>IF(AND(Table1[[#This Row],[Rejected 30 days]]&lt;&gt;0,Table1[[#This Row],[Worker in Second study]]&lt;&gt;0),Table1[[#This Row],[Rejected 30 days]],0)</f>
        <v>0</v>
      </c>
    </row>
    <row r="366" spans="2:2" x14ac:dyDescent="0.25">
      <c r="B366">
        <f>IF(AND(Table1[[#This Row],[Rejected 30 days]]&lt;&gt;0,Table1[[#This Row],[Worker in Second study]]&lt;&gt;0),Table1[[#This Row],[Rejected 30 days]],0)</f>
        <v>0</v>
      </c>
    </row>
    <row r="367" spans="2:2" x14ac:dyDescent="0.25">
      <c r="B367">
        <f>IF(AND(Table1[[#This Row],[Rejected 30 days]]&lt;&gt;0,Table1[[#This Row],[Worker in Second study]]&lt;&gt;0),Table1[[#This Row],[Rejected 30 days]],0)</f>
        <v>0</v>
      </c>
    </row>
    <row r="368" spans="2:2" x14ac:dyDescent="0.25">
      <c r="B368">
        <f>IF(AND(Table1[[#This Row],[Rejected 30 days]]&lt;&gt;0,Table1[[#This Row],[Worker in Second study]]&lt;&gt;0),Table1[[#This Row],[Rejected 30 days]],0)</f>
        <v>0</v>
      </c>
    </row>
    <row r="369" spans="2:2" x14ac:dyDescent="0.25">
      <c r="B369">
        <f>IF(AND(Table1[[#This Row],[Rejected 30 days]]&lt;&gt;0,Table1[[#This Row],[Worker in Second study]]&lt;&gt;0),Table1[[#This Row],[Rejected 30 days]],0)</f>
        <v>0</v>
      </c>
    </row>
    <row r="370" spans="2:2" x14ac:dyDescent="0.25">
      <c r="B370">
        <f>IF(AND(Table1[[#This Row],[Rejected 30 days]]&lt;&gt;0,Table1[[#This Row],[Worker in Second study]]&lt;&gt;0),Table1[[#This Row],[Rejected 30 days]],0)</f>
        <v>0</v>
      </c>
    </row>
    <row r="371" spans="2:2" x14ac:dyDescent="0.25">
      <c r="B371">
        <f>IF(AND(Table1[[#This Row],[Rejected 30 days]]&lt;&gt;0,Table1[[#This Row],[Worker in Second study]]&lt;&gt;0),Table1[[#This Row],[Rejected 30 days]],0)</f>
        <v>0</v>
      </c>
    </row>
    <row r="372" spans="2:2" x14ac:dyDescent="0.25">
      <c r="B372">
        <f>IF(AND(Table1[[#This Row],[Rejected 30 days]]&lt;&gt;0,Table1[[#This Row],[Worker in Second study]]&lt;&gt;0),Table1[[#This Row],[Rejected 30 days]],0)</f>
        <v>0</v>
      </c>
    </row>
    <row r="373" spans="2:2" x14ac:dyDescent="0.25">
      <c r="B373">
        <f>IF(AND(Table1[[#This Row],[Rejected 30 days]]&lt;&gt;0,Table1[[#This Row],[Worker in Second study]]&lt;&gt;0),Table1[[#This Row],[Rejected 30 days]],0)</f>
        <v>0</v>
      </c>
    </row>
    <row r="374" spans="2:2" x14ac:dyDescent="0.25">
      <c r="B374">
        <f>IF(AND(Table1[[#This Row],[Rejected 30 days]]&lt;&gt;0,Table1[[#This Row],[Worker in Second study]]&lt;&gt;0),Table1[[#This Row],[Rejected 30 days]],0)</f>
        <v>0</v>
      </c>
    </row>
    <row r="375" spans="2:2" x14ac:dyDescent="0.25">
      <c r="B375">
        <f>IF(AND(Table1[[#This Row],[Rejected 30 days]]&lt;&gt;0,Table1[[#This Row],[Worker in Second study]]&lt;&gt;0),Table1[[#This Row],[Rejected 30 days]],0)</f>
        <v>0</v>
      </c>
    </row>
    <row r="376" spans="2:2" x14ac:dyDescent="0.25">
      <c r="B376">
        <f>IF(AND(Table1[[#This Row],[Rejected 30 days]]&lt;&gt;0,Table1[[#This Row],[Worker in Second study]]&lt;&gt;0),Table1[[#This Row],[Rejected 30 days]],0)</f>
        <v>0</v>
      </c>
    </row>
    <row r="377" spans="2:2" x14ac:dyDescent="0.25">
      <c r="B377">
        <f>IF(AND(Table1[[#This Row],[Rejected 30 days]]&lt;&gt;0,Table1[[#This Row],[Worker in Second study]]&lt;&gt;0),Table1[[#This Row],[Rejected 30 days]],0)</f>
        <v>0</v>
      </c>
    </row>
    <row r="378" spans="2:2" x14ac:dyDescent="0.25">
      <c r="B378">
        <f>IF(AND(Table1[[#This Row],[Rejected 30 days]]&lt;&gt;0,Table1[[#This Row],[Worker in Second study]]&lt;&gt;0),Table1[[#This Row],[Rejected 30 days]],0)</f>
        <v>0</v>
      </c>
    </row>
    <row r="379" spans="2:2" x14ac:dyDescent="0.25">
      <c r="B379">
        <f>IF(AND(Table1[[#This Row],[Rejected 30 days]]&lt;&gt;0,Table1[[#This Row],[Worker in Second study]]&lt;&gt;0),Table1[[#This Row],[Rejected 30 days]],0)</f>
        <v>0</v>
      </c>
    </row>
    <row r="380" spans="2:2" x14ac:dyDescent="0.25">
      <c r="B380">
        <f>IF(AND(Table1[[#This Row],[Rejected 30 days]]&lt;&gt;0,Table1[[#This Row],[Worker in Second study]]&lt;&gt;0),Table1[[#This Row],[Rejected 30 days]],0)</f>
        <v>0</v>
      </c>
    </row>
    <row r="381" spans="2:2" x14ac:dyDescent="0.25">
      <c r="B381">
        <f>IF(AND(Table1[[#This Row],[Rejected 30 days]]&lt;&gt;0,Table1[[#This Row],[Worker in Second study]]&lt;&gt;0),Table1[[#This Row],[Rejected 30 days]],0)</f>
        <v>0</v>
      </c>
    </row>
    <row r="382" spans="2:2" x14ac:dyDescent="0.25">
      <c r="B382">
        <f>IF(AND(Table1[[#This Row],[Rejected 30 days]]&lt;&gt;0,Table1[[#This Row],[Worker in Second study]]&lt;&gt;0),Table1[[#This Row],[Rejected 30 days]],0)</f>
        <v>0</v>
      </c>
    </row>
    <row r="383" spans="2:2" x14ac:dyDescent="0.25">
      <c r="B383">
        <f>IF(AND(Table1[[#This Row],[Rejected 30 days]]&lt;&gt;0,Table1[[#This Row],[Worker in Second study]]&lt;&gt;0),Table1[[#This Row],[Rejected 30 days]],0)</f>
        <v>0</v>
      </c>
    </row>
    <row r="384" spans="2:2" x14ac:dyDescent="0.25">
      <c r="B384">
        <f>IF(AND(Table1[[#This Row],[Rejected 30 days]]&lt;&gt;0,Table1[[#This Row],[Worker in Second study]]&lt;&gt;0),Table1[[#This Row],[Rejected 30 days]],0)</f>
        <v>0</v>
      </c>
    </row>
    <row r="385" spans="2:2" x14ac:dyDescent="0.25">
      <c r="B385">
        <f>IF(AND(Table1[[#This Row],[Rejected 30 days]]&lt;&gt;0,Table1[[#This Row],[Worker in Second study]]&lt;&gt;0),Table1[[#This Row],[Rejected 30 days]],0)</f>
        <v>0</v>
      </c>
    </row>
    <row r="386" spans="2:2" x14ac:dyDescent="0.25">
      <c r="B386">
        <f>IF(AND(Table1[[#This Row],[Rejected 30 days]]&lt;&gt;0,Table1[[#This Row],[Worker in Second study]]&lt;&gt;0),Table1[[#This Row],[Rejected 30 days]],0)</f>
        <v>0</v>
      </c>
    </row>
    <row r="387" spans="2:2" x14ac:dyDescent="0.25">
      <c r="B387">
        <f>IF(AND(Table1[[#This Row],[Rejected 30 days]]&lt;&gt;0,Table1[[#This Row],[Worker in Second study]]&lt;&gt;0),Table1[[#This Row],[Rejected 30 days]],0)</f>
        <v>0</v>
      </c>
    </row>
    <row r="388" spans="2:2" x14ac:dyDescent="0.25">
      <c r="B388">
        <f>IF(AND(Table1[[#This Row],[Rejected 30 days]]&lt;&gt;0,Table1[[#This Row],[Worker in Second study]]&lt;&gt;0),Table1[[#This Row],[Rejected 30 days]],0)</f>
        <v>0</v>
      </c>
    </row>
    <row r="389" spans="2:2" x14ac:dyDescent="0.25">
      <c r="B389">
        <f>IF(AND(Table1[[#This Row],[Rejected 30 days]]&lt;&gt;0,Table1[[#This Row],[Worker in Second study]]&lt;&gt;0),Table1[[#This Row],[Rejected 30 days]],0)</f>
        <v>0</v>
      </c>
    </row>
    <row r="390" spans="2:2" x14ac:dyDescent="0.25">
      <c r="B390">
        <f>IF(AND(Table1[[#This Row],[Rejected 30 days]]&lt;&gt;0,Table1[[#This Row],[Worker in Second study]]&lt;&gt;0),Table1[[#This Row],[Rejected 30 days]],0)</f>
        <v>0</v>
      </c>
    </row>
    <row r="391" spans="2:2" x14ac:dyDescent="0.25">
      <c r="B391">
        <f>IF(AND(Table1[[#This Row],[Rejected 30 days]]&lt;&gt;0,Table1[[#This Row],[Worker in Second study]]&lt;&gt;0),Table1[[#This Row],[Rejected 30 days]],0)</f>
        <v>0</v>
      </c>
    </row>
    <row r="392" spans="2:2" x14ac:dyDescent="0.25">
      <c r="B392">
        <f>IF(AND(Table1[[#This Row],[Rejected 30 days]]&lt;&gt;0,Table1[[#This Row],[Worker in Second study]]&lt;&gt;0),Table1[[#This Row],[Rejected 30 days]],0)</f>
        <v>0</v>
      </c>
    </row>
    <row r="393" spans="2:2" x14ac:dyDescent="0.25">
      <c r="B393">
        <f>IF(AND(Table1[[#This Row],[Rejected 30 days]]&lt;&gt;0,Table1[[#This Row],[Worker in Second study]]&lt;&gt;0),Table1[[#This Row],[Rejected 30 days]],0)</f>
        <v>0</v>
      </c>
    </row>
    <row r="394" spans="2:2" x14ac:dyDescent="0.25">
      <c r="B394">
        <f>IF(AND(Table1[[#This Row],[Rejected 30 days]]&lt;&gt;0,Table1[[#This Row],[Worker in Second study]]&lt;&gt;0),Table1[[#This Row],[Rejected 30 days]],0)</f>
        <v>0</v>
      </c>
    </row>
    <row r="395" spans="2:2" x14ac:dyDescent="0.25">
      <c r="B395">
        <f>IF(AND(Table1[[#This Row],[Rejected 30 days]]&lt;&gt;0,Table1[[#This Row],[Worker in Second study]]&lt;&gt;0),Table1[[#This Row],[Rejected 30 days]],0)</f>
        <v>0</v>
      </c>
    </row>
    <row r="396" spans="2:2" x14ac:dyDescent="0.25">
      <c r="B396">
        <f>IF(AND(Table1[[#This Row],[Rejected 30 days]]&lt;&gt;0,Table1[[#This Row],[Worker in Second study]]&lt;&gt;0),Table1[[#This Row],[Rejected 30 days]],0)</f>
        <v>0</v>
      </c>
    </row>
    <row r="397" spans="2:2" x14ac:dyDescent="0.25">
      <c r="B397">
        <f>IF(AND(Table1[[#This Row],[Rejected 30 days]]&lt;&gt;0,Table1[[#This Row],[Worker in Second study]]&lt;&gt;0),Table1[[#This Row],[Rejected 30 days]],0)</f>
        <v>0</v>
      </c>
    </row>
    <row r="398" spans="2:2" x14ac:dyDescent="0.25">
      <c r="B398">
        <f>IF(AND(Table1[[#This Row],[Rejected 30 days]]&lt;&gt;0,Table1[[#This Row],[Worker in Second study]]&lt;&gt;0),Table1[[#This Row],[Rejected 30 days]],0)</f>
        <v>0</v>
      </c>
    </row>
    <row r="399" spans="2:2" x14ac:dyDescent="0.25">
      <c r="B399">
        <f>IF(AND(Table1[[#This Row],[Rejected 30 days]]&lt;&gt;0,Table1[[#This Row],[Worker in Second study]]&lt;&gt;0),Table1[[#This Row],[Rejected 30 days]],0)</f>
        <v>0</v>
      </c>
    </row>
    <row r="400" spans="2:2" x14ac:dyDescent="0.25">
      <c r="B400">
        <f>IF(AND(Table1[[#This Row],[Rejected 30 days]]&lt;&gt;0,Table1[[#This Row],[Worker in Second study]]&lt;&gt;0),Table1[[#This Row],[Rejected 30 days]],0)</f>
        <v>0</v>
      </c>
    </row>
    <row r="401" spans="2:2" x14ac:dyDescent="0.25">
      <c r="B401">
        <f>IF(AND(Table1[[#This Row],[Rejected 30 days]]&lt;&gt;0,Table1[[#This Row],[Worker in Second study]]&lt;&gt;0),Table1[[#This Row],[Rejected 30 days]],0)</f>
        <v>0</v>
      </c>
    </row>
    <row r="402" spans="2:2" x14ac:dyDescent="0.25">
      <c r="B402">
        <f>IF(AND(Table1[[#This Row],[Rejected 30 days]]&lt;&gt;0,Table1[[#This Row],[Worker in Second study]]&lt;&gt;0),Table1[[#This Row],[Rejected 30 days]],0)</f>
        <v>0</v>
      </c>
    </row>
    <row r="403" spans="2:2" x14ac:dyDescent="0.25">
      <c r="B403">
        <f>IF(AND(Table1[[#This Row],[Rejected 30 days]]&lt;&gt;0,Table1[[#This Row],[Worker in Second study]]&lt;&gt;0),Table1[[#This Row],[Rejected 30 days]],0)</f>
        <v>0</v>
      </c>
    </row>
    <row r="404" spans="2:2" x14ac:dyDescent="0.25">
      <c r="B404">
        <f>IF(AND(Table1[[#This Row],[Rejected 30 days]]&lt;&gt;0,Table1[[#This Row],[Worker in Second study]]&lt;&gt;0),Table1[[#This Row],[Rejected 30 days]],0)</f>
        <v>0</v>
      </c>
    </row>
    <row r="405" spans="2:2" x14ac:dyDescent="0.25">
      <c r="B405">
        <f>IF(AND(Table1[[#This Row],[Rejected 30 days]]&lt;&gt;0,Table1[[#This Row],[Worker in Second study]]&lt;&gt;0),Table1[[#This Row],[Rejected 30 days]],0)</f>
        <v>0</v>
      </c>
    </row>
    <row r="406" spans="2:2" x14ac:dyDescent="0.25">
      <c r="B406">
        <f>IF(AND(Table1[[#This Row],[Rejected 30 days]]&lt;&gt;0,Table1[[#This Row],[Worker in Second study]]&lt;&gt;0),Table1[[#This Row],[Rejected 30 days]],0)</f>
        <v>0</v>
      </c>
    </row>
    <row r="407" spans="2:2" x14ac:dyDescent="0.25">
      <c r="B407">
        <f>IF(AND(Table1[[#This Row],[Rejected 30 days]]&lt;&gt;0,Table1[[#This Row],[Worker in Second study]]&lt;&gt;0),Table1[[#This Row],[Rejected 30 days]],0)</f>
        <v>0</v>
      </c>
    </row>
    <row r="408" spans="2:2" x14ac:dyDescent="0.25">
      <c r="B408">
        <f>IF(AND(Table1[[#This Row],[Rejected 30 days]]&lt;&gt;0,Table1[[#This Row],[Worker in Second study]]&lt;&gt;0),Table1[[#This Row],[Rejected 30 days]],0)</f>
        <v>0</v>
      </c>
    </row>
    <row r="409" spans="2:2" x14ac:dyDescent="0.25">
      <c r="B409">
        <f>IF(AND(Table1[[#This Row],[Rejected 30 days]]&lt;&gt;0,Table1[[#This Row],[Worker in Second study]]&lt;&gt;0),Table1[[#This Row],[Rejected 30 days]],0)</f>
        <v>0</v>
      </c>
    </row>
    <row r="410" spans="2:2" x14ac:dyDescent="0.25">
      <c r="B410">
        <f>IF(AND(Table1[[#This Row],[Rejected 30 days]]&lt;&gt;0,Table1[[#This Row],[Worker in Second study]]&lt;&gt;0),Table1[[#This Row],[Rejected 30 days]],0)</f>
        <v>0</v>
      </c>
    </row>
    <row r="411" spans="2:2" x14ac:dyDescent="0.25">
      <c r="B411">
        <f>IF(AND(Table1[[#This Row],[Rejected 30 days]]&lt;&gt;0,Table1[[#This Row],[Worker in Second study]]&lt;&gt;0),Table1[[#This Row],[Rejected 30 days]],0)</f>
        <v>0</v>
      </c>
    </row>
    <row r="412" spans="2:2" x14ac:dyDescent="0.25">
      <c r="B412">
        <f>IF(AND(Table1[[#This Row],[Rejected 30 days]]&lt;&gt;0,Table1[[#This Row],[Worker in Second study]]&lt;&gt;0),Table1[[#This Row],[Rejected 30 days]],0)</f>
        <v>0</v>
      </c>
    </row>
    <row r="413" spans="2:2" x14ac:dyDescent="0.25">
      <c r="B413">
        <f>IF(AND(Table1[[#This Row],[Rejected 30 days]]&lt;&gt;0,Table1[[#This Row],[Worker in Second study]]&lt;&gt;0),Table1[[#This Row],[Rejected 30 days]],0)</f>
        <v>0</v>
      </c>
    </row>
    <row r="414" spans="2:2" x14ac:dyDescent="0.25">
      <c r="B414">
        <f>IF(AND(Table1[[#This Row],[Rejected 30 days]]&lt;&gt;0,Table1[[#This Row],[Worker in Second study]]&lt;&gt;0),Table1[[#This Row],[Rejected 30 days]],0)</f>
        <v>0</v>
      </c>
    </row>
    <row r="415" spans="2:2" x14ac:dyDescent="0.25">
      <c r="B415">
        <f>IF(AND(Table1[[#This Row],[Rejected 30 days]]&lt;&gt;0,Table1[[#This Row],[Worker in Second study]]&lt;&gt;0),Table1[[#This Row],[Rejected 30 days]],0)</f>
        <v>0</v>
      </c>
    </row>
    <row r="416" spans="2:2" x14ac:dyDescent="0.25">
      <c r="B416">
        <f>IF(AND(Table1[[#This Row],[Rejected 30 days]]&lt;&gt;0,Table1[[#This Row],[Worker in Second study]]&lt;&gt;0),Table1[[#This Row],[Rejected 30 days]],0)</f>
        <v>0</v>
      </c>
    </row>
    <row r="417" spans="2:2" x14ac:dyDescent="0.25">
      <c r="B417">
        <f>IF(AND(Table1[[#This Row],[Rejected 30 days]]&lt;&gt;0,Table1[[#This Row],[Worker in Second study]]&lt;&gt;0),Table1[[#This Row],[Rejected 30 days]],0)</f>
        <v>0</v>
      </c>
    </row>
    <row r="418" spans="2:2" x14ac:dyDescent="0.25">
      <c r="B418">
        <f>IF(AND(Table1[[#This Row],[Rejected 30 days]]&lt;&gt;0,Table1[[#This Row],[Worker in Second study]]&lt;&gt;0),Table1[[#This Row],[Rejected 30 days]],0)</f>
        <v>0</v>
      </c>
    </row>
    <row r="419" spans="2:2" x14ac:dyDescent="0.25">
      <c r="B419">
        <f>IF(AND(Table1[[#This Row],[Rejected 30 days]]&lt;&gt;0,Table1[[#This Row],[Worker in Second study]]&lt;&gt;0),Table1[[#This Row],[Rejected 30 days]],0)</f>
        <v>0</v>
      </c>
    </row>
    <row r="420" spans="2:2" x14ac:dyDescent="0.25">
      <c r="B420">
        <f>IF(AND(Table1[[#This Row],[Rejected 30 days]]&lt;&gt;0,Table1[[#This Row],[Worker in Second study]]&lt;&gt;0),Table1[[#This Row],[Rejected 30 days]],0)</f>
        <v>0</v>
      </c>
    </row>
    <row r="421" spans="2:2" x14ac:dyDescent="0.25">
      <c r="B421">
        <f>IF(AND(Table1[[#This Row],[Rejected 30 days]]&lt;&gt;0,Table1[[#This Row],[Worker in Second study]]&lt;&gt;0),Table1[[#This Row],[Rejected 30 days]],0)</f>
        <v>0</v>
      </c>
    </row>
    <row r="422" spans="2:2" x14ac:dyDescent="0.25">
      <c r="B422">
        <f>IF(AND(Table1[[#This Row],[Rejected 30 days]]&lt;&gt;0,Table1[[#This Row],[Worker in Second study]]&lt;&gt;0),Table1[[#This Row],[Rejected 30 days]],0)</f>
        <v>0</v>
      </c>
    </row>
    <row r="423" spans="2:2" x14ac:dyDescent="0.25">
      <c r="B423">
        <f>IF(AND(Table1[[#This Row],[Rejected 30 days]]&lt;&gt;0,Table1[[#This Row],[Worker in Second study]]&lt;&gt;0),Table1[[#This Row],[Rejected 30 days]],0)</f>
        <v>0</v>
      </c>
    </row>
    <row r="424" spans="2:2" x14ac:dyDescent="0.25">
      <c r="B424">
        <f>IF(AND(Table1[[#This Row],[Rejected 30 days]]&lt;&gt;0,Table1[[#This Row],[Worker in Second study]]&lt;&gt;0),Table1[[#This Row],[Rejected 30 days]],0)</f>
        <v>0</v>
      </c>
    </row>
    <row r="425" spans="2:2" x14ac:dyDescent="0.25">
      <c r="B425">
        <f>IF(AND(Table1[[#This Row],[Rejected 30 days]]&lt;&gt;0,Table1[[#This Row],[Worker in Second study]]&lt;&gt;0),Table1[[#This Row],[Rejected 30 days]],0)</f>
        <v>0</v>
      </c>
    </row>
    <row r="426" spans="2:2" x14ac:dyDescent="0.25">
      <c r="B426">
        <f>IF(AND(Table1[[#This Row],[Rejected 30 days]]&lt;&gt;0,Table1[[#This Row],[Worker in Second study]]&lt;&gt;0),Table1[[#This Row],[Rejected 30 days]],0)</f>
        <v>0</v>
      </c>
    </row>
    <row r="427" spans="2:2" x14ac:dyDescent="0.25">
      <c r="B427">
        <f>IF(AND(Table1[[#This Row],[Rejected 30 days]]&lt;&gt;0,Table1[[#This Row],[Worker in Second study]]&lt;&gt;0),Table1[[#This Row],[Rejected 30 days]],0)</f>
        <v>0</v>
      </c>
    </row>
    <row r="428" spans="2:2" x14ac:dyDescent="0.25">
      <c r="B428">
        <f>IF(AND(Table1[[#This Row],[Rejected 30 days]]&lt;&gt;0,Table1[[#This Row],[Worker in Second study]]&lt;&gt;0),Table1[[#This Row],[Rejected 30 days]],0)</f>
        <v>0</v>
      </c>
    </row>
    <row r="429" spans="2:2" x14ac:dyDescent="0.25">
      <c r="B429">
        <f>IF(AND(Table1[[#This Row],[Rejected 30 days]]&lt;&gt;0,Table1[[#This Row],[Worker in Second study]]&lt;&gt;0),Table1[[#This Row],[Rejected 30 days]],0)</f>
        <v>0</v>
      </c>
    </row>
    <row r="430" spans="2:2" x14ac:dyDescent="0.25">
      <c r="B430">
        <f>IF(AND(Table1[[#This Row],[Rejected 30 days]]&lt;&gt;0,Table1[[#This Row],[Worker in Second study]]&lt;&gt;0),Table1[[#This Row],[Rejected 30 days]],0)</f>
        <v>0</v>
      </c>
    </row>
    <row r="431" spans="2:2" x14ac:dyDescent="0.25">
      <c r="B431">
        <f>IF(AND(Table1[[#This Row],[Rejected 30 days]]&lt;&gt;0,Table1[[#This Row],[Worker in Second study]]&lt;&gt;0),Table1[[#This Row],[Rejected 30 days]],0)</f>
        <v>0</v>
      </c>
    </row>
    <row r="432" spans="2:2" x14ac:dyDescent="0.25">
      <c r="B432">
        <f>IF(AND(Table1[[#This Row],[Rejected 30 days]]&lt;&gt;0,Table1[[#This Row],[Worker in Second study]]&lt;&gt;0),Table1[[#This Row],[Rejected 30 days]],0)</f>
        <v>0</v>
      </c>
    </row>
    <row r="433" spans="2:2" x14ac:dyDescent="0.25">
      <c r="B433">
        <f>IF(AND(Table1[[#This Row],[Rejected 30 days]]&lt;&gt;0,Table1[[#This Row],[Worker in Second study]]&lt;&gt;0),Table1[[#This Row],[Rejected 30 days]],0)</f>
        <v>0</v>
      </c>
    </row>
    <row r="434" spans="2:2" x14ac:dyDescent="0.25">
      <c r="B434">
        <f>IF(AND(Table1[[#This Row],[Rejected 30 days]]&lt;&gt;0,Table1[[#This Row],[Worker in Second study]]&lt;&gt;0),Table1[[#This Row],[Rejected 30 days]],0)</f>
        <v>0</v>
      </c>
    </row>
    <row r="435" spans="2:2" x14ac:dyDescent="0.25">
      <c r="B435">
        <f>IF(AND(Table1[[#This Row],[Rejected 30 days]]&lt;&gt;0,Table1[[#This Row],[Worker in Second study]]&lt;&gt;0),Table1[[#This Row],[Rejected 30 days]],0)</f>
        <v>0</v>
      </c>
    </row>
    <row r="436" spans="2:2" x14ac:dyDescent="0.25">
      <c r="B436">
        <f>IF(AND(Table1[[#This Row],[Rejected 30 days]]&lt;&gt;0,Table1[[#This Row],[Worker in Second study]]&lt;&gt;0),Table1[[#This Row],[Rejected 30 days]],0)</f>
        <v>0</v>
      </c>
    </row>
    <row r="437" spans="2:2" x14ac:dyDescent="0.25">
      <c r="B437">
        <f>IF(AND(Table1[[#This Row],[Rejected 30 days]]&lt;&gt;0,Table1[[#This Row],[Worker in Second study]]&lt;&gt;0),Table1[[#This Row],[Rejected 30 days]],0)</f>
        <v>0</v>
      </c>
    </row>
    <row r="438" spans="2:2" x14ac:dyDescent="0.25">
      <c r="B438">
        <f>IF(AND(Table1[[#This Row],[Rejected 30 days]]&lt;&gt;0,Table1[[#This Row],[Worker in Second study]]&lt;&gt;0),Table1[[#This Row],[Rejected 30 days]],0)</f>
        <v>0</v>
      </c>
    </row>
    <row r="439" spans="2:2" x14ac:dyDescent="0.25">
      <c r="B439">
        <f>IF(AND(Table1[[#This Row],[Rejected 30 days]]&lt;&gt;0,Table1[[#This Row],[Worker in Second study]]&lt;&gt;0),Table1[[#This Row],[Rejected 30 days]],0)</f>
        <v>0</v>
      </c>
    </row>
    <row r="440" spans="2:2" x14ac:dyDescent="0.25">
      <c r="B440">
        <f>IF(AND(Table1[[#This Row],[Rejected 30 days]]&lt;&gt;0,Table1[[#This Row],[Worker in Second study]]&lt;&gt;0),Table1[[#This Row],[Rejected 30 days]],0)</f>
        <v>0</v>
      </c>
    </row>
    <row r="441" spans="2:2" x14ac:dyDescent="0.25">
      <c r="B441">
        <f>IF(AND(Table1[[#This Row],[Rejected 30 days]]&lt;&gt;0,Table1[[#This Row],[Worker in Second study]]&lt;&gt;0),Table1[[#This Row],[Rejected 30 days]],0)</f>
        <v>0</v>
      </c>
    </row>
    <row r="442" spans="2:2" x14ac:dyDescent="0.25">
      <c r="B442">
        <f>IF(AND(Table1[[#This Row],[Rejected 30 days]]&lt;&gt;0,Table1[[#This Row],[Worker in Second study]]&lt;&gt;0),Table1[[#This Row],[Rejected 30 days]],0)</f>
        <v>0</v>
      </c>
    </row>
    <row r="443" spans="2:2" x14ac:dyDescent="0.25">
      <c r="B443">
        <f>IF(AND(Table1[[#This Row],[Rejected 30 days]]&lt;&gt;0,Table1[[#This Row],[Worker in Second study]]&lt;&gt;0),Table1[[#This Row],[Rejected 30 days]],0)</f>
        <v>0</v>
      </c>
    </row>
    <row r="444" spans="2:2" x14ac:dyDescent="0.25">
      <c r="B444">
        <f>IF(AND(Table1[[#This Row],[Rejected 30 days]]&lt;&gt;0,Table1[[#This Row],[Worker in Second study]]&lt;&gt;0),Table1[[#This Row],[Rejected 30 days]],0)</f>
        <v>0</v>
      </c>
    </row>
    <row r="445" spans="2:2" x14ac:dyDescent="0.25">
      <c r="B445">
        <f>IF(AND(Table1[[#This Row],[Rejected 30 days]]&lt;&gt;0,Table1[[#This Row],[Worker in Second study]]&lt;&gt;0),Table1[[#This Row],[Rejected 30 days]],0)</f>
        <v>0</v>
      </c>
    </row>
    <row r="446" spans="2:2" x14ac:dyDescent="0.25">
      <c r="B446">
        <f>IF(AND(Table1[[#This Row],[Rejected 30 days]]&lt;&gt;0,Table1[[#This Row],[Worker in Second study]]&lt;&gt;0),Table1[[#This Row],[Rejected 30 days]],0)</f>
        <v>0</v>
      </c>
    </row>
    <row r="447" spans="2:2" x14ac:dyDescent="0.25">
      <c r="B447">
        <f>IF(AND(Table1[[#This Row],[Rejected 30 days]]&lt;&gt;0,Table1[[#This Row],[Worker in Second study]]&lt;&gt;0),Table1[[#This Row],[Rejected 30 days]],0)</f>
        <v>0</v>
      </c>
    </row>
    <row r="448" spans="2:2" x14ac:dyDescent="0.25">
      <c r="B448">
        <f>IF(AND(Table1[[#This Row],[Rejected 30 days]]&lt;&gt;0,Table1[[#This Row],[Worker in Second study]]&lt;&gt;0),Table1[[#This Row],[Rejected 30 days]],0)</f>
        <v>0</v>
      </c>
    </row>
    <row r="449" spans="2:2" x14ac:dyDescent="0.25">
      <c r="B449">
        <f>IF(AND(Table1[[#This Row],[Rejected 30 days]]&lt;&gt;0,Table1[[#This Row],[Worker in Second study]]&lt;&gt;0),Table1[[#This Row],[Rejected 30 days]],0)</f>
        <v>0</v>
      </c>
    </row>
    <row r="450" spans="2:2" x14ac:dyDescent="0.25">
      <c r="B450">
        <f>IF(AND(Table1[[#This Row],[Rejected 30 days]]&lt;&gt;0,Table1[[#This Row],[Worker in Second study]]&lt;&gt;0),Table1[[#This Row],[Rejected 30 days]],0)</f>
        <v>0</v>
      </c>
    </row>
    <row r="451" spans="2:2" x14ac:dyDescent="0.25">
      <c r="B451">
        <f>IF(AND(Table1[[#This Row],[Rejected 30 days]]&lt;&gt;0,Table1[[#This Row],[Worker in Second study]]&lt;&gt;0),Table1[[#This Row],[Rejected 30 days]],0)</f>
        <v>0</v>
      </c>
    </row>
    <row r="452" spans="2:2" x14ac:dyDescent="0.25">
      <c r="B452">
        <f>IF(AND(Table1[[#This Row],[Rejected 30 days]]&lt;&gt;0,Table1[[#This Row],[Worker in Second study]]&lt;&gt;0),Table1[[#This Row],[Rejected 30 days]],0)</f>
        <v>0</v>
      </c>
    </row>
    <row r="453" spans="2:2" x14ac:dyDescent="0.25">
      <c r="B453">
        <f>IF(AND(Table1[[#This Row],[Rejected 30 days]]&lt;&gt;0,Table1[[#This Row],[Worker in Second study]]&lt;&gt;0),Table1[[#This Row],[Rejected 30 days]],0)</f>
        <v>0</v>
      </c>
    </row>
    <row r="454" spans="2:2" x14ac:dyDescent="0.25">
      <c r="B454">
        <f>IF(AND(Table1[[#This Row],[Rejected 30 days]]&lt;&gt;0,Table1[[#This Row],[Worker in Second study]]&lt;&gt;0),Table1[[#This Row],[Rejected 30 days]],0)</f>
        <v>0</v>
      </c>
    </row>
    <row r="455" spans="2:2" x14ac:dyDescent="0.25">
      <c r="B455">
        <f>IF(AND(Table1[[#This Row],[Rejected 30 days]]&lt;&gt;0,Table1[[#This Row],[Worker in Second study]]&lt;&gt;0),Table1[[#This Row],[Rejected 30 days]],0)</f>
        <v>0</v>
      </c>
    </row>
    <row r="456" spans="2:2" x14ac:dyDescent="0.25">
      <c r="B456">
        <f>IF(AND(Table1[[#This Row],[Rejected 30 days]]&lt;&gt;0,Table1[[#This Row],[Worker in Second study]]&lt;&gt;0),Table1[[#This Row],[Rejected 30 days]],0)</f>
        <v>0</v>
      </c>
    </row>
    <row r="457" spans="2:2" x14ac:dyDescent="0.25">
      <c r="B457">
        <f>IF(AND(Table1[[#This Row],[Rejected 30 days]]&lt;&gt;0,Table1[[#This Row],[Worker in Second study]]&lt;&gt;0),Table1[[#This Row],[Rejected 30 days]],0)</f>
        <v>0</v>
      </c>
    </row>
    <row r="458" spans="2:2" x14ac:dyDescent="0.25">
      <c r="B458">
        <f>IF(AND(Table1[[#This Row],[Rejected 30 days]]&lt;&gt;0,Table1[[#This Row],[Worker in Second study]]&lt;&gt;0),Table1[[#This Row],[Rejected 30 days]],0)</f>
        <v>0</v>
      </c>
    </row>
    <row r="459" spans="2:2" x14ac:dyDescent="0.25">
      <c r="B459">
        <f>IF(AND(Table1[[#This Row],[Rejected 30 days]]&lt;&gt;0,Table1[[#This Row],[Worker in Second study]]&lt;&gt;0),Table1[[#This Row],[Rejected 30 days]],0)</f>
        <v>0</v>
      </c>
    </row>
    <row r="460" spans="2:2" x14ac:dyDescent="0.25">
      <c r="B460">
        <f>IF(AND(Table1[[#This Row],[Rejected 30 days]]&lt;&gt;0,Table1[[#This Row],[Worker in Second study]]&lt;&gt;0),Table1[[#This Row],[Rejected 30 days]],0)</f>
        <v>0</v>
      </c>
    </row>
    <row r="461" spans="2:2" x14ac:dyDescent="0.25">
      <c r="B461">
        <f>IF(AND(Table1[[#This Row],[Rejected 30 days]]&lt;&gt;0,Table1[[#This Row],[Worker in Second study]]&lt;&gt;0),Table1[[#This Row],[Rejected 30 days]],0)</f>
        <v>0</v>
      </c>
    </row>
    <row r="462" spans="2:2" x14ac:dyDescent="0.25">
      <c r="B462">
        <f>IF(AND(Table1[[#This Row],[Rejected 30 days]]&lt;&gt;0,Table1[[#This Row],[Worker in Second study]]&lt;&gt;0),Table1[[#This Row],[Rejected 30 days]],0)</f>
        <v>0</v>
      </c>
    </row>
    <row r="463" spans="2:2" x14ac:dyDescent="0.25">
      <c r="B463">
        <f>IF(AND(Table1[[#This Row],[Rejected 30 days]]&lt;&gt;0,Table1[[#This Row],[Worker in Second study]]&lt;&gt;0),Table1[[#This Row],[Rejected 30 days]],0)</f>
        <v>0</v>
      </c>
    </row>
    <row r="464" spans="2:2" x14ac:dyDescent="0.25">
      <c r="B464">
        <f>IF(AND(Table1[[#This Row],[Rejected 30 days]]&lt;&gt;0,Table1[[#This Row],[Worker in Second study]]&lt;&gt;0),Table1[[#This Row],[Rejected 30 days]],0)</f>
        <v>0</v>
      </c>
    </row>
    <row r="465" spans="2:2" x14ac:dyDescent="0.25">
      <c r="B465">
        <f>IF(AND(Table1[[#This Row],[Rejected 30 days]]&lt;&gt;0,Table1[[#This Row],[Worker in Second study]]&lt;&gt;0),Table1[[#This Row],[Rejected 30 days]],0)</f>
        <v>0</v>
      </c>
    </row>
    <row r="466" spans="2:2" x14ac:dyDescent="0.25">
      <c r="B466">
        <f>IF(AND(Table1[[#This Row],[Rejected 30 days]]&lt;&gt;0,Table1[[#This Row],[Worker in Second study]]&lt;&gt;0),Table1[[#This Row],[Rejected 30 days]],0)</f>
        <v>0</v>
      </c>
    </row>
    <row r="467" spans="2:2" x14ac:dyDescent="0.25">
      <c r="B467">
        <f>IF(AND(Table1[[#This Row],[Rejected 30 days]]&lt;&gt;0,Table1[[#This Row],[Worker in Second study]]&lt;&gt;0),Table1[[#This Row],[Rejected 30 days]],0)</f>
        <v>0</v>
      </c>
    </row>
    <row r="468" spans="2:2" x14ac:dyDescent="0.25">
      <c r="B468">
        <f>IF(AND(Table1[[#This Row],[Rejected 30 days]]&lt;&gt;0,Table1[[#This Row],[Worker in Second study]]&lt;&gt;0),Table1[[#This Row],[Rejected 30 days]],0)</f>
        <v>0</v>
      </c>
    </row>
    <row r="469" spans="2:2" x14ac:dyDescent="0.25">
      <c r="B469">
        <f>IF(AND(Table1[[#This Row],[Rejected 30 days]]&lt;&gt;0,Table1[[#This Row],[Worker in Second study]]&lt;&gt;0),Table1[[#This Row],[Rejected 30 days]],0)</f>
        <v>0</v>
      </c>
    </row>
    <row r="470" spans="2:2" x14ac:dyDescent="0.25">
      <c r="B470">
        <f>IF(AND(Table1[[#This Row],[Rejected 30 days]]&lt;&gt;0,Table1[[#This Row],[Worker in Second study]]&lt;&gt;0),Table1[[#This Row],[Rejected 30 days]],0)</f>
        <v>0</v>
      </c>
    </row>
    <row r="471" spans="2:2" x14ac:dyDescent="0.25">
      <c r="B471">
        <f>IF(AND(Table1[[#This Row],[Rejected 30 days]]&lt;&gt;0,Table1[[#This Row],[Worker in Second study]]&lt;&gt;0),Table1[[#This Row],[Rejected 30 days]],0)</f>
        <v>0</v>
      </c>
    </row>
    <row r="472" spans="2:2" x14ac:dyDescent="0.25">
      <c r="B472">
        <f>IF(AND(Table1[[#This Row],[Rejected 30 days]]&lt;&gt;0,Table1[[#This Row],[Worker in Second study]]&lt;&gt;0),Table1[[#This Row],[Rejected 30 days]],0)</f>
        <v>0</v>
      </c>
    </row>
    <row r="473" spans="2:2" x14ac:dyDescent="0.25">
      <c r="B473">
        <f>IF(AND(Table1[[#This Row],[Rejected 30 days]]&lt;&gt;0,Table1[[#This Row],[Worker in Second study]]&lt;&gt;0),Table1[[#This Row],[Rejected 30 days]],0)</f>
        <v>0</v>
      </c>
    </row>
    <row r="474" spans="2:2" x14ac:dyDescent="0.25">
      <c r="B474">
        <f>IF(AND(Table1[[#This Row],[Rejected 30 days]]&lt;&gt;0,Table1[[#This Row],[Worker in Second study]]&lt;&gt;0),Table1[[#This Row],[Rejected 30 days]],0)</f>
        <v>0</v>
      </c>
    </row>
    <row r="475" spans="2:2" x14ac:dyDescent="0.25">
      <c r="B475">
        <f>IF(AND(Table1[[#This Row],[Rejected 30 days]]&lt;&gt;0,Table1[[#This Row],[Worker in Second study]]&lt;&gt;0),Table1[[#This Row],[Rejected 30 days]],0)</f>
        <v>0</v>
      </c>
    </row>
    <row r="476" spans="2:2" x14ac:dyDescent="0.25">
      <c r="B476">
        <f>IF(AND(Table1[[#This Row],[Rejected 30 days]]&lt;&gt;0,Table1[[#This Row],[Worker in Second study]]&lt;&gt;0),Table1[[#This Row],[Rejected 30 days]],0)</f>
        <v>0</v>
      </c>
    </row>
    <row r="477" spans="2:2" x14ac:dyDescent="0.25">
      <c r="B477">
        <f>IF(AND(Table1[[#This Row],[Rejected 30 days]]&lt;&gt;0,Table1[[#This Row],[Worker in Second study]]&lt;&gt;0),Table1[[#This Row],[Rejected 30 days]],0)</f>
        <v>0</v>
      </c>
    </row>
    <row r="478" spans="2:2" x14ac:dyDescent="0.25">
      <c r="B478">
        <f>IF(AND(Table1[[#This Row],[Rejected 30 days]]&lt;&gt;0,Table1[[#This Row],[Worker in Second study]]&lt;&gt;0),Table1[[#This Row],[Rejected 30 days]],0)</f>
        <v>0</v>
      </c>
    </row>
    <row r="479" spans="2:2" x14ac:dyDescent="0.25">
      <c r="B479">
        <f>IF(AND(Table1[[#This Row],[Rejected 30 days]]&lt;&gt;0,Table1[[#This Row],[Worker in Second study]]&lt;&gt;0),Table1[[#This Row],[Rejected 30 days]],0)</f>
        <v>0</v>
      </c>
    </row>
    <row r="480" spans="2:2" x14ac:dyDescent="0.25">
      <c r="B480">
        <f>IF(AND(Table1[[#This Row],[Rejected 30 days]]&lt;&gt;0,Table1[[#This Row],[Worker in Second study]]&lt;&gt;0),Table1[[#This Row],[Rejected 30 days]],0)</f>
        <v>0</v>
      </c>
    </row>
    <row r="481" spans="2:2" x14ac:dyDescent="0.25">
      <c r="B481">
        <f>IF(AND(Table1[[#This Row],[Rejected 30 days]]&lt;&gt;0,Table1[[#This Row],[Worker in Second study]]&lt;&gt;0),Table1[[#This Row],[Rejected 30 days]],0)</f>
        <v>0</v>
      </c>
    </row>
    <row r="482" spans="2:2" x14ac:dyDescent="0.25">
      <c r="B482">
        <f>IF(AND(Table1[[#This Row],[Rejected 30 days]]&lt;&gt;0,Table1[[#This Row],[Worker in Second study]]&lt;&gt;0),Table1[[#This Row],[Rejected 30 days]],0)</f>
        <v>0</v>
      </c>
    </row>
    <row r="483" spans="2:2" x14ac:dyDescent="0.25">
      <c r="B483">
        <f>IF(AND(Table1[[#This Row],[Rejected 30 days]]&lt;&gt;0,Table1[[#This Row],[Worker in Second study]]&lt;&gt;0),Table1[[#This Row],[Rejected 30 days]],0)</f>
        <v>0</v>
      </c>
    </row>
    <row r="484" spans="2:2" x14ac:dyDescent="0.25">
      <c r="B484">
        <f>IF(AND(Table1[[#This Row],[Rejected 30 days]]&lt;&gt;0,Table1[[#This Row],[Worker in Second study]]&lt;&gt;0),Table1[[#This Row],[Rejected 30 days]],0)</f>
        <v>0</v>
      </c>
    </row>
    <row r="485" spans="2:2" x14ac:dyDescent="0.25">
      <c r="B485">
        <f>IF(AND(Table1[[#This Row],[Rejected 30 days]]&lt;&gt;0,Table1[[#This Row],[Worker in Second study]]&lt;&gt;0),Table1[[#This Row],[Rejected 30 days]],0)</f>
        <v>0</v>
      </c>
    </row>
    <row r="486" spans="2:2" x14ac:dyDescent="0.25">
      <c r="B486">
        <f>IF(AND(Table1[[#This Row],[Rejected 30 days]]&lt;&gt;0,Table1[[#This Row],[Worker in Second study]]&lt;&gt;0),Table1[[#This Row],[Rejected 30 days]],0)</f>
        <v>0</v>
      </c>
    </row>
    <row r="487" spans="2:2" x14ac:dyDescent="0.25">
      <c r="B487">
        <f>IF(AND(Table1[[#This Row],[Rejected 30 days]]&lt;&gt;0,Table1[[#This Row],[Worker in Second study]]&lt;&gt;0),Table1[[#This Row],[Rejected 30 days]],0)</f>
        <v>0</v>
      </c>
    </row>
    <row r="488" spans="2:2" x14ac:dyDescent="0.25">
      <c r="B488">
        <f>IF(AND(Table1[[#This Row],[Rejected 30 days]]&lt;&gt;0,Table1[[#This Row],[Worker in Second study]]&lt;&gt;0),Table1[[#This Row],[Rejected 30 days]],0)</f>
        <v>0</v>
      </c>
    </row>
    <row r="489" spans="2:2" x14ac:dyDescent="0.25">
      <c r="B489">
        <f>IF(AND(Table1[[#This Row],[Rejected 30 days]]&lt;&gt;0,Table1[[#This Row],[Worker in Second study]]&lt;&gt;0),Table1[[#This Row],[Rejected 30 days]],0)</f>
        <v>0</v>
      </c>
    </row>
    <row r="490" spans="2:2" x14ac:dyDescent="0.25">
      <c r="B490">
        <f>IF(AND(Table1[[#This Row],[Rejected 30 days]]&lt;&gt;0,Table1[[#This Row],[Worker in Second study]]&lt;&gt;0),Table1[[#This Row],[Rejected 30 days]],0)</f>
        <v>0</v>
      </c>
    </row>
    <row r="491" spans="2:2" x14ac:dyDescent="0.25">
      <c r="B491">
        <f>IF(AND(Table1[[#This Row],[Rejected 30 days]]&lt;&gt;0,Table1[[#This Row],[Worker in Second study]]&lt;&gt;0),Table1[[#This Row],[Rejected 30 days]],0)</f>
        <v>0</v>
      </c>
    </row>
    <row r="492" spans="2:2" x14ac:dyDescent="0.25">
      <c r="B492">
        <f>IF(AND(Table1[[#This Row],[Rejected 30 days]]&lt;&gt;0,Table1[[#This Row],[Worker in Second study]]&lt;&gt;0),Table1[[#This Row],[Rejected 30 days]],0)</f>
        <v>0</v>
      </c>
    </row>
    <row r="493" spans="2:2" x14ac:dyDescent="0.25">
      <c r="B493">
        <f>IF(AND(Table1[[#This Row],[Rejected 30 days]]&lt;&gt;0,Table1[[#This Row],[Worker in Second study]]&lt;&gt;0),Table1[[#This Row],[Rejected 30 days]],0)</f>
        <v>0</v>
      </c>
    </row>
    <row r="494" spans="2:2" x14ac:dyDescent="0.25">
      <c r="B494">
        <f>IF(AND(Table1[[#This Row],[Rejected 30 days]]&lt;&gt;0,Table1[[#This Row],[Worker in Second study]]&lt;&gt;0),Table1[[#This Row],[Rejected 30 days]],0)</f>
        <v>0</v>
      </c>
    </row>
    <row r="495" spans="2:2" x14ac:dyDescent="0.25">
      <c r="B495">
        <f>IF(AND(Table1[[#This Row],[Rejected 30 days]]&lt;&gt;0,Table1[[#This Row],[Worker in Second study]]&lt;&gt;0),Table1[[#This Row],[Rejected 30 days]],0)</f>
        <v>0</v>
      </c>
    </row>
    <row r="496" spans="2:2" x14ac:dyDescent="0.25">
      <c r="B496">
        <f>IF(AND(Table1[[#This Row],[Rejected 30 days]]&lt;&gt;0,Table1[[#This Row],[Worker in Second study]]&lt;&gt;0),Table1[[#This Row],[Rejected 30 days]],0)</f>
        <v>0</v>
      </c>
    </row>
    <row r="497" spans="2:2" x14ac:dyDescent="0.25">
      <c r="B497">
        <f>IF(AND(Table1[[#This Row],[Rejected 30 days]]&lt;&gt;0,Table1[[#This Row],[Worker in Second study]]&lt;&gt;0),Table1[[#This Row],[Rejected 30 days]],0)</f>
        <v>0</v>
      </c>
    </row>
    <row r="498" spans="2:2" x14ac:dyDescent="0.25">
      <c r="B498">
        <f>IF(AND(Table1[[#This Row],[Rejected 30 days]]&lt;&gt;0,Table1[[#This Row],[Worker in Second study]]&lt;&gt;0),Table1[[#This Row],[Rejected 30 days]],0)</f>
        <v>0</v>
      </c>
    </row>
    <row r="499" spans="2:2" x14ac:dyDescent="0.25">
      <c r="B499">
        <f>IF(AND(Table1[[#This Row],[Rejected 30 days]]&lt;&gt;0,Table1[[#This Row],[Worker in Second study]]&lt;&gt;0),Table1[[#This Row],[Rejected 30 days]],0)</f>
        <v>0</v>
      </c>
    </row>
    <row r="500" spans="2:2" x14ac:dyDescent="0.25">
      <c r="B500">
        <f>IF(AND(Table1[[#This Row],[Rejected 30 days]]&lt;&gt;0,Table1[[#This Row],[Worker in Second study]]&lt;&gt;0),Table1[[#This Row],[Rejected 30 days]],0)</f>
        <v>0</v>
      </c>
    </row>
    <row r="501" spans="2:2" x14ac:dyDescent="0.25">
      <c r="B501">
        <f>IF(AND(Table1[[#This Row],[Rejected 30 days]]&lt;&gt;0,Table1[[#This Row],[Worker in Second study]]&lt;&gt;0),Table1[[#This Row],[Rejected 30 days]],0)</f>
        <v>0</v>
      </c>
    </row>
    <row r="502" spans="2:2" x14ac:dyDescent="0.25">
      <c r="B502">
        <f>IF(AND(Table1[[#This Row],[Rejected 30 days]]&lt;&gt;0,Table1[[#This Row],[Worker in Second study]]&lt;&gt;0),Table1[[#This Row],[Rejected 30 days]],0)</f>
        <v>0</v>
      </c>
    </row>
    <row r="503" spans="2:2" x14ac:dyDescent="0.25">
      <c r="B503">
        <f>IF(AND(Table1[[#This Row],[Rejected 30 days]]&lt;&gt;0,Table1[[#This Row],[Worker in Second study]]&lt;&gt;0),Table1[[#This Row],[Rejected 30 days]],0)</f>
        <v>0</v>
      </c>
    </row>
    <row r="504" spans="2:2" x14ac:dyDescent="0.25">
      <c r="B504">
        <f>IF(AND(Table1[[#This Row],[Rejected 30 days]]&lt;&gt;0,Table1[[#This Row],[Worker in Second study]]&lt;&gt;0),Table1[[#This Row],[Rejected 30 days]],0)</f>
        <v>0</v>
      </c>
    </row>
    <row r="505" spans="2:2" x14ac:dyDescent="0.25">
      <c r="B505">
        <f>IF(AND(Table1[[#This Row],[Rejected 30 days]]&lt;&gt;0,Table1[[#This Row],[Worker in Second study]]&lt;&gt;0),Table1[[#This Row],[Rejected 30 days]],0)</f>
        <v>0</v>
      </c>
    </row>
    <row r="506" spans="2:2" x14ac:dyDescent="0.25">
      <c r="B506">
        <f>IF(AND(Table1[[#This Row],[Rejected 30 days]]&lt;&gt;0,Table1[[#This Row],[Worker in Second study]]&lt;&gt;0),Table1[[#This Row],[Rejected 30 days]],0)</f>
        <v>0</v>
      </c>
    </row>
    <row r="507" spans="2:2" x14ac:dyDescent="0.25">
      <c r="B507">
        <f>IF(AND(Table1[[#This Row],[Rejected 30 days]]&lt;&gt;0,Table1[[#This Row],[Worker in Second study]]&lt;&gt;0),Table1[[#This Row],[Rejected 30 days]],0)</f>
        <v>0</v>
      </c>
    </row>
    <row r="508" spans="2:2" x14ac:dyDescent="0.25">
      <c r="B508">
        <f>IF(AND(Table1[[#This Row],[Rejected 30 days]]&lt;&gt;0,Table1[[#This Row],[Worker in Second study]]&lt;&gt;0),Table1[[#This Row],[Rejected 30 days]],0)</f>
        <v>0</v>
      </c>
    </row>
    <row r="509" spans="2:2" x14ac:dyDescent="0.25">
      <c r="B509">
        <f>IF(AND(Table1[[#This Row],[Rejected 30 days]]&lt;&gt;0,Table1[[#This Row],[Worker in Second study]]&lt;&gt;0),Table1[[#This Row],[Rejected 30 days]],0)</f>
        <v>0</v>
      </c>
    </row>
    <row r="510" spans="2:2" x14ac:dyDescent="0.25">
      <c r="B510">
        <f>IF(AND(Table1[[#This Row],[Rejected 30 days]]&lt;&gt;0,Table1[[#This Row],[Worker in Second study]]&lt;&gt;0),Table1[[#This Row],[Rejected 30 days]],0)</f>
        <v>0</v>
      </c>
    </row>
    <row r="511" spans="2:2" x14ac:dyDescent="0.25">
      <c r="B511">
        <f>IF(AND(Table1[[#This Row],[Rejected 30 days]]&lt;&gt;0,Table1[[#This Row],[Worker in Second study]]&lt;&gt;0),Table1[[#This Row],[Rejected 30 days]],0)</f>
        <v>0</v>
      </c>
    </row>
    <row r="512" spans="2:2" x14ac:dyDescent="0.25">
      <c r="B512">
        <f>IF(AND(Table1[[#This Row],[Rejected 30 days]]&lt;&gt;0,Table1[[#This Row],[Worker in Second study]]&lt;&gt;0),Table1[[#This Row],[Rejected 30 days]],0)</f>
        <v>0</v>
      </c>
    </row>
    <row r="513" spans="2:2" x14ac:dyDescent="0.25">
      <c r="B513">
        <f>IF(AND(Table1[[#This Row],[Rejected 30 days]]&lt;&gt;0,Table1[[#This Row],[Worker in Second study]]&lt;&gt;0),Table1[[#This Row],[Rejected 30 days]],0)</f>
        <v>0</v>
      </c>
    </row>
    <row r="514" spans="2:2" x14ac:dyDescent="0.25">
      <c r="B514">
        <f>IF(AND(Table1[[#This Row],[Rejected 30 days]]&lt;&gt;0,Table1[[#This Row],[Worker in Second study]]&lt;&gt;0),Table1[[#This Row],[Rejected 30 days]],0)</f>
        <v>0</v>
      </c>
    </row>
    <row r="515" spans="2:2" x14ac:dyDescent="0.25">
      <c r="B515">
        <f>IF(AND(Table1[[#This Row],[Rejected 30 days]]&lt;&gt;0,Table1[[#This Row],[Worker in Second study]]&lt;&gt;0),Table1[[#This Row],[Rejected 30 days]],0)</f>
        <v>0</v>
      </c>
    </row>
    <row r="516" spans="2:2" x14ac:dyDescent="0.25">
      <c r="B516">
        <f>IF(AND(Table1[[#This Row],[Rejected 30 days]]&lt;&gt;0,Table1[[#This Row],[Worker in Second study]]&lt;&gt;0),Table1[[#This Row],[Rejected 30 days]],0)</f>
        <v>0</v>
      </c>
    </row>
    <row r="517" spans="2:2" x14ac:dyDescent="0.25">
      <c r="B517">
        <f>IF(AND(Table1[[#This Row],[Rejected 30 days]]&lt;&gt;0,Table1[[#This Row],[Worker in Second study]]&lt;&gt;0),Table1[[#This Row],[Rejected 30 days]],0)</f>
        <v>0</v>
      </c>
    </row>
    <row r="518" spans="2:2" x14ac:dyDescent="0.25">
      <c r="B518">
        <f>IF(AND(Table1[[#This Row],[Rejected 30 days]]&lt;&gt;0,Table1[[#This Row],[Worker in Second study]]&lt;&gt;0),Table1[[#This Row],[Rejected 30 days]],0)</f>
        <v>0</v>
      </c>
    </row>
    <row r="519" spans="2:2" x14ac:dyDescent="0.25">
      <c r="B519">
        <f>IF(AND(Table1[[#This Row],[Rejected 30 days]]&lt;&gt;0,Table1[[#This Row],[Worker in Second study]]&lt;&gt;0),Table1[[#This Row],[Rejected 30 days]],0)</f>
        <v>0</v>
      </c>
    </row>
    <row r="520" spans="2:2" x14ac:dyDescent="0.25">
      <c r="B520">
        <f>IF(AND(Table1[[#This Row],[Rejected 30 days]]&lt;&gt;0,Table1[[#This Row],[Worker in Second study]]&lt;&gt;0),Table1[[#This Row],[Rejected 30 days]],0)</f>
        <v>0</v>
      </c>
    </row>
    <row r="521" spans="2:2" x14ac:dyDescent="0.25">
      <c r="B521">
        <f>IF(AND(Table1[[#This Row],[Rejected 30 days]]&lt;&gt;0,Table1[[#This Row],[Worker in Second study]]&lt;&gt;0),Table1[[#This Row],[Rejected 30 days]],0)</f>
        <v>0</v>
      </c>
    </row>
    <row r="522" spans="2:2" x14ac:dyDescent="0.25">
      <c r="B522">
        <f>IF(AND(Table1[[#This Row],[Rejected 30 days]]&lt;&gt;0,Table1[[#This Row],[Worker in Second study]]&lt;&gt;0),Table1[[#This Row],[Rejected 30 days]],0)</f>
        <v>0</v>
      </c>
    </row>
    <row r="523" spans="2:2" x14ac:dyDescent="0.25">
      <c r="B523">
        <f>IF(AND(Table1[[#This Row],[Rejected 30 days]]&lt;&gt;0,Table1[[#This Row],[Worker in Second study]]&lt;&gt;0),Table1[[#This Row],[Rejected 30 days]],0)</f>
        <v>0</v>
      </c>
    </row>
    <row r="524" spans="2:2" x14ac:dyDescent="0.25">
      <c r="B524">
        <f>IF(AND(Table1[[#This Row],[Rejected 30 days]]&lt;&gt;0,Table1[[#This Row],[Worker in Second study]]&lt;&gt;0),Table1[[#This Row],[Rejected 30 days]],0)</f>
        <v>0</v>
      </c>
    </row>
    <row r="525" spans="2:2" x14ac:dyDescent="0.25">
      <c r="B525">
        <f>IF(AND(Table1[[#This Row],[Rejected 30 days]]&lt;&gt;0,Table1[[#This Row],[Worker in Second study]]&lt;&gt;0),Table1[[#This Row],[Rejected 30 days]],0)</f>
        <v>0</v>
      </c>
    </row>
    <row r="526" spans="2:2" x14ac:dyDescent="0.25">
      <c r="B526">
        <f>IF(AND(Table1[[#This Row],[Rejected 30 days]]&lt;&gt;0,Table1[[#This Row],[Worker in Second study]]&lt;&gt;0),Table1[[#This Row],[Rejected 30 days]],0)</f>
        <v>0</v>
      </c>
    </row>
    <row r="527" spans="2:2" x14ac:dyDescent="0.25">
      <c r="B527">
        <f>IF(AND(Table1[[#This Row],[Rejected 30 days]]&lt;&gt;0,Table1[[#This Row],[Worker in Second study]]&lt;&gt;0),Table1[[#This Row],[Rejected 30 days]],0)</f>
        <v>0</v>
      </c>
    </row>
    <row r="528" spans="2:2" x14ac:dyDescent="0.25">
      <c r="B528">
        <f>IF(AND(Table1[[#This Row],[Rejected 30 days]]&lt;&gt;0,Table1[[#This Row],[Worker in Second study]]&lt;&gt;0),Table1[[#This Row],[Rejected 30 days]],0)</f>
        <v>0</v>
      </c>
    </row>
    <row r="529" spans="2:2" x14ac:dyDescent="0.25">
      <c r="B529">
        <f>IF(AND(Table1[[#This Row],[Rejected 30 days]]&lt;&gt;0,Table1[[#This Row],[Worker in Second study]]&lt;&gt;0),Table1[[#This Row],[Rejected 30 days]],0)</f>
        <v>0</v>
      </c>
    </row>
    <row r="530" spans="2:2" x14ac:dyDescent="0.25">
      <c r="B530">
        <f>IF(AND(Table1[[#This Row],[Rejected 30 days]]&lt;&gt;0,Table1[[#This Row],[Worker in Second study]]&lt;&gt;0),Table1[[#This Row],[Rejected 30 days]],0)</f>
        <v>0</v>
      </c>
    </row>
    <row r="531" spans="2:2" x14ac:dyDescent="0.25">
      <c r="B531">
        <f>IF(AND(Table1[[#This Row],[Rejected 30 days]]&lt;&gt;0,Table1[[#This Row],[Worker in Second study]]&lt;&gt;0),Table1[[#This Row],[Rejected 30 days]],0)</f>
        <v>0</v>
      </c>
    </row>
    <row r="532" spans="2:2" x14ac:dyDescent="0.25">
      <c r="B532">
        <f>IF(AND(Table1[[#This Row],[Rejected 30 days]]&lt;&gt;0,Table1[[#This Row],[Worker in Second study]]&lt;&gt;0),Table1[[#This Row],[Rejected 30 days]],0)</f>
        <v>0</v>
      </c>
    </row>
    <row r="533" spans="2:2" x14ac:dyDescent="0.25">
      <c r="B533">
        <f>IF(AND(Table1[[#This Row],[Rejected 30 days]]&lt;&gt;0,Table1[[#This Row],[Worker in Second study]]&lt;&gt;0),Table1[[#This Row],[Rejected 30 days]],0)</f>
        <v>0</v>
      </c>
    </row>
    <row r="534" spans="2:2" x14ac:dyDescent="0.25">
      <c r="B534">
        <f>IF(AND(Table1[[#This Row],[Rejected 30 days]]&lt;&gt;0,Table1[[#This Row],[Worker in Second study]]&lt;&gt;0),Table1[[#This Row],[Rejected 30 days]],0)</f>
        <v>0</v>
      </c>
    </row>
    <row r="535" spans="2:2" x14ac:dyDescent="0.25">
      <c r="B535">
        <f>IF(AND(Table1[[#This Row],[Rejected 30 days]]&lt;&gt;0,Table1[[#This Row],[Worker in Second study]]&lt;&gt;0),Table1[[#This Row],[Rejected 30 days]],0)</f>
        <v>0</v>
      </c>
    </row>
    <row r="536" spans="2:2" x14ac:dyDescent="0.25">
      <c r="B536">
        <f>IF(AND(Table1[[#This Row],[Rejected 30 days]]&lt;&gt;0,Table1[[#This Row],[Worker in Second study]]&lt;&gt;0),Table1[[#This Row],[Rejected 30 days]],0)</f>
        <v>0</v>
      </c>
    </row>
    <row r="537" spans="2:2" x14ac:dyDescent="0.25">
      <c r="B537">
        <f>IF(AND(Table1[[#This Row],[Rejected 30 days]]&lt;&gt;0,Table1[[#This Row],[Worker in Second study]]&lt;&gt;0),Table1[[#This Row],[Rejected 30 days]],0)</f>
        <v>0</v>
      </c>
    </row>
    <row r="538" spans="2:2" x14ac:dyDescent="0.25">
      <c r="B538">
        <f>IF(AND(Table1[[#This Row],[Rejected 30 days]]&lt;&gt;0,Table1[[#This Row],[Worker in Second study]]&lt;&gt;0),Table1[[#This Row],[Rejected 30 days]],0)</f>
        <v>0</v>
      </c>
    </row>
    <row r="539" spans="2:2" x14ac:dyDescent="0.25">
      <c r="B539">
        <f>IF(AND(Table1[[#This Row],[Rejected 30 days]]&lt;&gt;0,Table1[[#This Row],[Worker in Second study]]&lt;&gt;0),Table1[[#This Row],[Rejected 30 days]],0)</f>
        <v>0</v>
      </c>
    </row>
    <row r="540" spans="2:2" x14ac:dyDescent="0.25">
      <c r="B540">
        <f>IF(AND(Table1[[#This Row],[Rejected 30 days]]&lt;&gt;0,Table1[[#This Row],[Worker in Second study]]&lt;&gt;0),Table1[[#This Row],[Rejected 30 days]],0)</f>
        <v>0</v>
      </c>
    </row>
    <row r="541" spans="2:2" x14ac:dyDescent="0.25">
      <c r="B541">
        <f>IF(AND(Table1[[#This Row],[Rejected 30 days]]&lt;&gt;0,Table1[[#This Row],[Worker in Second study]]&lt;&gt;0),Table1[[#This Row],[Rejected 30 days]],0)</f>
        <v>0</v>
      </c>
    </row>
    <row r="542" spans="2:2" x14ac:dyDescent="0.25">
      <c r="B542">
        <f>IF(AND(Table1[[#This Row],[Rejected 30 days]]&lt;&gt;0,Table1[[#This Row],[Worker in Second study]]&lt;&gt;0),Table1[[#This Row],[Rejected 30 days]],0)</f>
        <v>0</v>
      </c>
    </row>
    <row r="543" spans="2:2" x14ac:dyDescent="0.25">
      <c r="B543">
        <f>IF(AND(Table1[[#This Row],[Rejected 30 days]]&lt;&gt;0,Table1[[#This Row],[Worker in Second study]]&lt;&gt;0),Table1[[#This Row],[Rejected 30 days]],0)</f>
        <v>0</v>
      </c>
    </row>
    <row r="544" spans="2:2" x14ac:dyDescent="0.25">
      <c r="B544">
        <f>IF(AND(Table1[[#This Row],[Rejected 30 days]]&lt;&gt;0,Table1[[#This Row],[Worker in Second study]]&lt;&gt;0),Table1[[#This Row],[Rejected 30 days]],0)</f>
        <v>0</v>
      </c>
    </row>
    <row r="545" spans="2:2" x14ac:dyDescent="0.25">
      <c r="B545">
        <f>IF(AND(Table1[[#This Row],[Rejected 30 days]]&lt;&gt;0,Table1[[#This Row],[Worker in Second study]]&lt;&gt;0),Table1[[#This Row],[Rejected 30 days]],0)</f>
        <v>0</v>
      </c>
    </row>
    <row r="546" spans="2:2" x14ac:dyDescent="0.25">
      <c r="B546">
        <f>IF(AND(Table1[[#This Row],[Rejected 30 days]]&lt;&gt;0,Table1[[#This Row],[Worker in Second study]]&lt;&gt;0),Table1[[#This Row],[Rejected 30 days]],0)</f>
        <v>0</v>
      </c>
    </row>
    <row r="547" spans="2:2" x14ac:dyDescent="0.25">
      <c r="B547">
        <f>IF(AND(Table1[[#This Row],[Rejected 30 days]]&lt;&gt;0,Table1[[#This Row],[Worker in Second study]]&lt;&gt;0),Table1[[#This Row],[Rejected 30 days]],0)</f>
        <v>0</v>
      </c>
    </row>
    <row r="548" spans="2:2" x14ac:dyDescent="0.25">
      <c r="B548">
        <f>IF(AND(Table1[[#This Row],[Rejected 30 days]]&lt;&gt;0,Table1[[#This Row],[Worker in Second study]]&lt;&gt;0),Table1[[#This Row],[Rejected 30 days]],0)</f>
        <v>0</v>
      </c>
    </row>
    <row r="549" spans="2:2" x14ac:dyDescent="0.25">
      <c r="B549">
        <f>IF(AND(Table1[[#This Row],[Rejected 30 days]]&lt;&gt;0,Table1[[#This Row],[Worker in Second study]]&lt;&gt;0),Table1[[#This Row],[Rejected 30 days]],0)</f>
        <v>0</v>
      </c>
    </row>
    <row r="550" spans="2:2" x14ac:dyDescent="0.25">
      <c r="B550">
        <f>IF(AND(Table1[[#This Row],[Rejected 30 days]]&lt;&gt;0,Table1[[#This Row],[Worker in Second study]]&lt;&gt;0),Table1[[#This Row],[Rejected 30 days]],0)</f>
        <v>0</v>
      </c>
    </row>
    <row r="551" spans="2:2" x14ac:dyDescent="0.25">
      <c r="B551">
        <f>IF(AND(Table1[[#This Row],[Rejected 30 days]]&lt;&gt;0,Table1[[#This Row],[Worker in Second study]]&lt;&gt;0),Table1[[#This Row],[Rejected 30 days]],0)</f>
        <v>0</v>
      </c>
    </row>
    <row r="552" spans="2:2" x14ac:dyDescent="0.25">
      <c r="B552">
        <f>IF(AND(Table1[[#This Row],[Rejected 30 days]]&lt;&gt;0,Table1[[#This Row],[Worker in Second study]]&lt;&gt;0),Table1[[#This Row],[Rejected 30 days]],0)</f>
        <v>0</v>
      </c>
    </row>
    <row r="553" spans="2:2" x14ac:dyDescent="0.25">
      <c r="B553">
        <f>IF(AND(Table1[[#This Row],[Rejected 30 days]]&lt;&gt;0,Table1[[#This Row],[Worker in Second study]]&lt;&gt;0),Table1[[#This Row],[Rejected 30 days]],0)</f>
        <v>0</v>
      </c>
    </row>
    <row r="554" spans="2:2" x14ac:dyDescent="0.25">
      <c r="B554">
        <f>IF(AND(Table1[[#This Row],[Rejected 30 days]]&lt;&gt;0,Table1[[#This Row],[Worker in Second study]]&lt;&gt;0),Table1[[#This Row],[Rejected 30 days]],0)</f>
        <v>0</v>
      </c>
    </row>
    <row r="555" spans="2:2" x14ac:dyDescent="0.25">
      <c r="B555">
        <f>IF(AND(Table1[[#This Row],[Rejected 30 days]]&lt;&gt;0,Table1[[#This Row],[Worker in Second study]]&lt;&gt;0),Table1[[#This Row],[Rejected 30 days]],0)</f>
        <v>0</v>
      </c>
    </row>
    <row r="556" spans="2:2" x14ac:dyDescent="0.25">
      <c r="B556">
        <f>IF(AND(Table1[[#This Row],[Rejected 30 days]]&lt;&gt;0,Table1[[#This Row],[Worker in Second study]]&lt;&gt;0),Table1[[#This Row],[Rejected 30 days]],0)</f>
        <v>0</v>
      </c>
    </row>
    <row r="557" spans="2:2" x14ac:dyDescent="0.25">
      <c r="B557">
        <f>IF(AND(Table1[[#This Row],[Rejected 30 days]]&lt;&gt;0,Table1[[#This Row],[Worker in Second study]]&lt;&gt;0),Table1[[#This Row],[Rejected 30 days]],0)</f>
        <v>0</v>
      </c>
    </row>
    <row r="558" spans="2:2" x14ac:dyDescent="0.25">
      <c r="B558">
        <f>IF(AND(Table1[[#This Row],[Rejected 30 days]]&lt;&gt;0,Table1[[#This Row],[Worker in Second study]]&lt;&gt;0),Table1[[#This Row],[Rejected 30 days]],0)</f>
        <v>0</v>
      </c>
    </row>
    <row r="559" spans="2:2" x14ac:dyDescent="0.25">
      <c r="B559">
        <f>IF(AND(Table1[[#This Row],[Rejected 30 days]]&lt;&gt;0,Table1[[#This Row],[Worker in Second study]]&lt;&gt;0),Table1[[#This Row],[Rejected 30 days]],0)</f>
        <v>0</v>
      </c>
    </row>
    <row r="560" spans="2:2" x14ac:dyDescent="0.25">
      <c r="B560">
        <f>IF(AND(Table1[[#This Row],[Rejected 30 days]]&lt;&gt;0,Table1[[#This Row],[Worker in Second study]]&lt;&gt;0),Table1[[#This Row],[Rejected 30 days]],0)</f>
        <v>0</v>
      </c>
    </row>
    <row r="561" spans="2:2" x14ac:dyDescent="0.25">
      <c r="B561">
        <f>IF(AND(Table1[[#This Row],[Rejected 30 days]]&lt;&gt;0,Table1[[#This Row],[Worker in Second study]]&lt;&gt;0),Table1[[#This Row],[Rejected 30 days]],0)</f>
        <v>0</v>
      </c>
    </row>
    <row r="562" spans="2:2" x14ac:dyDescent="0.25">
      <c r="B562">
        <f>IF(AND(Table1[[#This Row],[Rejected 30 days]]&lt;&gt;0,Table1[[#This Row],[Worker in Second study]]&lt;&gt;0),Table1[[#This Row],[Rejected 30 days]],0)</f>
        <v>0</v>
      </c>
    </row>
    <row r="563" spans="2:2" x14ac:dyDescent="0.25">
      <c r="B563">
        <f>IF(AND(Table1[[#This Row],[Rejected 30 days]]&lt;&gt;0,Table1[[#This Row],[Worker in Second study]]&lt;&gt;0),Table1[[#This Row],[Rejected 30 days]],0)</f>
        <v>0</v>
      </c>
    </row>
    <row r="564" spans="2:2" x14ac:dyDescent="0.25">
      <c r="B564">
        <f>IF(AND(Table1[[#This Row],[Rejected 30 days]]&lt;&gt;0,Table1[[#This Row],[Worker in Second study]]&lt;&gt;0),Table1[[#This Row],[Rejected 30 days]],0)</f>
        <v>0</v>
      </c>
    </row>
    <row r="565" spans="2:2" x14ac:dyDescent="0.25">
      <c r="B565">
        <f>IF(AND(Table1[[#This Row],[Rejected 30 days]]&lt;&gt;0,Table1[[#This Row],[Worker in Second study]]&lt;&gt;0),Table1[[#This Row],[Rejected 30 days]],0)</f>
        <v>0</v>
      </c>
    </row>
    <row r="566" spans="2:2" x14ac:dyDescent="0.25">
      <c r="B566">
        <f>IF(AND(Table1[[#This Row],[Rejected 30 days]]&lt;&gt;0,Table1[[#This Row],[Worker in Second study]]&lt;&gt;0),Table1[[#This Row],[Rejected 30 days]],0)</f>
        <v>0</v>
      </c>
    </row>
    <row r="567" spans="2:2" x14ac:dyDescent="0.25">
      <c r="B567">
        <f>IF(AND(Table1[[#This Row],[Rejected 30 days]]&lt;&gt;0,Table1[[#This Row],[Worker in Second study]]&lt;&gt;0),Table1[[#This Row],[Rejected 30 days]],0)</f>
        <v>0</v>
      </c>
    </row>
    <row r="568" spans="2:2" x14ac:dyDescent="0.25">
      <c r="B568">
        <f>IF(AND(Table1[[#This Row],[Rejected 30 days]]&lt;&gt;0,Table1[[#This Row],[Worker in Second study]]&lt;&gt;0),Table1[[#This Row],[Rejected 30 days]],0)</f>
        <v>0</v>
      </c>
    </row>
    <row r="569" spans="2:2" x14ac:dyDescent="0.25">
      <c r="B569">
        <f>IF(AND(Table1[[#This Row],[Rejected 30 days]]&lt;&gt;0,Table1[[#This Row],[Worker in Second study]]&lt;&gt;0),Table1[[#This Row],[Rejected 30 days]],0)</f>
        <v>0</v>
      </c>
    </row>
    <row r="570" spans="2:2" x14ac:dyDescent="0.25">
      <c r="B570">
        <f>IF(AND(Table1[[#This Row],[Rejected 30 days]]&lt;&gt;0,Table1[[#This Row],[Worker in Second study]]&lt;&gt;0),Table1[[#This Row],[Rejected 30 days]],0)</f>
        <v>0</v>
      </c>
    </row>
    <row r="571" spans="2:2" x14ac:dyDescent="0.25">
      <c r="B571">
        <f>IF(AND(Table1[[#This Row],[Rejected 30 days]]&lt;&gt;0,Table1[[#This Row],[Worker in Second study]]&lt;&gt;0),Table1[[#This Row],[Rejected 30 days]],0)</f>
        <v>0</v>
      </c>
    </row>
    <row r="572" spans="2:2" x14ac:dyDescent="0.25">
      <c r="B572">
        <f>IF(AND(Table1[[#This Row],[Rejected 30 days]]&lt;&gt;0,Table1[[#This Row],[Worker in Second study]]&lt;&gt;0),Table1[[#This Row],[Rejected 30 days]],0)</f>
        <v>0</v>
      </c>
    </row>
    <row r="573" spans="2:2" x14ac:dyDescent="0.25">
      <c r="B573">
        <f>IF(AND(Table1[[#This Row],[Rejected 30 days]]&lt;&gt;0,Table1[[#This Row],[Worker in Second study]]&lt;&gt;0),Table1[[#This Row],[Rejected 30 days]],0)</f>
        <v>0</v>
      </c>
    </row>
    <row r="574" spans="2:2" x14ac:dyDescent="0.25">
      <c r="B574">
        <f>IF(AND(Table1[[#This Row],[Rejected 30 days]]&lt;&gt;0,Table1[[#This Row],[Worker in Second study]]&lt;&gt;0),Table1[[#This Row],[Rejected 30 days]],0)</f>
        <v>0</v>
      </c>
    </row>
    <row r="575" spans="2:2" x14ac:dyDescent="0.25">
      <c r="B575">
        <f>IF(AND(Table1[[#This Row],[Rejected 30 days]]&lt;&gt;0,Table1[[#This Row],[Worker in Second study]]&lt;&gt;0),Table1[[#This Row],[Rejected 30 days]],0)</f>
        <v>0</v>
      </c>
    </row>
    <row r="576" spans="2:2" x14ac:dyDescent="0.25">
      <c r="B576">
        <f>IF(AND(Table1[[#This Row],[Rejected 30 days]]&lt;&gt;0,Table1[[#This Row],[Worker in Second study]]&lt;&gt;0),Table1[[#This Row],[Rejected 30 days]],0)</f>
        <v>0</v>
      </c>
    </row>
    <row r="577" spans="2:2" x14ac:dyDescent="0.25">
      <c r="B577">
        <f>IF(AND(Table1[[#This Row],[Rejected 30 days]]&lt;&gt;0,Table1[[#This Row],[Worker in Second study]]&lt;&gt;0),Table1[[#This Row],[Rejected 30 days]],0)</f>
        <v>0</v>
      </c>
    </row>
    <row r="578" spans="2:2" x14ac:dyDescent="0.25">
      <c r="B578">
        <f>IF(AND(Table1[[#This Row],[Rejected 30 days]]&lt;&gt;0,Table1[[#This Row],[Worker in Second study]]&lt;&gt;0),Table1[[#This Row],[Rejected 30 days]],0)</f>
        <v>0</v>
      </c>
    </row>
    <row r="579" spans="2:2" x14ac:dyDescent="0.25">
      <c r="B579">
        <f>IF(AND(Table1[[#This Row],[Rejected 30 days]]&lt;&gt;0,Table1[[#This Row],[Worker in Second study]]&lt;&gt;0),Table1[[#This Row],[Rejected 30 days]],0)</f>
        <v>0</v>
      </c>
    </row>
    <row r="580" spans="2:2" x14ac:dyDescent="0.25">
      <c r="B580">
        <f>IF(AND(Table1[[#This Row],[Rejected 30 days]]&lt;&gt;0,Table1[[#This Row],[Worker in Second study]]&lt;&gt;0),Table1[[#This Row],[Rejected 30 days]],0)</f>
        <v>0</v>
      </c>
    </row>
    <row r="581" spans="2:2" x14ac:dyDescent="0.25">
      <c r="B581">
        <f>IF(AND(Table1[[#This Row],[Rejected 30 days]]&lt;&gt;0,Table1[[#This Row],[Worker in Second study]]&lt;&gt;0),Table1[[#This Row],[Rejected 30 days]],0)</f>
        <v>0</v>
      </c>
    </row>
    <row r="582" spans="2:2" x14ac:dyDescent="0.25">
      <c r="B582">
        <f>IF(AND(Table1[[#This Row],[Rejected 30 days]]&lt;&gt;0,Table1[[#This Row],[Worker in Second study]]&lt;&gt;0),Table1[[#This Row],[Rejected 30 days]],0)</f>
        <v>0</v>
      </c>
    </row>
    <row r="583" spans="2:2" x14ac:dyDescent="0.25">
      <c r="B583">
        <f>IF(AND(Table1[[#This Row],[Rejected 30 days]]&lt;&gt;0,Table1[[#This Row],[Worker in Second study]]&lt;&gt;0),Table1[[#This Row],[Rejected 30 days]],0)</f>
        <v>0</v>
      </c>
    </row>
    <row r="584" spans="2:2" x14ac:dyDescent="0.25">
      <c r="B584">
        <f>IF(AND(Table1[[#This Row],[Rejected 30 days]]&lt;&gt;0,Table1[[#This Row],[Worker in Second study]]&lt;&gt;0),Table1[[#This Row],[Rejected 30 days]],0)</f>
        <v>0</v>
      </c>
    </row>
    <row r="585" spans="2:2" x14ac:dyDescent="0.25">
      <c r="B585">
        <f>IF(AND(Table1[[#This Row],[Rejected 30 days]]&lt;&gt;0,Table1[[#This Row],[Worker in Second study]]&lt;&gt;0),Table1[[#This Row],[Rejected 30 days]],0)</f>
        <v>0</v>
      </c>
    </row>
    <row r="586" spans="2:2" x14ac:dyDescent="0.25">
      <c r="B586">
        <f>IF(AND(Table1[[#This Row],[Rejected 30 days]]&lt;&gt;0,Table1[[#This Row],[Worker in Second study]]&lt;&gt;0),Table1[[#This Row],[Rejected 30 days]],0)</f>
        <v>0</v>
      </c>
    </row>
    <row r="587" spans="2:2" x14ac:dyDescent="0.25">
      <c r="B587">
        <f>IF(AND(Table1[[#This Row],[Rejected 30 days]]&lt;&gt;0,Table1[[#This Row],[Worker in Second study]]&lt;&gt;0),Table1[[#This Row],[Rejected 30 days]],0)</f>
        <v>0</v>
      </c>
    </row>
    <row r="588" spans="2:2" x14ac:dyDescent="0.25">
      <c r="B588">
        <f>IF(AND(Table1[[#This Row],[Rejected 30 days]]&lt;&gt;0,Table1[[#This Row],[Worker in Second study]]&lt;&gt;0),Table1[[#This Row],[Rejected 30 days]],0)</f>
        <v>0</v>
      </c>
    </row>
    <row r="589" spans="2:2" x14ac:dyDescent="0.25">
      <c r="B589">
        <f>IF(AND(Table1[[#This Row],[Rejected 30 days]]&lt;&gt;0,Table1[[#This Row],[Worker in Second study]]&lt;&gt;0),Table1[[#This Row],[Rejected 30 days]],0)</f>
        <v>0</v>
      </c>
    </row>
    <row r="590" spans="2:2" x14ac:dyDescent="0.25">
      <c r="B590">
        <f>IF(AND(Table1[[#This Row],[Rejected 30 days]]&lt;&gt;0,Table1[[#This Row],[Worker in Second study]]&lt;&gt;0),Table1[[#This Row],[Rejected 30 days]],0)</f>
        <v>0</v>
      </c>
    </row>
    <row r="591" spans="2:2" x14ac:dyDescent="0.25">
      <c r="B591">
        <f>IF(AND(Table1[[#This Row],[Rejected 30 days]]&lt;&gt;0,Table1[[#This Row],[Worker in Second study]]&lt;&gt;0),Table1[[#This Row],[Rejected 30 days]],0)</f>
        <v>0</v>
      </c>
    </row>
    <row r="592" spans="2:2" x14ac:dyDescent="0.25">
      <c r="B592">
        <f>IF(AND(Table1[[#This Row],[Rejected 30 days]]&lt;&gt;0,Table1[[#This Row],[Worker in Second study]]&lt;&gt;0),Table1[[#This Row],[Rejected 30 days]],0)</f>
        <v>0</v>
      </c>
    </row>
    <row r="593" spans="2:2" x14ac:dyDescent="0.25">
      <c r="B593">
        <f>IF(AND(Table1[[#This Row],[Rejected 30 days]]&lt;&gt;0,Table1[[#This Row],[Worker in Second study]]&lt;&gt;0),Table1[[#This Row],[Rejected 30 days]],0)</f>
        <v>0</v>
      </c>
    </row>
    <row r="594" spans="2:2" x14ac:dyDescent="0.25">
      <c r="B594">
        <f>IF(AND(Table1[[#This Row],[Rejected 30 days]]&lt;&gt;0,Table1[[#This Row],[Worker in Second study]]&lt;&gt;0),Table1[[#This Row],[Rejected 30 days]],0)</f>
        <v>0</v>
      </c>
    </row>
    <row r="595" spans="2:2" x14ac:dyDescent="0.25">
      <c r="B595">
        <f>IF(AND(Table1[[#This Row],[Rejected 30 days]]&lt;&gt;0,Table1[[#This Row],[Worker in Second study]]&lt;&gt;0),Table1[[#This Row],[Rejected 30 days]],0)</f>
        <v>0</v>
      </c>
    </row>
    <row r="596" spans="2:2" x14ac:dyDescent="0.25">
      <c r="B596">
        <f>IF(AND(Table1[[#This Row],[Rejected 30 days]]&lt;&gt;0,Table1[[#This Row],[Worker in Second study]]&lt;&gt;0),Table1[[#This Row],[Rejected 30 days]],0)</f>
        <v>0</v>
      </c>
    </row>
    <row r="597" spans="2:2" x14ac:dyDescent="0.25">
      <c r="B597">
        <f>IF(AND(Table1[[#This Row],[Rejected 30 days]]&lt;&gt;0,Table1[[#This Row],[Worker in Second study]]&lt;&gt;0),Table1[[#This Row],[Rejected 30 days]],0)</f>
        <v>0</v>
      </c>
    </row>
    <row r="598" spans="2:2" x14ac:dyDescent="0.25">
      <c r="B598">
        <f>IF(AND(Table1[[#This Row],[Rejected 30 days]]&lt;&gt;0,Table1[[#This Row],[Worker in Second study]]&lt;&gt;0),Table1[[#This Row],[Rejected 30 days]],0)</f>
        <v>0</v>
      </c>
    </row>
    <row r="599" spans="2:2" x14ac:dyDescent="0.25">
      <c r="B599">
        <f>IF(AND(Table1[[#This Row],[Rejected 30 days]]&lt;&gt;0,Table1[[#This Row],[Worker in Second study]]&lt;&gt;0),Table1[[#This Row],[Rejected 30 days]],0)</f>
        <v>0</v>
      </c>
    </row>
    <row r="600" spans="2:2" x14ac:dyDescent="0.25">
      <c r="B600">
        <f>IF(AND(Table1[[#This Row],[Rejected 30 days]]&lt;&gt;0,Table1[[#This Row],[Worker in Second study]]&lt;&gt;0),Table1[[#This Row],[Rejected 30 days]],0)</f>
        <v>0</v>
      </c>
    </row>
    <row r="601" spans="2:2" x14ac:dyDescent="0.25">
      <c r="B601">
        <f>IF(AND(Table1[[#This Row],[Rejected 30 days]]&lt;&gt;0,Table1[[#This Row],[Worker in Second study]]&lt;&gt;0),Table1[[#This Row],[Rejected 30 days]],0)</f>
        <v>0</v>
      </c>
    </row>
    <row r="602" spans="2:2" x14ac:dyDescent="0.25">
      <c r="B602">
        <f>IF(AND(Table1[[#This Row],[Rejected 30 days]]&lt;&gt;0,Table1[[#This Row],[Worker in Second study]]&lt;&gt;0),Table1[[#This Row],[Rejected 30 days]],0)</f>
        <v>0</v>
      </c>
    </row>
    <row r="603" spans="2:2" x14ac:dyDescent="0.25">
      <c r="B603">
        <f>IF(AND(Table1[[#This Row],[Rejected 30 days]]&lt;&gt;0,Table1[[#This Row],[Worker in Second study]]&lt;&gt;0),Table1[[#This Row],[Rejected 30 days]],0)</f>
        <v>0</v>
      </c>
    </row>
    <row r="604" spans="2:2" x14ac:dyDescent="0.25">
      <c r="B604">
        <f>IF(AND(Table1[[#This Row],[Rejected 30 days]]&lt;&gt;0,Table1[[#This Row],[Worker in Second study]]&lt;&gt;0),Table1[[#This Row],[Rejected 30 days]],0)</f>
        <v>0</v>
      </c>
    </row>
    <row r="605" spans="2:2" x14ac:dyDescent="0.25">
      <c r="B605">
        <f>IF(AND(Table1[[#This Row],[Rejected 30 days]]&lt;&gt;0,Table1[[#This Row],[Worker in Second study]]&lt;&gt;0),Table1[[#This Row],[Rejected 30 days]],0)</f>
        <v>0</v>
      </c>
    </row>
    <row r="606" spans="2:2" x14ac:dyDescent="0.25">
      <c r="B606">
        <f>IF(AND(Table1[[#This Row],[Rejected 30 days]]&lt;&gt;0,Table1[[#This Row],[Worker in Second study]]&lt;&gt;0),Table1[[#This Row],[Rejected 30 days]],0)</f>
        <v>0</v>
      </c>
    </row>
    <row r="607" spans="2:2" x14ac:dyDescent="0.25">
      <c r="B607">
        <f>IF(AND(Table1[[#This Row],[Rejected 30 days]]&lt;&gt;0,Table1[[#This Row],[Worker in Second study]]&lt;&gt;0),Table1[[#This Row],[Rejected 30 days]],0)</f>
        <v>0</v>
      </c>
    </row>
    <row r="608" spans="2:2" x14ac:dyDescent="0.25">
      <c r="B608">
        <f>IF(AND(Table1[[#This Row],[Rejected 30 days]]&lt;&gt;0,Table1[[#This Row],[Worker in Second study]]&lt;&gt;0),Table1[[#This Row],[Rejected 30 days]],0)</f>
        <v>0</v>
      </c>
    </row>
    <row r="609" spans="2:2" x14ac:dyDescent="0.25">
      <c r="B609">
        <f>IF(AND(Table1[[#This Row],[Rejected 30 days]]&lt;&gt;0,Table1[[#This Row],[Worker in Second study]]&lt;&gt;0),Table1[[#This Row],[Rejected 30 days]],0)</f>
        <v>0</v>
      </c>
    </row>
    <row r="610" spans="2:2" x14ac:dyDescent="0.25">
      <c r="B610">
        <f>IF(AND(Table1[[#This Row],[Rejected 30 days]]&lt;&gt;0,Table1[[#This Row],[Worker in Second study]]&lt;&gt;0),Table1[[#This Row],[Rejected 30 days]],0)</f>
        <v>0</v>
      </c>
    </row>
    <row r="611" spans="2:2" x14ac:dyDescent="0.25">
      <c r="B611">
        <f>IF(AND(Table1[[#This Row],[Rejected 30 days]]&lt;&gt;0,Table1[[#This Row],[Worker in Second study]]&lt;&gt;0),Table1[[#This Row],[Rejected 30 days]],0)</f>
        <v>0</v>
      </c>
    </row>
    <row r="612" spans="2:2" x14ac:dyDescent="0.25">
      <c r="B612">
        <f>IF(AND(Table1[[#This Row],[Rejected 30 days]]&lt;&gt;0,Table1[[#This Row],[Worker in Second study]]&lt;&gt;0),Table1[[#This Row],[Rejected 30 days]],0)</f>
        <v>0</v>
      </c>
    </row>
    <row r="613" spans="2:2" x14ac:dyDescent="0.25">
      <c r="B613">
        <f>IF(AND(Table1[[#This Row],[Rejected 30 days]]&lt;&gt;0,Table1[[#This Row],[Worker in Second study]]&lt;&gt;0),Table1[[#This Row],[Rejected 30 days]],0)</f>
        <v>0</v>
      </c>
    </row>
    <row r="614" spans="2:2" x14ac:dyDescent="0.25">
      <c r="B614">
        <f>IF(AND(Table1[[#This Row],[Rejected 30 days]]&lt;&gt;0,Table1[[#This Row],[Worker in Second study]]&lt;&gt;0),Table1[[#This Row],[Rejected 30 days]],0)</f>
        <v>0</v>
      </c>
    </row>
    <row r="615" spans="2:2" x14ac:dyDescent="0.25">
      <c r="B615">
        <f>IF(AND(Table1[[#This Row],[Rejected 30 days]]&lt;&gt;0,Table1[[#This Row],[Worker in Second study]]&lt;&gt;0),Table1[[#This Row],[Rejected 30 days]],0)</f>
        <v>0</v>
      </c>
    </row>
    <row r="616" spans="2:2" x14ac:dyDescent="0.25">
      <c r="B616">
        <f>IF(AND(Table1[[#This Row],[Rejected 30 days]]&lt;&gt;0,Table1[[#This Row],[Worker in Second study]]&lt;&gt;0),Table1[[#This Row],[Rejected 30 days]],0)</f>
        <v>0</v>
      </c>
    </row>
    <row r="617" spans="2:2" x14ac:dyDescent="0.25">
      <c r="B617">
        <f>IF(AND(Table1[[#This Row],[Rejected 30 days]]&lt;&gt;0,Table1[[#This Row],[Worker in Second study]]&lt;&gt;0),Table1[[#This Row],[Rejected 30 days]],0)</f>
        <v>0</v>
      </c>
    </row>
    <row r="618" spans="2:2" x14ac:dyDescent="0.25">
      <c r="B618">
        <f>IF(AND(Table1[[#This Row],[Rejected 30 days]]&lt;&gt;0,Table1[[#This Row],[Worker in Second study]]&lt;&gt;0),Table1[[#This Row],[Rejected 30 days]],0)</f>
        <v>0</v>
      </c>
    </row>
    <row r="619" spans="2:2" x14ac:dyDescent="0.25">
      <c r="B619">
        <f>IF(AND(Table1[[#This Row],[Rejected 30 days]]&lt;&gt;0,Table1[[#This Row],[Worker in Second study]]&lt;&gt;0),Table1[[#This Row],[Rejected 30 days]],0)</f>
        <v>0</v>
      </c>
    </row>
    <row r="620" spans="2:2" x14ac:dyDescent="0.25">
      <c r="B620">
        <f>IF(AND(Table1[[#This Row],[Rejected 30 days]]&lt;&gt;0,Table1[[#This Row],[Worker in Second study]]&lt;&gt;0),Table1[[#This Row],[Rejected 30 days]],0)</f>
        <v>0</v>
      </c>
    </row>
    <row r="621" spans="2:2" x14ac:dyDescent="0.25">
      <c r="B621">
        <f>IF(AND(Table1[[#This Row],[Rejected 30 days]]&lt;&gt;0,Table1[[#This Row],[Worker in Second study]]&lt;&gt;0),Table1[[#This Row],[Rejected 30 days]],0)</f>
        <v>0</v>
      </c>
    </row>
    <row r="622" spans="2:2" x14ac:dyDescent="0.25">
      <c r="B622">
        <f>IF(AND(Table1[[#This Row],[Rejected 30 days]]&lt;&gt;0,Table1[[#This Row],[Worker in Second study]]&lt;&gt;0),Table1[[#This Row],[Rejected 30 days]],0)</f>
        <v>0</v>
      </c>
    </row>
    <row r="623" spans="2:2" x14ac:dyDescent="0.25">
      <c r="B623">
        <f>IF(AND(Table1[[#This Row],[Rejected 30 days]]&lt;&gt;0,Table1[[#This Row],[Worker in Second study]]&lt;&gt;0),Table1[[#This Row],[Rejected 30 days]],0)</f>
        <v>0</v>
      </c>
    </row>
    <row r="624" spans="2:2" x14ac:dyDescent="0.25">
      <c r="B624">
        <f>IF(AND(Table1[[#This Row],[Rejected 30 days]]&lt;&gt;0,Table1[[#This Row],[Worker in Second study]]&lt;&gt;0),Table1[[#This Row],[Rejected 30 days]],0)</f>
        <v>0</v>
      </c>
    </row>
    <row r="625" spans="2:2" x14ac:dyDescent="0.25">
      <c r="B625">
        <f>IF(AND(Table1[[#This Row],[Rejected 30 days]]&lt;&gt;0,Table1[[#This Row],[Worker in Second study]]&lt;&gt;0),Table1[[#This Row],[Rejected 30 days]],0)</f>
        <v>0</v>
      </c>
    </row>
    <row r="626" spans="2:2" x14ac:dyDescent="0.25">
      <c r="B626">
        <f>IF(AND(Table1[[#This Row],[Rejected 30 days]]&lt;&gt;0,Table1[[#This Row],[Worker in Second study]]&lt;&gt;0),Table1[[#This Row],[Rejected 30 days]],0)</f>
        <v>0</v>
      </c>
    </row>
    <row r="627" spans="2:2" x14ac:dyDescent="0.25">
      <c r="B627">
        <f>IF(AND(Table1[[#This Row],[Rejected 30 days]]&lt;&gt;0,Table1[[#This Row],[Worker in Second study]]&lt;&gt;0),Table1[[#This Row],[Rejected 30 days]],0)</f>
        <v>0</v>
      </c>
    </row>
    <row r="628" spans="2:2" x14ac:dyDescent="0.25">
      <c r="B628">
        <f>IF(AND(Table1[[#This Row],[Rejected 30 days]]&lt;&gt;0,Table1[[#This Row],[Worker in Second study]]&lt;&gt;0),Table1[[#This Row],[Rejected 30 days]],0)</f>
        <v>0</v>
      </c>
    </row>
    <row r="629" spans="2:2" x14ac:dyDescent="0.25">
      <c r="B629">
        <f>IF(AND(Table1[[#This Row],[Rejected 30 days]]&lt;&gt;0,Table1[[#This Row],[Worker in Second study]]&lt;&gt;0),Table1[[#This Row],[Rejected 30 days]],0)</f>
        <v>0</v>
      </c>
    </row>
    <row r="630" spans="2:2" x14ac:dyDescent="0.25">
      <c r="B630">
        <f>IF(AND(Table1[[#This Row],[Rejected 30 days]]&lt;&gt;0,Table1[[#This Row],[Worker in Second study]]&lt;&gt;0),Table1[[#This Row],[Rejected 30 days]],0)</f>
        <v>0</v>
      </c>
    </row>
    <row r="631" spans="2:2" x14ac:dyDescent="0.25">
      <c r="B631">
        <f>IF(AND(Table1[[#This Row],[Rejected 30 days]]&lt;&gt;0,Table1[[#This Row],[Worker in Second study]]&lt;&gt;0),Table1[[#This Row],[Rejected 30 days]],0)</f>
        <v>0</v>
      </c>
    </row>
    <row r="632" spans="2:2" x14ac:dyDescent="0.25">
      <c r="B632">
        <f>IF(AND(Table1[[#This Row],[Rejected 30 days]]&lt;&gt;0,Table1[[#This Row],[Worker in Second study]]&lt;&gt;0),Table1[[#This Row],[Rejected 30 days]],0)</f>
        <v>0</v>
      </c>
    </row>
    <row r="633" spans="2:2" x14ac:dyDescent="0.25">
      <c r="B633">
        <f>IF(AND(Table1[[#This Row],[Rejected 30 days]]&lt;&gt;0,Table1[[#This Row],[Worker in Second study]]&lt;&gt;0),Table1[[#This Row],[Rejected 30 days]],0)</f>
        <v>0</v>
      </c>
    </row>
    <row r="634" spans="2:2" x14ac:dyDescent="0.25">
      <c r="B634">
        <f>IF(AND(Table1[[#This Row],[Rejected 30 days]]&lt;&gt;0,Table1[[#This Row],[Worker in Second study]]&lt;&gt;0),Table1[[#This Row],[Rejected 30 days]],0)</f>
        <v>0</v>
      </c>
    </row>
    <row r="635" spans="2:2" x14ac:dyDescent="0.25">
      <c r="B635">
        <f>IF(AND(Table1[[#This Row],[Rejected 30 days]]&lt;&gt;0,Table1[[#This Row],[Worker in Second study]]&lt;&gt;0),Table1[[#This Row],[Rejected 30 days]],0)</f>
        <v>0</v>
      </c>
    </row>
    <row r="636" spans="2:2" x14ac:dyDescent="0.25">
      <c r="B636">
        <f>IF(AND(Table1[[#This Row],[Rejected 30 days]]&lt;&gt;0,Table1[[#This Row],[Worker in Second study]]&lt;&gt;0),Table1[[#This Row],[Rejected 30 days]],0)</f>
        <v>0</v>
      </c>
    </row>
    <row r="637" spans="2:2" x14ac:dyDescent="0.25">
      <c r="B637">
        <f>IF(AND(Table1[[#This Row],[Rejected 30 days]]&lt;&gt;0,Table1[[#This Row],[Worker in Second study]]&lt;&gt;0),Table1[[#This Row],[Rejected 30 days]],0)</f>
        <v>0</v>
      </c>
    </row>
    <row r="638" spans="2:2" x14ac:dyDescent="0.25">
      <c r="B638">
        <f>IF(AND(Table1[[#This Row],[Rejected 30 days]]&lt;&gt;0,Table1[[#This Row],[Worker in Second study]]&lt;&gt;0),Table1[[#This Row],[Rejected 30 days]],0)</f>
        <v>0</v>
      </c>
    </row>
    <row r="639" spans="2:2" x14ac:dyDescent="0.25">
      <c r="B639">
        <f>IF(AND(Table1[[#This Row],[Rejected 30 days]]&lt;&gt;0,Table1[[#This Row],[Worker in Second study]]&lt;&gt;0),Table1[[#This Row],[Rejected 30 days]],0)</f>
        <v>0</v>
      </c>
    </row>
    <row r="640" spans="2:2" x14ac:dyDescent="0.25">
      <c r="B640">
        <f>IF(AND(Table1[[#This Row],[Rejected 30 days]]&lt;&gt;0,Table1[[#This Row],[Worker in Second study]]&lt;&gt;0),Table1[[#This Row],[Rejected 30 days]],0)</f>
        <v>0</v>
      </c>
    </row>
    <row r="641" spans="2:2" x14ac:dyDescent="0.25">
      <c r="B641">
        <f>IF(AND(Table1[[#This Row],[Rejected 30 days]]&lt;&gt;0,Table1[[#This Row],[Worker in Second study]]&lt;&gt;0),Table1[[#This Row],[Rejected 30 days]],0)</f>
        <v>0</v>
      </c>
    </row>
    <row r="642" spans="2:2" x14ac:dyDescent="0.25">
      <c r="B642">
        <f>IF(AND(Table1[[#This Row],[Rejected 30 days]]&lt;&gt;0,Table1[[#This Row],[Worker in Second study]]&lt;&gt;0),Table1[[#This Row],[Rejected 30 days]],0)</f>
        <v>0</v>
      </c>
    </row>
    <row r="643" spans="2:2" x14ac:dyDescent="0.25">
      <c r="B643">
        <f>IF(AND(Table1[[#This Row],[Rejected 30 days]]&lt;&gt;0,Table1[[#This Row],[Worker in Second study]]&lt;&gt;0),Table1[[#This Row],[Rejected 30 days]],0)</f>
        <v>0</v>
      </c>
    </row>
    <row r="644" spans="2:2" x14ac:dyDescent="0.25">
      <c r="B644">
        <f>IF(AND(Table1[[#This Row],[Rejected 30 days]]&lt;&gt;0,Table1[[#This Row],[Worker in Second study]]&lt;&gt;0),Table1[[#This Row],[Rejected 30 days]],0)</f>
        <v>0</v>
      </c>
    </row>
    <row r="645" spans="2:2" x14ac:dyDescent="0.25">
      <c r="B645">
        <f>IF(AND(Table1[[#This Row],[Rejected 30 days]]&lt;&gt;0,Table1[[#This Row],[Worker in Second study]]&lt;&gt;0),Table1[[#This Row],[Rejected 30 days]],0)</f>
        <v>0</v>
      </c>
    </row>
    <row r="646" spans="2:2" x14ac:dyDescent="0.25">
      <c r="B646">
        <f>IF(AND(Table1[[#This Row],[Rejected 30 days]]&lt;&gt;0,Table1[[#This Row],[Worker in Second study]]&lt;&gt;0),Table1[[#This Row],[Rejected 30 days]],0)</f>
        <v>0</v>
      </c>
    </row>
    <row r="647" spans="2:2" x14ac:dyDescent="0.25">
      <c r="B647">
        <f>IF(AND(Table1[[#This Row],[Rejected 30 days]]&lt;&gt;0,Table1[[#This Row],[Worker in Second study]]&lt;&gt;0),Table1[[#This Row],[Rejected 30 days]],0)</f>
        <v>0</v>
      </c>
    </row>
    <row r="648" spans="2:2" x14ac:dyDescent="0.25">
      <c r="B648">
        <f>IF(AND(Table1[[#This Row],[Rejected 30 days]]&lt;&gt;0,Table1[[#This Row],[Worker in Second study]]&lt;&gt;0),Table1[[#This Row],[Rejected 30 days]],0)</f>
        <v>0</v>
      </c>
    </row>
    <row r="649" spans="2:2" x14ac:dyDescent="0.25">
      <c r="B649">
        <f>IF(AND(Table1[[#This Row],[Rejected 30 days]]&lt;&gt;0,Table1[[#This Row],[Worker in Second study]]&lt;&gt;0),Table1[[#This Row],[Rejected 30 days]],0)</f>
        <v>0</v>
      </c>
    </row>
    <row r="650" spans="2:2" x14ac:dyDescent="0.25">
      <c r="B650">
        <f>IF(AND(Table1[[#This Row],[Rejected 30 days]]&lt;&gt;0,Table1[[#This Row],[Worker in Second study]]&lt;&gt;0),Table1[[#This Row],[Rejected 30 days]],0)</f>
        <v>0</v>
      </c>
    </row>
    <row r="651" spans="2:2" x14ac:dyDescent="0.25">
      <c r="B651">
        <f>IF(AND(Table1[[#This Row],[Rejected 30 days]]&lt;&gt;0,Table1[[#This Row],[Worker in Second study]]&lt;&gt;0),Table1[[#This Row],[Rejected 30 days]],0)</f>
        <v>0</v>
      </c>
    </row>
    <row r="652" spans="2:2" x14ac:dyDescent="0.25">
      <c r="B652">
        <f>IF(AND(Table1[[#This Row],[Rejected 30 days]]&lt;&gt;0,Table1[[#This Row],[Worker in Second study]]&lt;&gt;0),Table1[[#This Row],[Rejected 30 days]],0)</f>
        <v>0</v>
      </c>
    </row>
    <row r="653" spans="2:2" x14ac:dyDescent="0.25">
      <c r="B653">
        <f>IF(AND(Table1[[#This Row],[Rejected 30 days]]&lt;&gt;0,Table1[[#This Row],[Worker in Second study]]&lt;&gt;0),Table1[[#This Row],[Rejected 30 days]],0)</f>
        <v>0</v>
      </c>
    </row>
    <row r="654" spans="2:2" x14ac:dyDescent="0.25">
      <c r="B654">
        <f>IF(AND(Table1[[#This Row],[Rejected 30 days]]&lt;&gt;0,Table1[[#This Row],[Worker in Second study]]&lt;&gt;0),Table1[[#This Row],[Rejected 30 days]],0)</f>
        <v>0</v>
      </c>
    </row>
    <row r="655" spans="2:2" x14ac:dyDescent="0.25">
      <c r="B655">
        <f>IF(AND(Table1[[#This Row],[Rejected 30 days]]&lt;&gt;0,Table1[[#This Row],[Worker in Second study]]&lt;&gt;0),Table1[[#This Row],[Rejected 30 days]],0)</f>
        <v>0</v>
      </c>
    </row>
    <row r="656" spans="2:2" x14ac:dyDescent="0.25">
      <c r="B656">
        <f>IF(AND(Table1[[#This Row],[Rejected 30 days]]&lt;&gt;0,Table1[[#This Row],[Worker in Second study]]&lt;&gt;0),Table1[[#This Row],[Rejected 30 days]],0)</f>
        <v>0</v>
      </c>
    </row>
    <row r="657" spans="2:2" x14ac:dyDescent="0.25">
      <c r="B657">
        <f>IF(AND(Table1[[#This Row],[Rejected 30 days]]&lt;&gt;0,Table1[[#This Row],[Worker in Second study]]&lt;&gt;0),Table1[[#This Row],[Rejected 30 days]],0)</f>
        <v>0</v>
      </c>
    </row>
    <row r="658" spans="2:2" x14ac:dyDescent="0.25">
      <c r="B658">
        <f>IF(AND(Table1[[#This Row],[Rejected 30 days]]&lt;&gt;0,Table1[[#This Row],[Worker in Second study]]&lt;&gt;0),Table1[[#This Row],[Rejected 30 days]],0)</f>
        <v>0</v>
      </c>
    </row>
    <row r="659" spans="2:2" x14ac:dyDescent="0.25">
      <c r="B659">
        <f>IF(AND(Table1[[#This Row],[Rejected 30 days]]&lt;&gt;0,Table1[[#This Row],[Worker in Second study]]&lt;&gt;0),Table1[[#This Row],[Rejected 30 days]],0)</f>
        <v>0</v>
      </c>
    </row>
    <row r="660" spans="2:2" x14ac:dyDescent="0.25">
      <c r="B660">
        <f>IF(AND(Table1[[#This Row],[Rejected 30 days]]&lt;&gt;0,Table1[[#This Row],[Worker in Second study]]&lt;&gt;0),Table1[[#This Row],[Rejected 30 days]],0)</f>
        <v>0</v>
      </c>
    </row>
    <row r="661" spans="2:2" x14ac:dyDescent="0.25">
      <c r="B661">
        <f>IF(AND(Table1[[#This Row],[Rejected 30 days]]&lt;&gt;0,Table1[[#This Row],[Worker in Second study]]&lt;&gt;0),Table1[[#This Row],[Rejected 30 days]],0)</f>
        <v>0</v>
      </c>
    </row>
    <row r="662" spans="2:2" x14ac:dyDescent="0.25">
      <c r="B662">
        <f>IF(AND(Table1[[#This Row],[Rejected 30 days]]&lt;&gt;0,Table1[[#This Row],[Worker in Second study]]&lt;&gt;0),Table1[[#This Row],[Rejected 30 days]],0)</f>
        <v>0</v>
      </c>
    </row>
    <row r="663" spans="2:2" x14ac:dyDescent="0.25">
      <c r="B663">
        <f>IF(AND(Table1[[#This Row],[Rejected 30 days]]&lt;&gt;0,Table1[[#This Row],[Worker in Second study]]&lt;&gt;0),Table1[[#This Row],[Rejected 30 days]],0)</f>
        <v>0</v>
      </c>
    </row>
    <row r="664" spans="2:2" x14ac:dyDescent="0.25">
      <c r="B664">
        <f>IF(AND(Table1[[#This Row],[Rejected 30 days]]&lt;&gt;0,Table1[[#This Row],[Worker in Second study]]&lt;&gt;0),Table1[[#This Row],[Rejected 30 days]],0)</f>
        <v>0</v>
      </c>
    </row>
    <row r="665" spans="2:2" x14ac:dyDescent="0.25">
      <c r="B665">
        <f>IF(AND(Table1[[#This Row],[Rejected 30 days]]&lt;&gt;0,Table1[[#This Row],[Worker in Second study]]&lt;&gt;0),Table1[[#This Row],[Rejected 30 days]],0)</f>
        <v>0</v>
      </c>
    </row>
    <row r="666" spans="2:2" x14ac:dyDescent="0.25">
      <c r="B666">
        <f>IF(AND(Table1[[#This Row],[Rejected 30 days]]&lt;&gt;0,Table1[[#This Row],[Worker in Second study]]&lt;&gt;0),Table1[[#This Row],[Rejected 30 days]],0)</f>
        <v>0</v>
      </c>
    </row>
    <row r="667" spans="2:2" x14ac:dyDescent="0.25">
      <c r="B667">
        <f>IF(AND(Table1[[#This Row],[Rejected 30 days]]&lt;&gt;0,Table1[[#This Row],[Worker in Second study]]&lt;&gt;0),Table1[[#This Row],[Rejected 30 days]],0)</f>
        <v>0</v>
      </c>
    </row>
    <row r="668" spans="2:2" x14ac:dyDescent="0.25">
      <c r="B668">
        <f>IF(AND(Table1[[#This Row],[Rejected 30 days]]&lt;&gt;0,Table1[[#This Row],[Worker in Second study]]&lt;&gt;0),Table1[[#This Row],[Rejected 30 days]],0)</f>
        <v>0</v>
      </c>
    </row>
    <row r="669" spans="2:2" x14ac:dyDescent="0.25">
      <c r="B669">
        <f>IF(AND(Table1[[#This Row],[Rejected 30 days]]&lt;&gt;0,Table1[[#This Row],[Worker in Second study]]&lt;&gt;0),Table1[[#This Row],[Rejected 30 days]],0)</f>
        <v>0</v>
      </c>
    </row>
    <row r="670" spans="2:2" x14ac:dyDescent="0.25">
      <c r="B670">
        <f>IF(AND(Table1[[#This Row],[Rejected 30 days]]&lt;&gt;0,Table1[[#This Row],[Worker in Second study]]&lt;&gt;0),Table1[[#This Row],[Rejected 30 days]],0)</f>
        <v>0</v>
      </c>
    </row>
    <row r="671" spans="2:2" x14ac:dyDescent="0.25">
      <c r="B671">
        <f>IF(AND(Table1[[#This Row],[Rejected 30 days]]&lt;&gt;0,Table1[[#This Row],[Worker in Second study]]&lt;&gt;0),Table1[[#This Row],[Rejected 30 days]],0)</f>
        <v>0</v>
      </c>
    </row>
    <row r="672" spans="2:2" x14ac:dyDescent="0.25">
      <c r="B672">
        <f>IF(AND(Table1[[#This Row],[Rejected 30 days]]&lt;&gt;0,Table1[[#This Row],[Worker in Second study]]&lt;&gt;0),Table1[[#This Row],[Rejected 30 days]],0)</f>
        <v>0</v>
      </c>
    </row>
    <row r="673" spans="2:2" x14ac:dyDescent="0.25">
      <c r="B673">
        <f>IF(AND(Table1[[#This Row],[Rejected 30 days]]&lt;&gt;0,Table1[[#This Row],[Worker in Second study]]&lt;&gt;0),Table1[[#This Row],[Rejected 30 days]],0)</f>
        <v>0</v>
      </c>
    </row>
    <row r="674" spans="2:2" x14ac:dyDescent="0.25">
      <c r="B674">
        <f>IF(AND(Table1[[#This Row],[Rejected 30 days]]&lt;&gt;0,Table1[[#This Row],[Worker in Second study]]&lt;&gt;0),Table1[[#This Row],[Rejected 30 days]],0)</f>
        <v>0</v>
      </c>
    </row>
    <row r="675" spans="2:2" x14ac:dyDescent="0.25">
      <c r="B675">
        <f>IF(AND(Table1[[#This Row],[Rejected 30 days]]&lt;&gt;0,Table1[[#This Row],[Worker in Second study]]&lt;&gt;0),Table1[[#This Row],[Rejected 30 days]],0)</f>
        <v>0</v>
      </c>
    </row>
    <row r="676" spans="2:2" x14ac:dyDescent="0.25">
      <c r="B676">
        <f>IF(AND(Table1[[#This Row],[Rejected 30 days]]&lt;&gt;0,Table1[[#This Row],[Worker in Second study]]&lt;&gt;0),Table1[[#This Row],[Rejected 30 days]],0)</f>
        <v>0</v>
      </c>
    </row>
    <row r="677" spans="2:2" x14ac:dyDescent="0.25">
      <c r="B677">
        <f>IF(AND(Table1[[#This Row],[Rejected 30 days]]&lt;&gt;0,Table1[[#This Row],[Worker in Second study]]&lt;&gt;0),Table1[[#This Row],[Rejected 30 days]],0)</f>
        <v>0</v>
      </c>
    </row>
    <row r="678" spans="2:2" x14ac:dyDescent="0.25">
      <c r="B678">
        <f>IF(AND(Table1[[#This Row],[Rejected 30 days]]&lt;&gt;0,Table1[[#This Row],[Worker in Second study]]&lt;&gt;0),Table1[[#This Row],[Rejected 30 days]],0)</f>
        <v>0</v>
      </c>
    </row>
    <row r="679" spans="2:2" x14ac:dyDescent="0.25">
      <c r="B679">
        <f>IF(AND(Table1[[#This Row],[Rejected 30 days]]&lt;&gt;0,Table1[[#This Row],[Worker in Second study]]&lt;&gt;0),Table1[[#This Row],[Rejected 30 days]],0)</f>
        <v>0</v>
      </c>
    </row>
    <row r="680" spans="2:2" x14ac:dyDescent="0.25">
      <c r="B680">
        <f>IF(AND(Table1[[#This Row],[Rejected 30 days]]&lt;&gt;0,Table1[[#This Row],[Worker in Second study]]&lt;&gt;0),Table1[[#This Row],[Rejected 30 days]],0)</f>
        <v>0</v>
      </c>
    </row>
    <row r="681" spans="2:2" x14ac:dyDescent="0.25">
      <c r="B681">
        <f>IF(AND(Table1[[#This Row],[Rejected 30 days]]&lt;&gt;0,Table1[[#This Row],[Worker in Second study]]&lt;&gt;0),Table1[[#This Row],[Rejected 30 days]],0)</f>
        <v>0</v>
      </c>
    </row>
    <row r="682" spans="2:2" x14ac:dyDescent="0.25">
      <c r="B682">
        <f>IF(AND(Table1[[#This Row],[Rejected 30 days]]&lt;&gt;0,Table1[[#This Row],[Worker in Second study]]&lt;&gt;0),Table1[[#This Row],[Rejected 30 days]],0)</f>
        <v>0</v>
      </c>
    </row>
    <row r="683" spans="2:2" x14ac:dyDescent="0.25">
      <c r="B683">
        <f>IF(AND(Table1[[#This Row],[Rejected 30 days]]&lt;&gt;0,Table1[[#This Row],[Worker in Second study]]&lt;&gt;0),Table1[[#This Row],[Rejected 30 days]],0)</f>
        <v>0</v>
      </c>
    </row>
    <row r="684" spans="2:2" x14ac:dyDescent="0.25">
      <c r="B684">
        <f>IF(AND(Table1[[#This Row],[Rejected 30 days]]&lt;&gt;0,Table1[[#This Row],[Worker in Second study]]&lt;&gt;0),Table1[[#This Row],[Rejected 30 days]],0)</f>
        <v>0</v>
      </c>
    </row>
    <row r="685" spans="2:2" x14ac:dyDescent="0.25">
      <c r="B685">
        <f>IF(AND(Table1[[#This Row],[Rejected 30 days]]&lt;&gt;0,Table1[[#This Row],[Worker in Second study]]&lt;&gt;0),Table1[[#This Row],[Rejected 30 days]],0)</f>
        <v>0</v>
      </c>
    </row>
    <row r="686" spans="2:2" x14ac:dyDescent="0.25">
      <c r="B686">
        <f>IF(AND(Table1[[#This Row],[Rejected 30 days]]&lt;&gt;0,Table1[[#This Row],[Worker in Second study]]&lt;&gt;0),Table1[[#This Row],[Rejected 30 days]],0)</f>
        <v>0</v>
      </c>
    </row>
    <row r="687" spans="2:2" x14ac:dyDescent="0.25">
      <c r="B687">
        <f>IF(AND(Table1[[#This Row],[Rejected 30 days]]&lt;&gt;0,Table1[[#This Row],[Worker in Second study]]&lt;&gt;0),Table1[[#This Row],[Rejected 30 days]],0)</f>
        <v>0</v>
      </c>
    </row>
    <row r="688" spans="2:2" x14ac:dyDescent="0.25">
      <c r="B688">
        <f>IF(AND(Table1[[#This Row],[Rejected 30 days]]&lt;&gt;0,Table1[[#This Row],[Worker in Second study]]&lt;&gt;0),Table1[[#This Row],[Rejected 30 days]],0)</f>
        <v>0</v>
      </c>
    </row>
    <row r="689" spans="2:2" x14ac:dyDescent="0.25">
      <c r="B689">
        <f>IF(AND(Table1[[#This Row],[Rejected 30 days]]&lt;&gt;0,Table1[[#This Row],[Worker in Second study]]&lt;&gt;0),Table1[[#This Row],[Rejected 30 days]],0)</f>
        <v>0</v>
      </c>
    </row>
    <row r="690" spans="2:2" x14ac:dyDescent="0.25">
      <c r="B690">
        <f>IF(AND(Table1[[#This Row],[Rejected 30 days]]&lt;&gt;0,Table1[[#This Row],[Worker in Second study]]&lt;&gt;0),Table1[[#This Row],[Rejected 30 days]],0)</f>
        <v>0</v>
      </c>
    </row>
    <row r="691" spans="2:2" x14ac:dyDescent="0.25">
      <c r="B691">
        <f>IF(AND(Table1[[#This Row],[Rejected 30 days]]&lt;&gt;0,Table1[[#This Row],[Worker in Second study]]&lt;&gt;0),Table1[[#This Row],[Rejected 30 days]],0)</f>
        <v>0</v>
      </c>
    </row>
    <row r="692" spans="2:2" x14ac:dyDescent="0.25">
      <c r="B692">
        <f>IF(AND(Table1[[#This Row],[Rejected 30 days]]&lt;&gt;0,Table1[[#This Row],[Worker in Second study]]&lt;&gt;0),Table1[[#This Row],[Rejected 30 days]],0)</f>
        <v>0</v>
      </c>
    </row>
    <row r="693" spans="2:2" x14ac:dyDescent="0.25">
      <c r="B693">
        <f>IF(AND(Table1[[#This Row],[Rejected 30 days]]&lt;&gt;0,Table1[[#This Row],[Worker in Second study]]&lt;&gt;0),Table1[[#This Row],[Rejected 30 days]],0)</f>
        <v>0</v>
      </c>
    </row>
    <row r="694" spans="2:2" x14ac:dyDescent="0.25">
      <c r="B694">
        <f>IF(AND(Table1[[#This Row],[Rejected 30 days]]&lt;&gt;0,Table1[[#This Row],[Worker in Second study]]&lt;&gt;0),Table1[[#This Row],[Rejected 30 days]],0)</f>
        <v>0</v>
      </c>
    </row>
    <row r="695" spans="2:2" x14ac:dyDescent="0.25">
      <c r="B695">
        <f>IF(AND(Table1[[#This Row],[Rejected 30 days]]&lt;&gt;0,Table1[[#This Row],[Worker in Second study]]&lt;&gt;0),Table1[[#This Row],[Rejected 30 days]],0)</f>
        <v>0</v>
      </c>
    </row>
    <row r="696" spans="2:2" x14ac:dyDescent="0.25">
      <c r="B696">
        <f>IF(AND(Table1[[#This Row],[Rejected 30 days]]&lt;&gt;0,Table1[[#This Row],[Worker in Second study]]&lt;&gt;0),Table1[[#This Row],[Rejected 30 days]],0)</f>
        <v>0</v>
      </c>
    </row>
    <row r="697" spans="2:2" x14ac:dyDescent="0.25">
      <c r="B697">
        <f>IF(AND(Table1[[#This Row],[Rejected 30 days]]&lt;&gt;0,Table1[[#This Row],[Worker in Second study]]&lt;&gt;0),Table1[[#This Row],[Rejected 30 days]],0)</f>
        <v>0</v>
      </c>
    </row>
    <row r="698" spans="2:2" x14ac:dyDescent="0.25">
      <c r="B698">
        <f>IF(AND(Table1[[#This Row],[Rejected 30 days]]&lt;&gt;0,Table1[[#This Row],[Worker in Second study]]&lt;&gt;0),Table1[[#This Row],[Rejected 30 days]],0)</f>
        <v>0</v>
      </c>
    </row>
    <row r="699" spans="2:2" x14ac:dyDescent="0.25">
      <c r="B699">
        <f>IF(AND(Table1[[#This Row],[Rejected 30 days]]&lt;&gt;0,Table1[[#This Row],[Worker in Second study]]&lt;&gt;0),Table1[[#This Row],[Rejected 30 days]],0)</f>
        <v>0</v>
      </c>
    </row>
    <row r="700" spans="2:2" x14ac:dyDescent="0.25">
      <c r="B700">
        <f>IF(AND(Table1[[#This Row],[Rejected 30 days]]&lt;&gt;0,Table1[[#This Row],[Worker in Second study]]&lt;&gt;0),Table1[[#This Row],[Rejected 30 days]],0)</f>
        <v>0</v>
      </c>
    </row>
    <row r="701" spans="2:2" x14ac:dyDescent="0.25">
      <c r="B701">
        <f>IF(AND(Table1[[#This Row],[Rejected 30 days]]&lt;&gt;0,Table1[[#This Row],[Worker in Second study]]&lt;&gt;0),Table1[[#This Row],[Rejected 30 days]],0)</f>
        <v>0</v>
      </c>
    </row>
    <row r="702" spans="2:2" x14ac:dyDescent="0.25">
      <c r="B702">
        <f>IF(AND(Table1[[#This Row],[Rejected 30 days]]&lt;&gt;0,Table1[[#This Row],[Worker in Second study]]&lt;&gt;0),Table1[[#This Row],[Rejected 30 days]],0)</f>
        <v>0</v>
      </c>
    </row>
    <row r="703" spans="2:2" x14ac:dyDescent="0.25">
      <c r="B703">
        <f>IF(AND(Table1[[#This Row],[Rejected 30 days]]&lt;&gt;0,Table1[[#This Row],[Worker in Second study]]&lt;&gt;0),Table1[[#This Row],[Rejected 30 days]],0)</f>
        <v>0</v>
      </c>
    </row>
    <row r="704" spans="2:2" x14ac:dyDescent="0.25">
      <c r="B704">
        <f>IF(AND(Table1[[#This Row],[Rejected 30 days]]&lt;&gt;0,Table1[[#This Row],[Worker in Second study]]&lt;&gt;0),Table1[[#This Row],[Rejected 30 days]],0)</f>
        <v>0</v>
      </c>
    </row>
    <row r="705" spans="2:2" x14ac:dyDescent="0.25">
      <c r="B705">
        <f>IF(AND(Table1[[#This Row],[Rejected 30 days]]&lt;&gt;0,Table1[[#This Row],[Worker in Second study]]&lt;&gt;0),Table1[[#This Row],[Rejected 30 days]],0)</f>
        <v>0</v>
      </c>
    </row>
    <row r="706" spans="2:2" x14ac:dyDescent="0.25">
      <c r="B706">
        <f>IF(AND(Table1[[#This Row],[Rejected 30 days]]&lt;&gt;0,Table1[[#This Row],[Worker in Second study]]&lt;&gt;0),Table1[[#This Row],[Rejected 30 days]],0)</f>
        <v>0</v>
      </c>
    </row>
    <row r="707" spans="2:2" x14ac:dyDescent="0.25">
      <c r="B707">
        <f>IF(AND(Table1[[#This Row],[Rejected 30 days]]&lt;&gt;0,Table1[[#This Row],[Worker in Second study]]&lt;&gt;0),Table1[[#This Row],[Rejected 30 days]],0)</f>
        <v>0</v>
      </c>
    </row>
    <row r="708" spans="2:2" x14ac:dyDescent="0.25">
      <c r="B708">
        <f>IF(AND(Table1[[#This Row],[Rejected 30 days]]&lt;&gt;0,Table1[[#This Row],[Worker in Second study]]&lt;&gt;0),Table1[[#This Row],[Rejected 30 days]],0)</f>
        <v>0</v>
      </c>
    </row>
    <row r="709" spans="2:2" x14ac:dyDescent="0.25">
      <c r="B709">
        <f>IF(AND(Table1[[#This Row],[Rejected 30 days]]&lt;&gt;0,Table1[[#This Row],[Worker in Second study]]&lt;&gt;0),Table1[[#This Row],[Rejected 30 days]],0)</f>
        <v>0</v>
      </c>
    </row>
    <row r="710" spans="2:2" x14ac:dyDescent="0.25">
      <c r="B710">
        <f>IF(AND(Table1[[#This Row],[Rejected 30 days]]&lt;&gt;0,Table1[[#This Row],[Worker in Second study]]&lt;&gt;0),Table1[[#This Row],[Rejected 30 days]],0)</f>
        <v>0</v>
      </c>
    </row>
    <row r="711" spans="2:2" x14ac:dyDescent="0.25">
      <c r="B711">
        <f>IF(AND(Table1[[#This Row],[Rejected 30 days]]&lt;&gt;0,Table1[[#This Row],[Worker in Second study]]&lt;&gt;0),Table1[[#This Row],[Rejected 30 days]],0)</f>
        <v>0</v>
      </c>
    </row>
    <row r="712" spans="2:2" x14ac:dyDescent="0.25">
      <c r="B712">
        <f>IF(AND(Table1[[#This Row],[Rejected 30 days]]&lt;&gt;0,Table1[[#This Row],[Worker in Second study]]&lt;&gt;0),Table1[[#This Row],[Rejected 30 days]],0)</f>
        <v>0</v>
      </c>
    </row>
    <row r="713" spans="2:2" x14ac:dyDescent="0.25">
      <c r="B713">
        <f>IF(AND(Table1[[#This Row],[Rejected 30 days]]&lt;&gt;0,Table1[[#This Row],[Worker in Second study]]&lt;&gt;0),Table1[[#This Row],[Rejected 30 days]],0)</f>
        <v>0</v>
      </c>
    </row>
    <row r="714" spans="2:2" x14ac:dyDescent="0.25">
      <c r="B714">
        <f>IF(AND(Table1[[#This Row],[Rejected 30 days]]&lt;&gt;0,Table1[[#This Row],[Worker in Second study]]&lt;&gt;0),Table1[[#This Row],[Rejected 30 days]],0)</f>
        <v>0</v>
      </c>
    </row>
    <row r="715" spans="2:2" x14ac:dyDescent="0.25">
      <c r="B715">
        <f>IF(AND(Table1[[#This Row],[Rejected 30 days]]&lt;&gt;0,Table1[[#This Row],[Worker in Second study]]&lt;&gt;0),Table1[[#This Row],[Rejected 30 days]],0)</f>
        <v>0</v>
      </c>
    </row>
    <row r="716" spans="2:2" x14ac:dyDescent="0.25">
      <c r="B716">
        <f>IF(AND(Table1[[#This Row],[Rejected 30 days]]&lt;&gt;0,Table1[[#This Row],[Worker in Second study]]&lt;&gt;0),Table1[[#This Row],[Rejected 30 days]],0)</f>
        <v>0</v>
      </c>
    </row>
    <row r="717" spans="2:2" x14ac:dyDescent="0.25">
      <c r="B717">
        <f>IF(AND(Table1[[#This Row],[Rejected 30 days]]&lt;&gt;0,Table1[[#This Row],[Worker in Second study]]&lt;&gt;0),Table1[[#This Row],[Rejected 30 days]],0)</f>
        <v>0</v>
      </c>
    </row>
    <row r="718" spans="2:2" x14ac:dyDescent="0.25">
      <c r="B718">
        <f>IF(AND(Table1[[#This Row],[Rejected 30 days]]&lt;&gt;0,Table1[[#This Row],[Worker in Second study]]&lt;&gt;0),Table1[[#This Row],[Rejected 30 days]],0)</f>
        <v>0</v>
      </c>
    </row>
    <row r="719" spans="2:2" x14ac:dyDescent="0.25">
      <c r="B719">
        <f>IF(AND(Table1[[#This Row],[Rejected 30 days]]&lt;&gt;0,Table1[[#This Row],[Worker in Second study]]&lt;&gt;0),Table1[[#This Row],[Rejected 30 days]],0)</f>
        <v>0</v>
      </c>
    </row>
    <row r="720" spans="2:2" x14ac:dyDescent="0.25">
      <c r="B720">
        <f>IF(AND(Table1[[#This Row],[Rejected 30 days]]&lt;&gt;0,Table1[[#This Row],[Worker in Second study]]&lt;&gt;0),Table1[[#This Row],[Rejected 30 days]],0)</f>
        <v>0</v>
      </c>
    </row>
    <row r="721" spans="2:2" x14ac:dyDescent="0.25">
      <c r="B721">
        <f>IF(AND(Table1[[#This Row],[Rejected 30 days]]&lt;&gt;0,Table1[[#This Row],[Worker in Second study]]&lt;&gt;0),Table1[[#This Row],[Rejected 30 days]],0)</f>
        <v>0</v>
      </c>
    </row>
    <row r="722" spans="2:2" x14ac:dyDescent="0.25">
      <c r="B722">
        <f>IF(AND(Table1[[#This Row],[Rejected 30 days]]&lt;&gt;0,Table1[[#This Row],[Worker in Second study]]&lt;&gt;0),Table1[[#This Row],[Rejected 30 days]],0)</f>
        <v>0</v>
      </c>
    </row>
    <row r="723" spans="2:2" x14ac:dyDescent="0.25">
      <c r="B723">
        <f>IF(AND(Table1[[#This Row],[Rejected 30 days]]&lt;&gt;0,Table1[[#This Row],[Worker in Second study]]&lt;&gt;0),Table1[[#This Row],[Rejected 30 days]],0)</f>
        <v>0</v>
      </c>
    </row>
    <row r="724" spans="2:2" x14ac:dyDescent="0.25">
      <c r="B724">
        <f>IF(AND(Table1[[#This Row],[Rejected 30 days]]&lt;&gt;0,Table1[[#This Row],[Worker in Second study]]&lt;&gt;0),Table1[[#This Row],[Rejected 30 days]],0)</f>
        <v>0</v>
      </c>
    </row>
    <row r="725" spans="2:2" x14ac:dyDescent="0.25">
      <c r="B725">
        <f>IF(AND(Table1[[#This Row],[Rejected 30 days]]&lt;&gt;0,Table1[[#This Row],[Worker in Second study]]&lt;&gt;0),Table1[[#This Row],[Rejected 30 days]],0)</f>
        <v>0</v>
      </c>
    </row>
    <row r="726" spans="2:2" x14ac:dyDescent="0.25">
      <c r="B726">
        <f>IF(AND(Table1[[#This Row],[Rejected 30 days]]&lt;&gt;0,Table1[[#This Row],[Worker in Second study]]&lt;&gt;0),Table1[[#This Row],[Rejected 30 days]],0)</f>
        <v>0</v>
      </c>
    </row>
    <row r="727" spans="2:2" x14ac:dyDescent="0.25">
      <c r="B727">
        <f>IF(AND(Table1[[#This Row],[Rejected 30 days]]&lt;&gt;0,Table1[[#This Row],[Worker in Second study]]&lt;&gt;0),Table1[[#This Row],[Rejected 30 days]],0)</f>
        <v>0</v>
      </c>
    </row>
    <row r="728" spans="2:2" x14ac:dyDescent="0.25">
      <c r="B728">
        <f>IF(AND(Table1[[#This Row],[Rejected 30 days]]&lt;&gt;0,Table1[[#This Row],[Worker in Second study]]&lt;&gt;0),Table1[[#This Row],[Rejected 30 days]],0)</f>
        <v>0</v>
      </c>
    </row>
    <row r="729" spans="2:2" x14ac:dyDescent="0.25">
      <c r="B729">
        <f>IF(AND(Table1[[#This Row],[Rejected 30 days]]&lt;&gt;0,Table1[[#This Row],[Worker in Second study]]&lt;&gt;0),Table1[[#This Row],[Rejected 30 days]],0)</f>
        <v>0</v>
      </c>
    </row>
    <row r="730" spans="2:2" x14ac:dyDescent="0.25">
      <c r="B730">
        <f>IF(AND(Table1[[#This Row],[Rejected 30 days]]&lt;&gt;0,Table1[[#This Row],[Worker in Second study]]&lt;&gt;0),Table1[[#This Row],[Rejected 30 days]],0)</f>
        <v>0</v>
      </c>
    </row>
    <row r="731" spans="2:2" x14ac:dyDescent="0.25">
      <c r="B731">
        <f>IF(AND(Table1[[#This Row],[Rejected 30 days]]&lt;&gt;0,Table1[[#This Row],[Worker in Second study]]&lt;&gt;0),Table1[[#This Row],[Rejected 30 days]],0)</f>
        <v>0</v>
      </c>
    </row>
    <row r="732" spans="2:2" x14ac:dyDescent="0.25">
      <c r="B732">
        <f>IF(AND(Table1[[#This Row],[Rejected 30 days]]&lt;&gt;0,Table1[[#This Row],[Worker in Second study]]&lt;&gt;0),Table1[[#This Row],[Rejected 30 days]],0)</f>
        <v>0</v>
      </c>
    </row>
    <row r="733" spans="2:2" x14ac:dyDescent="0.25">
      <c r="B733">
        <f>IF(AND(Table1[[#This Row],[Rejected 30 days]]&lt;&gt;0,Table1[[#This Row],[Worker in Second study]]&lt;&gt;0),Table1[[#This Row],[Rejected 30 days]],0)</f>
        <v>0</v>
      </c>
    </row>
    <row r="734" spans="2:2" x14ac:dyDescent="0.25">
      <c r="B734">
        <f>IF(AND(Table1[[#This Row],[Rejected 30 days]]&lt;&gt;0,Table1[[#This Row],[Worker in Second study]]&lt;&gt;0),Table1[[#This Row],[Rejected 30 days]],0)</f>
        <v>0</v>
      </c>
    </row>
    <row r="735" spans="2:2" x14ac:dyDescent="0.25">
      <c r="B735">
        <f>IF(AND(Table1[[#This Row],[Rejected 30 days]]&lt;&gt;0,Table1[[#This Row],[Worker in Second study]]&lt;&gt;0),Table1[[#This Row],[Rejected 30 days]],0)</f>
        <v>0</v>
      </c>
    </row>
    <row r="736" spans="2:2" x14ac:dyDescent="0.25">
      <c r="B736">
        <f>IF(AND(Table1[[#This Row],[Rejected 30 days]]&lt;&gt;0,Table1[[#This Row],[Worker in Second study]]&lt;&gt;0),Table1[[#This Row],[Rejected 30 days]],0)</f>
        <v>0</v>
      </c>
    </row>
    <row r="737" spans="2:2" x14ac:dyDescent="0.25">
      <c r="B737">
        <f>IF(AND(Table1[[#This Row],[Rejected 30 days]]&lt;&gt;0,Table1[[#This Row],[Worker in Second study]]&lt;&gt;0),Table1[[#This Row],[Rejected 30 days]],0)</f>
        <v>0</v>
      </c>
    </row>
    <row r="738" spans="2:2" x14ac:dyDescent="0.25">
      <c r="B738">
        <f>IF(AND(Table1[[#This Row],[Rejected 30 days]]&lt;&gt;0,Table1[[#This Row],[Worker in Second study]]&lt;&gt;0),Table1[[#This Row],[Rejected 30 days]],0)</f>
        <v>0</v>
      </c>
    </row>
    <row r="739" spans="2:2" x14ac:dyDescent="0.25">
      <c r="B739">
        <f>IF(AND(Table1[[#This Row],[Rejected 30 days]]&lt;&gt;0,Table1[[#This Row],[Worker in Second study]]&lt;&gt;0),Table1[[#This Row],[Rejected 30 days]],0)</f>
        <v>0</v>
      </c>
    </row>
    <row r="740" spans="2:2" x14ac:dyDescent="0.25">
      <c r="B740">
        <f>IF(AND(Table1[[#This Row],[Rejected 30 days]]&lt;&gt;0,Table1[[#This Row],[Worker in Second study]]&lt;&gt;0),Table1[[#This Row],[Rejected 30 days]],0)</f>
        <v>0</v>
      </c>
    </row>
    <row r="741" spans="2:2" x14ac:dyDescent="0.25">
      <c r="B741">
        <f>IF(AND(Table1[[#This Row],[Rejected 30 days]]&lt;&gt;0,Table1[[#This Row],[Worker in Second study]]&lt;&gt;0),Table1[[#This Row],[Rejected 30 days]],0)</f>
        <v>0</v>
      </c>
    </row>
    <row r="742" spans="2:2" x14ac:dyDescent="0.25">
      <c r="B742">
        <f>IF(AND(Table1[[#This Row],[Rejected 30 days]]&lt;&gt;0,Table1[[#This Row],[Worker in Second study]]&lt;&gt;0),Table1[[#This Row],[Rejected 30 days]],0)</f>
        <v>0</v>
      </c>
    </row>
    <row r="743" spans="2:2" x14ac:dyDescent="0.25">
      <c r="B743">
        <f>IF(AND(Table1[[#This Row],[Rejected 30 days]]&lt;&gt;0,Table1[[#This Row],[Worker in Second study]]&lt;&gt;0),Table1[[#This Row],[Rejected 30 days]],0)</f>
        <v>0</v>
      </c>
    </row>
    <row r="744" spans="2:2" x14ac:dyDescent="0.25">
      <c r="B744">
        <f>IF(AND(Table1[[#This Row],[Rejected 30 days]]&lt;&gt;0,Table1[[#This Row],[Worker in Second study]]&lt;&gt;0),Table1[[#This Row],[Rejected 30 days]],0)</f>
        <v>0</v>
      </c>
    </row>
    <row r="745" spans="2:2" x14ac:dyDescent="0.25">
      <c r="B745">
        <f>IF(AND(Table1[[#This Row],[Rejected 30 days]]&lt;&gt;0,Table1[[#This Row],[Worker in Second study]]&lt;&gt;0),Table1[[#This Row],[Rejected 30 days]],0)</f>
        <v>0</v>
      </c>
    </row>
    <row r="746" spans="2:2" x14ac:dyDescent="0.25">
      <c r="B746">
        <f>IF(AND(Table1[[#This Row],[Rejected 30 days]]&lt;&gt;0,Table1[[#This Row],[Worker in Second study]]&lt;&gt;0),Table1[[#This Row],[Rejected 30 days]],0)</f>
        <v>0</v>
      </c>
    </row>
    <row r="747" spans="2:2" x14ac:dyDescent="0.25">
      <c r="B747">
        <f>IF(AND(Table1[[#This Row],[Rejected 30 days]]&lt;&gt;0,Table1[[#This Row],[Worker in Second study]]&lt;&gt;0),Table1[[#This Row],[Rejected 30 days]],0)</f>
        <v>0</v>
      </c>
    </row>
    <row r="748" spans="2:2" x14ac:dyDescent="0.25">
      <c r="B748">
        <f>IF(AND(Table1[[#This Row],[Rejected 30 days]]&lt;&gt;0,Table1[[#This Row],[Worker in Second study]]&lt;&gt;0),Table1[[#This Row],[Rejected 30 days]],0)</f>
        <v>0</v>
      </c>
    </row>
    <row r="749" spans="2:2" x14ac:dyDescent="0.25">
      <c r="B749">
        <f>IF(AND(Table1[[#This Row],[Rejected 30 days]]&lt;&gt;0,Table1[[#This Row],[Worker in Second study]]&lt;&gt;0),Table1[[#This Row],[Rejected 30 days]],0)</f>
        <v>0</v>
      </c>
    </row>
    <row r="750" spans="2:2" x14ac:dyDescent="0.25">
      <c r="B750">
        <f>IF(AND(Table1[[#This Row],[Rejected 30 days]]&lt;&gt;0,Table1[[#This Row],[Worker in Second study]]&lt;&gt;0),Table1[[#This Row],[Rejected 30 days]],0)</f>
        <v>0</v>
      </c>
    </row>
    <row r="751" spans="2:2" x14ac:dyDescent="0.25">
      <c r="B751">
        <f>IF(AND(Table1[[#This Row],[Rejected 30 days]]&lt;&gt;0,Table1[[#This Row],[Worker in Second study]]&lt;&gt;0),Table1[[#This Row],[Rejected 30 days]],0)</f>
        <v>0</v>
      </c>
    </row>
    <row r="752" spans="2:2" x14ac:dyDescent="0.25">
      <c r="B752">
        <f>IF(AND(Table1[[#This Row],[Rejected 30 days]]&lt;&gt;0,Table1[[#This Row],[Worker in Second study]]&lt;&gt;0),Table1[[#This Row],[Rejected 30 days]],0)</f>
        <v>0</v>
      </c>
    </row>
    <row r="753" spans="2:2" x14ac:dyDescent="0.25">
      <c r="B753">
        <f>IF(AND(Table1[[#This Row],[Rejected 30 days]]&lt;&gt;0,Table1[[#This Row],[Worker in Second study]]&lt;&gt;0),Table1[[#This Row],[Rejected 30 days]],0)</f>
        <v>0</v>
      </c>
    </row>
    <row r="754" spans="2:2" x14ac:dyDescent="0.25">
      <c r="B754">
        <f>IF(AND(Table1[[#This Row],[Rejected 30 days]]&lt;&gt;0,Table1[[#This Row],[Worker in Second study]]&lt;&gt;0),Table1[[#This Row],[Rejected 30 days]],0)</f>
        <v>0</v>
      </c>
    </row>
    <row r="755" spans="2:2" x14ac:dyDescent="0.25">
      <c r="B755">
        <f>IF(AND(Table1[[#This Row],[Rejected 30 days]]&lt;&gt;0,Table1[[#This Row],[Worker in Second study]]&lt;&gt;0),Table1[[#This Row],[Rejected 30 days]],0)</f>
        <v>0</v>
      </c>
    </row>
    <row r="756" spans="2:2" x14ac:dyDescent="0.25">
      <c r="B756">
        <f>IF(AND(Table1[[#This Row],[Rejected 30 days]]&lt;&gt;0,Table1[[#This Row],[Worker in Second study]]&lt;&gt;0),Table1[[#This Row],[Rejected 30 days]],0)</f>
        <v>0</v>
      </c>
    </row>
    <row r="757" spans="2:2" x14ac:dyDescent="0.25">
      <c r="B757">
        <f>IF(AND(Table1[[#This Row],[Rejected 30 days]]&lt;&gt;0,Table1[[#This Row],[Worker in Second study]]&lt;&gt;0),Table1[[#This Row],[Rejected 30 days]],0)</f>
        <v>0</v>
      </c>
    </row>
    <row r="758" spans="2:2" x14ac:dyDescent="0.25">
      <c r="B758">
        <f>IF(AND(Table1[[#This Row],[Rejected 30 days]]&lt;&gt;0,Table1[[#This Row],[Worker in Second study]]&lt;&gt;0),Table1[[#This Row],[Rejected 30 days]],0)</f>
        <v>0</v>
      </c>
    </row>
    <row r="759" spans="2:2" x14ac:dyDescent="0.25">
      <c r="B759">
        <f>IF(AND(Table1[[#This Row],[Rejected 30 days]]&lt;&gt;0,Table1[[#This Row],[Worker in Second study]]&lt;&gt;0),Table1[[#This Row],[Rejected 30 days]],0)</f>
        <v>0</v>
      </c>
    </row>
    <row r="760" spans="2:2" x14ac:dyDescent="0.25">
      <c r="B760">
        <f>IF(AND(Table1[[#This Row],[Rejected 30 days]]&lt;&gt;0,Table1[[#This Row],[Worker in Second study]]&lt;&gt;0),Table1[[#This Row],[Rejected 30 days]],0)</f>
        <v>0</v>
      </c>
    </row>
    <row r="761" spans="2:2" x14ac:dyDescent="0.25">
      <c r="B761">
        <f>IF(AND(Table1[[#This Row],[Rejected 30 days]]&lt;&gt;0,Table1[[#This Row],[Worker in Second study]]&lt;&gt;0),Table1[[#This Row],[Rejected 30 days]],0)</f>
        <v>0</v>
      </c>
    </row>
    <row r="762" spans="2:2" x14ac:dyDescent="0.25">
      <c r="B762">
        <f>IF(AND(Table1[[#This Row],[Rejected 30 days]]&lt;&gt;0,Table1[[#This Row],[Worker in Second study]]&lt;&gt;0),Table1[[#This Row],[Rejected 30 days]],0)</f>
        <v>0</v>
      </c>
    </row>
    <row r="763" spans="2:2" x14ac:dyDescent="0.25">
      <c r="B763">
        <f>IF(AND(Table1[[#This Row],[Rejected 30 days]]&lt;&gt;0,Table1[[#This Row],[Worker in Second study]]&lt;&gt;0),Table1[[#This Row],[Rejected 30 days]],0)</f>
        <v>0</v>
      </c>
    </row>
    <row r="764" spans="2:2" x14ac:dyDescent="0.25">
      <c r="B764">
        <f>IF(AND(Table1[[#This Row],[Rejected 30 days]]&lt;&gt;0,Table1[[#This Row],[Worker in Second study]]&lt;&gt;0),Table1[[#This Row],[Rejected 30 days]],0)</f>
        <v>0</v>
      </c>
    </row>
    <row r="765" spans="2:2" x14ac:dyDescent="0.25">
      <c r="B765">
        <f>IF(AND(Table1[[#This Row],[Rejected 30 days]]&lt;&gt;0,Table1[[#This Row],[Worker in Second study]]&lt;&gt;0),Table1[[#This Row],[Rejected 30 days]],0)</f>
        <v>0</v>
      </c>
    </row>
    <row r="766" spans="2:2" x14ac:dyDescent="0.25">
      <c r="B766">
        <f>IF(AND(Table1[[#This Row],[Rejected 30 days]]&lt;&gt;0,Table1[[#This Row],[Worker in Second study]]&lt;&gt;0),Table1[[#This Row],[Rejected 30 days]],0)</f>
        <v>0</v>
      </c>
    </row>
    <row r="767" spans="2:2" x14ac:dyDescent="0.25">
      <c r="B767">
        <f>IF(AND(Table1[[#This Row],[Rejected 30 days]]&lt;&gt;0,Table1[[#This Row],[Worker in Second study]]&lt;&gt;0),Table1[[#This Row],[Rejected 30 days]],0)</f>
        <v>0</v>
      </c>
    </row>
    <row r="768" spans="2:2" x14ac:dyDescent="0.25">
      <c r="B768">
        <f>IF(AND(Table1[[#This Row],[Rejected 30 days]]&lt;&gt;0,Table1[[#This Row],[Worker in Second study]]&lt;&gt;0),Table1[[#This Row],[Rejected 30 days]],0)</f>
        <v>0</v>
      </c>
    </row>
    <row r="769" spans="2:2" x14ac:dyDescent="0.25">
      <c r="B769">
        <f>IF(AND(Table1[[#This Row],[Rejected 30 days]]&lt;&gt;0,Table1[[#This Row],[Worker in Second study]]&lt;&gt;0),Table1[[#This Row],[Rejected 30 days]],0)</f>
        <v>0</v>
      </c>
    </row>
    <row r="770" spans="2:2" x14ac:dyDescent="0.25">
      <c r="B770">
        <f>IF(AND(Table1[[#This Row],[Rejected 30 days]]&lt;&gt;0,Table1[[#This Row],[Worker in Second study]]&lt;&gt;0),Table1[[#This Row],[Rejected 30 days]],0)</f>
        <v>0</v>
      </c>
    </row>
    <row r="771" spans="2:2" x14ac:dyDescent="0.25">
      <c r="B771">
        <f>IF(AND(Table1[[#This Row],[Rejected 30 days]]&lt;&gt;0,Table1[[#This Row],[Worker in Second study]]&lt;&gt;0),Table1[[#This Row],[Rejected 30 days]],0)</f>
        <v>0</v>
      </c>
    </row>
    <row r="772" spans="2:2" x14ac:dyDescent="0.25">
      <c r="B772">
        <f>IF(AND(Table1[[#This Row],[Rejected 30 days]]&lt;&gt;0,Table1[[#This Row],[Worker in Second study]]&lt;&gt;0),Table1[[#This Row],[Rejected 30 days]],0)</f>
        <v>0</v>
      </c>
    </row>
    <row r="773" spans="2:2" x14ac:dyDescent="0.25">
      <c r="B773">
        <f>IF(AND(Table1[[#This Row],[Rejected 30 days]]&lt;&gt;0,Table1[[#This Row],[Worker in Second study]]&lt;&gt;0),Table1[[#This Row],[Rejected 30 days]],0)</f>
        <v>0</v>
      </c>
    </row>
    <row r="774" spans="2:2" x14ac:dyDescent="0.25">
      <c r="B774">
        <f>IF(AND(Table1[[#This Row],[Rejected 30 days]]&lt;&gt;0,Table1[[#This Row],[Worker in Second study]]&lt;&gt;0),Table1[[#This Row],[Rejected 30 days]],0)</f>
        <v>0</v>
      </c>
    </row>
    <row r="775" spans="2:2" x14ac:dyDescent="0.25">
      <c r="B775">
        <f>IF(AND(Table1[[#This Row],[Rejected 30 days]]&lt;&gt;0,Table1[[#This Row],[Worker in Second study]]&lt;&gt;0),Table1[[#This Row],[Rejected 30 days]],0)</f>
        <v>0</v>
      </c>
    </row>
    <row r="776" spans="2:2" x14ac:dyDescent="0.25">
      <c r="B776">
        <f>IF(AND(Table1[[#This Row],[Rejected 30 days]]&lt;&gt;0,Table1[[#This Row],[Worker in Second study]]&lt;&gt;0),Table1[[#This Row],[Rejected 30 days]],0)</f>
        <v>0</v>
      </c>
    </row>
    <row r="777" spans="2:2" x14ac:dyDescent="0.25">
      <c r="B777">
        <f>IF(AND(Table1[[#This Row],[Rejected 30 days]]&lt;&gt;0,Table1[[#This Row],[Worker in Second study]]&lt;&gt;0),Table1[[#This Row],[Rejected 30 days]],0)</f>
        <v>0</v>
      </c>
    </row>
    <row r="778" spans="2:2" x14ac:dyDescent="0.25">
      <c r="B778">
        <f>IF(AND(Table1[[#This Row],[Rejected 30 days]]&lt;&gt;0,Table1[[#This Row],[Worker in Second study]]&lt;&gt;0),Table1[[#This Row],[Rejected 30 days]],0)</f>
        <v>0</v>
      </c>
    </row>
    <row r="779" spans="2:2" x14ac:dyDescent="0.25">
      <c r="B779">
        <f>IF(AND(Table1[[#This Row],[Rejected 30 days]]&lt;&gt;0,Table1[[#This Row],[Worker in Second study]]&lt;&gt;0),Table1[[#This Row],[Rejected 30 days]],0)</f>
        <v>0</v>
      </c>
    </row>
    <row r="780" spans="2:2" x14ac:dyDescent="0.25">
      <c r="B780">
        <f>IF(AND(Table1[[#This Row],[Rejected 30 days]]&lt;&gt;0,Table1[[#This Row],[Worker in Second study]]&lt;&gt;0),Table1[[#This Row],[Rejected 30 days]],0)</f>
        <v>0</v>
      </c>
    </row>
    <row r="781" spans="2:2" x14ac:dyDescent="0.25">
      <c r="B781">
        <f>IF(AND(Table1[[#This Row],[Rejected 30 days]]&lt;&gt;0,Table1[[#This Row],[Worker in Second study]]&lt;&gt;0),Table1[[#This Row],[Rejected 30 days]],0)</f>
        <v>0</v>
      </c>
    </row>
    <row r="782" spans="2:2" x14ac:dyDescent="0.25">
      <c r="B782">
        <f>IF(AND(Table1[[#This Row],[Rejected 30 days]]&lt;&gt;0,Table1[[#This Row],[Worker in Second study]]&lt;&gt;0),Table1[[#This Row],[Rejected 30 days]],0)</f>
        <v>0</v>
      </c>
    </row>
    <row r="783" spans="2:2" x14ac:dyDescent="0.25">
      <c r="B783">
        <f>IF(AND(Table1[[#This Row],[Rejected 30 days]]&lt;&gt;0,Table1[[#This Row],[Worker in Second study]]&lt;&gt;0),Table1[[#This Row],[Rejected 30 days]],0)</f>
        <v>0</v>
      </c>
    </row>
    <row r="784" spans="2:2" x14ac:dyDescent="0.25">
      <c r="B784">
        <f>IF(AND(Table1[[#This Row],[Rejected 30 days]]&lt;&gt;0,Table1[[#This Row],[Worker in Second study]]&lt;&gt;0),Table1[[#This Row],[Rejected 30 days]],0)</f>
        <v>0</v>
      </c>
    </row>
    <row r="785" spans="2:2" x14ac:dyDescent="0.25">
      <c r="B785">
        <f>IF(AND(Table1[[#This Row],[Rejected 30 days]]&lt;&gt;0,Table1[[#This Row],[Worker in Second study]]&lt;&gt;0),Table1[[#This Row],[Rejected 30 days]],0)</f>
        <v>0</v>
      </c>
    </row>
    <row r="786" spans="2:2" x14ac:dyDescent="0.25">
      <c r="B786">
        <f>IF(AND(Table1[[#This Row],[Rejected 30 days]]&lt;&gt;0,Table1[[#This Row],[Worker in Second study]]&lt;&gt;0),Table1[[#This Row],[Rejected 30 days]],0)</f>
        <v>0</v>
      </c>
    </row>
    <row r="787" spans="2:2" x14ac:dyDescent="0.25">
      <c r="B787">
        <f>IF(AND(Table1[[#This Row],[Rejected 30 days]]&lt;&gt;0,Table1[[#This Row],[Worker in Second study]]&lt;&gt;0),Table1[[#This Row],[Rejected 30 days]],0)</f>
        <v>0</v>
      </c>
    </row>
    <row r="788" spans="2:2" x14ac:dyDescent="0.25">
      <c r="B788">
        <f>IF(AND(Table1[[#This Row],[Rejected 30 days]]&lt;&gt;0,Table1[[#This Row],[Worker in Second study]]&lt;&gt;0),Table1[[#This Row],[Rejected 30 days]],0)</f>
        <v>0</v>
      </c>
    </row>
    <row r="789" spans="2:2" x14ac:dyDescent="0.25">
      <c r="B789">
        <f>IF(AND(Table1[[#This Row],[Rejected 30 days]]&lt;&gt;0,Table1[[#This Row],[Worker in Second study]]&lt;&gt;0),Table1[[#This Row],[Rejected 30 days]],0)</f>
        <v>0</v>
      </c>
    </row>
    <row r="790" spans="2:2" x14ac:dyDescent="0.25">
      <c r="B790">
        <f>IF(AND(Table1[[#This Row],[Rejected 30 days]]&lt;&gt;0,Table1[[#This Row],[Worker in Second study]]&lt;&gt;0),Table1[[#This Row],[Rejected 30 days]],0)</f>
        <v>0</v>
      </c>
    </row>
    <row r="791" spans="2:2" x14ac:dyDescent="0.25">
      <c r="B791">
        <f>IF(AND(Table1[[#This Row],[Rejected 30 days]]&lt;&gt;0,Table1[[#This Row],[Worker in Second study]]&lt;&gt;0),Table1[[#This Row],[Rejected 30 days]],0)</f>
        <v>0</v>
      </c>
    </row>
    <row r="792" spans="2:2" x14ac:dyDescent="0.25">
      <c r="B792">
        <f>IF(AND(Table1[[#This Row],[Rejected 30 days]]&lt;&gt;0,Table1[[#This Row],[Worker in Second study]]&lt;&gt;0),Table1[[#This Row],[Rejected 30 days]],0)</f>
        <v>0</v>
      </c>
    </row>
    <row r="793" spans="2:2" x14ac:dyDescent="0.25">
      <c r="B793">
        <f>IF(AND(Table1[[#This Row],[Rejected 30 days]]&lt;&gt;0,Table1[[#This Row],[Worker in Second study]]&lt;&gt;0),Table1[[#This Row],[Rejected 30 days]],0)</f>
        <v>0</v>
      </c>
    </row>
    <row r="794" spans="2:2" x14ac:dyDescent="0.25">
      <c r="B794">
        <f>IF(AND(Table1[[#This Row],[Rejected 30 days]]&lt;&gt;0,Table1[[#This Row],[Worker in Second study]]&lt;&gt;0),Table1[[#This Row],[Rejected 30 days]],0)</f>
        <v>0</v>
      </c>
    </row>
    <row r="795" spans="2:2" x14ac:dyDescent="0.25">
      <c r="B795">
        <f>IF(AND(Table1[[#This Row],[Rejected 30 days]]&lt;&gt;0,Table1[[#This Row],[Worker in Second study]]&lt;&gt;0),Table1[[#This Row],[Rejected 30 days]],0)</f>
        <v>0</v>
      </c>
    </row>
    <row r="796" spans="2:2" x14ac:dyDescent="0.25">
      <c r="B796">
        <f>IF(AND(Table1[[#This Row],[Rejected 30 days]]&lt;&gt;0,Table1[[#This Row],[Worker in Second study]]&lt;&gt;0),Table1[[#This Row],[Rejected 30 days]],0)</f>
        <v>0</v>
      </c>
    </row>
    <row r="797" spans="2:2" x14ac:dyDescent="0.25">
      <c r="B797">
        <f>IF(AND(Table1[[#This Row],[Rejected 30 days]]&lt;&gt;0,Table1[[#This Row],[Worker in Second study]]&lt;&gt;0),Table1[[#This Row],[Rejected 30 days]],0)</f>
        <v>0</v>
      </c>
    </row>
    <row r="798" spans="2:2" x14ac:dyDescent="0.25">
      <c r="B798">
        <f>IF(AND(Table1[[#This Row],[Rejected 30 days]]&lt;&gt;0,Table1[[#This Row],[Worker in Second study]]&lt;&gt;0),Table1[[#This Row],[Rejected 30 days]],0)</f>
        <v>0</v>
      </c>
    </row>
    <row r="799" spans="2:2" x14ac:dyDescent="0.25">
      <c r="B799">
        <f>IF(AND(Table1[[#This Row],[Rejected 30 days]]&lt;&gt;0,Table1[[#This Row],[Worker in Second study]]&lt;&gt;0),Table1[[#This Row],[Rejected 30 days]],0)</f>
        <v>0</v>
      </c>
    </row>
    <row r="800" spans="2:2" x14ac:dyDescent="0.25">
      <c r="B800">
        <f>IF(AND(Table1[[#This Row],[Rejected 30 days]]&lt;&gt;0,Table1[[#This Row],[Worker in Second study]]&lt;&gt;0),Table1[[#This Row],[Rejected 30 days]],0)</f>
        <v>0</v>
      </c>
    </row>
    <row r="801" spans="2:2" x14ac:dyDescent="0.25">
      <c r="B801">
        <f>IF(AND(Table1[[#This Row],[Rejected 30 days]]&lt;&gt;0,Table1[[#This Row],[Worker in Second study]]&lt;&gt;0),Table1[[#This Row],[Rejected 30 days]],0)</f>
        <v>0</v>
      </c>
    </row>
    <row r="802" spans="2:2" x14ac:dyDescent="0.25">
      <c r="B802">
        <f>IF(AND(Table1[[#This Row],[Rejected 30 days]]&lt;&gt;0,Table1[[#This Row],[Worker in Second study]]&lt;&gt;0),Table1[[#This Row],[Rejected 30 days]],0)</f>
        <v>0</v>
      </c>
    </row>
    <row r="803" spans="2:2" x14ac:dyDescent="0.25">
      <c r="B803">
        <f>IF(AND(Table1[[#This Row],[Rejected 30 days]]&lt;&gt;0,Table1[[#This Row],[Worker in Second study]]&lt;&gt;0),Table1[[#This Row],[Rejected 30 days]],0)</f>
        <v>0</v>
      </c>
    </row>
    <row r="804" spans="2:2" x14ac:dyDescent="0.25">
      <c r="B804">
        <f>IF(AND(Table1[[#This Row],[Rejected 30 days]]&lt;&gt;0,Table1[[#This Row],[Worker in Second study]]&lt;&gt;0),Table1[[#This Row],[Rejected 30 days]],0)</f>
        <v>0</v>
      </c>
    </row>
    <row r="805" spans="2:2" x14ac:dyDescent="0.25">
      <c r="B805">
        <f>IF(AND(Table1[[#This Row],[Rejected 30 days]]&lt;&gt;0,Table1[[#This Row],[Worker in Second study]]&lt;&gt;0),Table1[[#This Row],[Rejected 30 days]],0)</f>
        <v>0</v>
      </c>
    </row>
    <row r="806" spans="2:2" x14ac:dyDescent="0.25">
      <c r="B806">
        <f>IF(AND(Table1[[#This Row],[Rejected 30 days]]&lt;&gt;0,Table1[[#This Row],[Worker in Second study]]&lt;&gt;0),Table1[[#This Row],[Rejected 30 days]],0)</f>
        <v>0</v>
      </c>
    </row>
    <row r="807" spans="2:2" x14ac:dyDescent="0.25">
      <c r="B807">
        <f>IF(AND(Table1[[#This Row],[Rejected 30 days]]&lt;&gt;0,Table1[[#This Row],[Worker in Second study]]&lt;&gt;0),Table1[[#This Row],[Rejected 30 days]],0)</f>
        <v>0</v>
      </c>
    </row>
    <row r="808" spans="2:2" x14ac:dyDescent="0.25">
      <c r="B808">
        <f>IF(AND(Table1[[#This Row],[Rejected 30 days]]&lt;&gt;0,Table1[[#This Row],[Worker in Second study]]&lt;&gt;0),Table1[[#This Row],[Rejected 30 days]],0)</f>
        <v>0</v>
      </c>
    </row>
    <row r="809" spans="2:2" x14ac:dyDescent="0.25">
      <c r="B809">
        <f>IF(AND(Table1[[#This Row],[Rejected 30 days]]&lt;&gt;0,Table1[[#This Row],[Worker in Second study]]&lt;&gt;0),Table1[[#This Row],[Rejected 30 days]],0)</f>
        <v>0</v>
      </c>
    </row>
    <row r="810" spans="2:2" x14ac:dyDescent="0.25">
      <c r="B810">
        <f>IF(AND(Table1[[#This Row],[Rejected 30 days]]&lt;&gt;0,Table1[[#This Row],[Worker in Second study]]&lt;&gt;0),Table1[[#This Row],[Rejected 30 days]],0)</f>
        <v>0</v>
      </c>
    </row>
    <row r="811" spans="2:2" x14ac:dyDescent="0.25">
      <c r="B811">
        <f>IF(AND(Table1[[#This Row],[Rejected 30 days]]&lt;&gt;0,Table1[[#This Row],[Worker in Second study]]&lt;&gt;0),Table1[[#This Row],[Rejected 30 days]],0)</f>
        <v>0</v>
      </c>
    </row>
    <row r="812" spans="2:2" x14ac:dyDescent="0.25">
      <c r="B812">
        <f>IF(AND(Table1[[#This Row],[Rejected 30 days]]&lt;&gt;0,Table1[[#This Row],[Worker in Second study]]&lt;&gt;0),Table1[[#This Row],[Rejected 30 days]],0)</f>
        <v>0</v>
      </c>
    </row>
    <row r="813" spans="2:2" x14ac:dyDescent="0.25">
      <c r="B813">
        <f>IF(AND(Table1[[#This Row],[Rejected 30 days]]&lt;&gt;0,Table1[[#This Row],[Worker in Second study]]&lt;&gt;0),Table1[[#This Row],[Rejected 30 days]],0)</f>
        <v>0</v>
      </c>
    </row>
    <row r="814" spans="2:2" x14ac:dyDescent="0.25">
      <c r="B814">
        <f>IF(AND(Table1[[#This Row],[Rejected 30 days]]&lt;&gt;0,Table1[[#This Row],[Worker in Second study]]&lt;&gt;0),Table1[[#This Row],[Rejected 30 days]],0)</f>
        <v>0</v>
      </c>
    </row>
    <row r="815" spans="2:2" x14ac:dyDescent="0.25">
      <c r="B815">
        <f>IF(AND(Table1[[#This Row],[Rejected 30 days]]&lt;&gt;0,Table1[[#This Row],[Worker in Second study]]&lt;&gt;0),Table1[[#This Row],[Rejected 30 days]],0)</f>
        <v>0</v>
      </c>
    </row>
    <row r="816" spans="2:2" x14ac:dyDescent="0.25">
      <c r="B816">
        <f>IF(AND(Table1[[#This Row],[Rejected 30 days]]&lt;&gt;0,Table1[[#This Row],[Worker in Second study]]&lt;&gt;0),Table1[[#This Row],[Rejected 30 days]],0)</f>
        <v>0</v>
      </c>
    </row>
    <row r="817" spans="2:2" x14ac:dyDescent="0.25">
      <c r="B817">
        <f>IF(AND(Table1[[#This Row],[Rejected 30 days]]&lt;&gt;0,Table1[[#This Row],[Worker in Second study]]&lt;&gt;0),Table1[[#This Row],[Rejected 30 days]],0)</f>
        <v>0</v>
      </c>
    </row>
    <row r="818" spans="2:2" x14ac:dyDescent="0.25">
      <c r="B818">
        <f>IF(AND(Table1[[#This Row],[Rejected 30 days]]&lt;&gt;0,Table1[[#This Row],[Worker in Second study]]&lt;&gt;0),Table1[[#This Row],[Rejected 30 days]],0)</f>
        <v>0</v>
      </c>
    </row>
    <row r="819" spans="2:2" x14ac:dyDescent="0.25">
      <c r="B819">
        <f>IF(AND(Table1[[#This Row],[Rejected 30 days]]&lt;&gt;0,Table1[[#This Row],[Worker in Second study]]&lt;&gt;0),Table1[[#This Row],[Rejected 30 days]],0)</f>
        <v>0</v>
      </c>
    </row>
    <row r="820" spans="2:2" x14ac:dyDescent="0.25">
      <c r="B820">
        <f>IF(AND(Table1[[#This Row],[Rejected 30 days]]&lt;&gt;0,Table1[[#This Row],[Worker in Second study]]&lt;&gt;0),Table1[[#This Row],[Rejected 30 days]],0)</f>
        <v>0</v>
      </c>
    </row>
    <row r="821" spans="2:2" x14ac:dyDescent="0.25">
      <c r="B821">
        <f>IF(AND(Table1[[#This Row],[Rejected 30 days]]&lt;&gt;0,Table1[[#This Row],[Worker in Second study]]&lt;&gt;0),Table1[[#This Row],[Rejected 30 days]],0)</f>
        <v>0</v>
      </c>
    </row>
    <row r="822" spans="2:2" x14ac:dyDescent="0.25">
      <c r="B822">
        <f>IF(AND(Table1[[#This Row],[Rejected 30 days]]&lt;&gt;0,Table1[[#This Row],[Worker in Second study]]&lt;&gt;0),Table1[[#This Row],[Rejected 30 days]],0)</f>
        <v>0</v>
      </c>
    </row>
    <row r="823" spans="2:2" x14ac:dyDescent="0.25">
      <c r="B823">
        <f>IF(AND(Table1[[#This Row],[Rejected 30 days]]&lt;&gt;0,Table1[[#This Row],[Worker in Second study]]&lt;&gt;0),Table1[[#This Row],[Rejected 30 days]],0)</f>
        <v>0</v>
      </c>
    </row>
    <row r="824" spans="2:2" x14ac:dyDescent="0.25">
      <c r="B824">
        <f>IF(AND(Table1[[#This Row],[Rejected 30 days]]&lt;&gt;0,Table1[[#This Row],[Worker in Second study]]&lt;&gt;0),Table1[[#This Row],[Rejected 30 days]],0)</f>
        <v>0</v>
      </c>
    </row>
    <row r="825" spans="2:2" x14ac:dyDescent="0.25">
      <c r="B825">
        <f>IF(AND(Table1[[#This Row],[Rejected 30 days]]&lt;&gt;0,Table1[[#This Row],[Worker in Second study]]&lt;&gt;0),Table1[[#This Row],[Rejected 30 days]],0)</f>
        <v>0</v>
      </c>
    </row>
    <row r="826" spans="2:2" x14ac:dyDescent="0.25">
      <c r="B826">
        <f>IF(AND(Table1[[#This Row],[Rejected 30 days]]&lt;&gt;0,Table1[[#This Row],[Worker in Second study]]&lt;&gt;0),Table1[[#This Row],[Rejected 30 days]],0)</f>
        <v>0</v>
      </c>
    </row>
    <row r="827" spans="2:2" x14ac:dyDescent="0.25">
      <c r="B827">
        <f>IF(AND(Table1[[#This Row],[Rejected 30 days]]&lt;&gt;0,Table1[[#This Row],[Worker in Second study]]&lt;&gt;0),Table1[[#This Row],[Rejected 30 days]],0)</f>
        <v>0</v>
      </c>
    </row>
    <row r="828" spans="2:2" x14ac:dyDescent="0.25">
      <c r="B828">
        <f>IF(AND(Table1[[#This Row],[Rejected 30 days]]&lt;&gt;0,Table1[[#This Row],[Worker in Second study]]&lt;&gt;0),Table1[[#This Row],[Rejected 30 days]],0)</f>
        <v>0</v>
      </c>
    </row>
    <row r="829" spans="2:2" x14ac:dyDescent="0.25">
      <c r="B829">
        <f>IF(AND(Table1[[#This Row],[Rejected 30 days]]&lt;&gt;0,Table1[[#This Row],[Worker in Second study]]&lt;&gt;0),Table1[[#This Row],[Rejected 30 days]],0)</f>
        <v>0</v>
      </c>
    </row>
    <row r="830" spans="2:2" x14ac:dyDescent="0.25">
      <c r="B830">
        <f>IF(AND(Table1[[#This Row],[Rejected 30 days]]&lt;&gt;0,Table1[[#This Row],[Worker in Second study]]&lt;&gt;0),Table1[[#This Row],[Rejected 30 days]],0)</f>
        <v>0</v>
      </c>
    </row>
    <row r="831" spans="2:2" x14ac:dyDescent="0.25">
      <c r="B831">
        <f>IF(AND(Table1[[#This Row],[Rejected 30 days]]&lt;&gt;0,Table1[[#This Row],[Worker in Second study]]&lt;&gt;0),Table1[[#This Row],[Rejected 30 days]],0)</f>
        <v>0</v>
      </c>
    </row>
    <row r="832" spans="2:2" x14ac:dyDescent="0.25">
      <c r="B832">
        <f>IF(AND(Table1[[#This Row],[Rejected 30 days]]&lt;&gt;0,Table1[[#This Row],[Worker in Second study]]&lt;&gt;0),Table1[[#This Row],[Rejected 30 days]],0)</f>
        <v>0</v>
      </c>
    </row>
    <row r="833" spans="2:2" x14ac:dyDescent="0.25">
      <c r="B833">
        <f>IF(AND(Table1[[#This Row],[Rejected 30 days]]&lt;&gt;0,Table1[[#This Row],[Worker in Second study]]&lt;&gt;0),Table1[[#This Row],[Rejected 30 days]],0)</f>
        <v>0</v>
      </c>
    </row>
    <row r="834" spans="2:2" x14ac:dyDescent="0.25">
      <c r="B834">
        <f>IF(AND(Table1[[#This Row],[Rejected 30 days]]&lt;&gt;0,Table1[[#This Row],[Worker in Second study]]&lt;&gt;0),Table1[[#This Row],[Rejected 30 days]],0)</f>
        <v>0</v>
      </c>
    </row>
    <row r="835" spans="2:2" x14ac:dyDescent="0.25">
      <c r="B835">
        <f>IF(AND(Table1[[#This Row],[Rejected 30 days]]&lt;&gt;0,Table1[[#This Row],[Worker in Second study]]&lt;&gt;0),Table1[[#This Row],[Rejected 30 days]],0)</f>
        <v>0</v>
      </c>
    </row>
    <row r="836" spans="2:2" x14ac:dyDescent="0.25">
      <c r="B836">
        <f>IF(AND(Table1[[#This Row],[Rejected 30 days]]&lt;&gt;0,Table1[[#This Row],[Worker in Second study]]&lt;&gt;0),Table1[[#This Row],[Rejected 30 days]],0)</f>
        <v>0</v>
      </c>
    </row>
    <row r="837" spans="2:2" x14ac:dyDescent="0.25">
      <c r="B837">
        <f>IF(AND(Table1[[#This Row],[Rejected 30 days]]&lt;&gt;0,Table1[[#This Row],[Worker in Second study]]&lt;&gt;0),Table1[[#This Row],[Rejected 30 days]],0)</f>
        <v>0</v>
      </c>
    </row>
    <row r="838" spans="2:2" x14ac:dyDescent="0.25">
      <c r="B838">
        <f>IF(AND(Table1[[#This Row],[Rejected 30 days]]&lt;&gt;0,Table1[[#This Row],[Worker in Second study]]&lt;&gt;0),Table1[[#This Row],[Rejected 30 days]],0)</f>
        <v>0</v>
      </c>
    </row>
    <row r="839" spans="2:2" x14ac:dyDescent="0.25">
      <c r="B839">
        <f>IF(AND(Table1[[#This Row],[Rejected 30 days]]&lt;&gt;0,Table1[[#This Row],[Worker in Second study]]&lt;&gt;0),Table1[[#This Row],[Rejected 30 days]],0)</f>
        <v>0</v>
      </c>
    </row>
    <row r="840" spans="2:2" x14ac:dyDescent="0.25">
      <c r="B840">
        <f>IF(AND(Table1[[#This Row],[Rejected 30 days]]&lt;&gt;0,Table1[[#This Row],[Worker in Second study]]&lt;&gt;0),Table1[[#This Row],[Rejected 30 days]],0)</f>
        <v>0</v>
      </c>
    </row>
    <row r="841" spans="2:2" x14ac:dyDescent="0.25">
      <c r="B841">
        <f>IF(AND(Table1[[#This Row],[Rejected 30 days]]&lt;&gt;0,Table1[[#This Row],[Worker in Second study]]&lt;&gt;0),Table1[[#This Row],[Rejected 30 days]],0)</f>
        <v>0</v>
      </c>
    </row>
    <row r="842" spans="2:2" x14ac:dyDescent="0.25">
      <c r="B842">
        <f>IF(AND(Table1[[#This Row],[Rejected 30 days]]&lt;&gt;0,Table1[[#This Row],[Worker in Second study]]&lt;&gt;0),Table1[[#This Row],[Rejected 30 days]],0)</f>
        <v>0</v>
      </c>
    </row>
    <row r="843" spans="2:2" x14ac:dyDescent="0.25">
      <c r="B843">
        <f>IF(AND(Table1[[#This Row],[Rejected 30 days]]&lt;&gt;0,Table1[[#This Row],[Worker in Second study]]&lt;&gt;0),Table1[[#This Row],[Rejected 30 days]],0)</f>
        <v>0</v>
      </c>
    </row>
    <row r="844" spans="2:2" x14ac:dyDescent="0.25">
      <c r="B844">
        <f>IF(AND(Table1[[#This Row],[Rejected 30 days]]&lt;&gt;0,Table1[[#This Row],[Worker in Second study]]&lt;&gt;0),Table1[[#This Row],[Rejected 30 days]],0)</f>
        <v>0</v>
      </c>
    </row>
    <row r="845" spans="2:2" x14ac:dyDescent="0.25">
      <c r="B845">
        <f>IF(AND(Table1[[#This Row],[Rejected 30 days]]&lt;&gt;0,Table1[[#This Row],[Worker in Second study]]&lt;&gt;0),Table1[[#This Row],[Rejected 30 days]],0)</f>
        <v>0</v>
      </c>
    </row>
    <row r="846" spans="2:2" x14ac:dyDescent="0.25">
      <c r="B846">
        <f>IF(AND(Table1[[#This Row],[Rejected 30 days]]&lt;&gt;0,Table1[[#This Row],[Worker in Second study]]&lt;&gt;0),Table1[[#This Row],[Rejected 30 days]],0)</f>
        <v>0</v>
      </c>
    </row>
    <row r="847" spans="2:2" x14ac:dyDescent="0.25">
      <c r="B847">
        <f>IF(AND(Table1[[#This Row],[Rejected 30 days]]&lt;&gt;0,Table1[[#This Row],[Worker in Second study]]&lt;&gt;0),Table1[[#This Row],[Rejected 30 days]],0)</f>
        <v>0</v>
      </c>
    </row>
    <row r="848" spans="2:2" x14ac:dyDescent="0.25">
      <c r="B848">
        <f>IF(AND(Table1[[#This Row],[Rejected 30 days]]&lt;&gt;0,Table1[[#This Row],[Worker in Second study]]&lt;&gt;0),Table1[[#This Row],[Rejected 30 days]],0)</f>
        <v>0</v>
      </c>
    </row>
    <row r="849" spans="2:2" x14ac:dyDescent="0.25">
      <c r="B849">
        <f>IF(AND(Table1[[#This Row],[Rejected 30 days]]&lt;&gt;0,Table1[[#This Row],[Worker in Second study]]&lt;&gt;0),Table1[[#This Row],[Rejected 30 days]],0)</f>
        <v>0</v>
      </c>
    </row>
    <row r="850" spans="2:2" x14ac:dyDescent="0.25">
      <c r="B850">
        <f>IF(AND(Table1[[#This Row],[Rejected 30 days]]&lt;&gt;0,Table1[[#This Row],[Worker in Second study]]&lt;&gt;0),Table1[[#This Row],[Rejected 30 days]],0)</f>
        <v>0</v>
      </c>
    </row>
    <row r="851" spans="2:2" x14ac:dyDescent="0.25">
      <c r="B851">
        <f>IF(AND(Table1[[#This Row],[Rejected 30 days]]&lt;&gt;0,Table1[[#This Row],[Worker in Second study]]&lt;&gt;0),Table1[[#This Row],[Rejected 30 days]],0)</f>
        <v>0</v>
      </c>
    </row>
    <row r="852" spans="2:2" x14ac:dyDescent="0.25">
      <c r="B852">
        <f>IF(AND(Table1[[#This Row],[Rejected 30 days]]&lt;&gt;0,Table1[[#This Row],[Worker in Second study]]&lt;&gt;0),Table1[[#This Row],[Rejected 30 days]],0)</f>
        <v>0</v>
      </c>
    </row>
    <row r="853" spans="2:2" x14ac:dyDescent="0.25">
      <c r="B853">
        <f>IF(AND(Table1[[#This Row],[Rejected 30 days]]&lt;&gt;0,Table1[[#This Row],[Worker in Second study]]&lt;&gt;0),Table1[[#This Row],[Rejected 30 days]],0)</f>
        <v>0</v>
      </c>
    </row>
    <row r="854" spans="2:2" x14ac:dyDescent="0.25">
      <c r="B854">
        <f>IF(AND(Table1[[#This Row],[Rejected 30 days]]&lt;&gt;0,Table1[[#This Row],[Worker in Second study]]&lt;&gt;0),Table1[[#This Row],[Rejected 30 days]],0)</f>
        <v>0</v>
      </c>
    </row>
    <row r="855" spans="2:2" x14ac:dyDescent="0.25">
      <c r="B855">
        <f>IF(AND(Table1[[#This Row],[Rejected 30 days]]&lt;&gt;0,Table1[[#This Row],[Worker in Second study]]&lt;&gt;0),Table1[[#This Row],[Rejected 30 days]],0)</f>
        <v>0</v>
      </c>
    </row>
    <row r="856" spans="2:2" x14ac:dyDescent="0.25">
      <c r="B856">
        <f>IF(AND(Table1[[#This Row],[Rejected 30 days]]&lt;&gt;0,Table1[[#This Row],[Worker in Second study]]&lt;&gt;0),Table1[[#This Row],[Rejected 30 days]],0)</f>
        <v>0</v>
      </c>
    </row>
    <row r="857" spans="2:2" x14ac:dyDescent="0.25">
      <c r="B857">
        <f>IF(AND(Table1[[#This Row],[Rejected 30 days]]&lt;&gt;0,Table1[[#This Row],[Worker in Second study]]&lt;&gt;0),Table1[[#This Row],[Rejected 30 days]],0)</f>
        <v>0</v>
      </c>
    </row>
    <row r="858" spans="2:2" x14ac:dyDescent="0.25">
      <c r="B858">
        <f>IF(AND(Table1[[#This Row],[Rejected 30 days]]&lt;&gt;0,Table1[[#This Row],[Worker in Second study]]&lt;&gt;0),Table1[[#This Row],[Rejected 30 days]],0)</f>
        <v>0</v>
      </c>
    </row>
    <row r="859" spans="2:2" x14ac:dyDescent="0.25">
      <c r="B859">
        <f>IF(AND(Table1[[#This Row],[Rejected 30 days]]&lt;&gt;0,Table1[[#This Row],[Worker in Second study]]&lt;&gt;0),Table1[[#This Row],[Rejected 30 days]],0)</f>
        <v>0</v>
      </c>
    </row>
    <row r="860" spans="2:2" x14ac:dyDescent="0.25">
      <c r="B860">
        <f>IF(AND(Table1[[#This Row],[Rejected 30 days]]&lt;&gt;0,Table1[[#This Row],[Worker in Second study]]&lt;&gt;0),Table1[[#This Row],[Rejected 30 days]],0)</f>
        <v>0</v>
      </c>
    </row>
    <row r="861" spans="2:2" x14ac:dyDescent="0.25">
      <c r="B861">
        <f>IF(AND(Table1[[#This Row],[Rejected 30 days]]&lt;&gt;0,Table1[[#This Row],[Worker in Second study]]&lt;&gt;0),Table1[[#This Row],[Rejected 30 days]],0)</f>
        <v>0</v>
      </c>
    </row>
    <row r="862" spans="2:2" x14ac:dyDescent="0.25">
      <c r="B862">
        <f>IF(AND(Table1[[#This Row],[Rejected 30 days]]&lt;&gt;0,Table1[[#This Row],[Worker in Second study]]&lt;&gt;0),Table1[[#This Row],[Rejected 30 days]],0)</f>
        <v>0</v>
      </c>
    </row>
    <row r="863" spans="2:2" x14ac:dyDescent="0.25">
      <c r="B863">
        <f>IF(AND(Table1[[#This Row],[Rejected 30 days]]&lt;&gt;0,Table1[[#This Row],[Worker in Second study]]&lt;&gt;0),Table1[[#This Row],[Rejected 30 days]],0)</f>
        <v>0</v>
      </c>
    </row>
    <row r="864" spans="2:2" x14ac:dyDescent="0.25">
      <c r="B864">
        <f>IF(AND(Table1[[#This Row],[Rejected 30 days]]&lt;&gt;0,Table1[[#This Row],[Worker in Second study]]&lt;&gt;0),Table1[[#This Row],[Rejected 30 days]],0)</f>
        <v>0</v>
      </c>
    </row>
    <row r="865" spans="2:2" x14ac:dyDescent="0.25">
      <c r="B865">
        <f>IF(AND(Table1[[#This Row],[Rejected 30 days]]&lt;&gt;0,Table1[[#This Row],[Worker in Second study]]&lt;&gt;0),Table1[[#This Row],[Rejected 30 days]],0)</f>
        <v>0</v>
      </c>
    </row>
    <row r="866" spans="2:2" x14ac:dyDescent="0.25">
      <c r="B866">
        <f>IF(AND(Table1[[#This Row],[Rejected 30 days]]&lt;&gt;0,Table1[[#This Row],[Worker in Second study]]&lt;&gt;0),Table1[[#This Row],[Rejected 30 days]],0)</f>
        <v>0</v>
      </c>
    </row>
    <row r="867" spans="2:2" x14ac:dyDescent="0.25">
      <c r="B867">
        <f>IF(AND(Table1[[#This Row],[Rejected 30 days]]&lt;&gt;0,Table1[[#This Row],[Worker in Second study]]&lt;&gt;0),Table1[[#This Row],[Rejected 30 days]],0)</f>
        <v>0</v>
      </c>
    </row>
    <row r="868" spans="2:2" x14ac:dyDescent="0.25">
      <c r="B868">
        <f>IF(AND(Table1[[#This Row],[Rejected 30 days]]&lt;&gt;0,Table1[[#This Row],[Worker in Second study]]&lt;&gt;0),Table1[[#This Row],[Rejected 30 days]],0)</f>
        <v>0</v>
      </c>
    </row>
    <row r="869" spans="2:2" x14ac:dyDescent="0.25">
      <c r="B869">
        <f>IF(AND(Table1[[#This Row],[Rejected 30 days]]&lt;&gt;0,Table1[[#This Row],[Worker in Second study]]&lt;&gt;0),Table1[[#This Row],[Rejected 30 days]],0)</f>
        <v>0</v>
      </c>
    </row>
    <row r="870" spans="2:2" x14ac:dyDescent="0.25">
      <c r="B870">
        <f>IF(AND(Table1[[#This Row],[Rejected 30 days]]&lt;&gt;0,Table1[[#This Row],[Worker in Second study]]&lt;&gt;0),Table1[[#This Row],[Rejected 30 days]],0)</f>
        <v>0</v>
      </c>
    </row>
    <row r="871" spans="2:2" x14ac:dyDescent="0.25">
      <c r="B871">
        <f>IF(AND(Table1[[#This Row],[Rejected 30 days]]&lt;&gt;0,Table1[[#This Row],[Worker in Second study]]&lt;&gt;0),Table1[[#This Row],[Rejected 30 days]],0)</f>
        <v>0</v>
      </c>
    </row>
    <row r="872" spans="2:2" x14ac:dyDescent="0.25">
      <c r="B872">
        <f>IF(AND(Table1[[#This Row],[Rejected 30 days]]&lt;&gt;0,Table1[[#This Row],[Worker in Second study]]&lt;&gt;0),Table1[[#This Row],[Rejected 30 days]],0)</f>
        <v>0</v>
      </c>
    </row>
    <row r="873" spans="2:2" x14ac:dyDescent="0.25">
      <c r="B873">
        <f>IF(AND(Table1[[#This Row],[Rejected 30 days]]&lt;&gt;0,Table1[[#This Row],[Worker in Second study]]&lt;&gt;0),Table1[[#This Row],[Rejected 30 days]],0)</f>
        <v>0</v>
      </c>
    </row>
    <row r="874" spans="2:2" x14ac:dyDescent="0.25">
      <c r="B874">
        <f>IF(AND(Table1[[#This Row],[Rejected 30 days]]&lt;&gt;0,Table1[[#This Row],[Worker in Second study]]&lt;&gt;0),Table1[[#This Row],[Rejected 30 days]],0)</f>
        <v>0</v>
      </c>
    </row>
    <row r="875" spans="2:2" x14ac:dyDescent="0.25">
      <c r="B875">
        <f>IF(AND(Table1[[#This Row],[Rejected 30 days]]&lt;&gt;0,Table1[[#This Row],[Worker in Second study]]&lt;&gt;0),Table1[[#This Row],[Rejected 30 days]],0)</f>
        <v>0</v>
      </c>
    </row>
    <row r="876" spans="2:2" x14ac:dyDescent="0.25">
      <c r="B876">
        <f>IF(AND(Table1[[#This Row],[Rejected 30 days]]&lt;&gt;0,Table1[[#This Row],[Worker in Second study]]&lt;&gt;0),Table1[[#This Row],[Rejected 30 days]],0)</f>
        <v>0</v>
      </c>
    </row>
    <row r="877" spans="2:2" x14ac:dyDescent="0.25">
      <c r="B877">
        <f>IF(AND(Table1[[#This Row],[Rejected 30 days]]&lt;&gt;0,Table1[[#This Row],[Worker in Second study]]&lt;&gt;0),Table1[[#This Row],[Rejected 30 days]],0)</f>
        <v>0</v>
      </c>
    </row>
    <row r="878" spans="2:2" x14ac:dyDescent="0.25">
      <c r="B878">
        <f>IF(AND(Table1[[#This Row],[Rejected 30 days]]&lt;&gt;0,Table1[[#This Row],[Worker in Second study]]&lt;&gt;0),Table1[[#This Row],[Rejected 30 days]],0)</f>
        <v>0</v>
      </c>
    </row>
    <row r="879" spans="2:2" x14ac:dyDescent="0.25">
      <c r="B879">
        <f>IF(AND(Table1[[#This Row],[Rejected 30 days]]&lt;&gt;0,Table1[[#This Row],[Worker in Second study]]&lt;&gt;0),Table1[[#This Row],[Rejected 30 days]],0)</f>
        <v>0</v>
      </c>
    </row>
    <row r="880" spans="2:2" x14ac:dyDescent="0.25">
      <c r="B880">
        <f>IF(AND(Table1[[#This Row],[Rejected 30 days]]&lt;&gt;0,Table1[[#This Row],[Worker in Second study]]&lt;&gt;0),Table1[[#This Row],[Rejected 30 days]],0)</f>
        <v>0</v>
      </c>
    </row>
    <row r="881" spans="2:2" x14ac:dyDescent="0.25">
      <c r="B881">
        <f>IF(AND(Table1[[#This Row],[Rejected 30 days]]&lt;&gt;0,Table1[[#This Row],[Worker in Second study]]&lt;&gt;0),Table1[[#This Row],[Rejected 30 days]],0)</f>
        <v>0</v>
      </c>
    </row>
    <row r="882" spans="2:2" x14ac:dyDescent="0.25">
      <c r="B882">
        <f>IF(AND(Table1[[#This Row],[Rejected 30 days]]&lt;&gt;0,Table1[[#This Row],[Worker in Second study]]&lt;&gt;0),Table1[[#This Row],[Rejected 30 days]],0)</f>
        <v>0</v>
      </c>
    </row>
    <row r="883" spans="2:2" x14ac:dyDescent="0.25">
      <c r="B883">
        <f>IF(AND(Table1[[#This Row],[Rejected 30 days]]&lt;&gt;0,Table1[[#This Row],[Worker in Second study]]&lt;&gt;0),Table1[[#This Row],[Rejected 30 days]],0)</f>
        <v>0</v>
      </c>
    </row>
    <row r="884" spans="2:2" x14ac:dyDescent="0.25">
      <c r="B884">
        <f>IF(AND(Table1[[#This Row],[Rejected 30 days]]&lt;&gt;0,Table1[[#This Row],[Worker in Second study]]&lt;&gt;0),Table1[[#This Row],[Rejected 30 days]],0)</f>
        <v>0</v>
      </c>
    </row>
    <row r="885" spans="2:2" x14ac:dyDescent="0.25">
      <c r="B885">
        <f>IF(AND(Table1[[#This Row],[Rejected 30 days]]&lt;&gt;0,Table1[[#This Row],[Worker in Second study]]&lt;&gt;0),Table1[[#This Row],[Rejected 30 days]],0)</f>
        <v>0</v>
      </c>
    </row>
    <row r="886" spans="2:2" x14ac:dyDescent="0.25">
      <c r="B886">
        <f>IF(AND(Table1[[#This Row],[Rejected 30 days]]&lt;&gt;0,Table1[[#This Row],[Worker in Second study]]&lt;&gt;0),Table1[[#This Row],[Rejected 30 days]],0)</f>
        <v>0</v>
      </c>
    </row>
    <row r="887" spans="2:2" x14ac:dyDescent="0.25">
      <c r="B887">
        <f>IF(AND(Table1[[#This Row],[Rejected 30 days]]&lt;&gt;0,Table1[[#This Row],[Worker in Second study]]&lt;&gt;0),Table1[[#This Row],[Rejected 30 days]],0)</f>
        <v>0</v>
      </c>
    </row>
    <row r="888" spans="2:2" x14ac:dyDescent="0.25">
      <c r="B888">
        <f>IF(AND(Table1[[#This Row],[Rejected 30 days]]&lt;&gt;0,Table1[[#This Row],[Worker in Second study]]&lt;&gt;0),Table1[[#This Row],[Rejected 30 days]],0)</f>
        <v>0</v>
      </c>
    </row>
    <row r="889" spans="2:2" x14ac:dyDescent="0.25">
      <c r="B889">
        <f>IF(AND(Table1[[#This Row],[Rejected 30 days]]&lt;&gt;0,Table1[[#This Row],[Worker in Second study]]&lt;&gt;0),Table1[[#This Row],[Rejected 30 days]],0)</f>
        <v>0</v>
      </c>
    </row>
    <row r="890" spans="2:2" x14ac:dyDescent="0.25">
      <c r="B890">
        <f>IF(AND(Table1[[#This Row],[Rejected 30 days]]&lt;&gt;0,Table1[[#This Row],[Worker in Second study]]&lt;&gt;0),Table1[[#This Row],[Rejected 30 days]],0)</f>
        <v>0</v>
      </c>
    </row>
    <row r="891" spans="2:2" x14ac:dyDescent="0.25">
      <c r="B891">
        <f>IF(AND(Table1[[#This Row],[Rejected 30 days]]&lt;&gt;0,Table1[[#This Row],[Worker in Second study]]&lt;&gt;0),Table1[[#This Row],[Rejected 30 days]],0)</f>
        <v>0</v>
      </c>
    </row>
    <row r="892" spans="2:2" x14ac:dyDescent="0.25">
      <c r="B892">
        <f>IF(AND(Table1[[#This Row],[Rejected 30 days]]&lt;&gt;0,Table1[[#This Row],[Worker in Second study]]&lt;&gt;0),Table1[[#This Row],[Rejected 30 days]],0)</f>
        <v>0</v>
      </c>
    </row>
    <row r="893" spans="2:2" x14ac:dyDescent="0.25">
      <c r="B893">
        <f>IF(AND(Table1[[#This Row],[Rejected 30 days]]&lt;&gt;0,Table1[[#This Row],[Worker in Second study]]&lt;&gt;0),Table1[[#This Row],[Rejected 30 days]],0)</f>
        <v>0</v>
      </c>
    </row>
    <row r="894" spans="2:2" x14ac:dyDescent="0.25">
      <c r="B894">
        <f>IF(AND(Table1[[#This Row],[Rejected 30 days]]&lt;&gt;0,Table1[[#This Row],[Worker in Second study]]&lt;&gt;0),Table1[[#This Row],[Rejected 30 days]],0)</f>
        <v>0</v>
      </c>
    </row>
    <row r="895" spans="2:2" x14ac:dyDescent="0.25">
      <c r="B895">
        <f>IF(AND(Table1[[#This Row],[Rejected 30 days]]&lt;&gt;0,Table1[[#This Row],[Worker in Second study]]&lt;&gt;0),Table1[[#This Row],[Rejected 30 days]],0)</f>
        <v>0</v>
      </c>
    </row>
    <row r="896" spans="2:2" x14ac:dyDescent="0.25">
      <c r="B896">
        <f>IF(AND(Table1[[#This Row],[Rejected 30 days]]&lt;&gt;0,Table1[[#This Row],[Worker in Second study]]&lt;&gt;0),Table1[[#This Row],[Rejected 30 days]],0)</f>
        <v>0</v>
      </c>
    </row>
    <row r="897" spans="2:2" x14ac:dyDescent="0.25">
      <c r="B897">
        <f>IF(AND(Table1[[#This Row],[Rejected 30 days]]&lt;&gt;0,Table1[[#This Row],[Worker in Second study]]&lt;&gt;0),Table1[[#This Row],[Rejected 30 days]],0)</f>
        <v>0</v>
      </c>
    </row>
    <row r="898" spans="2:2" x14ac:dyDescent="0.25">
      <c r="B898">
        <f>IF(AND(Table1[[#This Row],[Rejected 30 days]]&lt;&gt;0,Table1[[#This Row],[Worker in Second study]]&lt;&gt;0),Table1[[#This Row],[Rejected 30 days]],0)</f>
        <v>0</v>
      </c>
    </row>
    <row r="899" spans="2:2" x14ac:dyDescent="0.25">
      <c r="B899">
        <f>IF(AND(Table1[[#This Row],[Rejected 30 days]]&lt;&gt;0,Table1[[#This Row],[Worker in Second study]]&lt;&gt;0),Table1[[#This Row],[Rejected 30 days]],0)</f>
        <v>0</v>
      </c>
    </row>
    <row r="900" spans="2:2" x14ac:dyDescent="0.25">
      <c r="B900">
        <f>IF(AND(Table1[[#This Row],[Rejected 30 days]]&lt;&gt;0,Table1[[#This Row],[Worker in Second study]]&lt;&gt;0),Table1[[#This Row],[Rejected 30 days]],0)</f>
        <v>0</v>
      </c>
    </row>
    <row r="901" spans="2:2" x14ac:dyDescent="0.25">
      <c r="B901">
        <f>IF(AND(Table1[[#This Row],[Rejected 30 days]]&lt;&gt;0,Table1[[#This Row],[Worker in Second study]]&lt;&gt;0),Table1[[#This Row],[Rejected 30 days]],0)</f>
        <v>0</v>
      </c>
    </row>
    <row r="902" spans="2:2" x14ac:dyDescent="0.25">
      <c r="B902">
        <f>IF(AND(Table1[[#This Row],[Rejected 30 days]]&lt;&gt;0,Table1[[#This Row],[Worker in Second study]]&lt;&gt;0),Table1[[#This Row],[Rejected 30 days]],0)</f>
        <v>0</v>
      </c>
    </row>
    <row r="903" spans="2:2" x14ac:dyDescent="0.25">
      <c r="B903">
        <f>IF(AND(Table1[[#This Row],[Rejected 30 days]]&lt;&gt;0,Table1[[#This Row],[Worker in Second study]]&lt;&gt;0),Table1[[#This Row],[Rejected 30 days]],0)</f>
        <v>0</v>
      </c>
    </row>
    <row r="904" spans="2:2" x14ac:dyDescent="0.25">
      <c r="B904">
        <f>IF(AND(Table1[[#This Row],[Rejected 30 days]]&lt;&gt;0,Table1[[#This Row],[Worker in Second study]]&lt;&gt;0),Table1[[#This Row],[Rejected 30 days]],0)</f>
        <v>0</v>
      </c>
    </row>
    <row r="905" spans="2:2" x14ac:dyDescent="0.25">
      <c r="B905">
        <f>IF(AND(Table1[[#This Row],[Rejected 30 days]]&lt;&gt;0,Table1[[#This Row],[Worker in Second study]]&lt;&gt;0),Table1[[#This Row],[Rejected 30 days]],0)</f>
        <v>0</v>
      </c>
    </row>
    <row r="906" spans="2:2" x14ac:dyDescent="0.25">
      <c r="B906">
        <f>IF(AND(Table1[[#This Row],[Rejected 30 days]]&lt;&gt;0,Table1[[#This Row],[Worker in Second study]]&lt;&gt;0),Table1[[#This Row],[Rejected 30 days]],0)</f>
        <v>0</v>
      </c>
    </row>
    <row r="907" spans="2:2" x14ac:dyDescent="0.25">
      <c r="B907">
        <f>IF(AND(Table1[[#This Row],[Rejected 30 days]]&lt;&gt;0,Table1[[#This Row],[Worker in Second study]]&lt;&gt;0),Table1[[#This Row],[Rejected 30 days]],0)</f>
        <v>0</v>
      </c>
    </row>
    <row r="908" spans="2:2" x14ac:dyDescent="0.25">
      <c r="B908">
        <f>IF(AND(Table1[[#This Row],[Rejected 30 days]]&lt;&gt;0,Table1[[#This Row],[Worker in Second study]]&lt;&gt;0),Table1[[#This Row],[Rejected 30 days]],0)</f>
        <v>0</v>
      </c>
    </row>
    <row r="909" spans="2:2" x14ac:dyDescent="0.25">
      <c r="B909">
        <f>IF(AND(Table1[[#This Row],[Rejected 30 days]]&lt;&gt;0,Table1[[#This Row],[Worker in Second study]]&lt;&gt;0),Table1[[#This Row],[Rejected 30 days]],0)</f>
        <v>0</v>
      </c>
    </row>
    <row r="910" spans="2:2" x14ac:dyDescent="0.25">
      <c r="B910">
        <f>IF(AND(Table1[[#This Row],[Rejected 30 days]]&lt;&gt;0,Table1[[#This Row],[Worker in Second study]]&lt;&gt;0),Table1[[#This Row],[Rejected 30 days]],0)</f>
        <v>0</v>
      </c>
    </row>
    <row r="911" spans="2:2" x14ac:dyDescent="0.25">
      <c r="B911">
        <f>IF(AND(Table1[[#This Row],[Rejected 30 days]]&lt;&gt;0,Table1[[#This Row],[Worker in Second study]]&lt;&gt;0),Table1[[#This Row],[Rejected 30 days]],0)</f>
        <v>0</v>
      </c>
    </row>
    <row r="912" spans="2:2" x14ac:dyDescent="0.25">
      <c r="B912">
        <f>IF(AND(Table1[[#This Row],[Rejected 30 days]]&lt;&gt;0,Table1[[#This Row],[Worker in Second study]]&lt;&gt;0),Table1[[#This Row],[Rejected 30 days]],0)</f>
        <v>0</v>
      </c>
    </row>
    <row r="913" spans="2:2" x14ac:dyDescent="0.25">
      <c r="B913">
        <f>IF(AND(Table1[[#This Row],[Rejected 30 days]]&lt;&gt;0,Table1[[#This Row],[Worker in Second study]]&lt;&gt;0),Table1[[#This Row],[Rejected 30 days]],0)</f>
        <v>0</v>
      </c>
    </row>
    <row r="914" spans="2:2" x14ac:dyDescent="0.25">
      <c r="B914">
        <f>IF(AND(Table1[[#This Row],[Rejected 30 days]]&lt;&gt;0,Table1[[#This Row],[Worker in Second study]]&lt;&gt;0),Table1[[#This Row],[Rejected 30 days]],0)</f>
        <v>0</v>
      </c>
    </row>
    <row r="915" spans="2:2" x14ac:dyDescent="0.25">
      <c r="B915">
        <f>IF(AND(Table1[[#This Row],[Rejected 30 days]]&lt;&gt;0,Table1[[#This Row],[Worker in Second study]]&lt;&gt;0),Table1[[#This Row],[Rejected 30 days]],0)</f>
        <v>0</v>
      </c>
    </row>
    <row r="916" spans="2:2" x14ac:dyDescent="0.25">
      <c r="B916">
        <f>IF(AND(Table1[[#This Row],[Rejected 30 days]]&lt;&gt;0,Table1[[#This Row],[Worker in Second study]]&lt;&gt;0),Table1[[#This Row],[Rejected 30 days]],0)</f>
        <v>0</v>
      </c>
    </row>
    <row r="917" spans="2:2" x14ac:dyDescent="0.25">
      <c r="B917">
        <f>IF(AND(Table1[[#This Row],[Rejected 30 days]]&lt;&gt;0,Table1[[#This Row],[Worker in Second study]]&lt;&gt;0),Table1[[#This Row],[Rejected 30 days]],0)</f>
        <v>0</v>
      </c>
    </row>
    <row r="918" spans="2:2" x14ac:dyDescent="0.25">
      <c r="B918">
        <f>IF(AND(Table1[[#This Row],[Rejected 30 days]]&lt;&gt;0,Table1[[#This Row],[Worker in Second study]]&lt;&gt;0),Table1[[#This Row],[Rejected 30 days]],0)</f>
        <v>0</v>
      </c>
    </row>
    <row r="919" spans="2:2" x14ac:dyDescent="0.25">
      <c r="B919">
        <f>IF(AND(Table1[[#This Row],[Rejected 30 days]]&lt;&gt;0,Table1[[#This Row],[Worker in Second study]]&lt;&gt;0),Table1[[#This Row],[Rejected 30 days]],0)</f>
        <v>0</v>
      </c>
    </row>
    <row r="920" spans="2:2" x14ac:dyDescent="0.25">
      <c r="B920">
        <f>IF(AND(Table1[[#This Row],[Rejected 30 days]]&lt;&gt;0,Table1[[#This Row],[Worker in Second study]]&lt;&gt;0),Table1[[#This Row],[Rejected 30 days]],0)</f>
        <v>0</v>
      </c>
    </row>
    <row r="921" spans="2:2" x14ac:dyDescent="0.25">
      <c r="B921">
        <f>IF(AND(Table1[[#This Row],[Rejected 30 days]]&lt;&gt;0,Table1[[#This Row],[Worker in Second study]]&lt;&gt;0),Table1[[#This Row],[Rejected 30 days]],0)</f>
        <v>0</v>
      </c>
    </row>
    <row r="922" spans="2:2" x14ac:dyDescent="0.25">
      <c r="B922">
        <f>IF(AND(Table1[[#This Row],[Rejected 30 days]]&lt;&gt;0,Table1[[#This Row],[Worker in Second study]]&lt;&gt;0),Table1[[#This Row],[Rejected 30 days]],0)</f>
        <v>0</v>
      </c>
    </row>
    <row r="923" spans="2:2" x14ac:dyDescent="0.25">
      <c r="B923">
        <f>IF(AND(Table1[[#This Row],[Rejected 30 days]]&lt;&gt;0,Table1[[#This Row],[Worker in Second study]]&lt;&gt;0),Table1[[#This Row],[Rejected 30 days]],0)</f>
        <v>0</v>
      </c>
    </row>
    <row r="924" spans="2:2" x14ac:dyDescent="0.25">
      <c r="B924">
        <f>IF(AND(Table1[[#This Row],[Rejected 30 days]]&lt;&gt;0,Table1[[#This Row],[Worker in Second study]]&lt;&gt;0),Table1[[#This Row],[Rejected 30 days]],0)</f>
        <v>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HITS_per_Worker</vt:lpstr>
      <vt:lpstr>Distribution</vt:lpstr>
      <vt:lpstr>Rejections</vt:lpstr>
      <vt:lpstr>52 Rejected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2015-07-14T21:59:29Z</dcterms:created>
  <dcterms:modified xsi:type="dcterms:W3CDTF">2015-11-14T17:40:12Z</dcterms:modified>
</cp:coreProperties>
</file>