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sidewalk_service_statistics\"/>
    </mc:Choice>
  </mc:AlternateContent>
  <xr:revisionPtr revIDLastSave="0" documentId="13_ncr:1_{B6598C4E-52BD-4897-8FAB-88D780302A08}" xr6:coauthVersionLast="45" xr6:coauthVersionMax="45" xr10:uidLastSave="{00000000-0000-0000-0000-000000000000}"/>
  <bookViews>
    <workbookView xWindow="-98" yWindow="-98" windowWidth="18465" windowHeight="10996" activeTab="3" xr2:uid="{F20C68B3-3D5D-4528-A90E-249FF6CBE367}"/>
  </bookViews>
  <sheets>
    <sheet name="1Sem2018" sheetId="2" r:id="rId1"/>
    <sheet name="2Sem2018" sheetId="1" r:id="rId2"/>
    <sheet name="Ano2018" sheetId="3" r:id="rId3"/>
    <sheet name="Ranking-Calcadas" sheetId="4" r:id="rId4"/>
    <sheet name="Ranking Guias rebaixad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5" l="1"/>
  <c r="C36" i="5"/>
  <c r="D36" i="4"/>
  <c r="C36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K9" i="3"/>
  <c r="K11" i="3"/>
  <c r="K10" i="3"/>
  <c r="K5" i="3"/>
  <c r="K6" i="3"/>
  <c r="K4" i="3"/>
  <c r="C36" i="1"/>
  <c r="D36" i="1"/>
  <c r="C36" i="2"/>
  <c r="D36" i="2"/>
  <c r="D36" i="3" l="1"/>
  <c r="C36" i="3"/>
</calcChain>
</file>

<file path=xl/sharedStrings.xml><?xml version="1.0" encoding="utf-8"?>
<sst xmlns="http://schemas.openxmlformats.org/spreadsheetml/2006/main" count="204" uniqueCount="46">
  <si>
    <t>Subprefeitura</t>
  </si>
  <si>
    <t>Calçadas, guias e postes</t>
  </si>
  <si>
    <t>Guias rebaixadas</t>
  </si>
  <si>
    <t>Indefinida</t>
  </si>
  <si>
    <t>ARICANDUVA-FORMOSA-CARRAO</t>
  </si>
  <si>
    <t>BUTANTA</t>
  </si>
  <si>
    <t>CAMPO LIMPO</t>
  </si>
  <si>
    <t>CAPELA DO SOCORRO</t>
  </si>
  <si>
    <t>CASA VERDE-CACHOEIRINHA</t>
  </si>
  <si>
    <t>CIDADE ADEMAR</t>
  </si>
  <si>
    <t>CIDADE TIRADENTES</t>
  </si>
  <si>
    <t>ERMELINO MATARAZZO</t>
  </si>
  <si>
    <t>FREGUESIA-BRASILANDIA</t>
  </si>
  <si>
    <t>GUAIANASES</t>
  </si>
  <si>
    <t>IPIRANGA</t>
  </si>
  <si>
    <t>ITAIM PAULISTA</t>
  </si>
  <si>
    <t>ITAQUERA</t>
  </si>
  <si>
    <t>JABAQUARA</t>
  </si>
  <si>
    <t>JACANA-TREMEMBE</t>
  </si>
  <si>
    <t>LAPA</t>
  </si>
  <si>
    <t>M'BOI MIRIM</t>
  </si>
  <si>
    <t>MOOCA</t>
  </si>
  <si>
    <t>PARELHEIROS</t>
  </si>
  <si>
    <t>PENHA</t>
  </si>
  <si>
    <t>PERUS</t>
  </si>
  <si>
    <t>PINHEIROS</t>
  </si>
  <si>
    <t>PIRITUBA-JARAGUA</t>
  </si>
  <si>
    <t>SANTANA-TUCURUVI</t>
  </si>
  <si>
    <t>SANTO AMARO</t>
  </si>
  <si>
    <t>SAO MATEUS</t>
  </si>
  <si>
    <t>SAO MIGUEL</t>
  </si>
  <si>
    <t>SAPOPEMBA</t>
  </si>
  <si>
    <t>SE</t>
  </si>
  <si>
    <t>VILA MARIANA</t>
  </si>
  <si>
    <t>VILA MARIA-VILA GUILHERME</t>
  </si>
  <si>
    <t>VILA PRUDENTE</t>
  </si>
  <si>
    <t>To</t>
  </si>
  <si>
    <t>Total</t>
  </si>
  <si>
    <t>A</t>
  </si>
  <si>
    <t>B</t>
  </si>
  <si>
    <t>C</t>
  </si>
  <si>
    <t>Column1</t>
  </si>
  <si>
    <t>Column2</t>
  </si>
  <si>
    <t>1Sem2018</t>
  </si>
  <si>
    <t>2Sem2018</t>
  </si>
  <si>
    <t>População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</si>
</sst>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bgColor auto="1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F48A9-7393-4472-BEF2-39B89A58BF93}" name="Table1" displayName="Table1" ref="B2:D36" totalsRowCount="1" headerRowDxfId="33">
  <autoFilter ref="B2:D35" xr:uid="{357B1428-2086-456B-8B30-E6E242BCE77D}"/>
  <tableColumns count="3">
    <tableColumn id="1" xr3:uid="{BEA5ACF0-C4BB-424B-9A3D-91F100691024}" name="Subprefeitura" totalsRowLabel="Total" dataDxfId="34" totalsRowDxfId="19"/>
    <tableColumn id="2" xr3:uid="{52992C78-2935-436C-81F0-30BCA439A3EE}" name="Calçadas, guias e postes" totalsRowFunction="sum"/>
    <tableColumn id="3" xr3:uid="{D332F945-37BA-46D0-9287-CDE8D0903E18}" name="Guias rebaixadas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31F7D6-8C98-44A9-ADA0-D98C55143BF6}" name="Table2" displayName="Table2" ref="B2:D36" totalsRowCount="1" headerRowDxfId="29" dataDxfId="28">
  <autoFilter ref="B2:D35" xr:uid="{E998A03B-CCDB-485F-80E0-6B70C5CA9314}"/>
  <tableColumns count="3">
    <tableColumn id="1" xr3:uid="{766633CC-ED06-439F-A1EC-73AB1031A63A}" name="Subprefeitura" totalsRowLabel="Total" dataDxfId="32" totalsRowDxfId="25"/>
    <tableColumn id="2" xr3:uid="{C3D81166-EA6A-401C-B345-C228E6A665C5}" name="Calçadas, guias e postes" totalsRowFunction="sum" dataDxfId="31" totalsRowDxfId="24"/>
    <tableColumn id="3" xr3:uid="{28ECA203-FD33-4A62-A721-2FF06A780280}" name="Guias rebaixadas" totalsRowFunction="sum" dataDxfId="30" totalsRow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8BB3E0-1B4D-42F9-813D-EFE1A36C6E77}" name="Table24" displayName="Table24" ref="B2:D36" totalsRowCount="1" headerRowDxfId="27" dataDxfId="26">
  <autoFilter ref="B2:D35" xr:uid="{518F44FB-9DBC-41D5-8114-3D9EF86FCEB1}"/>
  <tableColumns count="3">
    <tableColumn id="1" xr3:uid="{DCB3581C-0F45-4CF2-932F-F6CAD9D2838B}" name="Subprefeitura" totalsRowLabel="Total" dataDxfId="22" totalsRowDxfId="18"/>
    <tableColumn id="2" xr3:uid="{6BB4E364-3ECA-4D4C-BEB7-03083F1E4B09}" name="Calçadas, guias e postes" totalsRowFunction="sum" dataDxfId="21" totalsRowDxfId="17">
      <calculatedColumnFormula>SUMIF('1Sem2018'!$B$3:$B$35,B3,Table1[Calçadas, guias e postes])+
SUMIF('2Sem2018'!$B$3:$B$35,B3,Table2[Calçadas, guias e postes])</calculatedColumnFormula>
    </tableColumn>
    <tableColumn id="3" xr3:uid="{6314B22A-9730-496E-90C1-72EF5F0F84DB}" name="Guias rebaixadas" totalsRowFunction="sum" dataDxfId="20" totalsRowDxfId="16">
      <calculatedColumnFormula>SUMIF('1Sem2018'!$B$3:$B$35,B3,Table1[Guias rebaixadas])+
SUMIF('2Sem2018'!$B$3:$B$35,B3,Table2[Guias rebaixadas])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B369E3-FE5A-400B-BC11-C10CC8697F88}" name="Table4" displayName="Table4" ref="G4:H7" totalsRowShown="0">
  <autoFilter ref="G4:H7" xr:uid="{52BBD293-8017-480B-8EA8-C138872C87BB}"/>
  <tableColumns count="2">
    <tableColumn id="1" xr3:uid="{033FE9E9-F738-4A22-9EE4-EC090C0256C1}" name="Column1"/>
    <tableColumn id="2" xr3:uid="{493C5C41-F49C-4F6D-A1D8-A9974C6A27E2}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F35577-E04E-4B13-A25A-0CE30AF4240B}" name="Table5" displayName="Table5" ref="G9:H12" totalsRowShown="0">
  <autoFilter ref="G9:H12" xr:uid="{22DFBC74-1628-4F5B-AFF0-89F8B8661567}"/>
  <tableColumns count="2">
    <tableColumn id="1" xr3:uid="{75B3A50A-8B82-479C-B9B0-DAB46298912A}" name="Column1"/>
    <tableColumn id="2" xr3:uid="{1B324B52-ABAA-47F9-AF98-BD0AB6904005}" name="Column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5431D6-A07F-4750-9E81-D044B212416E}" name="Table247" displayName="Table247" ref="B2:D36" totalsRowCount="1" headerRowDxfId="15" dataDxfId="14">
  <autoFilter ref="B2:D35" xr:uid="{3FB6FA6C-0BD0-4499-95F4-DFD279CEAD7A}"/>
  <sortState xmlns:xlrd2="http://schemas.microsoft.com/office/spreadsheetml/2017/richdata2" ref="B3:D35">
    <sortCondition ref="D2:D35"/>
  </sortState>
  <tableColumns count="3">
    <tableColumn id="1" xr3:uid="{AD5B0124-F4F5-41C4-BBED-8BB815ABA9B4}" name="Subprefeitura" totalsRowLabel="Total" dataDxfId="13" totalsRowDxfId="2"/>
    <tableColumn id="2" xr3:uid="{7E0A9D30-E148-4D46-8C91-26143F699A25}" name="População" totalsRowFunction="sum" dataDxfId="12" totalsRowDxfId="1"/>
    <tableColumn id="3" xr3:uid="{61E4DFDB-5771-4DFF-8604-5CC5A3E13AD9}" name="Guias rebaixadas" totalsRowFunction="sum" dataDxfId="11" totalsRow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88D975-54B8-4722-AF65-09E4511CDF12}" name="Table2478" displayName="Table2478" ref="B2:D36" totalsRowCount="1" headerRowDxfId="10" dataDxfId="9">
  <autoFilter ref="B2:D35" xr:uid="{3FB6FA6C-0BD0-4499-95F4-DFD279CEAD7A}"/>
  <sortState xmlns:xlrd2="http://schemas.microsoft.com/office/spreadsheetml/2017/richdata2" ref="B3:D35">
    <sortCondition ref="D2:D35"/>
  </sortState>
  <tableColumns count="3">
    <tableColumn id="1" xr3:uid="{9703C272-0820-4A8F-8092-A4B7A3144220}" name="Subprefeitura" totalsRowLabel="Total" dataDxfId="8" totalsRowDxfId="5"/>
    <tableColumn id="2" xr3:uid="{A482DEDA-B413-403E-8B75-D492B14B4866}" name="População" totalsRowFunction="sum" dataDxfId="7" totalsRowDxfId="4"/>
    <tableColumn id="3" xr3:uid="{F7C11F3D-DA44-46B1-AF8C-ABB3E13B9542}" name="Guias rebaixadas" totalsRowFunction="sum" dataDxfId="6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6FFB-FDFD-4B28-B405-5ED5B64B9CB6}">
  <dimension ref="B2:D36"/>
  <sheetViews>
    <sheetView topLeftCell="A20" workbookViewId="0">
      <selection activeCell="C6" sqref="C6"/>
    </sheetView>
  </sheetViews>
  <sheetFormatPr defaultRowHeight="14.25" x14ac:dyDescent="0.45"/>
  <cols>
    <col min="2" max="2" width="15.796875" customWidth="1"/>
    <col min="3" max="3" width="22" customWidth="1"/>
    <col min="4" max="4" width="16.265625" customWidth="1"/>
  </cols>
  <sheetData>
    <row r="2" spans="2:4" x14ac:dyDescent="0.45">
      <c r="B2" s="2" t="s">
        <v>0</v>
      </c>
      <c r="C2" s="3" t="s">
        <v>1</v>
      </c>
      <c r="D2" s="3" t="s">
        <v>2</v>
      </c>
    </row>
    <row r="3" spans="2:4" x14ac:dyDescent="0.45">
      <c r="B3" s="5" t="s">
        <v>3</v>
      </c>
      <c r="C3">
        <v>128</v>
      </c>
      <c r="D3">
        <v>3</v>
      </c>
    </row>
    <row r="4" spans="2:4" x14ac:dyDescent="0.45">
      <c r="B4" s="1" t="s">
        <v>4</v>
      </c>
      <c r="C4">
        <v>257</v>
      </c>
      <c r="D4">
        <v>3</v>
      </c>
    </row>
    <row r="5" spans="2:4" x14ac:dyDescent="0.45">
      <c r="B5" s="1" t="s">
        <v>5</v>
      </c>
      <c r="C5">
        <v>440</v>
      </c>
      <c r="D5">
        <v>8</v>
      </c>
    </row>
    <row r="6" spans="2:4" x14ac:dyDescent="0.45">
      <c r="B6" s="1" t="s">
        <v>6</v>
      </c>
      <c r="C6">
        <v>352</v>
      </c>
      <c r="D6">
        <v>13</v>
      </c>
    </row>
    <row r="7" spans="2:4" x14ac:dyDescent="0.45">
      <c r="B7" s="1" t="s">
        <v>7</v>
      </c>
      <c r="C7">
        <v>237</v>
      </c>
      <c r="D7">
        <v>3</v>
      </c>
    </row>
    <row r="8" spans="2:4" x14ac:dyDescent="0.45">
      <c r="B8" s="1" t="s">
        <v>8</v>
      </c>
      <c r="C8">
        <v>218</v>
      </c>
      <c r="D8">
        <v>6</v>
      </c>
    </row>
    <row r="9" spans="2:4" x14ac:dyDescent="0.45">
      <c r="B9" s="1" t="s">
        <v>9</v>
      </c>
      <c r="C9">
        <v>158</v>
      </c>
      <c r="D9">
        <v>8</v>
      </c>
    </row>
    <row r="10" spans="2:4" x14ac:dyDescent="0.45">
      <c r="B10" s="1" t="s">
        <v>10</v>
      </c>
      <c r="C10">
        <v>51</v>
      </c>
      <c r="D10">
        <v>2</v>
      </c>
    </row>
    <row r="11" spans="2:4" x14ac:dyDescent="0.45">
      <c r="B11" s="1" t="s">
        <v>11</v>
      </c>
      <c r="C11">
        <v>78</v>
      </c>
      <c r="D11">
        <v>3</v>
      </c>
    </row>
    <row r="12" spans="2:4" x14ac:dyDescent="0.45">
      <c r="B12" s="1" t="s">
        <v>12</v>
      </c>
      <c r="C12">
        <v>227</v>
      </c>
      <c r="D12">
        <v>5</v>
      </c>
    </row>
    <row r="13" spans="2:4" x14ac:dyDescent="0.45">
      <c r="B13" s="1" t="s">
        <v>13</v>
      </c>
      <c r="C13">
        <v>101</v>
      </c>
      <c r="D13">
        <v>1</v>
      </c>
    </row>
    <row r="14" spans="2:4" x14ac:dyDescent="0.45">
      <c r="B14" s="1" t="s">
        <v>14</v>
      </c>
      <c r="C14">
        <v>272</v>
      </c>
      <c r="D14">
        <v>7</v>
      </c>
    </row>
    <row r="15" spans="2:4" x14ac:dyDescent="0.45">
      <c r="B15" s="1" t="s">
        <v>15</v>
      </c>
      <c r="C15">
        <v>97</v>
      </c>
      <c r="D15">
        <v>3</v>
      </c>
    </row>
    <row r="16" spans="2:4" x14ac:dyDescent="0.45">
      <c r="B16" s="1" t="s">
        <v>16</v>
      </c>
      <c r="C16">
        <v>295</v>
      </c>
      <c r="D16">
        <v>6</v>
      </c>
    </row>
    <row r="17" spans="2:4" x14ac:dyDescent="0.45">
      <c r="B17" s="1" t="s">
        <v>17</v>
      </c>
      <c r="C17">
        <v>114</v>
      </c>
      <c r="D17">
        <v>4</v>
      </c>
    </row>
    <row r="18" spans="2:4" x14ac:dyDescent="0.45">
      <c r="B18" s="1" t="s">
        <v>18</v>
      </c>
      <c r="C18">
        <v>289</v>
      </c>
      <c r="D18">
        <v>2</v>
      </c>
    </row>
    <row r="19" spans="2:4" x14ac:dyDescent="0.45">
      <c r="B19" s="1" t="s">
        <v>19</v>
      </c>
      <c r="C19">
        <v>323</v>
      </c>
      <c r="D19">
        <v>10</v>
      </c>
    </row>
    <row r="20" spans="2:4" x14ac:dyDescent="0.45">
      <c r="B20" s="1" t="s">
        <v>20</v>
      </c>
      <c r="C20">
        <v>220</v>
      </c>
      <c r="D20">
        <v>1</v>
      </c>
    </row>
    <row r="21" spans="2:4" x14ac:dyDescent="0.45">
      <c r="B21" s="1" t="s">
        <v>21</v>
      </c>
      <c r="C21">
        <v>372</v>
      </c>
      <c r="D21">
        <v>21</v>
      </c>
    </row>
    <row r="22" spans="2:4" x14ac:dyDescent="0.45">
      <c r="B22" s="1" t="s">
        <v>22</v>
      </c>
      <c r="C22">
        <v>63</v>
      </c>
      <c r="D22">
        <v>1</v>
      </c>
    </row>
    <row r="23" spans="2:4" x14ac:dyDescent="0.45">
      <c r="B23" s="1" t="s">
        <v>23</v>
      </c>
      <c r="C23">
        <v>314</v>
      </c>
      <c r="D23">
        <v>4</v>
      </c>
    </row>
    <row r="24" spans="2:4" x14ac:dyDescent="0.45">
      <c r="B24" s="1" t="s">
        <v>24</v>
      </c>
      <c r="C24">
        <v>70</v>
      </c>
      <c r="D24">
        <v>1</v>
      </c>
    </row>
    <row r="25" spans="2:4" x14ac:dyDescent="0.45">
      <c r="B25" s="1" t="s">
        <v>25</v>
      </c>
      <c r="C25">
        <v>603</v>
      </c>
      <c r="D25">
        <v>12</v>
      </c>
    </row>
    <row r="26" spans="2:4" x14ac:dyDescent="0.45">
      <c r="B26" s="1" t="s">
        <v>26</v>
      </c>
      <c r="C26">
        <v>241</v>
      </c>
      <c r="D26">
        <v>4</v>
      </c>
    </row>
    <row r="27" spans="2:4" x14ac:dyDescent="0.45">
      <c r="B27" s="1" t="s">
        <v>27</v>
      </c>
      <c r="C27">
        <v>291</v>
      </c>
      <c r="D27">
        <v>6</v>
      </c>
    </row>
    <row r="28" spans="2:4" x14ac:dyDescent="0.45">
      <c r="B28" s="1" t="s">
        <v>28</v>
      </c>
      <c r="C28">
        <v>260</v>
      </c>
      <c r="D28">
        <v>10</v>
      </c>
    </row>
    <row r="29" spans="2:4" x14ac:dyDescent="0.45">
      <c r="B29" s="1" t="s">
        <v>29</v>
      </c>
      <c r="C29">
        <v>121</v>
      </c>
      <c r="D29">
        <v>3</v>
      </c>
    </row>
    <row r="30" spans="2:4" x14ac:dyDescent="0.45">
      <c r="B30" s="1" t="s">
        <v>30</v>
      </c>
      <c r="C30">
        <v>164</v>
      </c>
      <c r="D30">
        <v>7</v>
      </c>
    </row>
    <row r="31" spans="2:4" x14ac:dyDescent="0.45">
      <c r="B31" s="1" t="s">
        <v>31</v>
      </c>
      <c r="C31">
        <v>173</v>
      </c>
      <c r="D31">
        <v>3</v>
      </c>
    </row>
    <row r="32" spans="2:4" x14ac:dyDescent="0.45">
      <c r="B32" s="1" t="s">
        <v>32</v>
      </c>
      <c r="C32">
        <v>596</v>
      </c>
      <c r="D32">
        <v>15</v>
      </c>
    </row>
    <row r="33" spans="2:4" x14ac:dyDescent="0.45">
      <c r="B33" s="1" t="s">
        <v>33</v>
      </c>
      <c r="C33">
        <v>417</v>
      </c>
      <c r="D33">
        <v>17</v>
      </c>
    </row>
    <row r="34" spans="2:4" x14ac:dyDescent="0.45">
      <c r="B34" s="1" t="s">
        <v>34</v>
      </c>
      <c r="C34">
        <v>234</v>
      </c>
      <c r="D34">
        <v>5</v>
      </c>
    </row>
    <row r="35" spans="2:4" x14ac:dyDescent="0.45">
      <c r="B35" s="1" t="s">
        <v>35</v>
      </c>
      <c r="C35">
        <v>175</v>
      </c>
      <c r="D35">
        <v>4</v>
      </c>
    </row>
    <row r="36" spans="2:4" x14ac:dyDescent="0.45">
      <c r="B36" s="1" t="s">
        <v>37</v>
      </c>
      <c r="C36">
        <f>SUBTOTAL(109,Table1[Calçadas, guias e postes])</f>
        <v>7951</v>
      </c>
      <c r="D36">
        <f>SUBTOTAL(109,Table1[Guias rebaixadas])</f>
        <v>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608A-3C26-4FA1-88AF-4667FAB91212}">
  <dimension ref="B2:D36"/>
  <sheetViews>
    <sheetView topLeftCell="A25" workbookViewId="0">
      <selection activeCell="C19" sqref="C19"/>
    </sheetView>
  </sheetViews>
  <sheetFormatPr defaultRowHeight="14.25" x14ac:dyDescent="0.45"/>
  <cols>
    <col min="2" max="2" width="20.46484375" customWidth="1"/>
    <col min="3" max="3" width="22" customWidth="1"/>
    <col min="4" max="4" width="16.265625" customWidth="1"/>
  </cols>
  <sheetData>
    <row r="2" spans="2:4" x14ac:dyDescent="0.45">
      <c r="B2" s="5" t="s">
        <v>0</v>
      </c>
      <c r="C2" s="4" t="s">
        <v>1</v>
      </c>
      <c r="D2" s="4" t="s">
        <v>2</v>
      </c>
    </row>
    <row r="3" spans="2:4" x14ac:dyDescent="0.45">
      <c r="B3" s="5" t="s">
        <v>3</v>
      </c>
      <c r="C3" s="5">
        <v>7</v>
      </c>
      <c r="D3" s="5">
        <v>1</v>
      </c>
    </row>
    <row r="4" spans="2:4" x14ac:dyDescent="0.45">
      <c r="B4" s="6" t="s">
        <v>4</v>
      </c>
      <c r="C4" s="5">
        <v>228</v>
      </c>
      <c r="D4" s="5">
        <v>2</v>
      </c>
    </row>
    <row r="5" spans="2:4" x14ac:dyDescent="0.45">
      <c r="B5" s="6" t="s">
        <v>5</v>
      </c>
      <c r="C5" s="5">
        <v>300</v>
      </c>
      <c r="D5" s="5">
        <v>20</v>
      </c>
    </row>
    <row r="6" spans="2:4" x14ac:dyDescent="0.45">
      <c r="B6" s="6" t="s">
        <v>6</v>
      </c>
      <c r="C6" s="5">
        <v>287</v>
      </c>
      <c r="D6" s="5">
        <v>7</v>
      </c>
    </row>
    <row r="7" spans="2:4" x14ac:dyDescent="0.45">
      <c r="B7" s="6" t="s">
        <v>7</v>
      </c>
      <c r="C7" s="5">
        <v>273</v>
      </c>
      <c r="D7" s="5">
        <v>2</v>
      </c>
    </row>
    <row r="8" spans="2:4" x14ac:dyDescent="0.45">
      <c r="B8" s="6" t="s">
        <v>8</v>
      </c>
      <c r="C8" s="5">
        <v>216</v>
      </c>
      <c r="D8" s="5">
        <v>6</v>
      </c>
    </row>
    <row r="9" spans="2:4" x14ac:dyDescent="0.45">
      <c r="B9" s="6" t="s">
        <v>9</v>
      </c>
      <c r="C9" s="5">
        <v>190</v>
      </c>
      <c r="D9" s="5">
        <v>15</v>
      </c>
    </row>
    <row r="10" spans="2:4" x14ac:dyDescent="0.45">
      <c r="B10" s="6" t="s">
        <v>10</v>
      </c>
      <c r="C10" s="5">
        <v>59</v>
      </c>
      <c r="D10" s="5">
        <v>4</v>
      </c>
    </row>
    <row r="11" spans="2:4" x14ac:dyDescent="0.45">
      <c r="B11" s="6" t="s">
        <v>11</v>
      </c>
      <c r="C11" s="5">
        <v>96</v>
      </c>
      <c r="D11" s="5">
        <v>10</v>
      </c>
    </row>
    <row r="12" spans="2:4" x14ac:dyDescent="0.45">
      <c r="B12" s="6" t="s">
        <v>12</v>
      </c>
      <c r="C12" s="5">
        <v>231</v>
      </c>
      <c r="D12" s="5">
        <v>10</v>
      </c>
    </row>
    <row r="13" spans="2:4" x14ac:dyDescent="0.45">
      <c r="B13" s="6" t="s">
        <v>13</v>
      </c>
      <c r="C13" s="5">
        <v>63</v>
      </c>
      <c r="D13" s="5"/>
    </row>
    <row r="14" spans="2:4" x14ac:dyDescent="0.45">
      <c r="B14" s="6" t="s">
        <v>14</v>
      </c>
      <c r="C14" s="5">
        <v>300</v>
      </c>
      <c r="D14" s="5">
        <v>12</v>
      </c>
    </row>
    <row r="15" spans="2:4" x14ac:dyDescent="0.45">
      <c r="B15" s="6" t="s">
        <v>15</v>
      </c>
      <c r="C15" s="5">
        <v>116</v>
      </c>
      <c r="D15" s="5">
        <v>3</v>
      </c>
    </row>
    <row r="16" spans="2:4" x14ac:dyDescent="0.45">
      <c r="B16" s="6" t="s">
        <v>16</v>
      </c>
      <c r="C16" s="5">
        <v>245</v>
      </c>
      <c r="D16" s="5">
        <v>5</v>
      </c>
    </row>
    <row r="17" spans="2:4" x14ac:dyDescent="0.45">
      <c r="B17" s="6" t="s">
        <v>17</v>
      </c>
      <c r="C17" s="5">
        <v>140</v>
      </c>
      <c r="D17" s="5">
        <v>7</v>
      </c>
    </row>
    <row r="18" spans="2:4" x14ac:dyDescent="0.45">
      <c r="B18" s="6" t="s">
        <v>18</v>
      </c>
      <c r="C18" s="5">
        <v>298</v>
      </c>
      <c r="D18" s="5">
        <v>5</v>
      </c>
    </row>
    <row r="19" spans="2:4" x14ac:dyDescent="0.45">
      <c r="B19" s="6" t="s">
        <v>19</v>
      </c>
      <c r="C19" s="5">
        <v>300</v>
      </c>
      <c r="D19" s="5">
        <v>18</v>
      </c>
    </row>
    <row r="20" spans="2:4" x14ac:dyDescent="0.45">
      <c r="B20" s="6" t="s">
        <v>20</v>
      </c>
      <c r="C20" s="5">
        <v>229</v>
      </c>
      <c r="D20" s="5">
        <v>14</v>
      </c>
    </row>
    <row r="21" spans="2:4" x14ac:dyDescent="0.45">
      <c r="B21" s="6" t="s">
        <v>21</v>
      </c>
      <c r="C21" s="5">
        <v>456</v>
      </c>
      <c r="D21" s="5">
        <v>13</v>
      </c>
    </row>
    <row r="22" spans="2:4" x14ac:dyDescent="0.45">
      <c r="B22" s="6" t="s">
        <v>22</v>
      </c>
      <c r="C22" s="5">
        <v>36</v>
      </c>
      <c r="D22" s="5"/>
    </row>
    <row r="23" spans="2:4" x14ac:dyDescent="0.45">
      <c r="B23" s="6" t="s">
        <v>23</v>
      </c>
      <c r="C23" s="5">
        <v>337</v>
      </c>
      <c r="D23" s="5">
        <v>4</v>
      </c>
    </row>
    <row r="24" spans="2:4" x14ac:dyDescent="0.45">
      <c r="B24" s="6" t="s">
        <v>24</v>
      </c>
      <c r="C24" s="5">
        <v>51</v>
      </c>
      <c r="D24" s="5"/>
    </row>
    <row r="25" spans="2:4" x14ac:dyDescent="0.45">
      <c r="B25" s="6" t="s">
        <v>25</v>
      </c>
      <c r="C25" s="5">
        <v>549</v>
      </c>
      <c r="D25" s="5">
        <v>17</v>
      </c>
    </row>
    <row r="26" spans="2:4" x14ac:dyDescent="0.45">
      <c r="B26" s="6" t="s">
        <v>26</v>
      </c>
      <c r="C26" s="5">
        <v>224</v>
      </c>
      <c r="D26" s="5">
        <v>3</v>
      </c>
    </row>
    <row r="27" spans="2:4" x14ac:dyDescent="0.45">
      <c r="B27" s="6" t="s">
        <v>27</v>
      </c>
      <c r="C27" s="5">
        <v>317</v>
      </c>
      <c r="D27" s="5">
        <v>8</v>
      </c>
    </row>
    <row r="28" spans="2:4" x14ac:dyDescent="0.45">
      <c r="B28" s="6" t="s">
        <v>28</v>
      </c>
      <c r="C28" s="5">
        <v>299</v>
      </c>
      <c r="D28" s="5">
        <v>42</v>
      </c>
    </row>
    <row r="29" spans="2:4" x14ac:dyDescent="0.45">
      <c r="B29" s="6" t="s">
        <v>29</v>
      </c>
      <c r="C29" s="5">
        <v>150</v>
      </c>
      <c r="D29" s="5">
        <v>6</v>
      </c>
    </row>
    <row r="30" spans="2:4" x14ac:dyDescent="0.45">
      <c r="B30" s="6" t="s">
        <v>30</v>
      </c>
      <c r="C30" s="5">
        <v>155</v>
      </c>
      <c r="D30" s="5">
        <v>1</v>
      </c>
    </row>
    <row r="31" spans="2:4" x14ac:dyDescent="0.45">
      <c r="B31" s="6" t="s">
        <v>31</v>
      </c>
      <c r="C31" s="5">
        <v>125</v>
      </c>
      <c r="D31" s="5">
        <v>1</v>
      </c>
    </row>
    <row r="32" spans="2:4" x14ac:dyDescent="0.45">
      <c r="B32" s="6" t="s">
        <v>32</v>
      </c>
      <c r="C32" s="5">
        <v>786</v>
      </c>
      <c r="D32" s="5">
        <v>21</v>
      </c>
    </row>
    <row r="33" spans="2:4" x14ac:dyDescent="0.45">
      <c r="B33" s="6" t="s">
        <v>33</v>
      </c>
      <c r="C33" s="5">
        <v>406</v>
      </c>
      <c r="D33" s="5">
        <v>31</v>
      </c>
    </row>
    <row r="34" spans="2:4" x14ac:dyDescent="0.45">
      <c r="B34" s="6" t="s">
        <v>34</v>
      </c>
      <c r="C34" s="5">
        <v>230</v>
      </c>
      <c r="D34" s="5">
        <v>31</v>
      </c>
    </row>
    <row r="35" spans="2:4" x14ac:dyDescent="0.45">
      <c r="B35" s="6" t="s">
        <v>35</v>
      </c>
      <c r="C35" s="5">
        <v>155</v>
      </c>
      <c r="D35" s="5">
        <v>3</v>
      </c>
    </row>
    <row r="36" spans="2:4" x14ac:dyDescent="0.45">
      <c r="B36" s="6" t="s">
        <v>37</v>
      </c>
      <c r="C36" s="5">
        <f>SUBTOTAL(109,Table2[Calçadas, guias e postes])</f>
        <v>7854</v>
      </c>
      <c r="D36" s="5">
        <f>SUBTOTAL(109,Table2[Guias rebaixadas])</f>
        <v>322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D426-D488-4BC1-89C9-F262799DFA0A}">
  <dimension ref="A1:K36"/>
  <sheetViews>
    <sheetView workbookViewId="0">
      <selection activeCell="D36" sqref="B2:D36"/>
    </sheetView>
  </sheetViews>
  <sheetFormatPr defaultRowHeight="14.25" x14ac:dyDescent="0.45"/>
  <cols>
    <col min="2" max="2" width="19.46484375" customWidth="1"/>
    <col min="3" max="3" width="16.796875" customWidth="1"/>
    <col min="4" max="4" width="24.06640625" customWidth="1"/>
    <col min="7" max="8" width="9.86328125" customWidth="1"/>
  </cols>
  <sheetData>
    <row r="1" spans="1:11" x14ac:dyDescent="0.45">
      <c r="A1" t="s">
        <v>36</v>
      </c>
      <c r="C1" t="s">
        <v>43</v>
      </c>
      <c r="D1" t="s">
        <v>44</v>
      </c>
    </row>
    <row r="2" spans="1:11" x14ac:dyDescent="0.45">
      <c r="B2" s="5" t="s">
        <v>0</v>
      </c>
      <c r="C2" s="4" t="s">
        <v>1</v>
      </c>
      <c r="D2" s="4" t="s">
        <v>2</v>
      </c>
    </row>
    <row r="3" spans="1:11" x14ac:dyDescent="0.45">
      <c r="B3" s="5" t="s">
        <v>3</v>
      </c>
      <c r="C3" s="5">
        <f>SUMIF('1Sem2018'!$B$3:$B$35,B3,Table1[Calçadas, guias e postes])+
SUMIF('2Sem2018'!$B$3:$B$35,B3,Table2[Calçadas, guias e postes])</f>
        <v>135</v>
      </c>
      <c r="D3" s="7">
        <f>SUMIF('1Sem2018'!$B$3:$B$35,B3,Table1[Guias rebaixadas])+
SUMIF('2Sem2018'!$B$3:$B$35,B3,Table2[Guias rebaixadas])</f>
        <v>4</v>
      </c>
    </row>
    <row r="4" spans="1:11" x14ac:dyDescent="0.45">
      <c r="B4" s="6" t="s">
        <v>4</v>
      </c>
      <c r="C4" s="5">
        <f>SUMIF('1Sem2018'!$B$3:$B$35,B4,Table1[Calçadas, guias e postes])+
SUMIF('2Sem2018'!$B$3:$B$35,B4,Table2[Calçadas, guias e postes])</f>
        <v>485</v>
      </c>
      <c r="D4" s="7">
        <f>SUMIF('1Sem2018'!$B$3:$B$35,B4,Table1[Guias rebaixadas])+
SUMIF('2Sem2018'!$B$3:$B$35,B4,Table2[Guias rebaixadas])</f>
        <v>5</v>
      </c>
      <c r="G4" t="s">
        <v>41</v>
      </c>
      <c r="H4" t="s">
        <v>42</v>
      </c>
      <c r="J4" t="s">
        <v>38</v>
      </c>
      <c r="K4">
        <f>SUMIF($G$5:$G$7,J4,$H$5:$H$7)+
SUMIF($G$10:$G$12,J4,$H$10:$H$12)</f>
        <v>4</v>
      </c>
    </row>
    <row r="5" spans="1:11" x14ac:dyDescent="0.45">
      <c r="B5" s="6" t="s">
        <v>5</v>
      </c>
      <c r="C5" s="5">
        <f>SUMIF('1Sem2018'!$B$3:$B$35,B5,Table1[Calçadas, guias e postes])+
SUMIF('2Sem2018'!$B$3:$B$35,B5,Table2[Calçadas, guias e postes])</f>
        <v>740</v>
      </c>
      <c r="D5" s="7">
        <f>SUMIF('1Sem2018'!$B$3:$B$35,B5,Table1[Guias rebaixadas])+
SUMIF('2Sem2018'!$B$3:$B$35,B5,Table2[Guias rebaixadas])</f>
        <v>28</v>
      </c>
      <c r="G5" t="s">
        <v>38</v>
      </c>
      <c r="H5">
        <v>1</v>
      </c>
      <c r="J5" t="s">
        <v>39</v>
      </c>
      <c r="K5">
        <f>SUMIF($G$5:$G$7,J5,$H$5:$H$7)+
SUMIF($G$10:$G$12,J5,$H$10:$H$12)</f>
        <v>3</v>
      </c>
    </row>
    <row r="6" spans="1:11" x14ac:dyDescent="0.45">
      <c r="B6" s="6" t="s">
        <v>6</v>
      </c>
      <c r="C6" s="5">
        <f>SUMIF('1Sem2018'!$B$3:$B$35,B6,Table1[Calçadas, guias e postes])+
SUMIF('2Sem2018'!$B$3:$B$35,B6,Table2[Calçadas, guias e postes])</f>
        <v>639</v>
      </c>
      <c r="D6" s="7">
        <f>SUMIF('1Sem2018'!$B$3:$B$35,B6,Table1[Guias rebaixadas])+
SUMIF('2Sem2018'!$B$3:$B$35,B6,Table2[Guias rebaixadas])</f>
        <v>20</v>
      </c>
      <c r="G6" t="s">
        <v>39</v>
      </c>
      <c r="H6">
        <v>1</v>
      </c>
      <c r="J6" t="s">
        <v>40</v>
      </c>
      <c r="K6">
        <f>SUMIF($G$5:$G$7,J6,$H$5:$H$7)+
SUMIF($G$10:$G$12,J6,$H$10:$H$12)</f>
        <v>2</v>
      </c>
    </row>
    <row r="7" spans="1:11" x14ac:dyDescent="0.45">
      <c r="B7" s="6" t="s">
        <v>7</v>
      </c>
      <c r="C7" s="5">
        <f>SUMIF('1Sem2018'!$B$3:$B$35,B7,Table1[Calçadas, guias e postes])+
SUMIF('2Sem2018'!$B$3:$B$35,B7,Table2[Calçadas, guias e postes])</f>
        <v>510</v>
      </c>
      <c r="D7" s="7">
        <f>SUMIF('1Sem2018'!$B$3:$B$35,B7,Table1[Guias rebaixadas])+
SUMIF('2Sem2018'!$B$3:$B$35,B7,Table2[Guias rebaixadas])</f>
        <v>5</v>
      </c>
      <c r="G7" t="s">
        <v>40</v>
      </c>
      <c r="H7">
        <v>1</v>
      </c>
    </row>
    <row r="8" spans="1:11" x14ac:dyDescent="0.45">
      <c r="B8" s="6" t="s">
        <v>8</v>
      </c>
      <c r="C8" s="5">
        <f>SUMIF('1Sem2018'!$B$3:$B$35,B8,Table1[Calçadas, guias e postes])+
SUMIF('2Sem2018'!$B$3:$B$35,B8,Table2[Calçadas, guias e postes])</f>
        <v>434</v>
      </c>
      <c r="D8" s="7">
        <f>SUMIF('1Sem2018'!$B$3:$B$35,B8,Table1[Guias rebaixadas])+
SUMIF('2Sem2018'!$B$3:$B$35,B8,Table2[Guias rebaixadas])</f>
        <v>12</v>
      </c>
    </row>
    <row r="9" spans="1:11" x14ac:dyDescent="0.45">
      <c r="B9" s="6" t="s">
        <v>9</v>
      </c>
      <c r="C9" s="5">
        <f>SUMIF('1Sem2018'!$B$3:$B$35,B9,Table1[Calçadas, guias e postes])+
SUMIF('2Sem2018'!$B$3:$B$35,B9,Table2[Calçadas, guias e postes])</f>
        <v>348</v>
      </c>
      <c r="D9" s="7">
        <f>SUMIF('1Sem2018'!$B$3:$B$35,B9,Table1[Guias rebaixadas])+
SUMIF('2Sem2018'!$B$3:$B$35,B9,Table2[Guias rebaixadas])</f>
        <v>23</v>
      </c>
      <c r="G9" t="s">
        <v>41</v>
      </c>
      <c r="H9" t="s">
        <v>42</v>
      </c>
      <c r="J9" t="s">
        <v>38</v>
      </c>
      <c r="K9">
        <f>SUMIF(Table4[Column1],J9,Table4[Column2])+
SUMIF(Table5[Column1],J9,Table5[Column2])</f>
        <v>4</v>
      </c>
    </row>
    <row r="10" spans="1:11" x14ac:dyDescent="0.45">
      <c r="B10" s="6" t="s">
        <v>10</v>
      </c>
      <c r="C10" s="5">
        <f>SUMIF('1Sem2018'!$B$3:$B$35,B10,Table1[Calçadas, guias e postes])+
SUMIF('2Sem2018'!$B$3:$B$35,B10,Table2[Calçadas, guias e postes])</f>
        <v>110</v>
      </c>
      <c r="D10" s="7">
        <f>SUMIF('1Sem2018'!$B$3:$B$35,B10,Table1[Guias rebaixadas])+
SUMIF('2Sem2018'!$B$3:$B$35,B10,Table2[Guias rebaixadas])</f>
        <v>6</v>
      </c>
      <c r="G10" t="s">
        <v>38</v>
      </c>
      <c r="H10">
        <v>3</v>
      </c>
      <c r="J10" t="s">
        <v>39</v>
      </c>
      <c r="K10">
        <f>SUMIF($G$5:$G$7,J10,$H$5:$H$7)+
SUMIF($G$10:$G$12,J10,$H$10:$H$12)</f>
        <v>3</v>
      </c>
    </row>
    <row r="11" spans="1:11" x14ac:dyDescent="0.45">
      <c r="B11" s="6" t="s">
        <v>11</v>
      </c>
      <c r="C11" s="5">
        <f>SUMIF('1Sem2018'!$B$3:$B$35,B11,Table1[Calçadas, guias e postes])+
SUMIF('2Sem2018'!$B$3:$B$35,B11,Table2[Calçadas, guias e postes])</f>
        <v>174</v>
      </c>
      <c r="D11" s="7">
        <f>SUMIF('1Sem2018'!$B$3:$B$35,B11,Table1[Guias rebaixadas])+
SUMIF('2Sem2018'!$B$3:$B$35,B11,Table2[Guias rebaixadas])</f>
        <v>13</v>
      </c>
      <c r="G11" t="s">
        <v>39</v>
      </c>
      <c r="H11">
        <v>2</v>
      </c>
      <c r="J11" t="s">
        <v>40</v>
      </c>
      <c r="K11">
        <f>SUMIF($G$5:$G$7,J11,$H$5:$H$7)+
SUMIF($G$10:$G$12,J11,$H$10:$H$12)</f>
        <v>2</v>
      </c>
    </row>
    <row r="12" spans="1:11" x14ac:dyDescent="0.45">
      <c r="B12" s="6" t="s">
        <v>12</v>
      </c>
      <c r="C12" s="5">
        <f>SUMIF('1Sem2018'!$B$3:$B$35,B12,Table1[Calçadas, guias e postes])+
SUMIF('2Sem2018'!$B$3:$B$35,B12,Table2[Calçadas, guias e postes])</f>
        <v>458</v>
      </c>
      <c r="D12" s="7">
        <f>SUMIF('1Sem2018'!$B$3:$B$35,B12,Table1[Guias rebaixadas])+
SUMIF('2Sem2018'!$B$3:$B$35,B12,Table2[Guias rebaixadas])</f>
        <v>15</v>
      </c>
      <c r="G12" t="s">
        <v>40</v>
      </c>
      <c r="H12">
        <v>1</v>
      </c>
    </row>
    <row r="13" spans="1:11" x14ac:dyDescent="0.45">
      <c r="B13" s="6" t="s">
        <v>13</v>
      </c>
      <c r="C13" s="5">
        <f>SUMIF('1Sem2018'!$B$3:$B$35,B13,Table1[Calçadas, guias e postes])+
SUMIF('2Sem2018'!$B$3:$B$35,B13,Table2[Calçadas, guias e postes])</f>
        <v>164</v>
      </c>
      <c r="D13" s="7">
        <f>SUMIF('1Sem2018'!$B$3:$B$35,B13,Table1[Guias rebaixadas])+
SUMIF('2Sem2018'!$B$3:$B$35,B13,Table2[Guias rebaixadas])</f>
        <v>1</v>
      </c>
    </row>
    <row r="14" spans="1:11" x14ac:dyDescent="0.45">
      <c r="B14" s="6" t="s">
        <v>14</v>
      </c>
      <c r="C14" s="5">
        <f>SUMIF('1Sem2018'!$B$3:$B$35,B14,Table1[Calçadas, guias e postes])+
SUMIF('2Sem2018'!$B$3:$B$35,B14,Table2[Calçadas, guias e postes])</f>
        <v>572</v>
      </c>
      <c r="D14" s="7">
        <f>SUMIF('1Sem2018'!$B$3:$B$35,B14,Table1[Guias rebaixadas])+
SUMIF('2Sem2018'!$B$3:$B$35,B14,Table2[Guias rebaixadas])</f>
        <v>19</v>
      </c>
    </row>
    <row r="15" spans="1:11" x14ac:dyDescent="0.45">
      <c r="B15" s="6" t="s">
        <v>15</v>
      </c>
      <c r="C15" s="5">
        <f>SUMIF('1Sem2018'!$B$3:$B$35,B15,Table1[Calçadas, guias e postes])+
SUMIF('2Sem2018'!$B$3:$B$35,B15,Table2[Calçadas, guias e postes])</f>
        <v>213</v>
      </c>
      <c r="D15" s="7">
        <f>SUMIF('1Sem2018'!$B$3:$B$35,B15,Table1[Guias rebaixadas])+
SUMIF('2Sem2018'!$B$3:$B$35,B15,Table2[Guias rebaixadas])</f>
        <v>6</v>
      </c>
    </row>
    <row r="16" spans="1:11" x14ac:dyDescent="0.45">
      <c r="B16" s="6" t="s">
        <v>16</v>
      </c>
      <c r="C16" s="5">
        <f>SUMIF('1Sem2018'!$B$3:$B$35,B16,Table1[Calçadas, guias e postes])+
SUMIF('2Sem2018'!$B$3:$B$35,B16,Table2[Calçadas, guias e postes])</f>
        <v>540</v>
      </c>
      <c r="D16" s="7">
        <f>SUMIF('1Sem2018'!$B$3:$B$35,B16,Table1[Guias rebaixadas])+
SUMIF('2Sem2018'!$B$3:$B$35,B16,Table2[Guias rebaixadas])</f>
        <v>11</v>
      </c>
    </row>
    <row r="17" spans="2:4" x14ac:dyDescent="0.45">
      <c r="B17" s="6" t="s">
        <v>17</v>
      </c>
      <c r="C17" s="5">
        <f>SUMIF('1Sem2018'!$B$3:$B$35,B17,Table1[Calçadas, guias e postes])+
SUMIF('2Sem2018'!$B$3:$B$35,B17,Table2[Calçadas, guias e postes])</f>
        <v>254</v>
      </c>
      <c r="D17" s="7">
        <f>SUMIF('1Sem2018'!$B$3:$B$35,B17,Table1[Guias rebaixadas])+
SUMIF('2Sem2018'!$B$3:$B$35,B17,Table2[Guias rebaixadas])</f>
        <v>11</v>
      </c>
    </row>
    <row r="18" spans="2:4" x14ac:dyDescent="0.45">
      <c r="B18" s="6" t="s">
        <v>18</v>
      </c>
      <c r="C18" s="5">
        <f>SUMIF('1Sem2018'!$B$3:$B$35,B18,Table1[Calçadas, guias e postes])+
SUMIF('2Sem2018'!$B$3:$B$35,B18,Table2[Calçadas, guias e postes])</f>
        <v>587</v>
      </c>
      <c r="D18" s="7">
        <f>SUMIF('1Sem2018'!$B$3:$B$35,B18,Table1[Guias rebaixadas])+
SUMIF('2Sem2018'!$B$3:$B$35,B18,Table2[Guias rebaixadas])</f>
        <v>7</v>
      </c>
    </row>
    <row r="19" spans="2:4" x14ac:dyDescent="0.45">
      <c r="B19" s="6" t="s">
        <v>19</v>
      </c>
      <c r="C19" s="5">
        <f>SUMIF('1Sem2018'!$B$3:$B$35,B19,Table1[Calçadas, guias e postes])+
SUMIF('2Sem2018'!$B$3:$B$35,B19,Table2[Calçadas, guias e postes])</f>
        <v>623</v>
      </c>
      <c r="D19" s="7">
        <f>SUMIF('1Sem2018'!$B$3:$B$35,B19,Table1[Guias rebaixadas])+
SUMIF('2Sem2018'!$B$3:$B$35,B19,Table2[Guias rebaixadas])</f>
        <v>28</v>
      </c>
    </row>
    <row r="20" spans="2:4" x14ac:dyDescent="0.45">
      <c r="B20" s="6" t="s">
        <v>20</v>
      </c>
      <c r="C20" s="5">
        <f>SUMIF('1Sem2018'!$B$3:$B$35,B20,Table1[Calçadas, guias e postes])+
SUMIF('2Sem2018'!$B$3:$B$35,B20,Table2[Calçadas, guias e postes])</f>
        <v>449</v>
      </c>
      <c r="D20" s="7">
        <f>SUMIF('1Sem2018'!$B$3:$B$35,B20,Table1[Guias rebaixadas])+
SUMIF('2Sem2018'!$B$3:$B$35,B20,Table2[Guias rebaixadas])</f>
        <v>15</v>
      </c>
    </row>
    <row r="21" spans="2:4" x14ac:dyDescent="0.45">
      <c r="B21" s="6" t="s">
        <v>21</v>
      </c>
      <c r="C21" s="5">
        <f>SUMIF('1Sem2018'!$B$3:$B$35,B21,Table1[Calçadas, guias e postes])+
SUMIF('2Sem2018'!$B$3:$B$35,B21,Table2[Calçadas, guias e postes])</f>
        <v>828</v>
      </c>
      <c r="D21" s="7">
        <f>SUMIF('1Sem2018'!$B$3:$B$35,B21,Table1[Guias rebaixadas])+
SUMIF('2Sem2018'!$B$3:$B$35,B21,Table2[Guias rebaixadas])</f>
        <v>34</v>
      </c>
    </row>
    <row r="22" spans="2:4" x14ac:dyDescent="0.45">
      <c r="B22" s="6" t="s">
        <v>22</v>
      </c>
      <c r="C22" s="5">
        <f>SUMIF('1Sem2018'!$B$3:$B$35,B22,Table1[Calçadas, guias e postes])+
SUMIF('2Sem2018'!$B$3:$B$35,B22,Table2[Calçadas, guias e postes])</f>
        <v>99</v>
      </c>
      <c r="D22" s="7">
        <f>SUMIF('1Sem2018'!$B$3:$B$35,B22,Table1[Guias rebaixadas])+
SUMIF('2Sem2018'!$B$3:$B$35,B22,Table2[Guias rebaixadas])</f>
        <v>1</v>
      </c>
    </row>
    <row r="23" spans="2:4" x14ac:dyDescent="0.45">
      <c r="B23" s="6" t="s">
        <v>23</v>
      </c>
      <c r="C23" s="5">
        <f>SUMIF('1Sem2018'!$B$3:$B$35,B23,Table1[Calçadas, guias e postes])+
SUMIF('2Sem2018'!$B$3:$B$35,B23,Table2[Calçadas, guias e postes])</f>
        <v>651</v>
      </c>
      <c r="D23" s="7">
        <f>SUMIF('1Sem2018'!$B$3:$B$35,B23,Table1[Guias rebaixadas])+
SUMIF('2Sem2018'!$B$3:$B$35,B23,Table2[Guias rebaixadas])</f>
        <v>8</v>
      </c>
    </row>
    <row r="24" spans="2:4" x14ac:dyDescent="0.45">
      <c r="B24" s="6" t="s">
        <v>24</v>
      </c>
      <c r="C24" s="5">
        <f>SUMIF('1Sem2018'!$B$3:$B$35,B24,Table1[Calçadas, guias e postes])+
SUMIF('2Sem2018'!$B$3:$B$35,B24,Table2[Calçadas, guias e postes])</f>
        <v>121</v>
      </c>
      <c r="D24" s="7">
        <f>SUMIF('1Sem2018'!$B$3:$B$35,B24,Table1[Guias rebaixadas])+
SUMIF('2Sem2018'!$B$3:$B$35,B24,Table2[Guias rebaixadas])</f>
        <v>1</v>
      </c>
    </row>
    <row r="25" spans="2:4" x14ac:dyDescent="0.45">
      <c r="B25" s="6" t="s">
        <v>25</v>
      </c>
      <c r="C25" s="5">
        <f>SUMIF('1Sem2018'!$B$3:$B$35,B25,Table1[Calçadas, guias e postes])+
SUMIF('2Sem2018'!$B$3:$B$35,B25,Table2[Calçadas, guias e postes])</f>
        <v>1152</v>
      </c>
      <c r="D25" s="7">
        <f>SUMIF('1Sem2018'!$B$3:$B$35,B25,Table1[Guias rebaixadas])+
SUMIF('2Sem2018'!$B$3:$B$35,B25,Table2[Guias rebaixadas])</f>
        <v>29</v>
      </c>
    </row>
    <row r="26" spans="2:4" x14ac:dyDescent="0.45">
      <c r="B26" s="6" t="s">
        <v>26</v>
      </c>
      <c r="C26" s="5">
        <f>SUMIF('1Sem2018'!$B$3:$B$35,B26,Table1[Calçadas, guias e postes])+
SUMIF('2Sem2018'!$B$3:$B$35,B26,Table2[Calçadas, guias e postes])</f>
        <v>465</v>
      </c>
      <c r="D26" s="7">
        <f>SUMIF('1Sem2018'!$B$3:$B$35,B26,Table1[Guias rebaixadas])+
SUMIF('2Sem2018'!$B$3:$B$35,B26,Table2[Guias rebaixadas])</f>
        <v>7</v>
      </c>
    </row>
    <row r="27" spans="2:4" x14ac:dyDescent="0.45">
      <c r="B27" s="6" t="s">
        <v>27</v>
      </c>
      <c r="C27" s="5">
        <f>SUMIF('1Sem2018'!$B$3:$B$35,B27,Table1[Calçadas, guias e postes])+
SUMIF('2Sem2018'!$B$3:$B$35,B27,Table2[Calçadas, guias e postes])</f>
        <v>608</v>
      </c>
      <c r="D27" s="7">
        <f>SUMIF('1Sem2018'!$B$3:$B$35,B27,Table1[Guias rebaixadas])+
SUMIF('2Sem2018'!$B$3:$B$35,B27,Table2[Guias rebaixadas])</f>
        <v>14</v>
      </c>
    </row>
    <row r="28" spans="2:4" x14ac:dyDescent="0.45">
      <c r="B28" s="6" t="s">
        <v>28</v>
      </c>
      <c r="C28" s="5">
        <f>SUMIF('1Sem2018'!$B$3:$B$35,B28,Table1[Calçadas, guias e postes])+
SUMIF('2Sem2018'!$B$3:$B$35,B28,Table2[Calçadas, guias e postes])</f>
        <v>559</v>
      </c>
      <c r="D28" s="7">
        <f>SUMIF('1Sem2018'!$B$3:$B$35,B28,Table1[Guias rebaixadas])+
SUMIF('2Sem2018'!$B$3:$B$35,B28,Table2[Guias rebaixadas])</f>
        <v>52</v>
      </c>
    </row>
    <row r="29" spans="2:4" x14ac:dyDescent="0.45">
      <c r="B29" s="6" t="s">
        <v>29</v>
      </c>
      <c r="C29" s="5">
        <f>SUMIF('1Sem2018'!$B$3:$B$35,B29,Table1[Calçadas, guias e postes])+
SUMIF('2Sem2018'!$B$3:$B$35,B29,Table2[Calçadas, guias e postes])</f>
        <v>271</v>
      </c>
      <c r="D29" s="7">
        <f>SUMIF('1Sem2018'!$B$3:$B$35,B29,Table1[Guias rebaixadas])+
SUMIF('2Sem2018'!$B$3:$B$35,B29,Table2[Guias rebaixadas])</f>
        <v>9</v>
      </c>
    </row>
    <row r="30" spans="2:4" x14ac:dyDescent="0.45">
      <c r="B30" s="6" t="s">
        <v>30</v>
      </c>
      <c r="C30" s="5">
        <f>SUMIF('1Sem2018'!$B$3:$B$35,B30,Table1[Calçadas, guias e postes])+
SUMIF('2Sem2018'!$B$3:$B$35,B30,Table2[Calçadas, guias e postes])</f>
        <v>319</v>
      </c>
      <c r="D30" s="7">
        <f>SUMIF('1Sem2018'!$B$3:$B$35,B30,Table1[Guias rebaixadas])+
SUMIF('2Sem2018'!$B$3:$B$35,B30,Table2[Guias rebaixadas])</f>
        <v>8</v>
      </c>
    </row>
    <row r="31" spans="2:4" x14ac:dyDescent="0.45">
      <c r="B31" s="6" t="s">
        <v>31</v>
      </c>
      <c r="C31" s="5">
        <f>SUMIF('1Sem2018'!$B$3:$B$35,B31,Table1[Calçadas, guias e postes])+
SUMIF('2Sem2018'!$B$3:$B$35,B31,Table2[Calçadas, guias e postes])</f>
        <v>298</v>
      </c>
      <c r="D31" s="7">
        <f>SUMIF('1Sem2018'!$B$3:$B$35,B31,Table1[Guias rebaixadas])+
SUMIF('2Sem2018'!$B$3:$B$35,B31,Table2[Guias rebaixadas])</f>
        <v>4</v>
      </c>
    </row>
    <row r="32" spans="2:4" x14ac:dyDescent="0.45">
      <c r="B32" s="6" t="s">
        <v>32</v>
      </c>
      <c r="C32" s="5">
        <f>SUMIF('1Sem2018'!$B$3:$B$35,B32,Table1[Calçadas, guias e postes])+
SUMIF('2Sem2018'!$B$3:$B$35,B32,Table2[Calçadas, guias e postes])</f>
        <v>1382</v>
      </c>
      <c r="D32" s="7">
        <f>SUMIF('1Sem2018'!$B$3:$B$35,B32,Table1[Guias rebaixadas])+
SUMIF('2Sem2018'!$B$3:$B$35,B32,Table2[Guias rebaixadas])</f>
        <v>36</v>
      </c>
    </row>
    <row r="33" spans="2:4" x14ac:dyDescent="0.45">
      <c r="B33" s="6" t="s">
        <v>33</v>
      </c>
      <c r="C33" s="5">
        <f>SUMIF('1Sem2018'!$B$3:$B$35,B33,Table1[Calçadas, guias e postes])+
SUMIF('2Sem2018'!$B$3:$B$35,B33,Table2[Calçadas, guias e postes])</f>
        <v>823</v>
      </c>
      <c r="D33" s="7">
        <f>SUMIF('1Sem2018'!$B$3:$B$35,B33,Table1[Guias rebaixadas])+
SUMIF('2Sem2018'!$B$3:$B$35,B33,Table2[Guias rebaixadas])</f>
        <v>48</v>
      </c>
    </row>
    <row r="34" spans="2:4" x14ac:dyDescent="0.45">
      <c r="B34" s="6" t="s">
        <v>34</v>
      </c>
      <c r="C34" s="5">
        <f>SUMIF('1Sem2018'!$B$3:$B$35,B34,Table1[Calçadas, guias e postes])+
SUMIF('2Sem2018'!$B$3:$B$35,B34,Table2[Calçadas, guias e postes])</f>
        <v>464</v>
      </c>
      <c r="D34" s="7">
        <f>SUMIF('1Sem2018'!$B$3:$B$35,B34,Table1[Guias rebaixadas])+
SUMIF('2Sem2018'!$B$3:$B$35,B34,Table2[Guias rebaixadas])</f>
        <v>36</v>
      </c>
    </row>
    <row r="35" spans="2:4" x14ac:dyDescent="0.45">
      <c r="B35" s="6" t="s">
        <v>35</v>
      </c>
      <c r="C35" s="5">
        <f>SUMIF('1Sem2018'!$B$3:$B$35,B35,Table1[Calçadas, guias e postes])+
SUMIF('2Sem2018'!$B$3:$B$35,B35,Table2[Calçadas, guias e postes])</f>
        <v>330</v>
      </c>
      <c r="D35" s="7">
        <f>SUMIF('1Sem2018'!$B$3:$B$35,B35,Table1[Guias rebaixadas])+
SUMIF('2Sem2018'!$B$3:$B$35,B35,Table2[Guias rebaixadas])</f>
        <v>7</v>
      </c>
    </row>
    <row r="36" spans="2:4" x14ac:dyDescent="0.45">
      <c r="B36" s="6" t="s">
        <v>37</v>
      </c>
      <c r="C36" s="5">
        <f>SUBTOTAL(109,Table24[Calçadas, guias e postes])</f>
        <v>15805</v>
      </c>
      <c r="D36" s="5">
        <f>SUBTOTAL(109,Table24[Guias rebaixadas])</f>
        <v>523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87C82-E88C-4E0B-ACBF-F6F96205420A}">
  <dimension ref="B2:D36"/>
  <sheetViews>
    <sheetView tabSelected="1" workbookViewId="0">
      <selection activeCell="F6" sqref="F6"/>
    </sheetView>
  </sheetViews>
  <sheetFormatPr defaultRowHeight="14.25" x14ac:dyDescent="0.45"/>
  <cols>
    <col min="2" max="2" width="30.86328125" customWidth="1"/>
    <col min="3" max="3" width="17.6640625" customWidth="1"/>
    <col min="4" max="4" width="21.19921875" customWidth="1"/>
  </cols>
  <sheetData>
    <row r="2" spans="2:4" x14ac:dyDescent="0.45">
      <c r="B2" s="5" t="s">
        <v>0</v>
      </c>
      <c r="C2" s="4" t="s">
        <v>45</v>
      </c>
      <c r="D2" s="4" t="s">
        <v>2</v>
      </c>
    </row>
    <row r="3" spans="2:4" x14ac:dyDescent="0.45">
      <c r="B3" s="6" t="s">
        <v>22</v>
      </c>
      <c r="C3" s="5"/>
      <c r="D3" s="7">
        <v>1</v>
      </c>
    </row>
    <row r="4" spans="2:4" x14ac:dyDescent="0.45">
      <c r="B4" s="6" t="s">
        <v>24</v>
      </c>
      <c r="C4" s="5"/>
      <c r="D4" s="7">
        <v>1</v>
      </c>
    </row>
    <row r="5" spans="2:4" x14ac:dyDescent="0.45">
      <c r="B5" s="6" t="s">
        <v>13</v>
      </c>
      <c r="C5" s="5"/>
      <c r="D5" s="7">
        <v>1</v>
      </c>
    </row>
    <row r="6" spans="2:4" x14ac:dyDescent="0.45">
      <c r="B6" s="5" t="s">
        <v>3</v>
      </c>
      <c r="C6" s="5"/>
      <c r="D6" s="7">
        <v>4</v>
      </c>
    </row>
    <row r="7" spans="2:4" x14ac:dyDescent="0.45">
      <c r="B7" s="6" t="s">
        <v>31</v>
      </c>
      <c r="C7" s="5"/>
      <c r="D7" s="7">
        <v>4</v>
      </c>
    </row>
    <row r="8" spans="2:4" x14ac:dyDescent="0.45">
      <c r="B8" s="6" t="s">
        <v>4</v>
      </c>
      <c r="C8" s="5"/>
      <c r="D8" s="7">
        <v>5</v>
      </c>
    </row>
    <row r="9" spans="2:4" x14ac:dyDescent="0.45">
      <c r="B9" s="6" t="s">
        <v>7</v>
      </c>
      <c r="C9" s="5"/>
      <c r="D9" s="7">
        <v>5</v>
      </c>
    </row>
    <row r="10" spans="2:4" x14ac:dyDescent="0.45">
      <c r="B10" s="6" t="s">
        <v>10</v>
      </c>
      <c r="C10" s="5"/>
      <c r="D10" s="7">
        <v>6</v>
      </c>
    </row>
    <row r="11" spans="2:4" x14ac:dyDescent="0.45">
      <c r="B11" s="6" t="s">
        <v>15</v>
      </c>
      <c r="C11" s="5"/>
      <c r="D11" s="7">
        <v>6</v>
      </c>
    </row>
    <row r="12" spans="2:4" x14ac:dyDescent="0.45">
      <c r="B12" s="6" t="s">
        <v>35</v>
      </c>
      <c r="C12" s="5"/>
      <c r="D12" s="7">
        <v>7</v>
      </c>
    </row>
    <row r="13" spans="2:4" x14ac:dyDescent="0.45">
      <c r="B13" s="6" t="s">
        <v>26</v>
      </c>
      <c r="C13" s="5"/>
      <c r="D13" s="7">
        <v>7</v>
      </c>
    </row>
    <row r="14" spans="2:4" x14ac:dyDescent="0.45">
      <c r="B14" s="6" t="s">
        <v>18</v>
      </c>
      <c r="C14" s="5"/>
      <c r="D14" s="7">
        <v>7</v>
      </c>
    </row>
    <row r="15" spans="2:4" x14ac:dyDescent="0.45">
      <c r="B15" s="6" t="s">
        <v>30</v>
      </c>
      <c r="C15" s="5"/>
      <c r="D15" s="7">
        <v>8</v>
      </c>
    </row>
    <row r="16" spans="2:4" x14ac:dyDescent="0.45">
      <c r="B16" s="6" t="s">
        <v>23</v>
      </c>
      <c r="C16" s="5"/>
      <c r="D16" s="7">
        <v>8</v>
      </c>
    </row>
    <row r="17" spans="2:4" x14ac:dyDescent="0.45">
      <c r="B17" s="6" t="s">
        <v>29</v>
      </c>
      <c r="C17" s="5"/>
      <c r="D17" s="7">
        <v>9</v>
      </c>
    </row>
    <row r="18" spans="2:4" x14ac:dyDescent="0.45">
      <c r="B18" s="6" t="s">
        <v>17</v>
      </c>
      <c r="C18" s="5"/>
      <c r="D18" s="7">
        <v>11</v>
      </c>
    </row>
    <row r="19" spans="2:4" x14ac:dyDescent="0.45">
      <c r="B19" s="6" t="s">
        <v>16</v>
      </c>
      <c r="C19" s="5"/>
      <c r="D19" s="7">
        <v>11</v>
      </c>
    </row>
    <row r="20" spans="2:4" x14ac:dyDescent="0.45">
      <c r="B20" s="6" t="s">
        <v>8</v>
      </c>
      <c r="C20" s="5"/>
      <c r="D20" s="7">
        <v>12</v>
      </c>
    </row>
    <row r="21" spans="2:4" x14ac:dyDescent="0.45">
      <c r="B21" s="6" t="s">
        <v>11</v>
      </c>
      <c r="C21" s="5"/>
      <c r="D21" s="7">
        <v>13</v>
      </c>
    </row>
    <row r="22" spans="2:4" x14ac:dyDescent="0.45">
      <c r="B22" s="6" t="s">
        <v>27</v>
      </c>
      <c r="C22" s="5"/>
      <c r="D22" s="7">
        <v>14</v>
      </c>
    </row>
    <row r="23" spans="2:4" x14ac:dyDescent="0.45">
      <c r="B23" s="6" t="s">
        <v>20</v>
      </c>
      <c r="C23" s="5"/>
      <c r="D23" s="7">
        <v>15</v>
      </c>
    </row>
    <row r="24" spans="2:4" x14ac:dyDescent="0.45">
      <c r="B24" s="6" t="s">
        <v>12</v>
      </c>
      <c r="C24" s="5"/>
      <c r="D24" s="7">
        <v>15</v>
      </c>
    </row>
    <row r="25" spans="2:4" x14ac:dyDescent="0.45">
      <c r="B25" s="6" t="s">
        <v>14</v>
      </c>
      <c r="C25" s="5"/>
      <c r="D25" s="7">
        <v>19</v>
      </c>
    </row>
    <row r="26" spans="2:4" x14ac:dyDescent="0.45">
      <c r="B26" s="6" t="s">
        <v>6</v>
      </c>
      <c r="C26" s="5"/>
      <c r="D26" s="7">
        <v>20</v>
      </c>
    </row>
    <row r="27" spans="2:4" x14ac:dyDescent="0.45">
      <c r="B27" s="6" t="s">
        <v>9</v>
      </c>
      <c r="C27" s="5"/>
      <c r="D27" s="7">
        <v>23</v>
      </c>
    </row>
    <row r="28" spans="2:4" x14ac:dyDescent="0.45">
      <c r="B28" s="6" t="s">
        <v>19</v>
      </c>
      <c r="C28" s="5"/>
      <c r="D28" s="7">
        <v>28</v>
      </c>
    </row>
    <row r="29" spans="2:4" x14ac:dyDescent="0.45">
      <c r="B29" s="6" t="s">
        <v>5</v>
      </c>
      <c r="C29" s="5"/>
      <c r="D29" s="7">
        <v>28</v>
      </c>
    </row>
    <row r="30" spans="2:4" x14ac:dyDescent="0.45">
      <c r="B30" s="6" t="s">
        <v>25</v>
      </c>
      <c r="C30" s="5"/>
      <c r="D30" s="7">
        <v>29</v>
      </c>
    </row>
    <row r="31" spans="2:4" x14ac:dyDescent="0.45">
      <c r="B31" s="6" t="s">
        <v>21</v>
      </c>
      <c r="C31" s="5"/>
      <c r="D31" s="7">
        <v>34</v>
      </c>
    </row>
    <row r="32" spans="2:4" x14ac:dyDescent="0.45">
      <c r="B32" s="6" t="s">
        <v>34</v>
      </c>
      <c r="C32" s="5"/>
      <c r="D32" s="7">
        <v>36</v>
      </c>
    </row>
    <row r="33" spans="2:4" x14ac:dyDescent="0.45">
      <c r="B33" s="6" t="s">
        <v>32</v>
      </c>
      <c r="C33" s="5"/>
      <c r="D33" s="7">
        <v>36</v>
      </c>
    </row>
    <row r="34" spans="2:4" x14ac:dyDescent="0.45">
      <c r="B34" s="6" t="s">
        <v>33</v>
      </c>
      <c r="C34" s="5"/>
      <c r="D34" s="7">
        <v>48</v>
      </c>
    </row>
    <row r="35" spans="2:4" x14ac:dyDescent="0.45">
      <c r="B35" s="6" t="s">
        <v>28</v>
      </c>
      <c r="C35" s="5"/>
      <c r="D35" s="7">
        <v>52</v>
      </c>
    </row>
    <row r="36" spans="2:4" x14ac:dyDescent="0.45">
      <c r="B36" s="6" t="s">
        <v>37</v>
      </c>
      <c r="C36" s="5">
        <f>SUBTOTAL(109,Table247[População])</f>
        <v>0</v>
      </c>
      <c r="D36" s="5">
        <f>SUBTOTAL(109,Table247[Guias rebaixadas])</f>
        <v>523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2DEE-706E-481E-A00D-22FE1731B555}">
  <dimension ref="B2:D36"/>
  <sheetViews>
    <sheetView workbookViewId="0">
      <selection activeCell="C3" sqref="C3"/>
    </sheetView>
  </sheetViews>
  <sheetFormatPr defaultRowHeight="14.25" x14ac:dyDescent="0.45"/>
  <cols>
    <col min="2" max="2" width="24.796875" customWidth="1"/>
    <col min="3" max="3" width="17.6640625" customWidth="1"/>
    <col min="4" max="4" width="21.19921875" customWidth="1"/>
  </cols>
  <sheetData>
    <row r="2" spans="2:4" x14ac:dyDescent="0.45">
      <c r="B2" s="5" t="s">
        <v>0</v>
      </c>
      <c r="C2" s="4" t="s">
        <v>45</v>
      </c>
      <c r="D2" s="4" t="s">
        <v>2</v>
      </c>
    </row>
    <row r="3" spans="2:4" x14ac:dyDescent="0.45">
      <c r="B3" s="6" t="s">
        <v>22</v>
      </c>
      <c r="C3" s="5"/>
      <c r="D3" s="7">
        <v>1</v>
      </c>
    </row>
    <row r="4" spans="2:4" x14ac:dyDescent="0.45">
      <c r="B4" s="6" t="s">
        <v>24</v>
      </c>
      <c r="C4" s="5"/>
      <c r="D4" s="7">
        <v>1</v>
      </c>
    </row>
    <row r="5" spans="2:4" x14ac:dyDescent="0.45">
      <c r="B5" s="6" t="s">
        <v>13</v>
      </c>
      <c r="C5" s="5"/>
      <c r="D5" s="7">
        <v>1</v>
      </c>
    </row>
    <row r="6" spans="2:4" x14ac:dyDescent="0.45">
      <c r="B6" s="5" t="s">
        <v>3</v>
      </c>
      <c r="C6" s="5"/>
      <c r="D6" s="7">
        <v>4</v>
      </c>
    </row>
    <row r="7" spans="2:4" x14ac:dyDescent="0.45">
      <c r="B7" s="6" t="s">
        <v>31</v>
      </c>
      <c r="C7" s="5"/>
      <c r="D7" s="7">
        <v>4</v>
      </c>
    </row>
    <row r="8" spans="2:4" x14ac:dyDescent="0.45">
      <c r="B8" s="6" t="s">
        <v>4</v>
      </c>
      <c r="C8" s="5"/>
      <c r="D8" s="7">
        <v>5</v>
      </c>
    </row>
    <row r="9" spans="2:4" x14ac:dyDescent="0.45">
      <c r="B9" s="6" t="s">
        <v>7</v>
      </c>
      <c r="C9" s="5"/>
      <c r="D9" s="7">
        <v>5</v>
      </c>
    </row>
    <row r="10" spans="2:4" x14ac:dyDescent="0.45">
      <c r="B10" s="6" t="s">
        <v>10</v>
      </c>
      <c r="C10" s="5"/>
      <c r="D10" s="7">
        <v>6</v>
      </c>
    </row>
    <row r="11" spans="2:4" x14ac:dyDescent="0.45">
      <c r="B11" s="6" t="s">
        <v>15</v>
      </c>
      <c r="C11" s="5"/>
      <c r="D11" s="7">
        <v>6</v>
      </c>
    </row>
    <row r="12" spans="2:4" x14ac:dyDescent="0.45">
      <c r="B12" s="6" t="s">
        <v>35</v>
      </c>
      <c r="C12" s="5"/>
      <c r="D12" s="7">
        <v>7</v>
      </c>
    </row>
    <row r="13" spans="2:4" x14ac:dyDescent="0.45">
      <c r="B13" s="6" t="s">
        <v>26</v>
      </c>
      <c r="C13" s="5"/>
      <c r="D13" s="7">
        <v>7</v>
      </c>
    </row>
    <row r="14" spans="2:4" x14ac:dyDescent="0.45">
      <c r="B14" s="6" t="s">
        <v>18</v>
      </c>
      <c r="C14" s="5"/>
      <c r="D14" s="7">
        <v>7</v>
      </c>
    </row>
    <row r="15" spans="2:4" x14ac:dyDescent="0.45">
      <c r="B15" s="6" t="s">
        <v>30</v>
      </c>
      <c r="C15" s="5"/>
      <c r="D15" s="7">
        <v>8</v>
      </c>
    </row>
    <row r="16" spans="2:4" x14ac:dyDescent="0.45">
      <c r="B16" s="6" t="s">
        <v>23</v>
      </c>
      <c r="C16" s="5"/>
      <c r="D16" s="7">
        <v>8</v>
      </c>
    </row>
    <row r="17" spans="2:4" x14ac:dyDescent="0.45">
      <c r="B17" s="6" t="s">
        <v>29</v>
      </c>
      <c r="C17" s="5"/>
      <c r="D17" s="7">
        <v>9</v>
      </c>
    </row>
    <row r="18" spans="2:4" x14ac:dyDescent="0.45">
      <c r="B18" s="6" t="s">
        <v>17</v>
      </c>
      <c r="C18" s="5"/>
      <c r="D18" s="7">
        <v>11</v>
      </c>
    </row>
    <row r="19" spans="2:4" x14ac:dyDescent="0.45">
      <c r="B19" s="6" t="s">
        <v>16</v>
      </c>
      <c r="C19" s="5"/>
      <c r="D19" s="7">
        <v>11</v>
      </c>
    </row>
    <row r="20" spans="2:4" x14ac:dyDescent="0.45">
      <c r="B20" s="6" t="s">
        <v>8</v>
      </c>
      <c r="C20" s="5"/>
      <c r="D20" s="7">
        <v>12</v>
      </c>
    </row>
    <row r="21" spans="2:4" x14ac:dyDescent="0.45">
      <c r="B21" s="6" t="s">
        <v>11</v>
      </c>
      <c r="C21" s="5"/>
      <c r="D21" s="7">
        <v>13</v>
      </c>
    </row>
    <row r="22" spans="2:4" x14ac:dyDescent="0.45">
      <c r="B22" s="6" t="s">
        <v>27</v>
      </c>
      <c r="C22" s="5"/>
      <c r="D22" s="7">
        <v>14</v>
      </c>
    </row>
    <row r="23" spans="2:4" x14ac:dyDescent="0.45">
      <c r="B23" s="6" t="s">
        <v>20</v>
      </c>
      <c r="C23" s="5"/>
      <c r="D23" s="7">
        <v>15</v>
      </c>
    </row>
    <row r="24" spans="2:4" x14ac:dyDescent="0.45">
      <c r="B24" s="6" t="s">
        <v>12</v>
      </c>
      <c r="C24" s="5"/>
      <c r="D24" s="7">
        <v>15</v>
      </c>
    </row>
    <row r="25" spans="2:4" x14ac:dyDescent="0.45">
      <c r="B25" s="6" t="s">
        <v>14</v>
      </c>
      <c r="C25" s="5"/>
      <c r="D25" s="7">
        <v>19</v>
      </c>
    </row>
    <row r="26" spans="2:4" x14ac:dyDescent="0.45">
      <c r="B26" s="6" t="s">
        <v>6</v>
      </c>
      <c r="C26" s="5"/>
      <c r="D26" s="7">
        <v>20</v>
      </c>
    </row>
    <row r="27" spans="2:4" x14ac:dyDescent="0.45">
      <c r="B27" s="6" t="s">
        <v>9</v>
      </c>
      <c r="C27" s="5"/>
      <c r="D27" s="7">
        <v>23</v>
      </c>
    </row>
    <row r="28" spans="2:4" x14ac:dyDescent="0.45">
      <c r="B28" s="6" t="s">
        <v>19</v>
      </c>
      <c r="C28" s="5"/>
      <c r="D28" s="7">
        <v>28</v>
      </c>
    </row>
    <row r="29" spans="2:4" x14ac:dyDescent="0.45">
      <c r="B29" s="6" t="s">
        <v>5</v>
      </c>
      <c r="C29" s="5"/>
      <c r="D29" s="7">
        <v>28</v>
      </c>
    </row>
    <row r="30" spans="2:4" x14ac:dyDescent="0.45">
      <c r="B30" s="6" t="s">
        <v>25</v>
      </c>
      <c r="C30" s="5"/>
      <c r="D30" s="7">
        <v>29</v>
      </c>
    </row>
    <row r="31" spans="2:4" x14ac:dyDescent="0.45">
      <c r="B31" s="6" t="s">
        <v>21</v>
      </c>
      <c r="C31" s="5"/>
      <c r="D31" s="7">
        <v>34</v>
      </c>
    </row>
    <row r="32" spans="2:4" x14ac:dyDescent="0.45">
      <c r="B32" s="6" t="s">
        <v>34</v>
      </c>
      <c r="C32" s="5"/>
      <c r="D32" s="7">
        <v>36</v>
      </c>
    </row>
    <row r="33" spans="2:4" x14ac:dyDescent="0.45">
      <c r="B33" s="6" t="s">
        <v>32</v>
      </c>
      <c r="C33" s="5"/>
      <c r="D33" s="7">
        <v>36</v>
      </c>
    </row>
    <row r="34" spans="2:4" x14ac:dyDescent="0.45">
      <c r="B34" s="6" t="s">
        <v>33</v>
      </c>
      <c r="C34" s="5"/>
      <c r="D34" s="7">
        <v>48</v>
      </c>
    </row>
    <row r="35" spans="2:4" x14ac:dyDescent="0.45">
      <c r="B35" s="6" t="s">
        <v>28</v>
      </c>
      <c r="C35" s="5"/>
      <c r="D35" s="7">
        <v>52</v>
      </c>
    </row>
    <row r="36" spans="2:4" x14ac:dyDescent="0.45">
      <c r="B36" s="6" t="s">
        <v>37</v>
      </c>
      <c r="C36" s="5">
        <f>SUBTOTAL(109,Table2478[População])</f>
        <v>0</v>
      </c>
      <c r="D36" s="5">
        <f>SUBTOTAL(109,Table2478[Guias rebaixadas])</f>
        <v>523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1Sem2018</vt:lpstr>
      <vt:lpstr>2Sem2018</vt:lpstr>
      <vt:lpstr>Ano2018</vt:lpstr>
      <vt:lpstr>Ranking-Calcadas</vt:lpstr>
      <vt:lpstr>Ranking Guias rebaixadas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2020-01-05T20:39:49Z</dcterms:created>
  <dcterms:modified xsi:type="dcterms:W3CDTF">2020-01-05T21:19:28Z</dcterms:modified>
</cp:coreProperties>
</file>