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lvvugt\source\repos\ATDD.TestScriptor.VSCodeExtension\test\test-scenarios\"/>
    </mc:Choice>
  </mc:AlternateContent>
  <xr:revisionPtr revIDLastSave="0" documentId="13_ncr:1_{5F7140E5-3DAA-408D-8916-AE7C24C8E49F}" xr6:coauthVersionLast="47" xr6:coauthVersionMax="47" xr10:uidLastSave="{00000000-0000-0000-0000-000000000000}"/>
  <bookViews>
    <workbookView xWindow="-25320" yWindow="285" windowWidth="24120" windowHeight="15990" tabRatio="865" xr2:uid="{00000000-000D-0000-FFFF-FFFF00000000}"/>
  </bookViews>
  <sheets>
    <sheet name="20210319" sheetId="20" r:id="rId1"/>
    <sheet name="20210220" sheetId="19" r:id="rId2"/>
    <sheet name="20210218" sheetId="18" r:id="rId3"/>
    <sheet name="20210131" sheetId="17" r:id="rId4"/>
    <sheet name="20210130" sheetId="16" r:id="rId5"/>
    <sheet name="20210121" sheetId="15" r:id="rId6"/>
    <sheet name="20201128" sheetId="14" r:id="rId7"/>
    <sheet name="20201122" sheetId="13" r:id="rId8"/>
    <sheet name="20201121" sheetId="12" r:id="rId9"/>
    <sheet name="20201028" sheetId="11" r:id="rId10"/>
    <sheet name="20201027" sheetId="10" r:id="rId11"/>
    <sheet name="20201014" sheetId="9" r:id="rId12"/>
    <sheet name="20201013" sheetId="8" r:id="rId13"/>
    <sheet name="20201005" sheetId="7" r:id="rId14"/>
    <sheet name="20200930" sheetId="6" r:id="rId15"/>
    <sheet name="20200925" sheetId="5" r:id="rId16"/>
    <sheet name="20200924" sheetId="4" r:id="rId17"/>
    <sheet name="20200817" sheetId="3" r:id="rId18"/>
    <sheet name="20200811" sheetId="2" r:id="rId19"/>
  </sheets>
  <externalReferences>
    <externalReference r:id="rId2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0" l="1"/>
  <c r="C2" i="20"/>
  <c r="D2" i="20"/>
  <c r="A3" i="20"/>
  <c r="C3" i="20"/>
  <c r="D3" i="20"/>
  <c r="A4" i="20"/>
  <c r="C4" i="20"/>
  <c r="D4" i="20"/>
  <c r="A5" i="20"/>
  <c r="C5" i="20"/>
  <c r="C8" i="20" s="1"/>
  <c r="D5" i="20"/>
  <c r="A6" i="20"/>
  <c r="C6" i="20"/>
  <c r="D6" i="20"/>
  <c r="A7" i="20"/>
  <c r="C7" i="20"/>
  <c r="D7" i="20"/>
  <c r="E8" i="20"/>
  <c r="G8" i="20"/>
  <c r="C14" i="3"/>
  <c r="E5" i="19"/>
  <c r="G5" i="19"/>
  <c r="E20" i="18"/>
  <c r="G20" i="18"/>
  <c r="E5" i="17" l="1"/>
  <c r="G5" i="17"/>
  <c r="E91" i="16"/>
  <c r="G91" i="16"/>
  <c r="A2" i="16" l="1"/>
  <c r="C2" i="16"/>
  <c r="D2" i="16"/>
  <c r="C2" i="11" l="1"/>
  <c r="A65" i="12"/>
  <c r="D39" i="12"/>
  <c r="A24" i="16"/>
  <c r="C4" i="13"/>
  <c r="D44" i="16"/>
  <c r="A2" i="19"/>
  <c r="C2" i="18"/>
  <c r="C6" i="18"/>
  <c r="C10" i="18"/>
  <c r="C14" i="18"/>
  <c r="C18" i="18"/>
  <c r="A17" i="18"/>
  <c r="C2" i="19"/>
  <c r="D2" i="18"/>
  <c r="D6" i="18"/>
  <c r="D10" i="18"/>
  <c r="D14" i="18"/>
  <c r="D18" i="18"/>
  <c r="A10" i="18"/>
  <c r="D2" i="19"/>
  <c r="A3" i="18"/>
  <c r="A7" i="18"/>
  <c r="A11" i="18"/>
  <c r="A15" i="18"/>
  <c r="A19" i="18"/>
  <c r="A3" i="19"/>
  <c r="C3" i="18"/>
  <c r="C7" i="18"/>
  <c r="C11" i="18"/>
  <c r="C15" i="18"/>
  <c r="C19" i="18"/>
  <c r="C3" i="19"/>
  <c r="D3" i="18"/>
  <c r="D7" i="18"/>
  <c r="D11" i="18"/>
  <c r="D15" i="18"/>
  <c r="D19" i="18"/>
  <c r="A2" i="18"/>
  <c r="D3" i="19"/>
  <c r="A4" i="18"/>
  <c r="A8" i="18"/>
  <c r="A12" i="18"/>
  <c r="A16" i="18"/>
  <c r="D12" i="18"/>
  <c r="A18" i="18"/>
  <c r="A4" i="19"/>
  <c r="C4" i="18"/>
  <c r="C8" i="18"/>
  <c r="C12" i="18"/>
  <c r="C16" i="18"/>
  <c r="D16" i="18"/>
  <c r="A14" i="18"/>
  <c r="C4" i="19"/>
  <c r="D4" i="18"/>
  <c r="D8" i="18"/>
  <c r="A6" i="18"/>
  <c r="D4" i="19"/>
  <c r="A5" i="18"/>
  <c r="A9" i="18"/>
  <c r="A13" i="18"/>
  <c r="C5" i="18"/>
  <c r="C9" i="18"/>
  <c r="C13" i="18"/>
  <c r="C17" i="18"/>
  <c r="D5" i="18"/>
  <c r="D9" i="18"/>
  <c r="D13" i="18"/>
  <c r="D17" i="18"/>
  <c r="A13" i="11"/>
  <c r="C49" i="16"/>
  <c r="D58" i="16"/>
  <c r="A49" i="16"/>
  <c r="C35" i="4"/>
  <c r="A19" i="12"/>
  <c r="A4" i="12"/>
  <c r="D12" i="3"/>
  <c r="D9" i="13"/>
  <c r="C24" i="16"/>
  <c r="D42" i="12"/>
  <c r="C13" i="3"/>
  <c r="D17" i="3"/>
  <c r="D7" i="11"/>
  <c r="A15" i="16"/>
  <c r="C4" i="14"/>
  <c r="A34" i="12"/>
  <c r="D50" i="4"/>
  <c r="D38" i="12"/>
  <c r="C54" i="4"/>
  <c r="D15" i="16"/>
  <c r="D82" i="16"/>
  <c r="C48" i="16"/>
  <c r="C72" i="16"/>
  <c r="A11" i="13"/>
  <c r="A74" i="16"/>
  <c r="A10" i="11"/>
  <c r="A73" i="12"/>
  <c r="A3" i="11"/>
  <c r="D5" i="4"/>
  <c r="C54" i="16"/>
  <c r="A35" i="16"/>
  <c r="D6" i="6"/>
  <c r="A18" i="16"/>
  <c r="C3" i="13"/>
  <c r="D3" i="2"/>
  <c r="C4" i="12"/>
  <c r="C12" i="3"/>
  <c r="C63" i="16"/>
  <c r="C90" i="16"/>
  <c r="C16" i="16"/>
  <c r="D7" i="16"/>
  <c r="A37" i="16"/>
  <c r="D2" i="8"/>
  <c r="A6" i="13"/>
  <c r="D6" i="16"/>
  <c r="C44" i="16"/>
  <c r="C4" i="6"/>
  <c r="D78" i="16"/>
  <c r="C2" i="3"/>
  <c r="D22" i="12"/>
  <c r="D16" i="12"/>
  <c r="D14" i="16"/>
  <c r="C7" i="6"/>
  <c r="C18" i="2"/>
  <c r="D31" i="4"/>
  <c r="A6" i="16"/>
  <c r="C8" i="2"/>
  <c r="D4" i="17"/>
  <c r="D15" i="12"/>
  <c r="D2" i="9"/>
  <c r="D4" i="13"/>
  <c r="A66" i="12"/>
  <c r="D59" i="16"/>
  <c r="D39" i="16"/>
  <c r="D6" i="11"/>
  <c r="A69" i="16"/>
  <c r="D49" i="4"/>
  <c r="D16" i="4"/>
  <c r="C4" i="3"/>
  <c r="C10" i="3"/>
  <c r="D4" i="11"/>
  <c r="C26" i="12"/>
  <c r="D21" i="4"/>
  <c r="D7" i="13"/>
  <c r="D14" i="3"/>
  <c r="D6" i="12"/>
  <c r="A6" i="12"/>
  <c r="A58" i="12"/>
  <c r="A84" i="16"/>
  <c r="C23" i="4"/>
  <c r="A52" i="16"/>
  <c r="A14" i="12"/>
  <c r="D27" i="12"/>
  <c r="C13" i="16"/>
  <c r="C5" i="10"/>
  <c r="A21" i="12"/>
  <c r="C10" i="11"/>
  <c r="C2" i="8"/>
  <c r="A12" i="16"/>
  <c r="A46" i="12"/>
  <c r="D11" i="3"/>
  <c r="D26" i="4"/>
  <c r="A10" i="12"/>
  <c r="A15" i="12"/>
  <c r="A12" i="12"/>
  <c r="C51" i="12"/>
  <c r="C75" i="16"/>
  <c r="D70" i="12"/>
  <c r="C3" i="5"/>
  <c r="D19" i="16"/>
  <c r="A61" i="16"/>
  <c r="A6" i="11"/>
  <c r="D33" i="16"/>
  <c r="D32" i="12"/>
  <c r="D4" i="7"/>
  <c r="A32" i="12"/>
  <c r="D19" i="3"/>
  <c r="A4" i="11"/>
  <c r="C45" i="4"/>
  <c r="D5" i="6"/>
  <c r="C14" i="11"/>
  <c r="C52" i="16"/>
  <c r="D10" i="11"/>
  <c r="C40" i="16"/>
  <c r="D44" i="12"/>
  <c r="A33" i="12"/>
  <c r="D3" i="3"/>
  <c r="A28" i="16"/>
  <c r="A48" i="16"/>
  <c r="A54" i="12"/>
  <c r="A76" i="16"/>
  <c r="C69" i="16"/>
  <c r="D48" i="12"/>
  <c r="D46" i="4"/>
  <c r="D3" i="13"/>
  <c r="D4" i="9"/>
  <c r="D55" i="16"/>
  <c r="D81" i="16"/>
  <c r="A52" i="12"/>
  <c r="D7" i="9"/>
  <c r="D10" i="13"/>
  <c r="A60" i="12"/>
  <c r="C74" i="16"/>
  <c r="C26" i="16"/>
  <c r="D2" i="10"/>
  <c r="C39" i="4"/>
  <c r="D54" i="12"/>
  <c r="A33" i="16"/>
  <c r="A25" i="16"/>
  <c r="C13" i="2"/>
  <c r="A24" i="12"/>
  <c r="D8" i="13"/>
  <c r="C8" i="13"/>
  <c r="C51" i="16"/>
  <c r="D69" i="16"/>
  <c r="D13" i="10"/>
  <c r="C53" i="4"/>
  <c r="D33" i="12"/>
  <c r="A75" i="16"/>
  <c r="A53" i="16"/>
  <c r="C34" i="12"/>
  <c r="A2" i="11"/>
  <c r="C3" i="6"/>
  <c r="D22" i="4"/>
  <c r="A58" i="16"/>
  <c r="A17" i="11"/>
  <c r="D71" i="12"/>
  <c r="A8" i="16"/>
  <c r="C50" i="4"/>
  <c r="C12" i="11"/>
  <c r="D5" i="2"/>
  <c r="D53" i="16"/>
  <c r="C14" i="2"/>
  <c r="C21" i="16"/>
  <c r="D47" i="16"/>
  <c r="A83" i="16"/>
  <c r="C65" i="12"/>
  <c r="C17" i="12"/>
  <c r="C30" i="12"/>
  <c r="A7" i="11"/>
  <c r="D2" i="4"/>
  <c r="C3" i="4"/>
  <c r="D32" i="16"/>
  <c r="D87" i="16"/>
  <c r="C89" i="16"/>
  <c r="D4" i="12"/>
  <c r="D11" i="16"/>
  <c r="C73" i="16"/>
  <c r="A30" i="16"/>
  <c r="D28" i="4"/>
  <c r="C22" i="16"/>
  <c r="A3" i="16"/>
  <c r="A29" i="16"/>
  <c r="A70" i="12"/>
  <c r="D7" i="4"/>
  <c r="D25" i="4"/>
  <c r="C17" i="10"/>
  <c r="C16" i="4"/>
  <c r="C2" i="9"/>
  <c r="D3" i="4"/>
  <c r="C59" i="12"/>
  <c r="D12" i="4"/>
  <c r="C12" i="10"/>
  <c r="D66" i="16"/>
  <c r="C28" i="12"/>
  <c r="C45" i="16"/>
  <c r="C5" i="12"/>
  <c r="C39" i="12"/>
  <c r="D43" i="4"/>
  <c r="D20" i="16"/>
  <c r="C49" i="12"/>
  <c r="A44" i="16"/>
  <c r="A28" i="12"/>
  <c r="C3" i="10"/>
  <c r="D23" i="4"/>
  <c r="C60" i="12"/>
  <c r="C33" i="16"/>
  <c r="D3" i="17"/>
  <c r="C7" i="16"/>
  <c r="D29" i="4"/>
  <c r="C50" i="16"/>
  <c r="C74" i="12"/>
  <c r="C17" i="16"/>
  <c r="D24" i="12"/>
  <c r="C5" i="11"/>
  <c r="C4" i="16"/>
  <c r="D53" i="4"/>
  <c r="C16" i="2"/>
  <c r="D61" i="12"/>
  <c r="D74" i="12"/>
  <c r="A9" i="12"/>
  <c r="C5" i="3"/>
  <c r="D56" i="4"/>
  <c r="D56" i="12"/>
  <c r="A59" i="16"/>
  <c r="C18" i="3"/>
  <c r="D90" i="16"/>
  <c r="D80" i="16"/>
  <c r="D6" i="4"/>
  <c r="C2" i="2"/>
  <c r="C9" i="11"/>
  <c r="D22" i="16"/>
  <c r="C73" i="12"/>
  <c r="D45" i="16"/>
  <c r="D4" i="4"/>
  <c r="D39" i="4"/>
  <c r="C46" i="16"/>
  <c r="D9" i="12"/>
  <c r="A37" i="12"/>
  <c r="D49" i="16"/>
  <c r="C32" i="4"/>
  <c r="C80" i="16"/>
  <c r="C57" i="12"/>
  <c r="D42" i="16"/>
  <c r="D68" i="12"/>
  <c r="C53" i="12"/>
  <c r="C52" i="4"/>
  <c r="D65" i="12"/>
  <c r="C63" i="12"/>
  <c r="A22" i="12"/>
  <c r="D19" i="12"/>
  <c r="A15" i="11"/>
  <c r="C61" i="12"/>
  <c r="A14" i="16"/>
  <c r="A69" i="12"/>
  <c r="C4" i="17"/>
  <c r="C79" i="16"/>
  <c r="C2" i="6"/>
  <c r="D73" i="16"/>
  <c r="C42" i="4"/>
  <c r="A25" i="12"/>
  <c r="D52" i="16"/>
  <c r="D36" i="12"/>
  <c r="D17" i="11"/>
  <c r="D4" i="14"/>
  <c r="C23" i="16"/>
  <c r="D17" i="12"/>
  <c r="A57" i="12"/>
  <c r="D11" i="11"/>
  <c r="A2" i="14"/>
  <c r="C9" i="13"/>
  <c r="D10" i="2"/>
  <c r="A54" i="16"/>
  <c r="C47" i="4"/>
  <c r="C2" i="15"/>
  <c r="C35" i="12"/>
  <c r="C5" i="2"/>
  <c r="D12" i="11"/>
  <c r="A71" i="12"/>
  <c r="A3" i="14"/>
  <c r="D8" i="3"/>
  <c r="D49" i="12"/>
  <c r="C43" i="4"/>
  <c r="C55" i="4"/>
  <c r="D16" i="2"/>
  <c r="C6" i="9"/>
  <c r="A16" i="12"/>
  <c r="D18" i="10"/>
  <c r="C3" i="9"/>
  <c r="D7" i="6"/>
  <c r="C2" i="14"/>
  <c r="A2" i="17"/>
  <c r="A23" i="16"/>
  <c r="C14" i="12"/>
  <c r="A34" i="16"/>
  <c r="C32" i="12"/>
  <c r="C34" i="16"/>
  <c r="D5" i="16"/>
  <c r="D30" i="4"/>
  <c r="A88" i="16"/>
  <c r="C9" i="10"/>
  <c r="D23" i="12"/>
  <c r="D9" i="4"/>
  <c r="C46" i="4"/>
  <c r="C54" i="12"/>
  <c r="D62" i="12"/>
  <c r="A4" i="13"/>
  <c r="D33" i="4"/>
  <c r="D29" i="16"/>
  <c r="C68" i="12"/>
  <c r="D40" i="12"/>
  <c r="D13" i="11"/>
  <c r="D37" i="16"/>
  <c r="D47" i="4"/>
  <c r="C10" i="16"/>
  <c r="D88" i="16"/>
  <c r="D36" i="16"/>
  <c r="D62" i="16"/>
  <c r="A17" i="12"/>
  <c r="A22" i="16"/>
  <c r="A8" i="13"/>
  <c r="C7" i="10"/>
  <c r="C11" i="12"/>
  <c r="A17" i="16"/>
  <c r="D13" i="12"/>
  <c r="D43" i="12"/>
  <c r="D20" i="12"/>
  <c r="D60" i="12"/>
  <c r="D64" i="16"/>
  <c r="D69" i="12"/>
  <c r="D67" i="16"/>
  <c r="A2" i="12"/>
  <c r="A9" i="11"/>
  <c r="C30" i="16"/>
  <c r="C45" i="12"/>
  <c r="C56" i="12"/>
  <c r="C5" i="7"/>
  <c r="D45" i="4"/>
  <c r="C76" i="16"/>
  <c r="D3" i="6"/>
  <c r="C4" i="2"/>
  <c r="C34" i="4"/>
  <c r="D13" i="16"/>
  <c r="A12" i="11"/>
  <c r="D2" i="14"/>
  <c r="A4" i="14"/>
  <c r="C29" i="4"/>
  <c r="D17" i="10"/>
  <c r="C17" i="11"/>
  <c r="C7" i="3"/>
  <c r="C72" i="12"/>
  <c r="C82" i="16"/>
  <c r="C13" i="12"/>
  <c r="C38" i="4"/>
  <c r="A59" i="12"/>
  <c r="D9" i="11"/>
  <c r="D17" i="2"/>
  <c r="D26" i="16"/>
  <c r="C85" i="16"/>
  <c r="C27" i="4"/>
  <c r="A42" i="12"/>
  <c r="D14" i="10"/>
  <c r="A36" i="12"/>
  <c r="C2" i="12"/>
  <c r="C6" i="11"/>
  <c r="D16" i="3"/>
  <c r="C9" i="2"/>
  <c r="D8" i="4"/>
  <c r="C18" i="4"/>
  <c r="C88" i="16"/>
  <c r="D84" i="16"/>
  <c r="A41" i="16"/>
  <c r="C27" i="12"/>
  <c r="A85" i="16"/>
  <c r="C28" i="4"/>
  <c r="C71" i="16"/>
  <c r="D16" i="11"/>
  <c r="D4" i="3"/>
  <c r="C61" i="16"/>
  <c r="C10" i="4"/>
  <c r="D52" i="4"/>
  <c r="C2" i="17"/>
  <c r="D8" i="2"/>
  <c r="A50" i="16"/>
  <c r="A3" i="17"/>
  <c r="D2" i="12"/>
  <c r="C6" i="7"/>
  <c r="A74" i="12"/>
  <c r="C16" i="3"/>
  <c r="C28" i="16"/>
  <c r="D2" i="6"/>
  <c r="D51" i="12"/>
  <c r="C42" i="12"/>
  <c r="D50" i="16"/>
  <c r="C15" i="11"/>
  <c r="A86" i="16"/>
  <c r="D44" i="4"/>
  <c r="A2" i="13"/>
  <c r="D10" i="10"/>
  <c r="D77" i="16"/>
  <c r="A60" i="16"/>
  <c r="C18" i="10"/>
  <c r="C22" i="12"/>
  <c r="C18" i="16"/>
  <c r="A39" i="16"/>
  <c r="D31" i="16"/>
  <c r="D3" i="8"/>
  <c r="C43" i="12"/>
  <c r="C35" i="16"/>
  <c r="C41" i="4"/>
  <c r="D70" i="16"/>
  <c r="D67" i="12"/>
  <c r="D10" i="4"/>
  <c r="C4" i="11"/>
  <c r="A66" i="16"/>
  <c r="A36" i="16"/>
  <c r="A4" i="17"/>
  <c r="A49" i="12"/>
  <c r="C8" i="11"/>
  <c r="D6" i="3"/>
  <c r="A7" i="16"/>
  <c r="D6" i="10"/>
  <c r="A13" i="12"/>
  <c r="A41" i="12"/>
  <c r="A11" i="16"/>
  <c r="A19" i="16"/>
  <c r="A89" i="16"/>
  <c r="A14" i="11"/>
  <c r="D2" i="11"/>
  <c r="C7" i="11"/>
  <c r="C31" i="4"/>
  <c r="D68" i="16"/>
  <c r="A72" i="16"/>
  <c r="C81" i="16"/>
  <c r="A51" i="16"/>
  <c r="C10" i="12"/>
  <c r="D24" i="16"/>
  <c r="D14" i="11"/>
  <c r="C21" i="3"/>
  <c r="D35" i="16"/>
  <c r="D2" i="2"/>
  <c r="C20" i="4"/>
  <c r="C55" i="12"/>
  <c r="C5" i="13"/>
  <c r="C2" i="13"/>
  <c r="D79" i="16"/>
  <c r="C4" i="10"/>
  <c r="D17" i="4"/>
  <c r="D28" i="12"/>
  <c r="D86" i="16"/>
  <c r="D46" i="12"/>
  <c r="C25" i="12"/>
  <c r="D28" i="16"/>
  <c r="A13" i="16"/>
  <c r="C5" i="16"/>
  <c r="D5" i="12"/>
  <c r="C11" i="13"/>
  <c r="D2" i="7"/>
  <c r="D3" i="10"/>
  <c r="C31" i="12"/>
  <c r="C4" i="9"/>
  <c r="A11" i="11"/>
  <c r="C15" i="2"/>
  <c r="D12" i="16"/>
  <c r="A64" i="16"/>
  <c r="A5" i="12"/>
  <c r="A30" i="12"/>
  <c r="C20" i="10"/>
  <c r="A8" i="11"/>
  <c r="D51" i="4"/>
  <c r="A62" i="12"/>
  <c r="C20" i="16"/>
  <c r="C2" i="4"/>
  <c r="C44" i="4"/>
  <c r="D53" i="12"/>
  <c r="C7" i="2"/>
  <c r="C16" i="12"/>
  <c r="C9" i="4"/>
  <c r="C47" i="12"/>
  <c r="D47" i="12"/>
  <c r="D13" i="3"/>
  <c r="D2" i="5"/>
  <c r="C68" i="16"/>
  <c r="A65" i="16"/>
  <c r="D12" i="10"/>
  <c r="A21" i="16"/>
  <c r="C3" i="17"/>
  <c r="D18" i="3"/>
  <c r="C3" i="8"/>
  <c r="D4" i="2"/>
  <c r="A27" i="16"/>
  <c r="C16" i="10"/>
  <c r="D21" i="3"/>
  <c r="D16" i="10"/>
  <c r="D75" i="12"/>
  <c r="C48" i="12"/>
  <c r="D45" i="12"/>
  <c r="D13" i="2"/>
  <c r="C8" i="3"/>
  <c r="A68" i="16"/>
  <c r="C6" i="6"/>
  <c r="D57" i="16"/>
  <c r="C15" i="10"/>
  <c r="D17" i="16"/>
  <c r="A20" i="12"/>
  <c r="A23" i="12"/>
  <c r="C3" i="7"/>
  <c r="C22" i="4"/>
  <c r="C41" i="16"/>
  <c r="A44" i="12"/>
  <c r="C14" i="4"/>
  <c r="C7" i="13"/>
  <c r="C50" i="12"/>
  <c r="C18" i="12"/>
  <c r="A11" i="12"/>
  <c r="D3" i="14"/>
  <c r="C11" i="4"/>
  <c r="D65" i="16"/>
  <c r="D30" i="12"/>
  <c r="A3" i="13"/>
  <c r="A53" i="12"/>
  <c r="C4" i="7"/>
  <c r="D5" i="3"/>
  <c r="C40" i="12"/>
  <c r="D89" i="16"/>
  <c r="A55" i="12"/>
  <c r="C58" i="12"/>
  <c r="C75" i="12"/>
  <c r="D54" i="4"/>
  <c r="D18" i="4"/>
  <c r="C5" i="6"/>
  <c r="C84" i="16"/>
  <c r="C12" i="12"/>
  <c r="A32" i="16"/>
  <c r="C36" i="16"/>
  <c r="C36" i="12"/>
  <c r="C17" i="2"/>
  <c r="C64" i="16"/>
  <c r="D48" i="16"/>
  <c r="D21" i="16"/>
  <c r="D36" i="4"/>
  <c r="D11" i="10"/>
  <c r="D34" i="16"/>
  <c r="C5" i="14"/>
  <c r="C62" i="12"/>
  <c r="D26" i="12"/>
  <c r="D41" i="12"/>
  <c r="D7" i="2"/>
  <c r="C19" i="10"/>
  <c r="C67" i="12"/>
  <c r="A31" i="16"/>
  <c r="D60" i="16"/>
  <c r="C3" i="3"/>
  <c r="D85" i="16"/>
  <c r="D7" i="10"/>
  <c r="D18" i="12"/>
  <c r="D20" i="10"/>
  <c r="C13" i="4"/>
  <c r="C3" i="12"/>
  <c r="D8" i="16"/>
  <c r="C19" i="2"/>
  <c r="D55" i="4"/>
  <c r="D18" i="16"/>
  <c r="C16" i="11"/>
  <c r="C24" i="4"/>
  <c r="D29" i="12"/>
  <c r="C49" i="4"/>
  <c r="A56" i="16"/>
  <c r="D7" i="3"/>
  <c r="C8" i="10"/>
  <c r="C59" i="16"/>
  <c r="C21" i="12"/>
  <c r="A16" i="16"/>
  <c r="C62" i="16"/>
  <c r="D75" i="16"/>
  <c r="D25" i="16"/>
  <c r="C24" i="12"/>
  <c r="A62" i="16"/>
  <c r="C15" i="12"/>
  <c r="D37" i="4"/>
  <c r="D37" i="12"/>
  <c r="A39" i="12"/>
  <c r="D15" i="2"/>
  <c r="D8" i="11"/>
  <c r="D10" i="12"/>
  <c r="A56" i="12"/>
  <c r="C14" i="10"/>
  <c r="A26" i="16"/>
  <c r="A50" i="12"/>
  <c r="A45" i="12"/>
  <c r="D71" i="16"/>
  <c r="D35" i="4"/>
  <c r="D41" i="4"/>
  <c r="D15" i="11"/>
  <c r="A90" i="16"/>
  <c r="C12" i="4"/>
  <c r="A78" i="16"/>
  <c r="C3" i="16"/>
  <c r="A38" i="12"/>
  <c r="A81" i="16"/>
  <c r="C55" i="16"/>
  <c r="C27" i="16"/>
  <c r="A40" i="12"/>
  <c r="D12" i="12"/>
  <c r="A20" i="16"/>
  <c r="C44" i="12"/>
  <c r="C2" i="10"/>
  <c r="A47" i="12"/>
  <c r="A16" i="11"/>
  <c r="C3" i="11"/>
  <c r="C17" i="3"/>
  <c r="C3" i="2"/>
  <c r="C11" i="3"/>
  <c r="C7" i="4"/>
  <c r="C20" i="3"/>
  <c r="C8" i="12"/>
  <c r="A5" i="16"/>
  <c r="C42" i="16"/>
  <c r="D35" i="12"/>
  <c r="A77" i="16"/>
  <c r="C57" i="16"/>
  <c r="C26" i="4"/>
  <c r="D27" i="4"/>
  <c r="D58" i="12"/>
  <c r="A75" i="12"/>
  <c r="C19" i="3"/>
  <c r="D30" i="16"/>
  <c r="D4" i="6"/>
  <c r="A9" i="13"/>
  <c r="C19" i="4"/>
  <c r="C53" i="16"/>
  <c r="D7" i="7"/>
  <c r="C13" i="10"/>
  <c r="C10" i="10"/>
  <c r="D72" i="12"/>
  <c r="C38" i="12"/>
  <c r="D73" i="12"/>
  <c r="A67" i="16"/>
  <c r="C9" i="16"/>
  <c r="D54" i="16"/>
  <c r="D10" i="16"/>
  <c r="D6" i="9"/>
  <c r="A26" i="12"/>
  <c r="D24" i="4"/>
  <c r="A67" i="12"/>
  <c r="A42" i="16"/>
  <c r="D11" i="4"/>
  <c r="A10" i="16"/>
  <c r="D61" i="16"/>
  <c r="C58" i="16"/>
  <c r="C66" i="12"/>
  <c r="A46" i="16"/>
  <c r="D5" i="9"/>
  <c r="C32" i="16"/>
  <c r="A71" i="16"/>
  <c r="C6" i="13"/>
  <c r="A61" i="12"/>
  <c r="A64" i="12"/>
  <c r="D8" i="12"/>
  <c r="A9" i="16"/>
  <c r="C46" i="12"/>
  <c r="D14" i="12"/>
  <c r="D9" i="3"/>
  <c r="D2" i="13"/>
  <c r="A5" i="13"/>
  <c r="C4" i="4"/>
  <c r="A70" i="16"/>
  <c r="D2" i="17"/>
  <c r="D11" i="12"/>
  <c r="D15" i="4"/>
  <c r="D57" i="12"/>
  <c r="A40" i="16"/>
  <c r="D34" i="12"/>
  <c r="D3" i="11"/>
  <c r="C3" i="14"/>
  <c r="C37" i="12"/>
  <c r="A73" i="16"/>
  <c r="D5" i="7"/>
  <c r="C48" i="4"/>
  <c r="C6" i="2"/>
  <c r="A4" i="16"/>
  <c r="C51" i="4"/>
  <c r="D56" i="16"/>
  <c r="D46" i="16"/>
  <c r="C11" i="11"/>
  <c r="D63" i="16"/>
  <c r="C33" i="12"/>
  <c r="A43" i="12"/>
  <c r="D11" i="2"/>
  <c r="D4" i="16"/>
  <c r="D48" i="4"/>
  <c r="A35" i="12"/>
  <c r="A63" i="16"/>
  <c r="D55" i="12"/>
  <c r="C56" i="4"/>
  <c r="C83" i="16"/>
  <c r="D14" i="2"/>
  <c r="A87" i="16"/>
  <c r="C39" i="16"/>
  <c r="D51" i="16"/>
  <c r="D38" i="4"/>
  <c r="C9" i="3"/>
  <c r="D66" i="12"/>
  <c r="C40" i="4"/>
  <c r="C21" i="4"/>
  <c r="D5" i="10"/>
  <c r="D7" i="12"/>
  <c r="C67" i="16"/>
  <c r="C15" i="3"/>
  <c r="C10" i="13"/>
  <c r="D40" i="16"/>
  <c r="D83" i="16"/>
  <c r="C66" i="16"/>
  <c r="C71" i="12"/>
  <c r="C47" i="16"/>
  <c r="A48" i="12"/>
  <c r="A5" i="11"/>
  <c r="C65" i="16"/>
  <c r="A8" i="12"/>
  <c r="C33" i="4"/>
  <c r="A29" i="12"/>
  <c r="D4" i="10"/>
  <c r="C70" i="16"/>
  <c r="D50" i="12"/>
  <c r="D23" i="16"/>
  <c r="C25" i="16"/>
  <c r="C43" i="16"/>
  <c r="A80" i="16"/>
  <c r="D64" i="12"/>
  <c r="C41" i="12"/>
  <c r="D3" i="5"/>
  <c r="C86" i="16"/>
  <c r="A57" i="16"/>
  <c r="C7" i="12"/>
  <c r="C2" i="7"/>
  <c r="C11" i="10"/>
  <c r="A51" i="12"/>
  <c r="D13" i="4"/>
  <c r="C64" i="12"/>
  <c r="C5" i="9"/>
  <c r="D32" i="4"/>
  <c r="A82" i="16"/>
  <c r="C36" i="4"/>
  <c r="D14" i="4"/>
  <c r="C13" i="11"/>
  <c r="D25" i="12"/>
  <c r="D21" i="12"/>
  <c r="C12" i="16"/>
  <c r="A79" i="16"/>
  <c r="D72" i="16"/>
  <c r="C12" i="2"/>
  <c r="D3" i="16"/>
  <c r="A3" i="12"/>
  <c r="C56" i="16"/>
  <c r="A27" i="12"/>
  <c r="C70" i="12"/>
  <c r="C30" i="4"/>
  <c r="D2" i="15"/>
  <c r="C2" i="5"/>
  <c r="A43" i="16"/>
  <c r="D15" i="3"/>
  <c r="C5" i="4"/>
  <c r="D31" i="12"/>
  <c r="C69" i="12"/>
  <c r="D74" i="16"/>
  <c r="D2" i="3"/>
  <c r="D11" i="13"/>
  <c r="D16" i="16"/>
  <c r="C23" i="12"/>
  <c r="C15" i="16"/>
  <c r="D5" i="13"/>
  <c r="D6" i="7"/>
  <c r="D9" i="10"/>
  <c r="C52" i="12"/>
  <c r="C38" i="16"/>
  <c r="C6" i="3"/>
  <c r="D34" i="4"/>
  <c r="C19" i="12"/>
  <c r="C15" i="4"/>
  <c r="C14" i="16"/>
  <c r="C11" i="16"/>
  <c r="A47" i="16"/>
  <c r="D42" i="4"/>
  <c r="D52" i="12"/>
  <c r="C37" i="4"/>
  <c r="D59" i="12"/>
  <c r="D76" i="16"/>
  <c r="C10" i="2"/>
  <c r="A68" i="12"/>
  <c r="C19" i="16"/>
  <c r="C78" i="16"/>
  <c r="A18" i="12"/>
  <c r="A31" i="12"/>
  <c r="D10" i="3"/>
  <c r="C17" i="4"/>
  <c r="C6" i="16"/>
  <c r="C25" i="4"/>
  <c r="A7" i="12"/>
  <c r="C9" i="12"/>
  <c r="D41" i="16"/>
  <c r="C8" i="16"/>
  <c r="C77" i="16"/>
  <c r="D19" i="4"/>
  <c r="C7" i="7"/>
  <c r="A5" i="14"/>
  <c r="D5" i="11"/>
  <c r="D3" i="12"/>
  <c r="C20" i="12"/>
  <c r="C6" i="4"/>
  <c r="C37" i="16"/>
  <c r="D12" i="2"/>
  <c r="D9" i="16"/>
  <c r="D20" i="3"/>
  <c r="A38" i="16"/>
  <c r="C31" i="16"/>
  <c r="D40" i="4"/>
  <c r="D27" i="16"/>
  <c r="D19" i="2"/>
  <c r="C8" i="4"/>
  <c r="D20" i="4"/>
  <c r="A10" i="13"/>
  <c r="C87" i="16"/>
  <c r="D43" i="16"/>
  <c r="A45" i="16"/>
  <c r="A55" i="16"/>
  <c r="D18" i="2"/>
  <c r="A72" i="12"/>
  <c r="D15" i="10"/>
  <c r="A2" i="15"/>
  <c r="C60" i="16"/>
  <c r="D8" i="10"/>
  <c r="A63" i="12"/>
  <c r="C29" i="16"/>
  <c r="D38" i="16"/>
  <c r="A7" i="13"/>
  <c r="C6" i="12"/>
  <c r="D3" i="7"/>
  <c r="C7" i="9"/>
  <c r="C6" i="10"/>
  <c r="D6" i="13"/>
  <c r="D6" i="2"/>
  <c r="D3" i="9"/>
  <c r="C29" i="12"/>
  <c r="C11" i="2"/>
  <c r="D5" i="14"/>
  <c r="D19" i="10"/>
  <c r="D9" i="2"/>
  <c r="D63" i="12"/>
  <c r="C5" i="19" l="1"/>
  <c r="C20" i="18"/>
  <c r="C91" i="16"/>
  <c r="C5" i="17"/>
</calcChain>
</file>

<file path=xl/sharedStrings.xml><?xml version="1.0" encoding="utf-8"?>
<sst xmlns="http://schemas.openxmlformats.org/spreadsheetml/2006/main" count="583" uniqueCount="49">
  <si>
    <r>
      <t xml:space="preserve">* Given was only referenced once
* Fail: Error text of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updated</t>
    </r>
  </si>
  <si>
    <t>Fail</t>
  </si>
  <si>
    <t>* Fail: user is not asked to confirm update</t>
  </si>
  <si>
    <t>Setting is taken into account</t>
  </si>
  <si>
    <t>Pass</t>
  </si>
  <si>
    <r>
      <t xml:space="preserve">Setting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taken into account</t>
    </r>
  </si>
  <si>
    <t>* cannot copy value from Then control
* Helper function is added as last function to .al object
* spaces removed from helper function</t>
  </si>
  <si>
    <t>* cannot copy value from Given control
* Helper function is added as last function to .al object
* spaces removed from helper function</t>
  </si>
  <si>
    <t>Notes</t>
  </si>
  <si>
    <t>Result</t>
  </si>
  <si>
    <t>Scenario</t>
  </si>
  <si>
    <t>Feature</t>
  </si>
  <si>
    <t>#</t>
  </si>
  <si>
    <t>GitHub Issue</t>
  </si>
  <si>
    <t>Everything OK, but known issue: Then control in TestScriptor page is already removed</t>
  </si>
  <si>
    <t>Everything OK, but known issue: Given control in TestScriptor page is already removed</t>
  </si>
  <si>
    <t>Everything OK, but known issue: Then control in TestScriptor page is already removed before user confirms</t>
  </si>
  <si>
    <t>Everything OK, but known issue: Given control in TestScriptor page is already removed before user confirms</t>
  </si>
  <si>
    <t>* Fail: Error text of helper function is not updated</t>
  </si>
  <si>
    <t>*  Fail: Error text of helper function is not updated</t>
  </si>
  <si>
    <t>Strange error message appears: "Element to be renamed wasn't found."</t>
  </si>
  <si>
    <t>Scenario created, but ID is 1. In current context of test-project it should be 3 being next available ID</t>
  </si>
  <si>
    <t>Rename of comment and helper function call is done on first Then, where it should have been on second/last Then</t>
  </si>
  <si>
    <t>Rename of comment and helper function call is done on first Given, where it should have been on second/last Given</t>
  </si>
  <si>
    <t>To "Valid Then" belongs helper function CreateValidThen, this should be renamed to CreateRenamedValidThen, instead a call to CheckRenamedValidThen is created (with no comment and no helper function</t>
  </si>
  <si>
    <t>Then text should be reverted to "Valid Then"</t>
  </si>
  <si>
    <t>When text should be reverted to "Valid When"</t>
  </si>
  <si>
    <t>Given text should be reverted to "Valid Given"</t>
  </si>
  <si>
    <t>To "Valid Given" belongs helper function CreateValidGiven, this should be renamed to CreateRenamedValidGiven, instead a call to MakeRenamedValidGiven is created (with no comment and no helper function</t>
  </si>
  <si>
    <t>Error: Cannot read property 'start' of undefined</t>
  </si>
  <si>
    <t>"Valid Then" is not removed from ATDD.TestScriptor page</t>
  </si>
  <si>
    <t>(1) "Valid Given" is not removed from ATDD.TestScriptor page
(2) ATDD.TestScriptor page does no longer show Scenario</t>
  </si>
  <si>
    <t>Setting is not taken into account</t>
  </si>
  <si>
    <t>Issue 2</t>
  </si>
  <si>
    <t>Issue</t>
  </si>
  <si>
    <r>
      <rPr>
        <sz val="11"/>
        <color theme="0" tint="-0.499984740745262"/>
        <rFont val="Calibri"/>
        <family val="2"/>
        <scheme val="minor"/>
      </rPr>
      <t>(1) "Valid Given" is not removed from ATDD.TestScriptor page</t>
    </r>
    <r>
      <rPr>
        <sz val="11"/>
        <color theme="1"/>
        <rFont val="Calibri"/>
        <family val="2"/>
        <scheme val="minor"/>
      </rPr>
      <t xml:space="preserve">
(2) ATDD.TestScriptor page does no longer show Scenario</t>
    </r>
  </si>
  <si>
    <t>Once TestScriptor page is open it does not take changed setting into account</t>
  </si>
  <si>
    <t>Duplicate Then control disappears from ATDD.TestScriptor page</t>
  </si>
  <si>
    <t>Error: ArrayIndex not passed</t>
  </si>
  <si>
    <t>Second test function (scenario) is renamed (Note tat this test has been removed)</t>
  </si>
  <si>
    <r>
      <t xml:space="preserve">Change in Scenario control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reverted</t>
    </r>
  </si>
  <si>
    <t>As a result test codeunit does not contain a scenario anymore, but TestScriptor still displays it</t>
  </si>
  <si>
    <t>Error: Unexpected type that's modified.</t>
  </si>
  <si>
    <t>cannot reproduce</t>
  </si>
  <si>
    <t>To "Valid Then" belongs helper function CreateValidThen, this should be renamed to CreateRenamedValidThen, instead a call to MakeRenamedValidThen is created (with no comment and no helper function</t>
  </si>
  <si>
    <t>0101</t>
  </si>
  <si>
    <t>Total</t>
  </si>
  <si>
    <t>Not able to work out test as the feature is not working well enough</t>
  </si>
  <si>
    <t>User is not ask to confirm 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</si>
</sst>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2" fillId="0" borderId="0" xfId="1" applyAlignment="1">
      <alignment vertical="top"/>
    </xf>
    <xf numFmtId="0" fontId="0" fillId="2" borderId="4" xfId="0" applyFill="1" applyBorder="1" applyAlignment="1">
      <alignment vertical="top"/>
    </xf>
    <xf numFmtId="0" fontId="2" fillId="2" borderId="3" xfId="1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2" borderId="1" xfId="0" applyFill="1" applyBorder="1" applyAlignment="1">
      <alignment vertical="top"/>
    </xf>
    <xf numFmtId="164" fontId="0" fillId="2" borderId="1" xfId="0" applyNumberFormat="1" applyFill="1" applyBorder="1" applyAlignment="1">
      <alignment vertical="top"/>
    </xf>
    <xf numFmtId="0" fontId="0" fillId="2" borderId="2" xfId="0" applyFill="1" applyBorder="1" applyAlignment="1">
      <alignment vertical="top"/>
    </xf>
  </cellXfs>
  <cellStyles count="2">
    <cellStyle name="Hyperlink" xfId="1" builtinId="8"/>
    <cellStyle name="Normal" xfId="0" builtinId="0"/>
  </cellStyles>
  <dxfs count="27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dd-test-scenarios-and-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ATDD Scenarios"/>
      <sheetName val="20221126"/>
      <sheetName val="Questions"/>
      <sheetName val="Missing Scenarios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E9644F6-05D9-4E95-B5A0-607DCBEF429B}" name="Table156913141718202" displayName="Table156913141718202" ref="A1:G8" totalsRowCount="1" headerRowDxfId="78" dataDxfId="77">
  <autoFilter ref="A1:G7" xr:uid="{F8344284-47AF-49AF-9E64-E03BD9F00473}"/>
  <sortState xmlns:xlrd2="http://schemas.microsoft.com/office/spreadsheetml/2017/richdata2" ref="A2:G3">
    <sortCondition ref="A1:A3"/>
  </sortState>
  <tableColumns count="7">
    <tableColumn id="1" xr3:uid="{9CDBCCAA-B4BB-4D15-92EA-2D699DFCCD0A}" name="GitHub Issue" totalsRowLabel="Total" dataDxfId="75" totalsRowDxfId="76">
      <calculatedColumnFormula>VLOOKUP(Table156913141718202[[#This Row],['#]],[1]!Table14[#Data],12,FALSE)</calculatedColumnFormula>
    </tableColumn>
    <tableColumn id="10" xr3:uid="{29A4A28F-C35B-4074-AB25-9D19C79E081E}" name="#" totalsRowLabel="0101" dataDxfId="73" totalsRowDxfId="74"/>
    <tableColumn id="2" xr3:uid="{91BC586B-5227-4D70-9FFF-F4416722E348}" name="Feature" totalsRowFunction="count" dataDxfId="71" totalsRowDxfId="72">
      <calculatedColumnFormula>VLOOKUP(Table156913141718202[[#This Row],['#]],[1]!Table14[#Data],2,FALSE)</calculatedColumnFormula>
    </tableColumn>
    <tableColumn id="3" xr3:uid="{A3988237-C6D4-4C80-AC26-406D5703BDB6}" name="Scenario" dataDxfId="69" totalsRowDxfId="70">
      <calculatedColumnFormula>VLOOKUP(Table156913141718202[[#This Row],['#]],[1]!Table14[#Data],6,FALSE)</calculatedColumnFormula>
    </tableColumn>
    <tableColumn id="7" xr3:uid="{1CD84B03-BCCF-48E0-A1DA-06FFA61642D7}" name="Result" totalsRowFunction="count" dataDxfId="67" totalsRowDxfId="68"/>
    <tableColumn id="9" xr3:uid="{6CEC1C14-1D0C-4594-A34A-80FB746DF386}" name="Notes" dataDxfId="65" totalsRowDxfId="66"/>
    <tableColumn id="4" xr3:uid="{FB643267-7515-4F8D-A93B-5692DA2D707D}" name="Issue" totalsRowFunction="count" dataDxfId="63" totalsRowDxfId="6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FC6CA3B-9516-4E9A-BF27-7149B6C91C94}" name="Table156913" displayName="Table156913" ref="A1:H17" totalsRowShown="0" headerRowDxfId="170" dataDxfId="169">
  <autoFilter ref="A1:H17" xr:uid="{F8344284-47AF-49AF-9E64-E03BD9F00473}"/>
  <tableColumns count="8">
    <tableColumn id="1" xr3:uid="{F049DD95-CBB6-4CF4-AECD-FFE9EFA9225F}" name="GitHub Issue" dataDxfId="168">
      <calculatedColumnFormula>VLOOKUP(Table156913[[#This Row],['#]],[1]!Table14[#Data],12,FALSE)</calculatedColumnFormula>
    </tableColumn>
    <tableColumn id="10" xr3:uid="{3F1C7698-2293-4A2C-B7C0-4DBB6CF0E963}" name="#" dataDxfId="167"/>
    <tableColumn id="2" xr3:uid="{095F1FFC-6CB5-40A3-BA57-56E07ECC5DFF}" name="Feature" dataDxfId="166">
      <calculatedColumnFormula>VLOOKUP(Table156913[[#This Row],['#]],[1]!Table14[#Data],2,FALSE)</calculatedColumnFormula>
    </tableColumn>
    <tableColumn id="3" xr3:uid="{92FC64C8-BA2C-4608-BABF-37803E5F32B7}" name="Scenario" dataDxfId="165">
      <calculatedColumnFormula>VLOOKUP(Table156913[[#This Row],['#]],[1]!Table14[#Data],6,FALSE)</calculatedColumnFormula>
    </tableColumn>
    <tableColumn id="7" xr3:uid="{D8859BCF-2778-4731-9B31-282100C936B6}" name="Result" dataDxfId="164"/>
    <tableColumn id="9" xr3:uid="{1F12BDA7-6B5C-44A5-A019-FB17D08F7B57}" name="Notes" dataDxfId="163"/>
    <tableColumn id="4" xr3:uid="{693E0BB4-2DC4-437F-9B72-7F30012CBE28}" name="Issue" dataDxfId="162"/>
    <tableColumn id="5" xr3:uid="{EF7CB576-7161-4A79-9067-E1E6E50DE81A}" name="Issue 2" dataDxfId="16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40179AD-E5D8-4EE8-9700-00CAB79D294E}" name="Table1561012" displayName="Table1561012" ref="A1:H20" totalsRowShown="0" headerRowDxfId="160" dataDxfId="159">
  <autoFilter ref="A1:H20" xr:uid="{F8344284-47AF-49AF-9E64-E03BD9F00473}"/>
  <tableColumns count="8">
    <tableColumn id="1" xr3:uid="{55E3B8C8-F10F-4605-A66E-73817D42A4AC}" name="GitHub Issue" dataDxfId="158"/>
    <tableColumn id="10" xr3:uid="{1D01CD7E-CE7A-46E0-9094-E48EC4E812F7}" name="#" dataDxfId="157"/>
    <tableColumn id="2" xr3:uid="{74EC06EB-7CBA-45ED-ADA4-37F743DBE530}" name="Feature" dataDxfId="156">
      <calculatedColumnFormula>VLOOKUP(Table1561012[[#This Row],['#]],[1]!Table14[#Data],2,FALSE)</calculatedColumnFormula>
    </tableColumn>
    <tableColumn id="3" xr3:uid="{EAC8A485-DE32-4AB9-B5F0-48E78CE4B246}" name="Scenario" dataDxfId="155">
      <calculatedColumnFormula>VLOOKUP(Table1561012[[#This Row],['#]],[1]!Table14[#Data],6,FALSE)</calculatedColumnFormula>
    </tableColumn>
    <tableColumn id="7" xr3:uid="{BF2B6AC7-09A3-4E65-B760-CB091327A3AE}" name="Result" dataDxfId="154"/>
    <tableColumn id="9" xr3:uid="{282C4C2A-2464-4CF7-9523-9A0CB7C7EE29}" name="Notes" dataDxfId="153"/>
    <tableColumn id="4" xr3:uid="{C276B215-15EF-4B27-B0D5-0BE0D0B2907C}" name="Issue" dataDxfId="152"/>
    <tableColumn id="5" xr3:uid="{529D0B5D-E5CF-4508-B52C-43B6A37D18CE}" name="Issue 2" dataDxfId="15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79DDCDC-6FE7-4B2F-940D-FC706BBEA4A6}" name="Table111" displayName="Table111" ref="A1:G7" totalsRowShown="0" headerRowDxfId="150" dataDxfId="149">
  <autoFilter ref="A1:G7" xr:uid="{F8344284-47AF-49AF-9E64-E03BD9F00473}"/>
  <sortState xmlns:xlrd2="http://schemas.microsoft.com/office/spreadsheetml/2017/richdata2" ref="A2:F7">
    <sortCondition ref="B1:B7"/>
  </sortState>
  <tableColumns count="7">
    <tableColumn id="1" xr3:uid="{5DB71EFE-0BD0-4F57-B252-2F07EE896089}" name="GitHub Issue" dataDxfId="148"/>
    <tableColumn id="10" xr3:uid="{952FB679-3CD2-4BAC-A972-B723C7656EBD}" name="#" dataDxfId="147"/>
    <tableColumn id="2" xr3:uid="{0493B1AA-97DD-4AF0-884B-769757075C7E}" name="Feature" dataDxfId="146">
      <calculatedColumnFormula>VLOOKUP(Table111[[#This Row],['#]],[1]!Table14[#Data],2,FALSE)</calculatedColumnFormula>
    </tableColumn>
    <tableColumn id="3" xr3:uid="{AF7D4B28-493E-4662-8260-00BC0726EB68}" name="Scenario" dataDxfId="145">
      <calculatedColumnFormula>VLOOKUP(Table111[[#This Row],['#]],[1]!Table14[#Data],6,FALSE)</calculatedColumnFormula>
    </tableColumn>
    <tableColumn id="7" xr3:uid="{4A72ED44-050F-4EF5-876A-55D26D5DAF80}" name="Result" dataDxfId="144"/>
    <tableColumn id="9" xr3:uid="{D44A7FF0-254A-482D-92E3-36D6B5CF3331}" name="Notes" dataDxfId="143"/>
    <tableColumn id="4" xr3:uid="{986B8609-766C-4F17-B4FE-EE68B195D1CE}" name="Issue" dataDxfId="14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8FEF855-D9B7-4B13-B1D7-D835735BE17B}" name="Table15610" displayName="Table15610" ref="A1:H3" totalsRowShown="0" headerRowDxfId="141" dataDxfId="140">
  <autoFilter ref="A1:H3" xr:uid="{F8344284-47AF-49AF-9E64-E03BD9F00473}"/>
  <tableColumns count="8">
    <tableColumn id="1" xr3:uid="{C6EFDEDE-76B4-4209-B4EC-DA1A18EB1E97}" name="GitHub Issue" dataDxfId="139"/>
    <tableColumn id="10" xr3:uid="{098AFD04-1402-4D76-99F4-42E88291CD78}" name="#" dataDxfId="138"/>
    <tableColumn id="2" xr3:uid="{A22ED63C-C67C-4B00-9624-32C3F944037E}" name="Feature" dataDxfId="137">
      <calculatedColumnFormula>VLOOKUP(Table15610[[#This Row],['#]],[1]!Table14[#Data],2,FALSE)</calculatedColumnFormula>
    </tableColumn>
    <tableColumn id="3" xr3:uid="{0FA99C46-646D-4E8F-B0BF-1140AA37D40A}" name="Scenario" dataDxfId="136">
      <calculatedColumnFormula>VLOOKUP(Table15610[[#This Row],['#]],[1]!Table14[#Data],6,FALSE)</calculatedColumnFormula>
    </tableColumn>
    <tableColumn id="7" xr3:uid="{5BC9D45B-40F1-46DC-B2C7-78D14AACF783}" name="Result" dataDxfId="135"/>
    <tableColumn id="9" xr3:uid="{A9EC8C02-2838-4482-9A0B-CA631C93AC74}" name="Notes" dataDxfId="134"/>
    <tableColumn id="4" xr3:uid="{E96BEF3B-15D4-4559-8F93-2C643E06E8D1}" name="Issue" dataDxfId="133"/>
    <tableColumn id="5" xr3:uid="{97AE6093-DFB3-42D0-B2E6-8E88C3C12FA7}" name="Issue 2" dataDxfId="13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4CF8F4-CE80-4A6C-AD27-B418C744F68F}" name="Table1569" displayName="Table1569" ref="A1:H7" totalsRowShown="0" headerRowDxfId="131" dataDxfId="130">
  <autoFilter ref="A1:H7" xr:uid="{F8344284-47AF-49AF-9E64-E03BD9F00473}"/>
  <tableColumns count="8">
    <tableColumn id="1" xr3:uid="{248814DF-5555-48D1-9D24-25C77E412F33}" name="GitHub Issue" dataDxfId="129"/>
    <tableColumn id="10" xr3:uid="{DAC0FF69-4A7B-44B9-8A64-DFAA331BA6B1}" name="#" dataDxfId="128"/>
    <tableColumn id="2" xr3:uid="{C47ECF80-F072-49CE-92EE-000858F57C33}" name="Feature" dataDxfId="127">
      <calculatedColumnFormula>VLOOKUP(Table1569[[#This Row],['#]],[1]!Table14[#Data],2,FALSE)</calculatedColumnFormula>
    </tableColumn>
    <tableColumn id="3" xr3:uid="{FCE57A87-2CF1-4AE6-AFB5-A6F87E64A8A7}" name="Scenario" dataDxfId="126">
      <calculatedColumnFormula>VLOOKUP(Table1569[[#This Row],['#]],[1]!Table14[#Data],6,FALSE)</calculatedColumnFormula>
    </tableColumn>
    <tableColumn id="7" xr3:uid="{6DD95B02-B080-42ED-B11F-42AF08CA790D}" name="Result" dataDxfId="125"/>
    <tableColumn id="9" xr3:uid="{BA282B2B-17BD-4261-9760-F2A925429F7A}" name="Notes" dataDxfId="124"/>
    <tableColumn id="4" xr3:uid="{0183AB17-AE90-4F38-BCEF-5EDD0F7F69C4}" name="Issue" dataDxfId="123"/>
    <tableColumn id="5" xr3:uid="{6F37CA82-D4F1-4817-A998-D7062FF308E8}" name="Issue 2" dataDxfId="12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D5D2FF-987A-4C4B-8287-5026B2C344A7}" name="Table1568" displayName="Table1568" ref="A1:G7" totalsRowShown="0" headerRowDxfId="121" dataDxfId="120">
  <autoFilter ref="A1:G7" xr:uid="{F8344284-47AF-49AF-9E64-E03BD9F00473}"/>
  <tableColumns count="7">
    <tableColumn id="1" xr3:uid="{DFA97F91-F25D-410C-A738-818C1315CE90}" name="GitHub Issue" dataDxfId="119"/>
    <tableColumn id="10" xr3:uid="{8A423300-CF45-42DD-9AF6-E565A7CBEE15}" name="#" dataDxfId="118"/>
    <tableColumn id="2" xr3:uid="{A58FE8A3-D520-4C85-914A-401B76F604A6}" name="Feature" dataDxfId="117">
      <calculatedColumnFormula>VLOOKUP(Table1568[[#This Row],['#]],[1]!Table14[#Data],2,FALSE)</calculatedColumnFormula>
    </tableColumn>
    <tableColumn id="3" xr3:uid="{8FD6A196-893D-483F-BF09-DF7AE9ACEE4A}" name="Scenario" dataDxfId="116">
      <calculatedColumnFormula>VLOOKUP(Table1568[[#This Row],['#]],[1]!Table14[#Data],6,FALSE)</calculatedColumnFormula>
    </tableColumn>
    <tableColumn id="7" xr3:uid="{7BE5BF66-1736-41B3-815E-22C1DAA5E223}" name="Result" dataDxfId="115"/>
    <tableColumn id="9" xr3:uid="{99539950-BFFA-452F-AA77-25B9B87A9CBF}" name="Notes" dataDxfId="114"/>
    <tableColumn id="4" xr3:uid="{775459C3-4D9D-4D39-8F6A-F5DCF4903870}" name="Issue" dataDxfId="11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AC8AB7-5573-4790-AA7F-FF6E5B2F17F0}" name="Table1567" displayName="Table1567" ref="A1:F3" totalsRowShown="0" headerRowDxfId="112" dataDxfId="111">
  <autoFilter ref="A1:F3" xr:uid="{F8344284-47AF-49AF-9E64-E03BD9F00473}"/>
  <tableColumns count="6">
    <tableColumn id="1" xr3:uid="{94C77221-7074-4F1C-A74C-5E453E4BFC90}" name="GitHub Issue" dataDxfId="110"/>
    <tableColumn id="10" xr3:uid="{13D7D9D4-76B1-4C39-BB48-F4BE5FCA510E}" name="#" dataDxfId="109"/>
    <tableColumn id="2" xr3:uid="{F0CE7E7A-B26F-463D-BFEC-A7D26F66E924}" name="Feature" dataDxfId="108">
      <calculatedColumnFormula>VLOOKUP(Table1567[[#This Row],['#]],[1]!Table14[#Data],2,FALSE)</calculatedColumnFormula>
    </tableColumn>
    <tableColumn id="3" xr3:uid="{EC4230E9-2E23-4E05-8AC2-BBCD98169A66}" name="Scenario" dataDxfId="107">
      <calculatedColumnFormula>VLOOKUP(Table1567[[#This Row],['#]],[1]!Table14[#Data],6,FALSE)</calculatedColumnFormula>
    </tableColumn>
    <tableColumn id="7" xr3:uid="{9B22461A-D8F9-4348-BA40-9D96FF1E5CAE}" name="Result" dataDxfId="106"/>
    <tableColumn id="9" xr3:uid="{E1ED6C50-B858-4476-B39D-6499153902DD}" name="Notes" dataDxfId="10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801C41-C59F-4D6D-97DB-707026ACD3C1}" name="Table156" displayName="Table156" ref="A1:H56" totalsRowShown="0" headerRowDxfId="104" dataDxfId="103">
  <autoFilter ref="A1:H56" xr:uid="{F8344284-47AF-49AF-9E64-E03BD9F00473}"/>
  <sortState xmlns:xlrd2="http://schemas.microsoft.com/office/spreadsheetml/2017/richdata2" ref="A2:H56">
    <sortCondition ref="A1:A56"/>
  </sortState>
  <tableColumns count="8">
    <tableColumn id="1" xr3:uid="{62FA5252-C97E-479F-BD0E-51EB8F86927E}" name="GitHub Issue" dataDxfId="102"/>
    <tableColumn id="10" xr3:uid="{88279534-B9B2-45EF-85ED-48B0CB30B0FC}" name="#" dataDxfId="101"/>
    <tableColumn id="2" xr3:uid="{65C1E46E-678E-4257-B598-65E6C48B5518}" name="Feature" dataDxfId="100">
      <calculatedColumnFormula>VLOOKUP(Table156[[#This Row],['#]],[1]!Table14[#Data],2,FALSE)</calculatedColumnFormula>
    </tableColumn>
    <tableColumn id="3" xr3:uid="{9BDB295D-43E6-4149-9BDB-0C68EF5BEA4F}" name="Scenario" dataDxfId="99">
      <calculatedColumnFormula>VLOOKUP(Table156[[#This Row],['#]],[1]!Table14[#Data],6,FALSE)</calculatedColumnFormula>
    </tableColumn>
    <tableColumn id="7" xr3:uid="{3D6CA3EE-871F-49D7-AEA4-105F31214D8D}" name="Result" dataDxfId="98"/>
    <tableColumn id="9" xr3:uid="{08CE583F-3E90-4BB7-9FD0-B61300756B3F}" name="Notes" dataDxfId="97"/>
    <tableColumn id="4" xr3:uid="{ED4FF26B-7742-450D-A2C7-E28622E770A8}" name="Issue" dataDxfId="96"/>
    <tableColumn id="5" xr3:uid="{8C2A13FB-6FA9-473F-8411-E2953BA508DA}" name="Issue 2" dataDxfId="95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40283B-A968-4A31-83B7-940851130152}" name="Table15" displayName="Table15" ref="A1:F21" totalsRowShown="0" headerRowDxfId="94" dataDxfId="93">
  <autoFilter ref="A1:F21" xr:uid="{F8344284-47AF-49AF-9E64-E03BD9F00473}"/>
  <sortState xmlns:xlrd2="http://schemas.microsoft.com/office/spreadsheetml/2017/richdata2" ref="A2:F21">
    <sortCondition ref="A1:A21"/>
  </sortState>
  <tableColumns count="6">
    <tableColumn id="1" xr3:uid="{C88BBA8B-13D1-4F8C-8228-1F627ECA93F3}" name="GitHub Issue" dataDxfId="92"/>
    <tableColumn id="10" xr3:uid="{C17894F7-82C1-41F9-A109-9D2BE65F4A6B}" name="#" dataDxfId="91"/>
    <tableColumn id="2" xr3:uid="{B20FB9C3-EBA7-4961-B8F0-A6492DB4ECA8}" name="Feature" dataDxfId="90">
      <calculatedColumnFormula>VLOOKUP(Table15[[#This Row],['#]],[1]!Table14[#Data],2,FALSE)</calculatedColumnFormula>
    </tableColumn>
    <tableColumn id="3" xr3:uid="{DB9C27DA-5910-400F-AEF3-F7CB64F76112}" name="Scenario" dataDxfId="89">
      <calculatedColumnFormula>VLOOKUP(Table15[[#This Row],['#]],[1]!Table14[#Data],6,FALSE)</calculatedColumnFormula>
    </tableColumn>
    <tableColumn id="7" xr3:uid="{EE5D19B8-A5A9-46A0-9116-C9340A380AE6}" name="Result" dataDxfId="88"/>
    <tableColumn id="9" xr3:uid="{EE39F3A9-2DC0-4B72-8030-6BA6C4137552}" name="Notes" dataDxfId="8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7DA563-DBA5-47B2-88E7-741D11EDC768}" name="Table1" displayName="Table1" ref="A1:F19" totalsRowShown="0" headerRowDxfId="86" dataDxfId="85">
  <autoFilter ref="A1:F19" xr:uid="{F8344284-47AF-49AF-9E64-E03BD9F00473}"/>
  <tableColumns count="6">
    <tableColumn id="1" xr3:uid="{87974612-E18C-48A1-9664-C54B638536B0}" name="GitHub Issue" dataDxfId="84"/>
    <tableColumn id="10" xr3:uid="{F6A07010-F1E9-4910-AF3B-6F8DF5829579}" name="#" dataDxfId="83"/>
    <tableColumn id="2" xr3:uid="{02982BB0-7410-4185-8CF1-D0B4FA55AF99}" name="Feature" dataDxfId="82">
      <calculatedColumnFormula>VLOOKUP(Table1[[#This Row],['#]],[1]!Table14[#Data],2,FALSE)</calculatedColumnFormula>
    </tableColumn>
    <tableColumn id="3" xr3:uid="{DEA89800-56FD-4648-9748-AFB5CE1C3B9D}" name="Scenario" dataDxfId="81">
      <calculatedColumnFormula>VLOOKUP(Table1[[#This Row],['#]],[1]!Table14[#Data],6,FALSE)</calculatedColumnFormula>
    </tableColumn>
    <tableColumn id="7" xr3:uid="{777A3026-0C2D-4E8E-87BB-6E1E61B95CE5}" name="Result" dataDxfId="80"/>
    <tableColumn id="9" xr3:uid="{A29A313E-BA52-41CC-802A-A04F1DB6E8D8}" name="Notes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0D73098-D1DF-40D6-A01C-4DA90A26A7E7}" name="Table1569131417181922" displayName="Table1569131417181922" ref="A1:G5" totalsRowCount="1" headerRowDxfId="270" dataDxfId="269">
  <autoFilter ref="A1:G4" xr:uid="{F8344284-47AF-49AF-9E64-E03BD9F00473}"/>
  <sortState xmlns:xlrd2="http://schemas.microsoft.com/office/spreadsheetml/2017/richdata2" ref="A2:G4">
    <sortCondition ref="A1:A4"/>
  </sortState>
  <tableColumns count="7">
    <tableColumn id="1" xr3:uid="{76E8B066-259D-4FD4-890F-30A4D28DDA21}" name="GitHub Issue" totalsRowLabel="Total" dataDxfId="268" totalsRowDxfId="267">
      <calculatedColumnFormula>VLOOKUP(Table1569131417181922[[#This Row],['#]],[1]!Table14[#Data],12,FALSE)</calculatedColumnFormula>
    </tableColumn>
    <tableColumn id="10" xr3:uid="{A71FD1BB-EE40-4FC5-9C87-A4C969F58623}" name="#" totalsRowLabel="0101" dataDxfId="266" totalsRowDxfId="265"/>
    <tableColumn id="2" xr3:uid="{8758245D-5463-4647-9D67-5069622B7403}" name="Feature" totalsRowFunction="count" dataDxfId="264" totalsRowDxfId="263">
      <calculatedColumnFormula>VLOOKUP(Table1569131417181922[[#This Row],['#]],[1]!Table14[#Data],2,FALSE)</calculatedColumnFormula>
    </tableColumn>
    <tableColumn id="3" xr3:uid="{96FAE6B8-EACB-44D8-984E-71F58CF30956}" name="Scenario" dataDxfId="262" totalsRowDxfId="261">
      <calculatedColumnFormula>VLOOKUP(Table1569131417181922[[#This Row],['#]],[1]!Table14[#Data],6,FALSE)</calculatedColumnFormula>
    </tableColumn>
    <tableColumn id="7" xr3:uid="{191F6F0B-F0C8-4FE4-A087-32F80D21AE19}" name="Result" totalsRowFunction="count" dataDxfId="260" totalsRowDxfId="259"/>
    <tableColumn id="9" xr3:uid="{32D9487A-18A4-42F7-980A-E41559E81EF4}" name="Notes" dataDxfId="258" totalsRowDxfId="257"/>
    <tableColumn id="4" xr3:uid="{8A9CA2C8-EC80-4AAB-B86F-49D461EA9A76}" name="Issue" totalsRowFunction="count" dataDxfId="256" totalsRowDxfId="25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B55FD7E-B23F-4962-9C15-81A4DF5EBE43}" name="Table15691314171820" displayName="Table15691314171820" ref="A1:G20" totalsRowCount="1" headerRowDxfId="254" dataDxfId="253">
  <autoFilter ref="A1:G19" xr:uid="{F8344284-47AF-49AF-9E64-E03BD9F00473}"/>
  <sortState xmlns:xlrd2="http://schemas.microsoft.com/office/spreadsheetml/2017/richdata2" ref="A2:G12">
    <sortCondition ref="A1:A12"/>
  </sortState>
  <tableColumns count="7">
    <tableColumn id="1" xr3:uid="{58C024A2-6E76-44B9-A162-A9CBABA5B93B}" name="GitHub Issue" totalsRowLabel="Total" dataDxfId="252" totalsRowDxfId="251">
      <calculatedColumnFormula>VLOOKUP(Table15691314171820[[#This Row],['#]],[1]!Table14[#Data],12,FALSE)</calculatedColumnFormula>
    </tableColumn>
    <tableColumn id="10" xr3:uid="{20998797-515A-4AA2-B8FB-85833DFF0ED0}" name="#" totalsRowLabel="0101" dataDxfId="250" totalsRowDxfId="249"/>
    <tableColumn id="2" xr3:uid="{C02F5D4B-8535-441B-A029-18F02F4F23AF}" name="Feature" totalsRowFunction="count" dataDxfId="248" totalsRowDxfId="247">
      <calculatedColumnFormula>VLOOKUP(Table15691314171820[[#This Row],['#]],[1]!Table14[#Data],2,FALSE)</calculatedColumnFormula>
    </tableColumn>
    <tableColumn id="3" xr3:uid="{1C5B3407-A686-4B72-B6FD-80560E377E67}" name="Scenario" dataDxfId="246" totalsRowDxfId="245">
      <calculatedColumnFormula>VLOOKUP(Table15691314171820[[#This Row],['#]],[1]!Table14[#Data],6,FALSE)</calculatedColumnFormula>
    </tableColumn>
    <tableColumn id="7" xr3:uid="{09DF1135-5480-4E04-BC95-F376428BE24E}" name="Result" totalsRowFunction="count" dataDxfId="244" totalsRowDxfId="243"/>
    <tableColumn id="9" xr3:uid="{EEA2061E-82D6-4A37-B7A2-CEFD28C8E098}" name="Notes" dataDxfId="242" totalsRowDxfId="241"/>
    <tableColumn id="4" xr3:uid="{2693F482-249A-461E-A08C-7C43041F6A13}" name="Issue" totalsRowFunction="count" dataDxfId="240" totalsRowDxfId="23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539D321-7156-4BE6-862A-EB489B0C555E}" name="Table15691314171819" displayName="Table15691314171819" ref="A1:G5" totalsRowCount="1" headerRowDxfId="238" dataDxfId="237">
  <autoFilter ref="A1:G4" xr:uid="{F8344284-47AF-49AF-9E64-E03BD9F00473}"/>
  <sortState xmlns:xlrd2="http://schemas.microsoft.com/office/spreadsheetml/2017/richdata2" ref="A2:G4">
    <sortCondition ref="A1:A4"/>
  </sortState>
  <tableColumns count="7">
    <tableColumn id="1" xr3:uid="{3F8906D7-67C7-4911-9D4C-C1B136DE02B2}" name="GitHub Issue" totalsRowLabel="Total" dataDxfId="236" totalsRowDxfId="235">
      <calculatedColumnFormula>VLOOKUP(Table15691314171819[[#This Row],['#]],[1]!Table14[#Data],12,FALSE)</calculatedColumnFormula>
    </tableColumn>
    <tableColumn id="10" xr3:uid="{FD0CA28A-7AEE-42F2-851E-317CB8BADC09}" name="#" totalsRowLabel="0101" dataDxfId="234" totalsRowDxfId="233"/>
    <tableColumn id="2" xr3:uid="{DC5EE6A7-BD6F-4B6A-BFCD-0D91C854C70C}" name="Feature" totalsRowFunction="count" dataDxfId="232" totalsRowDxfId="231">
      <calculatedColumnFormula>VLOOKUP(Table15691314171819[[#This Row],['#]],[1]!Table14[#Data],2,FALSE)</calculatedColumnFormula>
    </tableColumn>
    <tableColumn id="3" xr3:uid="{CBCFF074-753F-4E56-99B3-03134D364D56}" name="Scenario" dataDxfId="230" totalsRowDxfId="229">
      <calculatedColumnFormula>VLOOKUP(Table15691314171819[[#This Row],['#]],[1]!Table14[#Data],6,FALSE)</calculatedColumnFormula>
    </tableColumn>
    <tableColumn id="7" xr3:uid="{8A1AB96C-3A03-4826-B0B3-1A11759B0C80}" name="Result" totalsRowFunction="count" dataDxfId="228" totalsRowDxfId="227"/>
    <tableColumn id="9" xr3:uid="{F252CC34-4BD6-4856-9A7F-16FC888C8CAB}" name="Notes" dataDxfId="226" totalsRowDxfId="225"/>
    <tableColumn id="4" xr3:uid="{8651BA8D-0289-44D0-B88C-6F5906800418}" name="Issue" totalsRowFunction="count" dataDxfId="224" totalsRowDxfId="22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7008A2A-2BEB-4B74-8545-1B4B18BB514E}" name="Table156913141718" displayName="Table156913141718" ref="A1:G91" totalsRowCount="1" headerRowDxfId="222" dataDxfId="221">
  <autoFilter ref="A1:G90" xr:uid="{F8344284-47AF-49AF-9E64-E03BD9F00473}"/>
  <sortState xmlns:xlrd2="http://schemas.microsoft.com/office/spreadsheetml/2017/richdata2" ref="A2:G90">
    <sortCondition ref="A1:A90"/>
  </sortState>
  <tableColumns count="7">
    <tableColumn id="1" xr3:uid="{1A8599FD-1C61-41AF-A7FB-6EDD5FDE3FEB}" name="GitHub Issue" totalsRowLabel="Total" dataDxfId="220" totalsRowDxfId="219">
      <calculatedColumnFormula>VLOOKUP(Table156913141718[[#This Row],['#]],[1]!Table14[#Data],12,FALSE)</calculatedColumnFormula>
    </tableColumn>
    <tableColumn id="10" xr3:uid="{1377C3C6-C300-4847-B79A-1D0F6C2AE0CC}" name="#" totalsRowLabel="0101" dataDxfId="218" totalsRowDxfId="217"/>
    <tableColumn id="2" xr3:uid="{39AAC1D7-9EAD-4B4E-BA0A-8AB521EE839B}" name="Feature" totalsRowFunction="count" dataDxfId="216" totalsRowDxfId="215">
      <calculatedColumnFormula>VLOOKUP(Table156913141718[[#This Row],['#]],[1]!Table14[#Data],2,FALSE)</calculatedColumnFormula>
    </tableColumn>
    <tableColumn id="3" xr3:uid="{F0AB1435-8452-4B63-9569-71273D4BAC2D}" name="Scenario" dataDxfId="214" totalsRowDxfId="213">
      <calculatedColumnFormula>VLOOKUP(Table156913141718[[#This Row],['#]],[1]!Table14[#Data],6,FALSE)</calculatedColumnFormula>
    </tableColumn>
    <tableColumn id="7" xr3:uid="{DAB7B1B6-F4C7-4D28-9FF3-B53BE65BB3B2}" name="Result" totalsRowFunction="count" dataDxfId="212" totalsRowDxfId="211"/>
    <tableColumn id="9" xr3:uid="{EDAE2678-FD2D-44B6-9DD0-DE034D9542CC}" name="Notes" dataDxfId="210" totalsRowDxfId="209"/>
    <tableColumn id="4" xr3:uid="{61EA8510-A09F-4B09-9021-5721F13CCBF8}" name="Issue" totalsRowFunction="count" dataDxfId="208" totalsRowDxfId="20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8017AD1-6961-4433-AAD8-2917206B644B}" name="Table1569131417" displayName="Table1569131417" ref="A1:G2" totalsRowShown="0" headerRowDxfId="206" dataDxfId="205">
  <autoFilter ref="A1:G2" xr:uid="{F8344284-47AF-49AF-9E64-E03BD9F00473}"/>
  <tableColumns count="7">
    <tableColumn id="1" xr3:uid="{673102FE-495C-4F59-87B9-0B59EF49F20F}" name="GitHub Issue" dataDxfId="204">
      <calculatedColumnFormula>VLOOKUP(Table1569131417[[#This Row],['#]],[1]!Table14[#Data],12,FALSE)</calculatedColumnFormula>
    </tableColumn>
    <tableColumn id="10" xr3:uid="{5979941B-1711-4D7C-8B8E-50A457816369}" name="#" dataDxfId="203"/>
    <tableColumn id="2" xr3:uid="{A93EBCE7-5EE0-4459-AE49-29CC32041F78}" name="Feature" dataDxfId="202">
      <calculatedColumnFormula>VLOOKUP(Table1569131417[[#This Row],['#]],[1]!Table14[#Data],2,FALSE)</calculatedColumnFormula>
    </tableColumn>
    <tableColumn id="3" xr3:uid="{3E240C7B-3FDF-455F-B3F9-1D16F0FA84E2}" name="Scenario" dataDxfId="201">
      <calculatedColumnFormula>VLOOKUP(Table1569131417[[#This Row],['#]],[1]!Table14[#Data],6,FALSE)</calculatedColumnFormula>
    </tableColumn>
    <tableColumn id="7" xr3:uid="{73149383-24BF-4083-B896-7E4F67AF994B}" name="Result" dataDxfId="200"/>
    <tableColumn id="9" xr3:uid="{F7A64097-CB13-478B-B07A-D0A3F3C1AA76}" name="Notes" dataDxfId="199"/>
    <tableColumn id="4" xr3:uid="{6F45352D-9D31-446D-A797-1ED8F59729D4}" name="Issue" dataDxfId="19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29856A6-1DDE-4D3E-8EF7-C392838BD398}" name="Table156913141516" displayName="Table156913141516" ref="A1:G5" totalsRowShown="0" headerRowDxfId="197" dataDxfId="196">
  <autoFilter ref="A1:G5" xr:uid="{F8344284-47AF-49AF-9E64-E03BD9F00473}"/>
  <tableColumns count="7">
    <tableColumn id="1" xr3:uid="{841C50AF-62ED-40B6-A5EA-BCC2B893F03A}" name="GitHub Issue" dataDxfId="195">
      <calculatedColumnFormula>VLOOKUP(Table156913141516[[#This Row],['#]],[1]!Table14[#Data],12,FALSE)</calculatedColumnFormula>
    </tableColumn>
    <tableColumn id="10" xr3:uid="{F503BC1B-7DB8-4002-ABF1-58ABE89E1830}" name="#" dataDxfId="194"/>
    <tableColumn id="2" xr3:uid="{C571017F-6C16-4BB1-82F5-13611FFB59CF}" name="Feature" dataDxfId="193">
      <calculatedColumnFormula>VLOOKUP(Table156913141516[[#This Row],['#]],[1]!Table14[#Data],2,FALSE)</calculatedColumnFormula>
    </tableColumn>
    <tableColumn id="3" xr3:uid="{338C274F-0757-442C-A461-222ACF7CA161}" name="Scenario" dataDxfId="192">
      <calculatedColumnFormula>VLOOKUP(Table156913141516[[#This Row],['#]],[1]!Table14[#Data],6,FALSE)</calculatedColumnFormula>
    </tableColumn>
    <tableColumn id="7" xr3:uid="{C548F0C1-A750-457C-B904-D1F8B4782288}" name="Result" dataDxfId="191"/>
    <tableColumn id="9" xr3:uid="{DB18A27F-42A0-4092-ABBD-7337C53F28D0}" name="Notes" dataDxfId="190"/>
    <tableColumn id="4" xr3:uid="{D578B900-59BC-4A17-B895-07C1F3BA9A78}" name="Issue" dataDxfId="18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9524E-60F0-47D2-863B-0EFF867243DE}" name="Table1569131415" displayName="Table1569131415" ref="A1:G11" totalsRowShown="0" headerRowDxfId="188" dataDxfId="187">
  <autoFilter ref="A1:G11" xr:uid="{F8344284-47AF-49AF-9E64-E03BD9F00473}"/>
  <tableColumns count="7">
    <tableColumn id="1" xr3:uid="{F2860C1F-2CAC-4F48-9D21-EE749371FC24}" name="GitHub Issue" dataDxfId="186">
      <calculatedColumnFormula>VLOOKUP(Table1569131415[[#This Row],['#]],[1]!Table14[#Data],12,FALSE)</calculatedColumnFormula>
    </tableColumn>
    <tableColumn id="10" xr3:uid="{C5E95249-B8EB-486E-8767-21D8F0A0A62C}" name="#" dataDxfId="185"/>
    <tableColumn id="2" xr3:uid="{3D03DEE9-A69F-4186-9544-A9E1591B8341}" name="Feature" dataDxfId="184">
      <calculatedColumnFormula>VLOOKUP(Table1569131415[[#This Row],['#]],[1]!Table14[#Data],2,FALSE)</calculatedColumnFormula>
    </tableColumn>
    <tableColumn id="3" xr3:uid="{EBAA9733-8EE7-4AB7-AA6E-AD5B463DCCDB}" name="Scenario" dataDxfId="183">
      <calculatedColumnFormula>VLOOKUP(Table1569131415[[#This Row],['#]],[1]!Table14[#Data],6,FALSE)</calculatedColumnFormula>
    </tableColumn>
    <tableColumn id="7" xr3:uid="{B8D9077E-097D-43F7-AB61-3DC50B07F8DB}" name="Result" dataDxfId="182"/>
    <tableColumn id="9" xr3:uid="{D33A8DD7-138F-48EF-8A7B-F7CF762853E4}" name="Notes" dataDxfId="181"/>
    <tableColumn id="4" xr3:uid="{5957F9B4-6CFA-4A46-96FE-FA6B5AD2F680}" name="Issue" dataDxfId="18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C3022DA-0B7F-444C-ACEF-E4CFC44A1D86}" name="Table15691314" displayName="Table15691314" ref="A1:G75" totalsRowShown="0" headerRowDxfId="179" dataDxfId="178">
  <autoFilter ref="A1:G75" xr:uid="{F8344284-47AF-49AF-9E64-E03BD9F00473}"/>
  <tableColumns count="7">
    <tableColumn id="1" xr3:uid="{AF78A628-9C38-4564-9808-3B26AF234F77}" name="GitHub Issue" dataDxfId="177">
      <calculatedColumnFormula>VLOOKUP(Table15691314[[#This Row],['#]],[1]!Table14[#Data],12,FALSE)</calculatedColumnFormula>
    </tableColumn>
    <tableColumn id="10" xr3:uid="{2CAB733F-F4E3-4B07-84CB-D00849F9BD6C}" name="#" dataDxfId="176"/>
    <tableColumn id="2" xr3:uid="{0F5DE106-934C-4581-BEC9-F2BED1604D9A}" name="Feature" dataDxfId="175">
      <calculatedColumnFormula>VLOOKUP(Table15691314[[#This Row],['#]],[1]!Table14[#Data],2,FALSE)</calculatedColumnFormula>
    </tableColumn>
    <tableColumn id="3" xr3:uid="{211378E0-438E-4FA5-A4AE-A66A0C3D748F}" name="Scenario" dataDxfId="174">
      <calculatedColumnFormula>VLOOKUP(Table15691314[[#This Row],['#]],[1]!Table14[#Data],6,FALSE)</calculatedColumnFormula>
    </tableColumn>
    <tableColumn id="7" xr3:uid="{932BD0E7-22E6-4F2C-8057-85843CDDFC76}" name="Result" dataDxfId="173"/>
    <tableColumn id="9" xr3:uid="{E6B98784-DB78-486D-B5E1-8E879B6CB05A}" name="Notes" dataDxfId="172"/>
    <tableColumn id="4" xr3:uid="{EF5B5B9D-C80C-4F4B-B547-BA970D46AED2}" name="Issue" dataDxfId="17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67" TargetMode="External"/><Relationship Id="rId2" Type="http://schemas.openxmlformats.org/officeDocument/2006/relationships/hyperlink" Target="https://github.com/fluxxus-nl/ATDD.TestScriptor.VSCodeExtension/issues/67" TargetMode="External"/><Relationship Id="rId1" Type="http://schemas.openxmlformats.org/officeDocument/2006/relationships/hyperlink" Target="https://github.com/fluxxus-nl/ATDD.TestScriptor.VSCodeExtension/issues/67" TargetMode="External"/><Relationship Id="rId6" Type="http://schemas.openxmlformats.org/officeDocument/2006/relationships/table" Target="../tables/table10.xml"/><Relationship Id="rId5" Type="http://schemas.openxmlformats.org/officeDocument/2006/relationships/printerSettings" Target="../printerSettings/printerSettings10.bin"/><Relationship Id="rId4" Type="http://schemas.openxmlformats.org/officeDocument/2006/relationships/hyperlink" Target="https://github.com/fluxxus-nl/ATDD.TestScriptor.VSCodeExtension/issues/67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hyperlink" Target="https://github.com/fluxxus-nl/ATDD.TestScriptor.VSCodeExtension/issues/67" TargetMode="External"/><Relationship Id="rId7" Type="http://schemas.openxmlformats.org/officeDocument/2006/relationships/printerSettings" Target="../printerSettings/printerSettings11.bin"/><Relationship Id="rId2" Type="http://schemas.openxmlformats.org/officeDocument/2006/relationships/hyperlink" Target="https://github.com/fluxxus-nl/ATDD.TestScriptor.VSCodeExtension/issues/67" TargetMode="External"/><Relationship Id="rId1" Type="http://schemas.openxmlformats.org/officeDocument/2006/relationships/hyperlink" Target="https://github.com/fluxxus-nl/ATDD.TestScriptor.VSCodeExtension/issues/67" TargetMode="External"/><Relationship Id="rId6" Type="http://schemas.openxmlformats.org/officeDocument/2006/relationships/hyperlink" Target="https://github.com/fluxxus-nl/ATDD.TestScriptor.VSCodeExtension/issues/67" TargetMode="External"/><Relationship Id="rId5" Type="http://schemas.openxmlformats.org/officeDocument/2006/relationships/hyperlink" Target="https://github.com/fluxxus-nl/ATDD.TestScriptor.VSCodeExtension/issues/68" TargetMode="External"/><Relationship Id="rId4" Type="http://schemas.openxmlformats.org/officeDocument/2006/relationships/hyperlink" Target="https://github.com/fluxxus-nl/ATDD.TestScriptor.VSCodeExtension/issues/67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https://github.com/fluxxus-nl/ATDD.TestScriptor.VSCodeExtension/issues/52" TargetMode="External"/><Relationship Id="rId1" Type="http://schemas.openxmlformats.org/officeDocument/2006/relationships/hyperlink" Target="https://github.com/fluxxus-nl/ATDD.TestScriptor.VSCodeExtension/issues/52" TargetMode="External"/><Relationship Id="rId4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s://github.com/fluxxus-nl/ATDD.TestScriptor.VSCodeExtension/issues/56" TargetMode="External"/><Relationship Id="rId1" Type="http://schemas.openxmlformats.org/officeDocument/2006/relationships/hyperlink" Target="https://github.com/fluxxus-nl/ATDD.TestScriptor.VSCodeExtension/issues/56" TargetMode="External"/><Relationship Id="rId4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hyperlink" Target="https://github.com/fluxxus-nl/ATDD.TestScriptor.VSCodeExtension/issues/55" TargetMode="External"/><Relationship Id="rId7" Type="http://schemas.openxmlformats.org/officeDocument/2006/relationships/printerSettings" Target="../printerSettings/printerSettings15.bin"/><Relationship Id="rId2" Type="http://schemas.openxmlformats.org/officeDocument/2006/relationships/hyperlink" Target="https://github.com/fluxxus-nl/ATDD.TestScriptor.VSCodeExtension/issues/55" TargetMode="External"/><Relationship Id="rId1" Type="http://schemas.openxmlformats.org/officeDocument/2006/relationships/hyperlink" Target="https://github.com/fluxxus-nl/ATDD.TestScriptor.VSCodeExtension/issues/55" TargetMode="External"/><Relationship Id="rId6" Type="http://schemas.openxmlformats.org/officeDocument/2006/relationships/hyperlink" Target="https://github.com/fluxxus-nl/ATDD.TestScriptor.VSCodeExtension/issues/54" TargetMode="External"/><Relationship Id="rId5" Type="http://schemas.openxmlformats.org/officeDocument/2006/relationships/hyperlink" Target="https://github.com/fluxxus-nl/ATDD.TestScriptor.VSCodeExtension/issues/54" TargetMode="External"/><Relationship Id="rId4" Type="http://schemas.openxmlformats.org/officeDocument/2006/relationships/hyperlink" Target="https://github.com/fluxxus-nl/ATDD.TestScriptor.VSCodeExtension/issues/55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uxxus-nl/ATDD.TestScriptor.VSCodeExtension/issues/53" TargetMode="External"/><Relationship Id="rId13" Type="http://schemas.openxmlformats.org/officeDocument/2006/relationships/hyperlink" Target="https://github.com/fluxxus-nl/ATDD.TestScriptor.VSCodeExtension/issues/55" TargetMode="External"/><Relationship Id="rId18" Type="http://schemas.openxmlformats.org/officeDocument/2006/relationships/hyperlink" Target="https://github.com/fluxxus-nl/ATDD.TestScriptor.VSCodeExtension/issues/56" TargetMode="External"/><Relationship Id="rId3" Type="http://schemas.openxmlformats.org/officeDocument/2006/relationships/hyperlink" Target="https://github.com/fluxxus-nl/ATDD.TestScriptor.VSCodeExtension/issues/43" TargetMode="External"/><Relationship Id="rId21" Type="http://schemas.openxmlformats.org/officeDocument/2006/relationships/table" Target="../tables/table17.xml"/><Relationship Id="rId7" Type="http://schemas.openxmlformats.org/officeDocument/2006/relationships/hyperlink" Target="https://github.com/fluxxus-nl/ATDD.TestScriptor.VSCodeExtension/issues/52" TargetMode="External"/><Relationship Id="rId12" Type="http://schemas.openxmlformats.org/officeDocument/2006/relationships/hyperlink" Target="https://github.com/fluxxus-nl/ATDD.TestScriptor.VSCodeExtension/issues/54" TargetMode="External"/><Relationship Id="rId17" Type="http://schemas.openxmlformats.org/officeDocument/2006/relationships/hyperlink" Target="https://github.com/fluxxus-nl/ATDD.TestScriptor.VSCodeExtension/issues/56" TargetMode="External"/><Relationship Id="rId2" Type="http://schemas.openxmlformats.org/officeDocument/2006/relationships/hyperlink" Target="https://github.com/fluxxus-nl/ATDD.TestScriptor.VSCodeExtension/issues/43" TargetMode="External"/><Relationship Id="rId16" Type="http://schemas.openxmlformats.org/officeDocument/2006/relationships/hyperlink" Target="https://github.com/fluxxus-nl/ATDD.TestScriptor.VSCodeExtension/issues/55" TargetMode="External"/><Relationship Id="rId20" Type="http://schemas.openxmlformats.org/officeDocument/2006/relationships/printerSettings" Target="../printerSettings/printerSettings17.bin"/><Relationship Id="rId1" Type="http://schemas.openxmlformats.org/officeDocument/2006/relationships/hyperlink" Target="https://github.com/fluxxus-nl/ATDD.TestScriptor.VSCodeExtension/issues/43" TargetMode="External"/><Relationship Id="rId6" Type="http://schemas.openxmlformats.org/officeDocument/2006/relationships/hyperlink" Target="https://github.com/fluxxus-nl/ATDD.TestScriptor.VSCodeExtension/issues/52" TargetMode="External"/><Relationship Id="rId11" Type="http://schemas.openxmlformats.org/officeDocument/2006/relationships/hyperlink" Target="https://github.com/fluxxus-nl/ATDD.TestScriptor.VSCodeExtension/issues/54" TargetMode="External"/><Relationship Id="rId5" Type="http://schemas.openxmlformats.org/officeDocument/2006/relationships/hyperlink" Target="https://github.com/fluxxus-nl/ATDD.TestScriptor.VSCodeExtension/issues/51" TargetMode="External"/><Relationship Id="rId15" Type="http://schemas.openxmlformats.org/officeDocument/2006/relationships/hyperlink" Target="https://github.com/fluxxus-nl/ATDD.TestScriptor.VSCodeExtension/issues/55" TargetMode="External"/><Relationship Id="rId10" Type="http://schemas.openxmlformats.org/officeDocument/2006/relationships/hyperlink" Target="https://github.com/fluxxus-nl/ATDD.TestScriptor.VSCodeExtension/issues/53" TargetMode="External"/><Relationship Id="rId19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44" TargetMode="External"/><Relationship Id="rId9" Type="http://schemas.openxmlformats.org/officeDocument/2006/relationships/hyperlink" Target="https://github.com/fluxxus-nl/ATDD.TestScriptor.VSCodeExtension/issues/53" TargetMode="External"/><Relationship Id="rId14" Type="http://schemas.openxmlformats.org/officeDocument/2006/relationships/hyperlink" Target="https://github.com/fluxxus-nl/ATDD.TestScriptor.VSCodeExtension/issues/55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github.com/fluxxus-nl/ATDD.TestScriptor.VSCodeExtension/issues/62" TargetMode="External"/><Relationship Id="rId1" Type="http://schemas.openxmlformats.org/officeDocument/2006/relationships/hyperlink" Target="https://github.com/fluxxus-nl/ATDD.TestScriptor.VSCodeExtension/issues/87" TargetMode="Externa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ithub.com/fluxxus-nl/ATDD.TestScriptor.VSCodeExtension/issues/88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87" TargetMode="External"/><Relationship Id="rId7" Type="http://schemas.openxmlformats.org/officeDocument/2006/relationships/table" Target="../tables/table5.xml"/><Relationship Id="rId2" Type="http://schemas.openxmlformats.org/officeDocument/2006/relationships/hyperlink" Target="https://github.com/fluxxus-nl/ATDD.TestScriptor.VSCodeExtension/issues/86" TargetMode="External"/><Relationship Id="rId1" Type="http://schemas.openxmlformats.org/officeDocument/2006/relationships/hyperlink" Target="https://github.com/fluxxus-nl/ATDD.TestScriptor.VSCodeExtension/issues/86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s://github.com/fluxxus-nl/ATDD.TestScriptor.VSCodeExtension/issues/62" TargetMode="External"/><Relationship Id="rId4" Type="http://schemas.openxmlformats.org/officeDocument/2006/relationships/hyperlink" Target="https://github.com/fluxxus-nl/ATDD.TestScriptor.VSCodeExtension/issues/62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github.com/fluxxus-nl/ATDD.TestScriptor.VSCodeExtension/issues/51" TargetMode="External"/><Relationship Id="rId1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hyperlink" Target="https://github.com/fluxxus-nl/ATDD.TestScriptor.VSCodeExtension/issues/79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https://github.com/fluxxus-nl/ATDD.TestScriptor.VSCodeExtension/issues/79" TargetMode="External"/><Relationship Id="rId1" Type="http://schemas.openxmlformats.org/officeDocument/2006/relationships/hyperlink" Target="https://github.com/fluxxus-nl/ATDD.TestScriptor.VSCodeExtension/issues/79" TargetMode="External"/><Relationship Id="rId6" Type="http://schemas.openxmlformats.org/officeDocument/2006/relationships/hyperlink" Target="https://github.com/fluxxus-nl/ATDD.TestScriptor.VSCodeExtension/issues/80" TargetMode="External"/><Relationship Id="rId5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79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fluxxus-nl/ATDD.TestScriptor.VSCodeExtension/issues/80" TargetMode="External"/><Relationship Id="rId3" Type="http://schemas.openxmlformats.org/officeDocument/2006/relationships/hyperlink" Target="https://github.com/fluxxus-nl/ATDD.TestScriptor.VSCodeExtension/issues/79" TargetMode="External"/><Relationship Id="rId7" Type="http://schemas.openxmlformats.org/officeDocument/2006/relationships/hyperlink" Target="https://github.com/fluxxus-nl/ATDD.TestScriptor.VSCodeExtension/issues/79" TargetMode="External"/><Relationship Id="rId2" Type="http://schemas.openxmlformats.org/officeDocument/2006/relationships/hyperlink" Target="https://github.com/fluxxus-nl/ATDD.TestScriptor.VSCodeExtension/issues/51" TargetMode="External"/><Relationship Id="rId1" Type="http://schemas.openxmlformats.org/officeDocument/2006/relationships/hyperlink" Target="https://github.com/fluxxus-nl/ATDD.TestScriptor.VSCodeExtension/issues/79" TargetMode="External"/><Relationship Id="rId6" Type="http://schemas.openxmlformats.org/officeDocument/2006/relationships/hyperlink" Target="https://github.com/fluxxus-nl/ATDD.TestScriptor.VSCodeExtension/issues/79" TargetMode="External"/><Relationship Id="rId11" Type="http://schemas.openxmlformats.org/officeDocument/2006/relationships/table" Target="../tables/table9.xml"/><Relationship Id="rId5" Type="http://schemas.openxmlformats.org/officeDocument/2006/relationships/hyperlink" Target="https://github.com/fluxxus-nl/ATDD.TestScriptor.VSCodeExtension/issues/79" TargetMode="External"/><Relationship Id="rId10" Type="http://schemas.openxmlformats.org/officeDocument/2006/relationships/printerSettings" Target="../printerSettings/printerSettings9.bin"/><Relationship Id="rId4" Type="http://schemas.openxmlformats.org/officeDocument/2006/relationships/hyperlink" Target="https://github.com/fluxxus-nl/ATDD.TestScriptor.VSCodeExtension/issues/79" TargetMode="External"/><Relationship Id="rId9" Type="http://schemas.openxmlformats.org/officeDocument/2006/relationships/hyperlink" Target="https://github.com/fluxxus-nl/ATDD.TestScriptor.VSCodeExtension/issues/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A1B90-33F6-4A3C-90E6-E7C0B1C4588D}">
  <dimension ref="A1:G8"/>
  <sheetViews>
    <sheetView tabSelected="1" zoomScale="85" zoomScaleNormal="85" workbookViewId="0">
      <selection activeCell="D41" sqref="D41"/>
    </sheetView>
  </sheetViews>
  <sheetFormatPr defaultRowHeight="15" x14ac:dyDescent="0.25"/>
  <cols>
    <col min="1" max="1" width="9.7109375" style="1" bestFit="1" customWidth="1"/>
    <col min="2" max="2" width="5.140625" style="2" bestFit="1" customWidth="1"/>
    <col min="3" max="3" width="20.42578125" style="1" bestFit="1" customWidth="1"/>
    <col min="4" max="4" width="71.57031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3" t="s">
        <v>13</v>
      </c>
      <c r="B1" s="2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34</v>
      </c>
    </row>
    <row r="2" spans="1:7" ht="13.5" customHeight="1" x14ac:dyDescent="0.25">
      <c r="A2" s="1">
        <f>VLOOKUP(Table156913141718202[[#This Row],['#]],[1]!Table14[#Data],12,FALSE)</f>
        <v>62</v>
      </c>
      <c r="B2" s="2">
        <v>98</v>
      </c>
      <c r="C2" s="1" t="str">
        <f>VLOOKUP(Table156913141718202[[#This Row],['#]],[1]!Table14[#Data],2,FALSE)</f>
        <v>Removing Feature</v>
      </c>
      <c r="D2" s="1" t="str">
        <f>VLOOKUP(Table156913141718202[[#This Row],['#]],[1]!Table14[#Data],6,FALSE)</f>
        <v>Remove Feature (only one in one codeunit)</v>
      </c>
      <c r="E2" s="1" t="s">
        <v>4</v>
      </c>
      <c r="F2" s="3"/>
      <c r="G2" s="4"/>
    </row>
    <row r="3" spans="1:7" ht="13.5" customHeight="1" x14ac:dyDescent="0.25">
      <c r="A3" s="1">
        <f>VLOOKUP(Table156913141718202[[#This Row],['#]],[1]!Table14[#Data],12,FALSE)</f>
        <v>62</v>
      </c>
      <c r="B3" s="2">
        <v>99</v>
      </c>
      <c r="C3" s="1" t="str">
        <f>VLOOKUP(Table156913141718202[[#This Row],['#]],[1]!Table14[#Data],2,FALSE)</f>
        <v>Removing Feature</v>
      </c>
      <c r="D3" s="1" t="str">
        <f>VLOOKUP(Table156913141718202[[#This Row],['#]],[1]!Table14[#Data],6,FALSE)</f>
        <v>Remove Feature (only one in one codeunit) step 2</v>
      </c>
      <c r="E3" s="1" t="s">
        <v>4</v>
      </c>
      <c r="F3" s="3"/>
      <c r="G3" s="4"/>
    </row>
    <row r="4" spans="1:7" ht="13.5" customHeight="1" x14ac:dyDescent="0.25">
      <c r="A4" s="1">
        <f>VLOOKUP(Table156913141718202[[#This Row],['#]],[1]!Table14[#Data],12,FALSE)</f>
        <v>62</v>
      </c>
      <c r="B4" s="2">
        <v>103</v>
      </c>
      <c r="C4" s="1" t="str">
        <f>VLOOKUP(Table156913141718202[[#This Row],['#]],[1]!Table14[#Data],2,FALSE)</f>
        <v>Removing Feature</v>
      </c>
      <c r="D4" s="1" t="str">
        <f>VLOOKUP(Table156913141718202[[#This Row],['#]],[1]!Table14[#Data],6,FALSE)</f>
        <v>Remove Feature (two in one codeunit)</v>
      </c>
      <c r="E4" s="1" t="s">
        <v>4</v>
      </c>
      <c r="F4" s="3"/>
      <c r="G4" s="4"/>
    </row>
    <row r="5" spans="1:7" ht="13.5" customHeight="1" x14ac:dyDescent="0.25">
      <c r="A5" s="1">
        <f>VLOOKUP(Table156913141718202[[#This Row],['#]],[1]!Table14[#Data],12,FALSE)</f>
        <v>62</v>
      </c>
      <c r="B5" s="2">
        <v>104</v>
      </c>
      <c r="C5" s="1" t="str">
        <f>VLOOKUP(Table156913141718202[[#This Row],['#]],[1]!Table14[#Data],2,FALSE)</f>
        <v>Removing Feature</v>
      </c>
      <c r="D5" s="1" t="str">
        <f>VLOOKUP(Table156913141718202[[#This Row],['#]],[1]!Table14[#Data],6,FALSE)</f>
        <v>Remove Feature (two in one codeunit) step 2</v>
      </c>
      <c r="E5" s="1" t="s">
        <v>4</v>
      </c>
      <c r="F5" s="3"/>
      <c r="G5" s="4"/>
    </row>
    <row r="6" spans="1:7" ht="13.5" customHeight="1" x14ac:dyDescent="0.25">
      <c r="A6" s="1">
        <f>VLOOKUP(Table156913141718202[[#This Row],['#]],[1]!Table14[#Data],12,FALSE)</f>
        <v>62</v>
      </c>
      <c r="B6" s="2">
        <v>105</v>
      </c>
      <c r="C6" s="1" t="str">
        <f>VLOOKUP(Table156913141718202[[#This Row],['#]],[1]!Table14[#Data],2,FALSE)</f>
        <v>Removing Feature</v>
      </c>
      <c r="D6" s="1" t="str">
        <f>VLOOKUP(Table156913141718202[[#This Row],['#]],[1]!Table14[#Data],6,FALSE)</f>
        <v>Remove Feature (two in two codeunits)</v>
      </c>
      <c r="E6" s="1" t="s">
        <v>4</v>
      </c>
      <c r="F6" s="3"/>
      <c r="G6" s="4"/>
    </row>
    <row r="7" spans="1:7" x14ac:dyDescent="0.25">
      <c r="A7" s="1">
        <f>VLOOKUP(Table156913141718202[[#This Row],['#]],[1]!Table14[#Data],12,FALSE)</f>
        <v>62</v>
      </c>
      <c r="B7" s="2">
        <v>106</v>
      </c>
      <c r="C7" s="1" t="str">
        <f>VLOOKUP(Table156913141718202[[#This Row],['#]],[1]!Table14[#Data],2,FALSE)</f>
        <v>Removing Feature</v>
      </c>
      <c r="D7" s="1" t="str">
        <f>VLOOKUP(Table156913141718202[[#This Row],['#]],[1]!Table14[#Data],6,FALSE)</f>
        <v>Remove Feature (two in two codeunits) step 2</v>
      </c>
      <c r="E7" s="1" t="s">
        <v>4</v>
      </c>
      <c r="F7" s="3"/>
      <c r="G7" s="4"/>
    </row>
    <row r="8" spans="1:7" x14ac:dyDescent="0.25">
      <c r="A8" s="1" t="s">
        <v>46</v>
      </c>
      <c r="B8" s="2" t="s">
        <v>45</v>
      </c>
      <c r="C8" s="1">
        <f>SUBTOTAL(103,Table156913141718202[Feature])</f>
        <v>6</v>
      </c>
      <c r="E8" s="1">
        <f>SUBTOTAL(103,Table156913141718202[Result])</f>
        <v>6</v>
      </c>
      <c r="F8" s="3"/>
      <c r="G8" s="1">
        <f>SUBTOTAL(103,Table156913141718202[Issue])</f>
        <v>0</v>
      </c>
    </row>
  </sheetData>
  <conditionalFormatting sqref="A9:A1048576 A1:A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E1048576 E1:E7">
    <cfRule type="cellIs" dxfId="62" priority="2" operator="equal">
      <formula>"N/A"</formula>
    </cfRule>
    <cfRule type="cellIs" dxfId="61" priority="3" operator="equal">
      <formula>"Fail"</formula>
    </cfRule>
    <cfRule type="cellIs" dxfId="60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DF79B-0D2C-4ACD-8E32-A1388079EC3D}">
  <dimension ref="A1:H17"/>
  <sheetViews>
    <sheetView zoomScale="85" zoomScaleNormal="85" workbookViewId="0">
      <selection activeCell="E8" sqref="E8:F8"/>
    </sheetView>
  </sheetViews>
  <sheetFormatPr defaultRowHeight="15" x14ac:dyDescent="0.25"/>
  <cols>
    <col min="1" max="1" width="9.140625" style="1"/>
    <col min="2" max="2" width="9.140625" style="2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3" t="s">
        <v>13</v>
      </c>
      <c r="B1" s="2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34</v>
      </c>
      <c r="H1" s="1" t="s">
        <v>33</v>
      </c>
    </row>
    <row r="2" spans="1:8" x14ac:dyDescent="0.25">
      <c r="A2" s="1">
        <f>VLOOKUP(Table156913[[#This Row],['#]],[1]!Table14[#Data],12,FALSE)</f>
        <v>39</v>
      </c>
      <c r="B2" s="2">
        <v>56</v>
      </c>
      <c r="C2" s="1" t="str">
        <f>VLOOKUP(Table156913[[#This Row],['#]],[1]!Table14[#Data],2,FALSE)</f>
        <v>Removing Scenario</v>
      </c>
      <c r="D2" s="1" t="str">
        <f>VLOOKUP(Table156913[[#This Row],['#]],[1]!Table14[#Data],6,FALSE)</f>
        <v>Removing Scenario</v>
      </c>
      <c r="E2" s="1" t="s">
        <v>4</v>
      </c>
      <c r="F2" s="3"/>
    </row>
    <row r="3" spans="1:8" x14ac:dyDescent="0.25">
      <c r="A3" s="1">
        <f>VLOOKUP(Table156913[[#This Row],['#]],[1]!Table14[#Data],12,FALSE)</f>
        <v>39</v>
      </c>
      <c r="B3" s="2">
        <v>57</v>
      </c>
      <c r="C3" s="1" t="str">
        <f>VLOOKUP(Table156913[[#This Row],['#]],[1]!Table14[#Data],2,FALSE)</f>
        <v>Removing Scenario</v>
      </c>
      <c r="D3" s="1" t="str">
        <f>VLOOKUP(Table156913[[#This Row],['#]],[1]!Table14[#Data],6,FALSE)</f>
        <v>Removing Scenario step 2a</v>
      </c>
      <c r="E3" s="1" t="s">
        <v>4</v>
      </c>
      <c r="F3" s="3"/>
    </row>
    <row r="4" spans="1:8" x14ac:dyDescent="0.25">
      <c r="A4" s="1">
        <f>VLOOKUP(Table156913[[#This Row],['#]],[1]!Table14[#Data],12,FALSE)</f>
        <v>39</v>
      </c>
      <c r="B4" s="2">
        <v>58</v>
      </c>
      <c r="C4" s="1" t="str">
        <f>VLOOKUP(Table156913[[#This Row],['#]],[1]!Table14[#Data],2,FALSE)</f>
        <v>Removing Scenario</v>
      </c>
      <c r="D4" s="1" t="str">
        <f>VLOOKUP(Table156913[[#This Row],['#]],[1]!Table14[#Data],6,FALSE)</f>
        <v>Removing Scenario step 3a</v>
      </c>
      <c r="E4" s="1" t="s">
        <v>4</v>
      </c>
      <c r="F4" s="3"/>
    </row>
    <row r="5" spans="1:8" x14ac:dyDescent="0.25">
      <c r="A5" s="1">
        <f>VLOOKUP(Table156913[[#This Row],['#]],[1]!Table14[#Data],12,FALSE)</f>
        <v>39</v>
      </c>
      <c r="B5" s="2">
        <v>59</v>
      </c>
      <c r="C5" s="1" t="str">
        <f>VLOOKUP(Table156913[[#This Row],['#]],[1]!Table14[#Data],2,FALSE)</f>
        <v>Removing Scenario</v>
      </c>
      <c r="D5" s="1" t="str">
        <f>VLOOKUP(Table156913[[#This Row],['#]],[1]!Table14[#Data],6,FALSE)</f>
        <v>Removing Scenario step 2b</v>
      </c>
      <c r="E5" s="1" t="s">
        <v>4</v>
      </c>
      <c r="F5" s="3"/>
    </row>
    <row r="6" spans="1:8" x14ac:dyDescent="0.25">
      <c r="A6" s="1">
        <f>VLOOKUP(Table156913[[#This Row],['#]],[1]!Table14[#Data],12,FALSE)</f>
        <v>39</v>
      </c>
      <c r="B6" s="2">
        <v>60</v>
      </c>
      <c r="C6" s="1" t="str">
        <f>VLOOKUP(Table156913[[#This Row],['#]],[1]!Table14[#Data],2,FALSE)</f>
        <v>Removing Scenario</v>
      </c>
      <c r="D6" s="1" t="str">
        <f>VLOOKUP(Table156913[[#This Row],['#]],[1]!Table14[#Data],6,FALSE)</f>
        <v>Removing Scenario step 3b</v>
      </c>
      <c r="E6" s="1" t="s">
        <v>4</v>
      </c>
      <c r="F6" s="3"/>
    </row>
    <row r="7" spans="1:8" x14ac:dyDescent="0.25">
      <c r="A7" s="1">
        <f>VLOOKUP(Table156913[[#This Row],['#]],[1]!Table14[#Data],12,FALSE)</f>
        <v>39</v>
      </c>
      <c r="B7" s="2">
        <v>68</v>
      </c>
      <c r="C7" s="1" t="str">
        <f>VLOOKUP(Table156913[[#This Row],['#]],[1]!Table14[#Data],2,FALSE)</f>
        <v>Removing Scenario</v>
      </c>
      <c r="D7" s="1" t="str">
        <f>VLOOKUP(Table156913[[#This Row],['#]],[1]!Table14[#Data],6,FALSE)</f>
        <v>Removing Scenario with Initialize</v>
      </c>
      <c r="E7" s="1" t="s">
        <v>4</v>
      </c>
      <c r="F7" s="3"/>
    </row>
    <row r="8" spans="1:8" x14ac:dyDescent="0.25">
      <c r="A8" s="1">
        <f>VLOOKUP(Table156913[[#This Row],['#]],[1]!Table14[#Data],12,FALSE)</f>
        <v>39</v>
      </c>
      <c r="B8" s="2">
        <v>69</v>
      </c>
      <c r="C8" s="1" t="str">
        <f>VLOOKUP(Table156913[[#This Row],['#]],[1]!Table14[#Data],2,FALSE)</f>
        <v>Removing Scenario</v>
      </c>
      <c r="D8" s="1" t="str">
        <f>VLOOKUP(Table156913[[#This Row],['#]],[1]!Table14[#Data],6,FALSE)</f>
        <v>Removing Scenario with UI Handler</v>
      </c>
      <c r="E8" s="1" t="s">
        <v>4</v>
      </c>
      <c r="F8" s="3"/>
    </row>
    <row r="9" spans="1:8" x14ac:dyDescent="0.25">
      <c r="A9" s="1">
        <f>VLOOKUP(Table156913[[#This Row],['#]],[1]!Table14[#Data],12,FALSE)</f>
        <v>39</v>
      </c>
      <c r="B9" s="2">
        <v>70</v>
      </c>
      <c r="C9" s="1" t="str">
        <f>VLOOKUP(Table156913[[#This Row],['#]],[1]!Table14[#Data],2,FALSE)</f>
        <v>Removing Scenario</v>
      </c>
      <c r="D9" s="1" t="str">
        <f>VLOOKUP(Table156913[[#This Row],['#]],[1]!Table14[#Data],6,FALSE)</f>
        <v>Removing Scenario with UI Handler 2</v>
      </c>
      <c r="E9" s="1" t="s">
        <v>4</v>
      </c>
      <c r="F9" s="3"/>
    </row>
    <row r="10" spans="1:8" x14ac:dyDescent="0.25">
      <c r="A10" s="1">
        <f>VLOOKUP(Table156913[[#This Row],['#]],[1]!Table14[#Data],12,FALSE)</f>
        <v>39</v>
      </c>
      <c r="B10" s="2">
        <v>71</v>
      </c>
      <c r="C10" s="1" t="str">
        <f>VLOOKUP(Table156913[[#This Row],['#]],[1]!Table14[#Data],2,FALSE)</f>
        <v>Removing Scenario</v>
      </c>
      <c r="D10" s="1" t="str">
        <f>VLOOKUP(Table156913[[#This Row],['#]],[1]!Table14[#Data],6,FALSE)</f>
        <v>Removal Mode "No confirmation, but removal"</v>
      </c>
      <c r="E10" s="1" t="s">
        <v>4</v>
      </c>
      <c r="F10" s="3"/>
    </row>
    <row r="11" spans="1:8" x14ac:dyDescent="0.25">
      <c r="A11" s="1">
        <f>VLOOKUP(Table156913[[#This Row],['#]],[1]!Table14[#Data],12,FALSE)</f>
        <v>39</v>
      </c>
      <c r="B11" s="2">
        <v>72</v>
      </c>
      <c r="C11" s="1" t="str">
        <f>VLOOKUP(Table156913[[#This Row],['#]],[1]!Table14[#Data],2,FALSE)</f>
        <v>Removing Scenario</v>
      </c>
      <c r="D11" s="1" t="str">
        <f>VLOOKUP(Table156913[[#This Row],['#]],[1]!Table14[#Data],6,FALSE)</f>
        <v>Removal Mode "No confirmation &amp; no removal"</v>
      </c>
      <c r="E11" s="1" t="s">
        <v>4</v>
      </c>
      <c r="F11" s="3"/>
    </row>
    <row r="12" spans="1:8" x14ac:dyDescent="0.25">
      <c r="A12" s="1">
        <f>VLOOKUP(Table156913[[#This Row],['#]],[1]!Table14[#Data],12,FALSE)</f>
        <v>30</v>
      </c>
      <c r="B12" s="2">
        <v>16</v>
      </c>
      <c r="C12" s="1" t="str">
        <f>VLOOKUP(Table156913[[#This Row],['#]],[1]!Table14[#Data],2,FALSE)</f>
        <v>Updating Given</v>
      </c>
      <c r="D12" s="1" t="str">
        <f>VLOOKUP(Table156913[[#This Row],['#]],[1]!Table14[#Data],6,FALSE)</f>
        <v>Rename "Valid Given" to "Renamed Valid Given"</v>
      </c>
      <c r="E12" s="1" t="s">
        <v>4</v>
      </c>
      <c r="F12" s="3"/>
      <c r="G12" s="4">
        <v>67</v>
      </c>
    </row>
    <row r="13" spans="1:8" x14ac:dyDescent="0.25">
      <c r="A13" s="1">
        <f>VLOOKUP(Table156913[[#This Row],['#]],[1]!Table14[#Data],12,FALSE)</f>
        <v>30</v>
      </c>
      <c r="B13" s="2">
        <v>17</v>
      </c>
      <c r="C13" s="1" t="str">
        <f>VLOOKUP(Table156913[[#This Row],['#]],[1]!Table14[#Data],2,FALSE)</f>
        <v>Updating Given</v>
      </c>
      <c r="D13" s="1" t="str">
        <f>VLOOKUP(Table156913[[#This Row],['#]],[1]!Table14[#Data],6,FALSE)</f>
        <v>Rename "Valid Given" to "Renamed Valid Given" step 2a</v>
      </c>
      <c r="E13" s="1" t="s">
        <v>4</v>
      </c>
      <c r="F13" s="3"/>
      <c r="G13" s="4">
        <v>67</v>
      </c>
    </row>
    <row r="14" spans="1:8" x14ac:dyDescent="0.25">
      <c r="A14" s="1">
        <f>VLOOKUP(Table156913[[#This Row],['#]],[1]!Table14[#Data],12,FALSE)</f>
        <v>30</v>
      </c>
      <c r="B14" s="2">
        <v>20</v>
      </c>
      <c r="C14" s="1" t="str">
        <f>VLOOKUP(Table156913[[#This Row],['#]],[1]!Table14[#Data],2,FALSE)</f>
        <v>Updating When</v>
      </c>
      <c r="D14" s="1" t="str">
        <f>VLOOKUP(Table156913[[#This Row],['#]],[1]!Table14[#Data],6,FALSE)</f>
        <v>Rename "Valid When" to "Renamed Valid When"</v>
      </c>
      <c r="E14" s="1" t="s">
        <v>4</v>
      </c>
      <c r="F14" s="3"/>
      <c r="G14" s="4">
        <v>67</v>
      </c>
    </row>
    <row r="15" spans="1:8" x14ac:dyDescent="0.25">
      <c r="A15" s="1">
        <f>VLOOKUP(Table156913[[#This Row],['#]],[1]!Table14[#Data],12,FALSE)</f>
        <v>30</v>
      </c>
      <c r="B15" s="2">
        <v>21</v>
      </c>
      <c r="C15" s="1" t="str">
        <f>VLOOKUP(Table156913[[#This Row],['#]],[1]!Table14[#Data],2,FALSE)</f>
        <v>Updating When</v>
      </c>
      <c r="D15" s="1" t="str">
        <f>VLOOKUP(Table156913[[#This Row],['#]],[1]!Table14[#Data],6,FALSE)</f>
        <v>Rename "Valid When" to "Renamed Valid When" step 2a</v>
      </c>
      <c r="E15" s="1" t="s">
        <v>4</v>
      </c>
      <c r="F15" s="3"/>
      <c r="G15" s="4">
        <v>67</v>
      </c>
    </row>
    <row r="16" spans="1:8" x14ac:dyDescent="0.25">
      <c r="A16" s="1">
        <f>VLOOKUP(Table156913[[#This Row],['#]],[1]!Table14[#Data],12,FALSE)</f>
        <v>30</v>
      </c>
      <c r="B16" s="2">
        <v>24</v>
      </c>
      <c r="C16" s="1" t="str">
        <f>VLOOKUP(Table156913[[#This Row],['#]],[1]!Table14[#Data],2,FALSE)</f>
        <v>Updating Then</v>
      </c>
      <c r="D16" s="1" t="str">
        <f>VLOOKUP(Table156913[[#This Row],['#]],[1]!Table14[#Data],6,FALSE)</f>
        <v>Rename "Valid Then" to "Renamed Valid Then"</v>
      </c>
      <c r="E16" s="1" t="s">
        <v>4</v>
      </c>
      <c r="F16" s="3"/>
      <c r="G16" s="4">
        <v>67</v>
      </c>
    </row>
    <row r="17" spans="1:7" x14ac:dyDescent="0.25">
      <c r="A17" s="1">
        <f>VLOOKUP(Table156913[[#This Row],['#]],[1]!Table14[#Data],12,FALSE)</f>
        <v>30</v>
      </c>
      <c r="B17" s="2">
        <v>25</v>
      </c>
      <c r="C17" s="1" t="str">
        <f>VLOOKUP(Table156913[[#This Row],['#]],[1]!Table14[#Data],2,FALSE)</f>
        <v>Updating Then</v>
      </c>
      <c r="D17" s="1" t="str">
        <f>VLOOKUP(Table156913[[#This Row],['#]],[1]!Table14[#Data],6,FALSE)</f>
        <v>Rename "Valid Then" to "Renamed Valid Then" step 2a</v>
      </c>
      <c r="E17" s="1" t="s">
        <v>4</v>
      </c>
      <c r="F17" s="3"/>
      <c r="G17" s="4">
        <v>67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32" priority="2" operator="equal">
      <formula>"N/A"</formula>
    </cfRule>
    <cfRule type="cellIs" dxfId="31" priority="3" operator="equal">
      <formula>"Fail"</formula>
    </cfRule>
    <cfRule type="cellIs" dxfId="30" priority="4" operator="equal">
      <formula>"Pass"</formula>
    </cfRule>
  </conditionalFormatting>
  <hyperlinks>
    <hyperlink ref="G14" r:id="rId1" display="https://github.com/fluxxus-nl/ATDD.TestScriptor.VSCodeExtension/issues/67" xr:uid="{9E30EC47-48F7-497C-945B-A95DA6E87667}"/>
    <hyperlink ref="G15:G17" r:id="rId2" display="https://github.com/fluxxus-nl/ATDD.TestScriptor.VSCodeExtension/issues/67" xr:uid="{D43A34CF-E225-4834-BD27-AEC9D3AE6D17}"/>
    <hyperlink ref="G13" r:id="rId3" display="https://github.com/fluxxus-nl/ATDD.TestScriptor.VSCodeExtension/issues/67" xr:uid="{406EC42A-40B1-4CCD-B392-F7B583AB2C8E}"/>
    <hyperlink ref="G12" r:id="rId4" display="https://github.com/fluxxus-nl/ATDD.TestScriptor.VSCodeExtension/issues/67" xr:uid="{55E122DE-E7E9-4E82-AC69-157EA45966F0}"/>
  </hyperlinks>
  <pageMargins left="0.7" right="0.7" top="0.75" bottom="0.75" header="0.3" footer="0.3"/>
  <pageSetup orientation="portrait" r:id="rId5"/>
  <tableParts count="1">
    <tablePart r:id="rId6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C9D24-6F59-45ED-9C31-287A9BDA87DC}">
  <dimension ref="A1:H20"/>
  <sheetViews>
    <sheetView zoomScale="85" zoomScaleNormal="85" workbookViewId="0">
      <selection activeCell="E8" sqref="E8:F8"/>
    </sheetView>
  </sheetViews>
  <sheetFormatPr defaultRowHeight="15" x14ac:dyDescent="0.25"/>
  <cols>
    <col min="1" max="1" width="9.140625" style="1"/>
    <col min="2" max="2" width="9.140625" style="2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3" t="s">
        <v>13</v>
      </c>
      <c r="B1" s="2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34</v>
      </c>
      <c r="H1" s="1" t="s">
        <v>33</v>
      </c>
    </row>
    <row r="2" spans="1:8" x14ac:dyDescent="0.25">
      <c r="A2" s="3">
        <v>30</v>
      </c>
      <c r="B2" s="2">
        <v>16</v>
      </c>
      <c r="C2" s="1" t="str">
        <f>VLOOKUP(Table1561012[[#This Row],['#]],[1]!Table14[#Data],2,FALSE)</f>
        <v>Updating Given</v>
      </c>
      <c r="D2" s="1" t="str">
        <f>VLOOKUP(Table1561012[[#This Row],['#]],[1]!Table14[#Data],6,FALSE)</f>
        <v>Rename "Valid Given" to "Renamed Valid Given"</v>
      </c>
      <c r="E2" s="1" t="s">
        <v>1</v>
      </c>
      <c r="F2" s="1" t="s">
        <v>38</v>
      </c>
      <c r="G2" s="4">
        <v>67</v>
      </c>
    </row>
    <row r="3" spans="1:8" x14ac:dyDescent="0.25">
      <c r="A3" s="3">
        <v>30</v>
      </c>
      <c r="B3" s="2">
        <v>17</v>
      </c>
      <c r="C3" s="1" t="str">
        <f>VLOOKUP(Table1561012[[#This Row],['#]],[1]!Table14[#Data],2,FALSE)</f>
        <v>Updating Given</v>
      </c>
      <c r="D3" s="1" t="str">
        <f>VLOOKUP(Table1561012[[#This Row],['#]],[1]!Table14[#Data],6,FALSE)</f>
        <v>Rename "Valid Given" to "Renamed Valid Given" step 2a</v>
      </c>
      <c r="E3" s="1" t="s">
        <v>1</v>
      </c>
      <c r="F3" s="1" t="s">
        <v>38</v>
      </c>
      <c r="G3" s="4">
        <v>67</v>
      </c>
    </row>
    <row r="4" spans="1:8" x14ac:dyDescent="0.25">
      <c r="A4" s="3">
        <v>30</v>
      </c>
      <c r="B4" s="2">
        <v>46</v>
      </c>
      <c r="C4" s="1" t="str">
        <f>VLOOKUP(Table1561012[[#This Row],['#]],[1]!Table14[#Data],2,FALSE)</f>
        <v>Updating Given</v>
      </c>
      <c r="D4" s="1" t="str">
        <f>VLOOKUP(Table1561012[[#This Row],['#]],[1]!Table14[#Data],6,FALSE)</f>
        <v>Rename "Valid Given" to "Renamed Valid Given" step 2b</v>
      </c>
      <c r="E4" s="1" t="s">
        <v>1</v>
      </c>
      <c r="F4" s="1" t="s">
        <v>38</v>
      </c>
      <c r="G4" s="4">
        <v>67</v>
      </c>
    </row>
    <row r="5" spans="1:8" x14ac:dyDescent="0.25">
      <c r="A5" s="3">
        <v>30</v>
      </c>
      <c r="B5" s="2">
        <v>18</v>
      </c>
      <c r="C5" s="1" t="str">
        <f>VLOOKUP(Table1561012[[#This Row],['#]],[1]!Table14[#Data],2,FALSE)</f>
        <v>Updating Given</v>
      </c>
      <c r="D5" s="1" t="str">
        <f>VLOOKUP(Table1561012[[#This Row],['#]],[1]!Table14[#Data],6,FALSE)</f>
        <v>Revert Rename of Given</v>
      </c>
      <c r="E5" s="1" t="s">
        <v>1</v>
      </c>
      <c r="F5" s="1" t="s">
        <v>38</v>
      </c>
      <c r="G5" s="4">
        <v>67</v>
      </c>
    </row>
    <row r="6" spans="1:8" x14ac:dyDescent="0.25">
      <c r="A6" s="3">
        <v>30</v>
      </c>
      <c r="B6" s="2">
        <v>19</v>
      </c>
      <c r="C6" s="1" t="str">
        <f>VLOOKUP(Table1561012[[#This Row],['#]],[1]!Table14[#Data],2,FALSE)</f>
        <v>Updating Given</v>
      </c>
      <c r="D6" s="1" t="str">
        <f>VLOOKUP(Table1561012[[#This Row],['#]],[1]!Table14[#Data],6,FALSE)</f>
        <v>Revert Rename of Given step 2</v>
      </c>
      <c r="E6" s="1" t="s">
        <v>1</v>
      </c>
      <c r="F6" s="1" t="s">
        <v>38</v>
      </c>
      <c r="G6" s="4">
        <v>67</v>
      </c>
    </row>
    <row r="7" spans="1:8" x14ac:dyDescent="0.25">
      <c r="A7" s="3">
        <v>30</v>
      </c>
      <c r="B7" s="2">
        <v>44</v>
      </c>
      <c r="C7" s="1" t="str">
        <f>VLOOKUP(Table1561012[[#This Row],['#]],[1]!Table14[#Data],2,FALSE)</f>
        <v>Updating Given</v>
      </c>
      <c r="D7" s="1" t="str">
        <f>VLOOKUP(Table1561012[[#This Row],['#]],[1]!Table14[#Data],6,FALSE)</f>
        <v>Rename with other prefix</v>
      </c>
      <c r="E7" s="1" t="s">
        <v>1</v>
      </c>
      <c r="F7" s="1" t="s">
        <v>38</v>
      </c>
      <c r="G7" s="4">
        <v>67</v>
      </c>
    </row>
    <row r="8" spans="1:8" x14ac:dyDescent="0.25">
      <c r="A8" s="1">
        <v>30</v>
      </c>
      <c r="B8" s="2">
        <v>51</v>
      </c>
      <c r="C8" s="1" t="str">
        <f>VLOOKUP(Table1561012[[#This Row],['#]],[1]!Table14[#Data],2,FALSE)</f>
        <v>Updating Given</v>
      </c>
      <c r="D8" s="1" t="str">
        <f>VLOOKUP(Table1561012[[#This Row],['#]],[1]!Table14[#Data],6,FALSE)</f>
        <v>Rename duplicate Given</v>
      </c>
      <c r="E8" s="1" t="s">
        <v>4</v>
      </c>
    </row>
    <row r="9" spans="1:8" x14ac:dyDescent="0.25">
      <c r="A9" s="1">
        <v>30</v>
      </c>
      <c r="B9" s="2">
        <v>20</v>
      </c>
      <c r="C9" s="1" t="str">
        <f>VLOOKUP(Table1561012[[#This Row],['#]],[1]!Table14[#Data],2,FALSE)</f>
        <v>Updating When</v>
      </c>
      <c r="D9" s="1" t="str">
        <f>VLOOKUP(Table1561012[[#This Row],['#]],[1]!Table14[#Data],6,FALSE)</f>
        <v>Rename "Valid When" to "Renamed Valid When"</v>
      </c>
      <c r="E9" s="1" t="s">
        <v>1</v>
      </c>
      <c r="F9" s="1" t="s">
        <v>38</v>
      </c>
      <c r="G9" s="4">
        <v>67</v>
      </c>
    </row>
    <row r="10" spans="1:8" x14ac:dyDescent="0.25">
      <c r="A10" s="1">
        <v>30</v>
      </c>
      <c r="B10" s="2">
        <v>21</v>
      </c>
      <c r="C10" s="1" t="str">
        <f>VLOOKUP(Table1561012[[#This Row],['#]],[1]!Table14[#Data],2,FALSE)</f>
        <v>Updating When</v>
      </c>
      <c r="D10" s="1" t="str">
        <f>VLOOKUP(Table1561012[[#This Row],['#]],[1]!Table14[#Data],6,FALSE)</f>
        <v>Rename "Valid When" to "Renamed Valid When" step 2a</v>
      </c>
      <c r="E10" s="1" t="s">
        <v>1</v>
      </c>
      <c r="F10" s="1" t="s">
        <v>38</v>
      </c>
      <c r="G10" s="4">
        <v>67</v>
      </c>
    </row>
    <row r="11" spans="1:8" x14ac:dyDescent="0.25">
      <c r="A11" s="1">
        <v>30</v>
      </c>
      <c r="B11" s="2">
        <v>47</v>
      </c>
      <c r="C11" s="1" t="str">
        <f>VLOOKUP(Table1561012[[#This Row],['#]],[1]!Table14[#Data],2,FALSE)</f>
        <v>Updating When</v>
      </c>
      <c r="D11" s="1" t="str">
        <f>VLOOKUP(Table1561012[[#This Row],['#]],[1]!Table14[#Data],6,FALSE)</f>
        <v>Rename "Valid When" to "Renamed Valid When" step 2b</v>
      </c>
      <c r="E11" s="1" t="s">
        <v>1</v>
      </c>
      <c r="F11" s="1" t="s">
        <v>38</v>
      </c>
      <c r="G11" s="4">
        <v>67</v>
      </c>
    </row>
    <row r="12" spans="1:8" x14ac:dyDescent="0.25">
      <c r="A12" s="1">
        <v>30</v>
      </c>
      <c r="B12" s="2">
        <v>22</v>
      </c>
      <c r="C12" s="1" t="str">
        <f>VLOOKUP(Table1561012[[#This Row],['#]],[1]!Table14[#Data],2,FALSE)</f>
        <v>Updating When</v>
      </c>
      <c r="D12" s="1" t="str">
        <f>VLOOKUP(Table1561012[[#This Row],['#]],[1]!Table14[#Data],6,FALSE)</f>
        <v>Revert Rename of When</v>
      </c>
      <c r="E12" s="1" t="s">
        <v>1</v>
      </c>
      <c r="F12" s="1" t="s">
        <v>38</v>
      </c>
      <c r="G12" s="4">
        <v>67</v>
      </c>
    </row>
    <row r="13" spans="1:8" x14ac:dyDescent="0.25">
      <c r="A13" s="1">
        <v>30</v>
      </c>
      <c r="B13" s="2">
        <v>23</v>
      </c>
      <c r="C13" s="1" t="str">
        <f>VLOOKUP(Table1561012[[#This Row],['#]],[1]!Table14[#Data],2,FALSE)</f>
        <v>Updating When</v>
      </c>
      <c r="D13" s="1" t="str">
        <f>VLOOKUP(Table1561012[[#This Row],['#]],[1]!Table14[#Data],6,FALSE)</f>
        <v>Revert Rename of When step 2</v>
      </c>
      <c r="E13" s="1" t="s">
        <v>1</v>
      </c>
      <c r="F13" s="1" t="s">
        <v>38</v>
      </c>
      <c r="G13" s="4">
        <v>67</v>
      </c>
    </row>
    <row r="14" spans="1:8" x14ac:dyDescent="0.25">
      <c r="A14" s="1">
        <v>30</v>
      </c>
      <c r="B14" s="2">
        <v>24</v>
      </c>
      <c r="C14" s="1" t="str">
        <f>VLOOKUP(Table1561012[[#This Row],['#]],[1]!Table14[#Data],2,FALSE)</f>
        <v>Updating Then</v>
      </c>
      <c r="D14" s="1" t="str">
        <f>VLOOKUP(Table1561012[[#This Row],['#]],[1]!Table14[#Data],6,FALSE)</f>
        <v>Rename "Valid Then" to "Renamed Valid Then"</v>
      </c>
      <c r="E14" s="1" t="s">
        <v>1</v>
      </c>
      <c r="F14" s="1" t="s">
        <v>38</v>
      </c>
      <c r="G14" s="4">
        <v>67</v>
      </c>
    </row>
    <row r="15" spans="1:8" x14ac:dyDescent="0.25">
      <c r="A15" s="1">
        <v>30</v>
      </c>
      <c r="B15" s="2">
        <v>25</v>
      </c>
      <c r="C15" s="1" t="str">
        <f>VLOOKUP(Table1561012[[#This Row],['#]],[1]!Table14[#Data],2,FALSE)</f>
        <v>Updating Then</v>
      </c>
      <c r="D15" s="1" t="str">
        <f>VLOOKUP(Table1561012[[#This Row],['#]],[1]!Table14[#Data],6,FALSE)</f>
        <v>Rename "Valid Then" to "Renamed Valid Then" step 2a</v>
      </c>
      <c r="E15" s="1" t="s">
        <v>1</v>
      </c>
      <c r="F15" s="1" t="s">
        <v>38</v>
      </c>
      <c r="G15" s="4">
        <v>67</v>
      </c>
    </row>
    <row r="16" spans="1:8" x14ac:dyDescent="0.25">
      <c r="A16" s="1">
        <v>30</v>
      </c>
      <c r="B16" s="2">
        <v>48</v>
      </c>
      <c r="C16" s="1" t="str">
        <f>VLOOKUP(Table1561012[[#This Row],['#]],[1]!Table14[#Data],2,FALSE)</f>
        <v>Updating Then</v>
      </c>
      <c r="D16" s="1" t="str">
        <f>VLOOKUP(Table1561012[[#This Row],['#]],[1]!Table14[#Data],6,FALSE)</f>
        <v>Rename "Valid Then" to "Renamed Valid Then" step 2b</v>
      </c>
      <c r="E16" s="1" t="s">
        <v>1</v>
      </c>
      <c r="F16" s="1" t="s">
        <v>38</v>
      </c>
      <c r="G16" s="4">
        <v>67</v>
      </c>
    </row>
    <row r="17" spans="1:7" x14ac:dyDescent="0.25">
      <c r="A17" s="1">
        <v>30</v>
      </c>
      <c r="B17" s="2">
        <v>26</v>
      </c>
      <c r="C17" s="1" t="str">
        <f>VLOOKUP(Table1561012[[#This Row],['#]],[1]!Table14[#Data],2,FALSE)</f>
        <v>Updating Then</v>
      </c>
      <c r="D17" s="1" t="str">
        <f>VLOOKUP(Table1561012[[#This Row],['#]],[1]!Table14[#Data],6,FALSE)</f>
        <v>Revert Rename of Then</v>
      </c>
      <c r="E17" s="1" t="s">
        <v>1</v>
      </c>
      <c r="F17" s="1" t="s">
        <v>38</v>
      </c>
      <c r="G17" s="4">
        <v>67</v>
      </c>
    </row>
    <row r="18" spans="1:7" x14ac:dyDescent="0.25">
      <c r="A18" s="1">
        <v>30</v>
      </c>
      <c r="B18" s="2">
        <v>27</v>
      </c>
      <c r="C18" s="1" t="str">
        <f>VLOOKUP(Table1561012[[#This Row],['#]],[1]!Table14[#Data],2,FALSE)</f>
        <v>Updating Then</v>
      </c>
      <c r="D18" s="1" t="str">
        <f>VLOOKUP(Table1561012[[#This Row],['#]],[1]!Table14[#Data],6,FALSE)</f>
        <v>Revert Rename of Then step 2</v>
      </c>
      <c r="E18" s="1" t="s">
        <v>1</v>
      </c>
      <c r="F18" s="1" t="s">
        <v>38</v>
      </c>
      <c r="G18" s="4">
        <v>67</v>
      </c>
    </row>
    <row r="19" spans="1:7" x14ac:dyDescent="0.25">
      <c r="A19" s="1">
        <v>30</v>
      </c>
      <c r="B19" s="2">
        <v>49</v>
      </c>
      <c r="C19" s="1" t="str">
        <f>VLOOKUP(Table1561012[[#This Row],['#]],[1]!Table14[#Data],2,FALSE)</f>
        <v>Updating Then</v>
      </c>
      <c r="D19" s="1" t="str">
        <f>VLOOKUP(Table1561012[[#This Row],['#]],[1]!Table14[#Data],6,FALSE)</f>
        <v>Rename with other prefix</v>
      </c>
      <c r="E19" s="1" t="s">
        <v>1</v>
      </c>
      <c r="F19" s="1" t="s">
        <v>38</v>
      </c>
      <c r="G19" s="4">
        <v>67</v>
      </c>
    </row>
    <row r="20" spans="1:7" x14ac:dyDescent="0.25">
      <c r="A20" s="1">
        <v>30</v>
      </c>
      <c r="B20" s="2">
        <v>53</v>
      </c>
      <c r="C20" s="1" t="str">
        <f>VLOOKUP(Table1561012[[#This Row],['#]],[1]!Table14[#Data],2,FALSE)</f>
        <v>Updating Then</v>
      </c>
      <c r="D20" s="1" t="str">
        <f>VLOOKUP(Table1561012[[#This Row],['#]],[1]!Table14[#Data],6,FALSE)</f>
        <v>Rename duplicate Then</v>
      </c>
      <c r="E20" s="1" t="s">
        <v>1</v>
      </c>
      <c r="F20" s="3" t="s">
        <v>37</v>
      </c>
      <c r="G20" s="4">
        <v>68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29" priority="2" operator="equal">
      <formula>"N/A"</formula>
    </cfRule>
    <cfRule type="cellIs" dxfId="28" priority="3" operator="equal">
      <formula>"Fail"</formula>
    </cfRule>
    <cfRule type="cellIs" dxfId="27" priority="4" operator="equal">
      <formula>"Pass"</formula>
    </cfRule>
  </conditionalFormatting>
  <hyperlinks>
    <hyperlink ref="G2" r:id="rId1" display="https://github.com/fluxxus-nl/ATDD.TestScriptor.VSCodeExtension/issues/67" xr:uid="{3F868BD5-2BD3-4331-A2D5-88C0A1C30ADA}"/>
    <hyperlink ref="G3:G7" r:id="rId2" display="https://github.com/fluxxus-nl/ATDD.TestScriptor.VSCodeExtension/issues/67" xr:uid="{59703E96-D67B-4009-BB49-D8D2FE95354B}"/>
    <hyperlink ref="G9" r:id="rId3" display="https://github.com/fluxxus-nl/ATDD.TestScriptor.VSCodeExtension/issues/67" xr:uid="{DBAAE778-CC98-48FD-A006-670D04A20AD0}"/>
    <hyperlink ref="G10:G16" r:id="rId4" display="https://github.com/fluxxus-nl/ATDD.TestScriptor.VSCodeExtension/issues/67" xr:uid="{4EF130B1-7B19-4ED6-802A-05B5D4ED6D3B}"/>
    <hyperlink ref="G20" r:id="rId5" display="https://github.com/fluxxus-nl/ATDD.TestScriptor.VSCodeExtension/issues/68" xr:uid="{257DB277-4F42-417F-9268-A8034F9DC644}"/>
    <hyperlink ref="G17:G19" r:id="rId6" display="https://github.com/fluxxus-nl/ATDD.TestScriptor.VSCodeExtension/issues/67" xr:uid="{BF9725B2-12D4-4CF6-A020-C7257BAB39A8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40D5E-178C-4CBE-84FD-F0A19D9B5282}">
  <dimension ref="A1:G7"/>
  <sheetViews>
    <sheetView zoomScaleNormal="100" workbookViewId="0">
      <selection activeCell="E8" sqref="E8:F8"/>
    </sheetView>
  </sheetViews>
  <sheetFormatPr defaultRowHeight="15" x14ac:dyDescent="0.25"/>
  <cols>
    <col min="1" max="1" width="9.140625" style="1"/>
    <col min="2" max="2" width="9.140625" style="2"/>
    <col min="3" max="3" width="15.42578125" style="1" bestFit="1" customWidth="1"/>
    <col min="4" max="4" width="65.28515625" style="1" bestFit="1" customWidth="1"/>
    <col min="5" max="5" width="9.140625" style="1"/>
    <col min="6" max="6" width="68.85546875" style="1" bestFit="1" customWidth="1"/>
    <col min="7" max="16384" width="9.140625" style="1"/>
  </cols>
  <sheetData>
    <row r="1" spans="1:7" ht="30" x14ac:dyDescent="0.25">
      <c r="A1" s="3" t="s">
        <v>13</v>
      </c>
      <c r="B1" s="2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34</v>
      </c>
    </row>
    <row r="2" spans="1:7" x14ac:dyDescent="0.25">
      <c r="A2" s="1">
        <v>27</v>
      </c>
      <c r="B2" s="2">
        <v>8</v>
      </c>
      <c r="C2" s="1" t="str">
        <f>VLOOKUP(Table111[[#This Row],['#]],[1]!Table14[#Data],2,FALSE)</f>
        <v>Adding Given</v>
      </c>
      <c r="D2" s="1" t="str">
        <f>VLOOKUP(Table111[[#This Row],['#]],[1]!Table14[#Data],6,FALSE)</f>
        <v>Max length of Given description by typing</v>
      </c>
      <c r="E2" s="1" t="s">
        <v>4</v>
      </c>
    </row>
    <row r="3" spans="1:7" x14ac:dyDescent="0.25">
      <c r="A3" s="1">
        <v>27</v>
      </c>
      <c r="B3" s="2">
        <v>9</v>
      </c>
      <c r="C3" s="1" t="str">
        <f>VLOOKUP(Table111[[#This Row],['#]],[1]!Table14[#Data],2,FALSE)</f>
        <v>Adding Then</v>
      </c>
      <c r="D3" s="1" t="str">
        <f>VLOOKUP(Table111[[#This Row],['#]],[1]!Table14[#Data],6,FALSE)</f>
        <v>Max length of Then description by typing</v>
      </c>
      <c r="E3" s="1" t="s">
        <v>4</v>
      </c>
    </row>
    <row r="4" spans="1:7" x14ac:dyDescent="0.25">
      <c r="A4" s="1">
        <v>27</v>
      </c>
      <c r="B4" s="2">
        <v>64</v>
      </c>
      <c r="C4" s="1" t="str">
        <f>VLOOKUP(Table111[[#This Row],['#]],[1]!Table14[#Data],2,FALSE)</f>
        <v>Adding Given</v>
      </c>
      <c r="D4" s="1" t="str">
        <f>VLOOKUP(Table111[[#This Row],['#]],[1]!Table14[#Data],6,FALSE)</f>
        <v>Max length of Given description by copying</v>
      </c>
      <c r="E4" s="1" t="s">
        <v>4</v>
      </c>
    </row>
    <row r="5" spans="1:7" x14ac:dyDescent="0.25">
      <c r="A5" s="1">
        <v>27</v>
      </c>
      <c r="B5" s="2">
        <v>65</v>
      </c>
      <c r="C5" s="1" t="str">
        <f>VLOOKUP(Table111[[#This Row],['#]],[1]!Table14[#Data],2,FALSE)</f>
        <v>Adding Then</v>
      </c>
      <c r="D5" s="1" t="str">
        <f>VLOOKUP(Table111[[#This Row],['#]],[1]!Table14[#Data],6,FALSE)</f>
        <v>Max length of Then description by copying</v>
      </c>
      <c r="E5" s="1" t="s">
        <v>4</v>
      </c>
    </row>
    <row r="6" spans="1:7" x14ac:dyDescent="0.25">
      <c r="A6" s="1">
        <v>27</v>
      </c>
      <c r="B6" s="2">
        <v>66</v>
      </c>
      <c r="C6" s="1" t="str">
        <f>VLOOKUP(Table111[[#This Row],['#]],[1]!Table14[#Data],2,FALSE)</f>
        <v>Adding Given</v>
      </c>
      <c r="D6" s="1" t="str">
        <f>VLOOKUP(Table111[[#This Row],['#]],[1]!Table14[#Data],6,FALSE)</f>
        <v>Max length of Given description by typing 2</v>
      </c>
      <c r="E6" s="1" t="s">
        <v>4</v>
      </c>
      <c r="F6" s="1" t="s">
        <v>36</v>
      </c>
      <c r="G6" s="4">
        <v>52</v>
      </c>
    </row>
    <row r="7" spans="1:7" x14ac:dyDescent="0.25">
      <c r="A7" s="1">
        <v>27</v>
      </c>
      <c r="B7" s="2">
        <v>67</v>
      </c>
      <c r="C7" s="1" t="str">
        <f>VLOOKUP(Table111[[#This Row],['#]],[1]!Table14[#Data],2,FALSE)</f>
        <v>Adding Then</v>
      </c>
      <c r="D7" s="1" t="str">
        <f>VLOOKUP(Table111[[#This Row],['#]],[1]!Table14[#Data],6,FALSE)</f>
        <v>Max length of Then description by typing 2</v>
      </c>
      <c r="E7" s="1" t="s">
        <v>4</v>
      </c>
      <c r="F7" s="1" t="s">
        <v>36</v>
      </c>
      <c r="G7" s="4">
        <v>52</v>
      </c>
    </row>
  </sheetData>
  <conditionalFormatting sqref="E1:E1048576">
    <cfRule type="cellIs" dxfId="26" priority="2" operator="equal">
      <formula>"N/A"</formula>
    </cfRule>
    <cfRule type="cellIs" dxfId="25" priority="3" operator="equal">
      <formula>"Fail"</formula>
    </cfRule>
    <cfRule type="cellIs" dxfId="24" priority="4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6" r:id="rId1" display="https://github.com/fluxxus-nl/ATDD.TestScriptor.VSCodeExtension/issues/52" xr:uid="{2C0EA7C1-C328-42E9-8EC8-68123FBE2AFC}"/>
    <hyperlink ref="G7" r:id="rId2" display="https://github.com/fluxxus-nl/ATDD.TestScriptor.VSCodeExtension/issues/52" xr:uid="{06FD6F92-4069-4B45-A6EA-14841C90E3DA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29A95-DBCE-41BC-8A33-A531A2900DC1}">
  <dimension ref="A1:H3"/>
  <sheetViews>
    <sheetView zoomScale="85" zoomScaleNormal="85" workbookViewId="0">
      <selection activeCell="E8" sqref="E8:F8"/>
    </sheetView>
  </sheetViews>
  <sheetFormatPr defaultRowHeight="15" x14ac:dyDescent="0.25"/>
  <cols>
    <col min="1" max="1" width="9.140625" style="1"/>
    <col min="2" max="2" width="9.140625" style="2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3" t="s">
        <v>13</v>
      </c>
      <c r="B1" s="2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34</v>
      </c>
      <c r="H1" s="1" t="s">
        <v>33</v>
      </c>
    </row>
    <row r="2" spans="1:8" ht="30" x14ac:dyDescent="0.25">
      <c r="A2" s="1">
        <v>30</v>
      </c>
      <c r="B2" s="2">
        <v>51</v>
      </c>
      <c r="C2" s="1" t="str">
        <f>VLOOKUP(Table15610[[#This Row],['#]],[1]!Table14[#Data],2,FALSE)</f>
        <v>Updating Given</v>
      </c>
      <c r="D2" s="1" t="str">
        <f>VLOOKUP(Table15610[[#This Row],['#]],[1]!Table14[#Data],6,FALSE)</f>
        <v>Rename duplicate Given</v>
      </c>
      <c r="E2" s="1" t="s">
        <v>1</v>
      </c>
      <c r="F2" s="3" t="s">
        <v>23</v>
      </c>
      <c r="G2" s="4">
        <v>56</v>
      </c>
    </row>
    <row r="3" spans="1:8" ht="30" x14ac:dyDescent="0.25">
      <c r="A3" s="1">
        <v>30</v>
      </c>
      <c r="B3" s="2">
        <v>53</v>
      </c>
      <c r="C3" s="1" t="str">
        <f>VLOOKUP(Table15610[[#This Row],['#]],[1]!Table14[#Data],2,FALSE)</f>
        <v>Updating Then</v>
      </c>
      <c r="D3" s="1" t="str">
        <f>VLOOKUP(Table15610[[#This Row],['#]],[1]!Table14[#Data],6,FALSE)</f>
        <v>Rename duplicate Then</v>
      </c>
      <c r="E3" s="1" t="s">
        <v>1</v>
      </c>
      <c r="F3" s="3" t="s">
        <v>22</v>
      </c>
      <c r="G3" s="4">
        <v>56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23" priority="2" operator="equal">
      <formula>"N/A"</formula>
    </cfRule>
    <cfRule type="cellIs" dxfId="22" priority="3" operator="equal">
      <formula>"Fail"</formula>
    </cfRule>
    <cfRule type="cellIs" dxfId="21" priority="4" operator="equal">
      <formula>"Pass"</formula>
    </cfRule>
  </conditionalFormatting>
  <hyperlinks>
    <hyperlink ref="G2" r:id="rId1" display="https://github.com/fluxxus-nl/ATDD.TestScriptor.VSCodeExtension/issues/56" xr:uid="{58990D28-FD40-45B0-81F5-B0C26C731957}"/>
    <hyperlink ref="G3" r:id="rId2" display="https://github.com/fluxxus-nl/ATDD.TestScriptor.VSCodeExtension/issues/56" xr:uid="{13EE9AFD-6DB1-4679-92DD-DE4BAB3B35CE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C0CD8-5230-4F0B-9499-E93B043E54F6}">
  <dimension ref="A1:H7"/>
  <sheetViews>
    <sheetView zoomScale="85" zoomScaleNormal="85" workbookViewId="0">
      <selection activeCell="E8" sqref="E8:F8"/>
    </sheetView>
  </sheetViews>
  <sheetFormatPr defaultRowHeight="15" x14ac:dyDescent="0.25"/>
  <cols>
    <col min="1" max="1" width="9.140625" style="1"/>
    <col min="2" max="2" width="9.140625" style="2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3" t="s">
        <v>13</v>
      </c>
      <c r="B1" s="2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34</v>
      </c>
      <c r="H1" s="1" t="s">
        <v>33</v>
      </c>
    </row>
    <row r="2" spans="1:8" x14ac:dyDescent="0.25">
      <c r="A2" s="1">
        <v>39</v>
      </c>
      <c r="B2" s="2">
        <v>56</v>
      </c>
      <c r="C2" s="1" t="str">
        <f>VLOOKUP(Table1569[[#This Row],['#]],[1]!Table14[#Data],2,FALSE)</f>
        <v>Removing Scenario</v>
      </c>
      <c r="D2" s="1" t="str">
        <f>VLOOKUP(Table1569[[#This Row],['#]],[1]!Table14[#Data],6,FALSE)</f>
        <v>Removing Scenario</v>
      </c>
      <c r="E2" s="1" t="s">
        <v>4</v>
      </c>
      <c r="F2" s="3"/>
    </row>
    <row r="3" spans="1:8" x14ac:dyDescent="0.25">
      <c r="A3" s="1">
        <v>39</v>
      </c>
      <c r="B3" s="2">
        <v>57</v>
      </c>
      <c r="C3" s="1" t="str">
        <f>VLOOKUP(Table1569[[#This Row],['#]],[1]!Table14[#Data],2,FALSE)</f>
        <v>Removing Scenario</v>
      </c>
      <c r="D3" s="1" t="str">
        <f>VLOOKUP(Table1569[[#This Row],['#]],[1]!Table14[#Data],6,FALSE)</f>
        <v>Removing Scenario step 2a</v>
      </c>
      <c r="E3" s="1" t="s">
        <v>4</v>
      </c>
      <c r="F3" s="3"/>
    </row>
    <row r="4" spans="1:8" x14ac:dyDescent="0.25">
      <c r="A4" s="1">
        <v>39</v>
      </c>
      <c r="B4" s="2">
        <v>58</v>
      </c>
      <c r="C4" s="1" t="str">
        <f>VLOOKUP(Table1569[[#This Row],['#]],[1]!Table14[#Data],2,FALSE)</f>
        <v>Removing Scenario</v>
      </c>
      <c r="D4" s="1" t="str">
        <f>VLOOKUP(Table1569[[#This Row],['#]],[1]!Table14[#Data],6,FALSE)</f>
        <v>Removing Scenario step 3a</v>
      </c>
      <c r="E4" s="1" t="s">
        <v>4</v>
      </c>
      <c r="F4" s="3"/>
    </row>
    <row r="5" spans="1:8" x14ac:dyDescent="0.25">
      <c r="A5" s="1">
        <v>39</v>
      </c>
      <c r="B5" s="2">
        <v>59</v>
      </c>
      <c r="C5" s="1" t="str">
        <f>VLOOKUP(Table1569[[#This Row],['#]],[1]!Table14[#Data],2,FALSE)</f>
        <v>Removing Scenario</v>
      </c>
      <c r="D5" s="1" t="str">
        <f>VLOOKUP(Table1569[[#This Row],['#]],[1]!Table14[#Data],6,FALSE)</f>
        <v>Removing Scenario step 2b</v>
      </c>
      <c r="E5" s="1" t="s">
        <v>4</v>
      </c>
      <c r="F5" s="3" t="s">
        <v>20</v>
      </c>
    </row>
    <row r="6" spans="1:8" x14ac:dyDescent="0.25">
      <c r="A6" s="1">
        <v>39</v>
      </c>
      <c r="B6" s="2">
        <v>60</v>
      </c>
      <c r="C6" s="1" t="str">
        <f>VLOOKUP(Table1569[[#This Row],['#]],[1]!Table14[#Data],2,FALSE)</f>
        <v>Removing Scenario</v>
      </c>
      <c r="D6" s="1" t="str">
        <f>VLOOKUP(Table1569[[#This Row],['#]],[1]!Table14[#Data],6,FALSE)</f>
        <v>Removing Scenario step 3b</v>
      </c>
      <c r="E6" s="1" t="s">
        <v>4</v>
      </c>
      <c r="F6" s="3"/>
    </row>
    <row r="7" spans="1:8" x14ac:dyDescent="0.25">
      <c r="A7" s="1">
        <v>39</v>
      </c>
      <c r="B7" s="2">
        <v>64</v>
      </c>
      <c r="C7" s="1" t="str">
        <f>VLOOKUP(Table1569[[#This Row],['#]],[1]!Table14[#Data],2,FALSE)</f>
        <v>Adding Given</v>
      </c>
      <c r="D7" s="1" t="str">
        <f>VLOOKUP(Table1569[[#This Row],['#]],[1]!Table14[#Data],6,FALSE)</f>
        <v>Max length of Given description by copying</v>
      </c>
      <c r="E7" s="1" t="s">
        <v>4</v>
      </c>
      <c r="F7" s="3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20" priority="2" operator="equal">
      <formula>"N/A"</formula>
    </cfRule>
    <cfRule type="cellIs" dxfId="19" priority="3" operator="equal">
      <formula>"Fail"</formula>
    </cfRule>
    <cfRule type="cellIs" dxfId="18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BD197-7F45-4928-9D20-CD78FF8E7D15}">
  <dimension ref="A1:H7"/>
  <sheetViews>
    <sheetView zoomScale="85" zoomScaleNormal="85" workbookViewId="0">
      <selection activeCell="E8" sqref="E8:F8"/>
    </sheetView>
  </sheetViews>
  <sheetFormatPr defaultRowHeight="15" x14ac:dyDescent="0.25"/>
  <cols>
    <col min="1" max="1" width="9.140625" style="1"/>
    <col min="2" max="2" width="9.140625" style="2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3" t="s">
        <v>13</v>
      </c>
      <c r="B1" s="2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34</v>
      </c>
    </row>
    <row r="2" spans="1:8" x14ac:dyDescent="0.25">
      <c r="A2" s="1">
        <v>28</v>
      </c>
      <c r="B2" s="2">
        <v>40</v>
      </c>
      <c r="C2" s="1" t="str">
        <f>VLOOKUP(Table1568[[#This Row],['#]],[1]!Table14[#Data],2,FALSE)</f>
        <v>Removing Given</v>
      </c>
      <c r="D2" s="1" t="str">
        <f>VLOOKUP(Table1568[[#This Row],['#]],[1]!Table14[#Data],6,FALSE)</f>
        <v>Remove Given with non-alpabethic or non-numerical characters 1a</v>
      </c>
      <c r="E2" s="1" t="s">
        <v>4</v>
      </c>
      <c r="F2" s="3"/>
      <c r="G2" s="4">
        <v>55</v>
      </c>
    </row>
    <row r="3" spans="1:8" x14ac:dyDescent="0.25">
      <c r="A3" s="1">
        <v>28</v>
      </c>
      <c r="B3" s="2">
        <v>41</v>
      </c>
      <c r="C3" s="1" t="str">
        <f>VLOOKUP(Table1568[[#This Row],['#]],[1]!Table14[#Data],2,FALSE)</f>
        <v>Removing Given</v>
      </c>
      <c r="D3" s="1" t="str">
        <f>VLOOKUP(Table1568[[#This Row],['#]],[1]!Table14[#Data],6,FALSE)</f>
        <v>Remove Given with non-alpabethic or non-numerical characters 1b</v>
      </c>
      <c r="E3" s="1" t="s">
        <v>4</v>
      </c>
      <c r="F3" s="3"/>
      <c r="G3" s="4">
        <v>55</v>
      </c>
    </row>
    <row r="4" spans="1:8" x14ac:dyDescent="0.25">
      <c r="A4" s="1">
        <v>28</v>
      </c>
      <c r="B4" s="2">
        <v>42</v>
      </c>
      <c r="C4" s="1" t="str">
        <f>VLOOKUP(Table1568[[#This Row],['#]],[1]!Table14[#Data],2,FALSE)</f>
        <v>Removing Then</v>
      </c>
      <c r="D4" s="1" t="str">
        <f>VLOOKUP(Table1568[[#This Row],['#]],[1]!Table14[#Data],6,FALSE)</f>
        <v>Remove Then with non-alpabethic or non-numerical characters 1a</v>
      </c>
      <c r="E4" s="1" t="s">
        <v>4</v>
      </c>
      <c r="F4" s="3"/>
      <c r="G4" s="4">
        <v>55</v>
      </c>
    </row>
    <row r="5" spans="1:8" x14ac:dyDescent="0.25">
      <c r="A5" s="1">
        <v>28</v>
      </c>
      <c r="B5" s="2">
        <v>43</v>
      </c>
      <c r="C5" s="1" t="str">
        <f>VLOOKUP(Table1568[[#This Row],['#]],[1]!Table14[#Data],2,FALSE)</f>
        <v>Removing Then</v>
      </c>
      <c r="D5" s="1" t="str">
        <f>VLOOKUP(Table1568[[#This Row],['#]],[1]!Table14[#Data],6,FALSE)</f>
        <v>Remove Then with non-alpabethic or non-numerical characters 1b</v>
      </c>
      <c r="E5" s="1" t="s">
        <v>4</v>
      </c>
      <c r="F5" s="3"/>
      <c r="G5" s="4">
        <v>55</v>
      </c>
    </row>
    <row r="6" spans="1:8" ht="30" x14ac:dyDescent="0.25">
      <c r="A6" s="10">
        <v>28</v>
      </c>
      <c r="B6" s="9">
        <v>30</v>
      </c>
      <c r="C6" s="1" t="str">
        <f>VLOOKUP(Table1568[[#This Row],['#]],[1]!Table14[#Data],2,FALSE)</f>
        <v>Removing Given</v>
      </c>
      <c r="D6" s="1" t="str">
        <f>VLOOKUP(Table1568[[#This Row],['#]],[1]!Table14[#Data],6,FALSE)</f>
        <v>Remove Given step 3a</v>
      </c>
      <c r="E6" s="8" t="s">
        <v>4</v>
      </c>
      <c r="F6" s="7" t="s">
        <v>35</v>
      </c>
      <c r="G6" s="6">
        <v>54</v>
      </c>
      <c r="H6"/>
    </row>
    <row r="7" spans="1:8" ht="30" x14ac:dyDescent="0.25">
      <c r="A7" s="5">
        <v>28</v>
      </c>
      <c r="B7" s="2">
        <v>32</v>
      </c>
      <c r="C7" s="1" t="str">
        <f>VLOOKUP(Table1568[[#This Row],['#]],[1]!Table14[#Data],2,FALSE)</f>
        <v>Removing Given</v>
      </c>
      <c r="D7" s="1" t="str">
        <f>VLOOKUP(Table1568[[#This Row],['#]],[1]!Table14[#Data],6,FALSE)</f>
        <v>Remove Given step 3b</v>
      </c>
      <c r="E7" s="1" t="s">
        <v>4</v>
      </c>
      <c r="F7" s="3" t="s">
        <v>35</v>
      </c>
      <c r="G7" s="4">
        <v>54</v>
      </c>
      <c r="H7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7" priority="2" operator="equal">
      <formula>"N/A"</formula>
    </cfRule>
    <cfRule type="cellIs" dxfId="16" priority="3" operator="equal">
      <formula>"Fail"</formula>
    </cfRule>
    <cfRule type="cellIs" dxfId="15" priority="4" operator="equal">
      <formula>"Pass"</formula>
    </cfRule>
  </conditionalFormatting>
  <conditionalFormatting sqref="A6:A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2" r:id="rId1" display="https://github.com/fluxxus-nl/ATDD.TestScriptor.VSCodeExtension/issues/55" xr:uid="{C28F38E9-F2F5-4B2A-8F73-B2BA878CD759}"/>
    <hyperlink ref="G3" r:id="rId2" display="https://github.com/fluxxus-nl/ATDD.TestScriptor.VSCodeExtension/issues/55" xr:uid="{70852B21-AB67-4C58-BAAC-AE873128A039}"/>
    <hyperlink ref="G4" r:id="rId3" display="https://github.com/fluxxus-nl/ATDD.TestScriptor.VSCodeExtension/issues/55" xr:uid="{33FA2074-064E-4C15-A99E-C6A8E0B3B506}"/>
    <hyperlink ref="G5" r:id="rId4" display="https://github.com/fluxxus-nl/ATDD.TestScriptor.VSCodeExtension/issues/55" xr:uid="{A50A3E1E-6E4C-4444-BED7-2ABFCD62643A}"/>
    <hyperlink ref="G6" r:id="rId5" display="https://github.com/fluxxus-nl/ATDD.TestScriptor.VSCodeExtension/issues/54" xr:uid="{C30DABA7-D346-44C5-A280-ED08AE3046F2}"/>
    <hyperlink ref="G7" r:id="rId6" display="https://github.com/fluxxus-nl/ATDD.TestScriptor.VSCodeExtension/issues/54" xr:uid="{D1052FDF-D338-457B-A707-39A92C51FA02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533B5-85F8-41C0-8357-212E8264E485}">
  <dimension ref="A1:F3"/>
  <sheetViews>
    <sheetView zoomScale="85" zoomScaleNormal="85" workbookViewId="0">
      <selection activeCell="E8" sqref="E8:F8"/>
    </sheetView>
  </sheetViews>
  <sheetFormatPr defaultRowHeight="15" x14ac:dyDescent="0.25"/>
  <cols>
    <col min="1" max="1" width="9.140625" style="1"/>
    <col min="2" max="2" width="9.140625" style="2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6" ht="30" x14ac:dyDescent="0.25">
      <c r="A1" s="3" t="s">
        <v>13</v>
      </c>
      <c r="B1" s="2" t="s">
        <v>12</v>
      </c>
      <c r="C1" s="1" t="s">
        <v>11</v>
      </c>
      <c r="D1" s="1" t="s">
        <v>10</v>
      </c>
      <c r="E1" s="1" t="s">
        <v>9</v>
      </c>
      <c r="F1" s="1" t="s">
        <v>8</v>
      </c>
    </row>
    <row r="2" spans="1:6" x14ac:dyDescent="0.25">
      <c r="A2" s="3">
        <v>27</v>
      </c>
      <c r="B2" s="2">
        <v>61</v>
      </c>
      <c r="C2" s="1" t="str">
        <f>VLOOKUP(Table1567[[#This Row],['#]],[1]!Table14[#Data],2,FALSE)</f>
        <v>Adding Given</v>
      </c>
      <c r="D2" s="1" t="str">
        <f>VLOOKUP(Table1567[[#This Row],['#]],[1]!Table14[#Data],6,FALSE)</f>
        <v>Given helper function with no exception</v>
      </c>
      <c r="E2" s="1" t="s">
        <v>4</v>
      </c>
      <c r="F2" s="3"/>
    </row>
    <row r="3" spans="1:6" x14ac:dyDescent="0.25">
      <c r="A3" s="1">
        <v>27</v>
      </c>
      <c r="B3" s="2">
        <v>62</v>
      </c>
      <c r="C3" s="1" t="str">
        <f>VLOOKUP(Table1567[[#This Row],['#]],[1]!Table14[#Data],2,FALSE)</f>
        <v>Adding Then</v>
      </c>
      <c r="D3" s="1" t="str">
        <f>VLOOKUP(Table1567[[#This Row],['#]],[1]!Table14[#Data],6,FALSE)</f>
        <v>Then helper function with no exception</v>
      </c>
      <c r="E3" s="1" t="s">
        <v>4</v>
      </c>
      <c r="F3" s="3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4" priority="2" operator="equal">
      <formula>"N/A"</formula>
    </cfRule>
    <cfRule type="cellIs" dxfId="13" priority="3" operator="equal">
      <formula>"Fail"</formula>
    </cfRule>
    <cfRule type="cellIs" dxfId="12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CDA3B-91CB-4727-9447-646835CD49A8}">
  <dimension ref="A1:H56"/>
  <sheetViews>
    <sheetView topLeftCell="A28" zoomScale="85" zoomScaleNormal="85" workbookViewId="0">
      <selection activeCell="A40" sqref="A40:B56"/>
    </sheetView>
  </sheetViews>
  <sheetFormatPr defaultRowHeight="15" x14ac:dyDescent="0.25"/>
  <cols>
    <col min="1" max="1" width="9.140625" style="1"/>
    <col min="2" max="2" width="9.140625" style="2"/>
    <col min="3" max="3" width="18.85546875" style="1" bestFit="1" customWidth="1"/>
    <col min="4" max="4" width="65.28515625" style="1" bestFit="1" customWidth="1"/>
    <col min="5" max="5" width="9.140625" style="1"/>
    <col min="6" max="6" width="90.42578125" style="1" customWidth="1"/>
    <col min="7" max="16384" width="9.140625" style="1"/>
  </cols>
  <sheetData>
    <row r="1" spans="1:8" ht="30" x14ac:dyDescent="0.25">
      <c r="A1" s="3" t="s">
        <v>13</v>
      </c>
      <c r="B1" s="2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34</v>
      </c>
      <c r="H1" s="1" t="s">
        <v>33</v>
      </c>
    </row>
    <row r="2" spans="1:8" x14ac:dyDescent="0.25">
      <c r="A2" s="3">
        <v>27</v>
      </c>
      <c r="B2" s="2">
        <v>1</v>
      </c>
      <c r="C2" s="1" t="str">
        <f>VLOOKUP(Table156[[#This Row],['#]],[1]!Table14[#Data],2,FALSE)</f>
        <v>Adding Given</v>
      </c>
      <c r="D2" s="1" t="str">
        <f>VLOOKUP(Table156[[#This Row],['#]],[1]!Table14[#Data],6,FALSE)</f>
        <v>Adding New Given</v>
      </c>
      <c r="E2" s="1" t="s">
        <v>4</v>
      </c>
      <c r="F2" s="3"/>
    </row>
    <row r="3" spans="1:8" x14ac:dyDescent="0.25">
      <c r="A3" s="3">
        <v>27</v>
      </c>
      <c r="B3" s="2">
        <v>2</v>
      </c>
      <c r="C3" s="1" t="str">
        <f>VLOOKUP(Table156[[#This Row],['#]],[1]!Table14[#Data],2,FALSE)</f>
        <v>Adding Given</v>
      </c>
      <c r="D3" s="1" t="str">
        <f>VLOOKUP(Table156[[#This Row],['#]],[1]!Table14[#Data],6,FALSE)</f>
        <v>Adding New Given 2</v>
      </c>
      <c r="E3" s="1" t="s">
        <v>4</v>
      </c>
      <c r="F3" s="3"/>
    </row>
    <row r="4" spans="1:8" x14ac:dyDescent="0.25">
      <c r="A4" s="3">
        <v>27</v>
      </c>
      <c r="B4" s="2">
        <v>3</v>
      </c>
      <c r="C4" s="1" t="str">
        <f>VLOOKUP(Table156[[#This Row],['#]],[1]!Table14[#Data],2,FALSE)</f>
        <v>Adding Given</v>
      </c>
      <c r="D4" s="1" t="str">
        <f>VLOOKUP(Table156[[#This Row],['#]],[1]!Table14[#Data],6,FALSE)</f>
        <v>Adding duplicate Given</v>
      </c>
      <c r="E4" s="1" t="s">
        <v>4</v>
      </c>
      <c r="F4" s="3"/>
    </row>
    <row r="5" spans="1:8" x14ac:dyDescent="0.25">
      <c r="A5" s="3">
        <v>27</v>
      </c>
      <c r="B5" s="2">
        <v>4</v>
      </c>
      <c r="C5" s="1" t="str">
        <f>VLOOKUP(Table156[[#This Row],['#]],[1]!Table14[#Data],2,FALSE)</f>
        <v>Adding Then</v>
      </c>
      <c r="D5" s="1" t="str">
        <f>VLOOKUP(Table156[[#This Row],['#]],[1]!Table14[#Data],6,FALSE)</f>
        <v>Adding New Then</v>
      </c>
      <c r="E5" s="1" t="s">
        <v>4</v>
      </c>
      <c r="F5" s="3"/>
    </row>
    <row r="6" spans="1:8" x14ac:dyDescent="0.25">
      <c r="A6" s="3">
        <v>27</v>
      </c>
      <c r="B6" s="2">
        <v>5</v>
      </c>
      <c r="C6" s="1" t="str">
        <f>VLOOKUP(Table156[[#This Row],['#]],[1]!Table14[#Data],2,FALSE)</f>
        <v>Adding Then</v>
      </c>
      <c r="D6" s="1" t="str">
        <f>VLOOKUP(Table156[[#This Row],['#]],[1]!Table14[#Data],6,FALSE)</f>
        <v>Adding New Then 2</v>
      </c>
      <c r="E6" s="1" t="s">
        <v>4</v>
      </c>
      <c r="F6" s="3"/>
    </row>
    <row r="7" spans="1:8" x14ac:dyDescent="0.25">
      <c r="A7" s="3">
        <v>27</v>
      </c>
      <c r="B7" s="2">
        <v>6</v>
      </c>
      <c r="C7" s="1" t="str">
        <f>VLOOKUP(Table156[[#This Row],['#]],[1]!Table14[#Data],2,FALSE)</f>
        <v>Adding Then</v>
      </c>
      <c r="D7" s="1" t="str">
        <f>VLOOKUP(Table156[[#This Row],['#]],[1]!Table14[#Data],6,FALSE)</f>
        <v>Adding duplicate Then</v>
      </c>
      <c r="E7" s="1" t="s">
        <v>4</v>
      </c>
      <c r="F7" s="3"/>
    </row>
    <row r="8" spans="1:8" x14ac:dyDescent="0.25">
      <c r="A8" s="3">
        <v>27</v>
      </c>
      <c r="B8" s="2">
        <v>8</v>
      </c>
      <c r="C8" s="1" t="str">
        <f>VLOOKUP(Table156[[#This Row],['#]],[1]!Table14[#Data],2,FALSE)</f>
        <v>Adding Given</v>
      </c>
      <c r="D8" s="1" t="str">
        <f>VLOOKUP(Table156[[#This Row],['#]],[1]!Table14[#Data],6,FALSE)</f>
        <v>Max length of Given description by typing</v>
      </c>
      <c r="E8" s="1" t="s">
        <v>1</v>
      </c>
      <c r="F8" s="3" t="s">
        <v>32</v>
      </c>
      <c r="G8" s="4">
        <v>52</v>
      </c>
    </row>
    <row r="9" spans="1:8" x14ac:dyDescent="0.25">
      <c r="A9" s="3">
        <v>27</v>
      </c>
      <c r="B9" s="2">
        <v>9</v>
      </c>
      <c r="C9" s="1" t="str">
        <f>VLOOKUP(Table156[[#This Row],['#]],[1]!Table14[#Data],2,FALSE)</f>
        <v>Adding Then</v>
      </c>
      <c r="D9" s="1" t="str">
        <f>VLOOKUP(Table156[[#This Row],['#]],[1]!Table14[#Data],6,FALSE)</f>
        <v>Max length of Then description by typing</v>
      </c>
      <c r="E9" s="1" t="s">
        <v>1</v>
      </c>
      <c r="F9" s="3" t="s">
        <v>32</v>
      </c>
      <c r="G9" s="4">
        <v>52</v>
      </c>
    </row>
    <row r="10" spans="1:8" x14ac:dyDescent="0.25">
      <c r="A10" s="3">
        <v>27</v>
      </c>
      <c r="B10" s="2">
        <v>10</v>
      </c>
      <c r="C10" s="1" t="str">
        <f>VLOOKUP(Table156[[#This Row],['#]],[1]!Table14[#Data],2,FALSE)</f>
        <v>Adding Given</v>
      </c>
      <c r="D10" s="1" t="str">
        <f>VLOOKUP(Table156[[#This Row],['#]],[1]!Table14[#Data],6,FALSE)</f>
        <v>Adding New Given with non-alpabethic or non-numerical characters</v>
      </c>
      <c r="E10" s="1" t="s">
        <v>4</v>
      </c>
      <c r="F10" s="3"/>
    </row>
    <row r="11" spans="1:8" x14ac:dyDescent="0.25">
      <c r="A11" s="3">
        <v>27</v>
      </c>
      <c r="B11" s="2">
        <v>11</v>
      </c>
      <c r="C11" s="1" t="str">
        <f>VLOOKUP(Table156[[#This Row],['#]],[1]!Table14[#Data],2,FALSE)</f>
        <v>Adding Then</v>
      </c>
      <c r="D11" s="1" t="str">
        <f>VLOOKUP(Table156[[#This Row],['#]],[1]!Table14[#Data],6,FALSE)</f>
        <v>Adding New Then with non-alpabethic or non-numerical characters</v>
      </c>
      <c r="E11" s="1" t="s">
        <v>4</v>
      </c>
      <c r="F11" s="3"/>
    </row>
    <row r="12" spans="1:8" x14ac:dyDescent="0.25">
      <c r="A12" s="3">
        <v>27</v>
      </c>
      <c r="B12" s="2">
        <v>12</v>
      </c>
      <c r="C12" s="1" t="str">
        <f>VLOOKUP(Table156[[#This Row],['#]],[1]!Table14[#Data],2,FALSE)</f>
        <v>Adding Given</v>
      </c>
      <c r="D12" s="1" t="str">
        <f>VLOOKUP(Table156[[#This Row],['#]],[1]!Table14[#Data],6,FALSE)</f>
        <v>Adding New Given with only lowercase characters</v>
      </c>
      <c r="E12" s="1" t="s">
        <v>4</v>
      </c>
      <c r="F12" s="3"/>
    </row>
    <row r="13" spans="1:8" x14ac:dyDescent="0.25">
      <c r="A13" s="3">
        <v>27</v>
      </c>
      <c r="B13" s="2">
        <v>13</v>
      </c>
      <c r="C13" s="1" t="str">
        <f>VLOOKUP(Table156[[#This Row],['#]],[1]!Table14[#Data],2,FALSE)</f>
        <v>Adding Then</v>
      </c>
      <c r="D13" s="1" t="str">
        <f>VLOOKUP(Table156[[#This Row],['#]],[1]!Table14[#Data],6,FALSE)</f>
        <v>Adding New Then with only lowercase characters</v>
      </c>
      <c r="E13" s="1" t="s">
        <v>4</v>
      </c>
      <c r="F13" s="3"/>
    </row>
    <row r="14" spans="1:8" x14ac:dyDescent="0.25">
      <c r="A14" s="3">
        <v>27</v>
      </c>
      <c r="B14" s="2">
        <v>14</v>
      </c>
      <c r="C14" s="1" t="str">
        <f>VLOOKUP(Table156[[#This Row],['#]],[1]!Table14[#Data],2,FALSE)</f>
        <v>Adding Given</v>
      </c>
      <c r="D14" s="1" t="str">
        <f>VLOOKUP(Table156[[#This Row],['#]],[1]!Table14[#Data],6,FALSE)</f>
        <v>Given prefix</v>
      </c>
      <c r="E14" s="1" t="s">
        <v>4</v>
      </c>
      <c r="F14" s="3"/>
    </row>
    <row r="15" spans="1:8" x14ac:dyDescent="0.25">
      <c r="A15" s="3">
        <v>27</v>
      </c>
      <c r="B15" s="2">
        <v>15</v>
      </c>
      <c r="C15" s="1" t="str">
        <f>VLOOKUP(Table156[[#This Row],['#]],[1]!Table14[#Data],2,FALSE)</f>
        <v>Adding Then</v>
      </c>
      <c r="D15" s="1" t="str">
        <f>VLOOKUP(Table156[[#This Row],['#]],[1]!Table14[#Data],6,FALSE)</f>
        <v>Then prefix</v>
      </c>
      <c r="E15" s="1" t="s">
        <v>4</v>
      </c>
      <c r="F15" s="3"/>
    </row>
    <row r="16" spans="1:8" x14ac:dyDescent="0.25">
      <c r="A16" s="1">
        <v>28</v>
      </c>
      <c r="B16" s="2">
        <v>28</v>
      </c>
      <c r="C16" s="1" t="str">
        <f>VLOOKUP(Table156[[#This Row],['#]],[1]!Table14[#Data],2,FALSE)</f>
        <v>Removing Given</v>
      </c>
      <c r="D16" s="1" t="str">
        <f>VLOOKUP(Table156[[#This Row],['#]],[1]!Table14[#Data],6,FALSE)</f>
        <v>Remove Given</v>
      </c>
      <c r="E16" s="1" t="s">
        <v>4</v>
      </c>
      <c r="F16" s="3"/>
    </row>
    <row r="17" spans="1:8" x14ac:dyDescent="0.25">
      <c r="A17" s="1">
        <v>28</v>
      </c>
      <c r="B17" s="2">
        <v>29</v>
      </c>
      <c r="C17" s="1" t="str">
        <f>VLOOKUP(Table156[[#This Row],['#]],[1]!Table14[#Data],2,FALSE)</f>
        <v>Removing Given</v>
      </c>
      <c r="D17" s="1" t="str">
        <f>VLOOKUP(Table156[[#This Row],['#]],[1]!Table14[#Data],6,FALSE)</f>
        <v>Remove Given step 2a</v>
      </c>
      <c r="E17" s="1" t="s">
        <v>4</v>
      </c>
      <c r="F17" s="3"/>
    </row>
    <row r="18" spans="1:8" ht="30" x14ac:dyDescent="0.25">
      <c r="A18" s="1">
        <v>28</v>
      </c>
      <c r="B18" s="2">
        <v>30</v>
      </c>
      <c r="C18" s="1" t="str">
        <f>VLOOKUP(Table156[[#This Row],['#]],[1]!Table14[#Data],2,FALSE)</f>
        <v>Removing Given</v>
      </c>
      <c r="D18" s="1" t="str">
        <f>VLOOKUP(Table156[[#This Row],['#]],[1]!Table14[#Data],6,FALSE)</f>
        <v>Remove Given step 3a</v>
      </c>
      <c r="E18" s="1" t="s">
        <v>1</v>
      </c>
      <c r="F18" s="3" t="s">
        <v>31</v>
      </c>
      <c r="G18" s="4">
        <v>53</v>
      </c>
      <c r="H18" s="4">
        <v>54</v>
      </c>
    </row>
    <row r="19" spans="1:8" x14ac:dyDescent="0.25">
      <c r="A19" s="1">
        <v>28</v>
      </c>
      <c r="B19" s="2">
        <v>31</v>
      </c>
      <c r="C19" s="1" t="str">
        <f>VLOOKUP(Table156[[#This Row],['#]],[1]!Table14[#Data],2,FALSE)</f>
        <v>Removing Given</v>
      </c>
      <c r="D19" s="1" t="str">
        <f>VLOOKUP(Table156[[#This Row],['#]],[1]!Table14[#Data],6,FALSE)</f>
        <v>Remove Given step 2b</v>
      </c>
      <c r="E19" s="1" t="s">
        <v>4</v>
      </c>
      <c r="F19" s="3"/>
    </row>
    <row r="20" spans="1:8" ht="30" x14ac:dyDescent="0.25">
      <c r="A20" s="1">
        <v>28</v>
      </c>
      <c r="B20" s="2">
        <v>32</v>
      </c>
      <c r="C20" s="1" t="str">
        <f>VLOOKUP(Table156[[#This Row],['#]],[1]!Table14[#Data],2,FALSE)</f>
        <v>Removing Given</v>
      </c>
      <c r="D20" s="1" t="str">
        <f>VLOOKUP(Table156[[#This Row],['#]],[1]!Table14[#Data],6,FALSE)</f>
        <v>Remove Given step 3b</v>
      </c>
      <c r="E20" s="1" t="s">
        <v>1</v>
      </c>
      <c r="F20" s="3" t="s">
        <v>31</v>
      </c>
      <c r="G20" s="4">
        <v>53</v>
      </c>
      <c r="H20" s="4">
        <v>54</v>
      </c>
    </row>
    <row r="21" spans="1:8" x14ac:dyDescent="0.25">
      <c r="A21" s="1">
        <v>28</v>
      </c>
      <c r="B21" s="2">
        <v>33</v>
      </c>
      <c r="C21" s="1" t="str">
        <f>VLOOKUP(Table156[[#This Row],['#]],[1]!Table14[#Data],2,FALSE)</f>
        <v>Removing Then</v>
      </c>
      <c r="D21" s="1" t="str">
        <f>VLOOKUP(Table156[[#This Row],['#]],[1]!Table14[#Data],6,FALSE)</f>
        <v>Remove Then</v>
      </c>
      <c r="E21" s="1" t="s">
        <v>4</v>
      </c>
      <c r="F21" s="3"/>
    </row>
    <row r="22" spans="1:8" x14ac:dyDescent="0.25">
      <c r="A22" s="1">
        <v>28</v>
      </c>
      <c r="B22" s="2">
        <v>34</v>
      </c>
      <c r="C22" s="1" t="str">
        <f>VLOOKUP(Table156[[#This Row],['#]],[1]!Table14[#Data],2,FALSE)</f>
        <v>Removing Then</v>
      </c>
      <c r="D22" s="1" t="str">
        <f>VLOOKUP(Table156[[#This Row],['#]],[1]!Table14[#Data],6,FALSE)</f>
        <v>Remove Then step 2a</v>
      </c>
      <c r="E22" s="1" t="s">
        <v>4</v>
      </c>
      <c r="F22" s="3"/>
    </row>
    <row r="23" spans="1:8" x14ac:dyDescent="0.25">
      <c r="A23" s="1">
        <v>28</v>
      </c>
      <c r="B23" s="2">
        <v>35</v>
      </c>
      <c r="C23" s="1" t="str">
        <f>VLOOKUP(Table156[[#This Row],['#]],[1]!Table14[#Data],2,FALSE)</f>
        <v>Removing Then</v>
      </c>
      <c r="D23" s="1" t="str">
        <f>VLOOKUP(Table156[[#This Row],['#]],[1]!Table14[#Data],6,FALSE)</f>
        <v>Remove Then step 3a</v>
      </c>
      <c r="E23" s="1" t="s">
        <v>4</v>
      </c>
      <c r="F23" s="3"/>
    </row>
    <row r="24" spans="1:8" x14ac:dyDescent="0.25">
      <c r="A24" s="1">
        <v>28</v>
      </c>
      <c r="B24" s="2">
        <v>36</v>
      </c>
      <c r="C24" s="1" t="str">
        <f>VLOOKUP(Table156[[#This Row],['#]],[1]!Table14[#Data],2,FALSE)</f>
        <v>Removing Then</v>
      </c>
      <c r="D24" s="1" t="str">
        <f>VLOOKUP(Table156[[#This Row],['#]],[1]!Table14[#Data],6,FALSE)</f>
        <v>Remove Then step 2b</v>
      </c>
      <c r="E24" s="1" t="s">
        <v>4</v>
      </c>
      <c r="F24" s="3"/>
    </row>
    <row r="25" spans="1:8" x14ac:dyDescent="0.25">
      <c r="A25" s="1">
        <v>28</v>
      </c>
      <c r="B25" s="2">
        <v>37</v>
      </c>
      <c r="C25" s="1" t="str">
        <f>VLOOKUP(Table156[[#This Row],['#]],[1]!Table14[#Data],2,FALSE)</f>
        <v>Removing Then</v>
      </c>
      <c r="D25" s="1" t="str">
        <f>VLOOKUP(Table156[[#This Row],['#]],[1]!Table14[#Data],6,FALSE)</f>
        <v>Remove Then step 3b</v>
      </c>
      <c r="E25" s="1" t="s">
        <v>1</v>
      </c>
      <c r="F25" s="3" t="s">
        <v>30</v>
      </c>
      <c r="G25" s="4">
        <v>53</v>
      </c>
    </row>
    <row r="26" spans="1:8" x14ac:dyDescent="0.25">
      <c r="A26" s="1">
        <v>28</v>
      </c>
      <c r="B26" s="2">
        <v>38</v>
      </c>
      <c r="C26" s="1" t="str">
        <f>VLOOKUP(Table156[[#This Row],['#]],[1]!Table14[#Data],2,FALSE)</f>
        <v>Removing Given</v>
      </c>
      <c r="D26" s="1" t="str">
        <f>VLOOKUP(Table156[[#This Row],['#]],[1]!Table14[#Data],6,FALSE)</f>
        <v>Remove Duplicate Given</v>
      </c>
      <c r="E26" s="1" t="s">
        <v>4</v>
      </c>
      <c r="F26" s="3"/>
    </row>
    <row r="27" spans="1:8" x14ac:dyDescent="0.25">
      <c r="A27" s="1">
        <v>28</v>
      </c>
      <c r="B27" s="2">
        <v>39</v>
      </c>
      <c r="C27" s="1" t="str">
        <f>VLOOKUP(Table156[[#This Row],['#]],[1]!Table14[#Data],2,FALSE)</f>
        <v>Removing Then</v>
      </c>
      <c r="D27" s="1" t="str">
        <f>VLOOKUP(Table156[[#This Row],['#]],[1]!Table14[#Data],6,FALSE)</f>
        <v>Remove Duplicate Then</v>
      </c>
      <c r="E27" s="1" t="s">
        <v>4</v>
      </c>
      <c r="F27" s="3"/>
    </row>
    <row r="28" spans="1:8" x14ac:dyDescent="0.25">
      <c r="A28" s="1">
        <v>28</v>
      </c>
      <c r="B28" s="2">
        <v>40</v>
      </c>
      <c r="C28" s="1" t="str">
        <f>VLOOKUP(Table156[[#This Row],['#]],[1]!Table14[#Data],2,FALSE)</f>
        <v>Removing Given</v>
      </c>
      <c r="D28" s="1" t="str">
        <f>VLOOKUP(Table156[[#This Row],['#]],[1]!Table14[#Data],6,FALSE)</f>
        <v>Remove Given with non-alpabethic or non-numerical characters 1a</v>
      </c>
      <c r="E28" s="1" t="s">
        <v>1</v>
      </c>
      <c r="F28" s="3" t="s">
        <v>29</v>
      </c>
      <c r="G28" s="4">
        <v>55</v>
      </c>
    </row>
    <row r="29" spans="1:8" x14ac:dyDescent="0.25">
      <c r="A29" s="1">
        <v>28</v>
      </c>
      <c r="B29" s="2">
        <v>41</v>
      </c>
      <c r="C29" s="1" t="str">
        <f>VLOOKUP(Table156[[#This Row],['#]],[1]!Table14[#Data],2,FALSE)</f>
        <v>Removing Given</v>
      </c>
      <c r="D29" s="1" t="str">
        <f>VLOOKUP(Table156[[#This Row],['#]],[1]!Table14[#Data],6,FALSE)</f>
        <v>Remove Given with non-alpabethic or non-numerical characters 1b</v>
      </c>
      <c r="E29" s="1" t="s">
        <v>1</v>
      </c>
      <c r="F29" s="3" t="s">
        <v>29</v>
      </c>
      <c r="G29" s="4">
        <v>55</v>
      </c>
    </row>
    <row r="30" spans="1:8" x14ac:dyDescent="0.25">
      <c r="A30" s="1">
        <v>28</v>
      </c>
      <c r="B30" s="2">
        <v>42</v>
      </c>
      <c r="C30" s="1" t="str">
        <f>VLOOKUP(Table156[[#This Row],['#]],[1]!Table14[#Data],2,FALSE)</f>
        <v>Removing Then</v>
      </c>
      <c r="D30" s="1" t="str">
        <f>VLOOKUP(Table156[[#This Row],['#]],[1]!Table14[#Data],6,FALSE)</f>
        <v>Remove Then with non-alpabethic or non-numerical characters 1a</v>
      </c>
      <c r="E30" s="1" t="s">
        <v>1</v>
      </c>
      <c r="F30" s="3" t="s">
        <v>29</v>
      </c>
      <c r="G30" s="4">
        <v>55</v>
      </c>
    </row>
    <row r="31" spans="1:8" x14ac:dyDescent="0.25">
      <c r="A31" s="1">
        <v>28</v>
      </c>
      <c r="B31" s="2">
        <v>43</v>
      </c>
      <c r="C31" s="1" t="str">
        <f>VLOOKUP(Table156[[#This Row],['#]],[1]!Table14[#Data],2,FALSE)</f>
        <v>Removing Then</v>
      </c>
      <c r="D31" s="1" t="str">
        <f>VLOOKUP(Table156[[#This Row],['#]],[1]!Table14[#Data],6,FALSE)</f>
        <v>Remove Then with non-alpabethic or non-numerical characters 1b</v>
      </c>
      <c r="E31" s="1" t="s">
        <v>1</v>
      </c>
      <c r="F31" s="3" t="s">
        <v>29</v>
      </c>
      <c r="G31" s="4">
        <v>55</v>
      </c>
    </row>
    <row r="32" spans="1:8" x14ac:dyDescent="0.25">
      <c r="A32" s="3">
        <v>30</v>
      </c>
      <c r="B32" s="2">
        <v>16</v>
      </c>
      <c r="C32" s="1" t="str">
        <f>VLOOKUP(Table156[[#This Row],['#]],[1]!Table14[#Data],2,FALSE)</f>
        <v>Updating Given</v>
      </c>
      <c r="D32" s="1" t="str">
        <f>VLOOKUP(Table156[[#This Row],['#]],[1]!Table14[#Data],6,FALSE)</f>
        <v>Rename "Valid Given" to "Renamed Valid Given"</v>
      </c>
      <c r="E32" s="1" t="s">
        <v>4</v>
      </c>
      <c r="F32" s="3"/>
    </row>
    <row r="33" spans="1:7" x14ac:dyDescent="0.25">
      <c r="A33" s="3">
        <v>30</v>
      </c>
      <c r="B33" s="2">
        <v>17</v>
      </c>
      <c r="C33" s="1" t="str">
        <f>VLOOKUP(Table156[[#This Row],['#]],[1]!Table14[#Data],2,FALSE)</f>
        <v>Updating Given</v>
      </c>
      <c r="D33" s="1" t="str">
        <f>VLOOKUP(Table156[[#This Row],['#]],[1]!Table14[#Data],6,FALSE)</f>
        <v>Rename "Valid Given" to "Renamed Valid Given" step 2a</v>
      </c>
      <c r="E33" s="1" t="s">
        <v>4</v>
      </c>
      <c r="F33" s="3"/>
    </row>
    <row r="34" spans="1:7" x14ac:dyDescent="0.25">
      <c r="A34" s="3">
        <v>30</v>
      </c>
      <c r="B34" s="2">
        <v>18</v>
      </c>
      <c r="C34" s="1" t="str">
        <f>VLOOKUP(Table156[[#This Row],['#]],[1]!Table14[#Data],2,FALSE)</f>
        <v>Updating Given</v>
      </c>
      <c r="D34" s="1" t="str">
        <f>VLOOKUP(Table156[[#This Row],['#]],[1]!Table14[#Data],6,FALSE)</f>
        <v>Revert Rename of Given</v>
      </c>
      <c r="E34" s="1" t="s">
        <v>4</v>
      </c>
      <c r="F34" s="3"/>
    </row>
    <row r="35" spans="1:7" x14ac:dyDescent="0.25">
      <c r="A35" s="3">
        <v>30</v>
      </c>
      <c r="B35" s="2">
        <v>19</v>
      </c>
      <c r="C35" s="1" t="str">
        <f>VLOOKUP(Table156[[#This Row],['#]],[1]!Table14[#Data],2,FALSE)</f>
        <v>Updating Given</v>
      </c>
      <c r="D35" s="1" t="str">
        <f>VLOOKUP(Table156[[#This Row],['#]],[1]!Table14[#Data],6,FALSE)</f>
        <v>Revert Rename of Given step 2</v>
      </c>
      <c r="E35" s="1" t="s">
        <v>4</v>
      </c>
      <c r="F35" s="3"/>
    </row>
    <row r="36" spans="1:7" x14ac:dyDescent="0.25">
      <c r="A36" s="1">
        <v>30</v>
      </c>
      <c r="B36" s="2">
        <v>20</v>
      </c>
      <c r="C36" s="1" t="str">
        <f>VLOOKUP(Table156[[#This Row],['#]],[1]!Table14[#Data],2,FALSE)</f>
        <v>Updating When</v>
      </c>
      <c r="D36" s="1" t="str">
        <f>VLOOKUP(Table156[[#This Row],['#]],[1]!Table14[#Data],6,FALSE)</f>
        <v>Rename "Valid When" to "Renamed Valid When"</v>
      </c>
      <c r="E36" s="1" t="s">
        <v>4</v>
      </c>
      <c r="F36" s="3"/>
    </row>
    <row r="37" spans="1:7" x14ac:dyDescent="0.25">
      <c r="A37" s="1">
        <v>30</v>
      </c>
      <c r="B37" s="2">
        <v>21</v>
      </c>
      <c r="C37" s="1" t="str">
        <f>VLOOKUP(Table156[[#This Row],['#]],[1]!Table14[#Data],2,FALSE)</f>
        <v>Updating When</v>
      </c>
      <c r="D37" s="1" t="str">
        <f>VLOOKUP(Table156[[#This Row],['#]],[1]!Table14[#Data],6,FALSE)</f>
        <v>Rename "Valid When" to "Renamed Valid When" step 2a</v>
      </c>
      <c r="E37" s="1" t="s">
        <v>4</v>
      </c>
      <c r="F37" s="3"/>
    </row>
    <row r="38" spans="1:7" x14ac:dyDescent="0.25">
      <c r="A38" s="1">
        <v>30</v>
      </c>
      <c r="B38" s="2">
        <v>22</v>
      </c>
      <c r="C38" s="1" t="str">
        <f>VLOOKUP(Table156[[#This Row],['#]],[1]!Table14[#Data],2,FALSE)</f>
        <v>Updating When</v>
      </c>
      <c r="D38" s="1" t="str">
        <f>VLOOKUP(Table156[[#This Row],['#]],[1]!Table14[#Data],6,FALSE)</f>
        <v>Revert Rename of When</v>
      </c>
      <c r="E38" s="1" t="s">
        <v>4</v>
      </c>
      <c r="F38" s="3"/>
    </row>
    <row r="39" spans="1:7" x14ac:dyDescent="0.25">
      <c r="A39" s="1">
        <v>30</v>
      </c>
      <c r="B39" s="2">
        <v>23</v>
      </c>
      <c r="C39" s="1" t="str">
        <f>VLOOKUP(Table156[[#This Row],['#]],[1]!Table14[#Data],2,FALSE)</f>
        <v>Updating When</v>
      </c>
      <c r="D39" s="1" t="str">
        <f>VLOOKUP(Table156[[#This Row],['#]],[1]!Table14[#Data],6,FALSE)</f>
        <v>Revert Rename of When step 2</v>
      </c>
      <c r="E39" s="1" t="s">
        <v>4</v>
      </c>
      <c r="F39" s="3"/>
    </row>
    <row r="40" spans="1:7" x14ac:dyDescent="0.25">
      <c r="A40" s="1">
        <v>30</v>
      </c>
      <c r="B40" s="2">
        <v>24</v>
      </c>
      <c r="C40" s="1" t="str">
        <f>VLOOKUP(Table156[[#This Row],['#]],[1]!Table14[#Data],2,FALSE)</f>
        <v>Updating Then</v>
      </c>
      <c r="D40" s="1" t="str">
        <f>VLOOKUP(Table156[[#This Row],['#]],[1]!Table14[#Data],6,FALSE)</f>
        <v>Rename "Valid Then" to "Renamed Valid Then"</v>
      </c>
      <c r="E40" s="1" t="s">
        <v>4</v>
      </c>
      <c r="F40" s="3"/>
    </row>
    <row r="41" spans="1:7" x14ac:dyDescent="0.25">
      <c r="A41" s="1">
        <v>30</v>
      </c>
      <c r="B41" s="2">
        <v>25</v>
      </c>
      <c r="C41" s="1" t="str">
        <f>VLOOKUP(Table156[[#This Row],['#]],[1]!Table14[#Data],2,FALSE)</f>
        <v>Updating Then</v>
      </c>
      <c r="D41" s="1" t="str">
        <f>VLOOKUP(Table156[[#This Row],['#]],[1]!Table14[#Data],6,FALSE)</f>
        <v>Rename "Valid Then" to "Renamed Valid Then" step 2a</v>
      </c>
      <c r="E41" s="1" t="s">
        <v>4</v>
      </c>
      <c r="F41" s="3"/>
    </row>
    <row r="42" spans="1:7" x14ac:dyDescent="0.25">
      <c r="A42" s="1">
        <v>30</v>
      </c>
      <c r="B42" s="2">
        <v>26</v>
      </c>
      <c r="C42" s="1" t="str">
        <f>VLOOKUP(Table156[[#This Row],['#]],[1]!Table14[#Data],2,FALSE)</f>
        <v>Updating Then</v>
      </c>
      <c r="D42" s="1" t="str">
        <f>VLOOKUP(Table156[[#This Row],['#]],[1]!Table14[#Data],6,FALSE)</f>
        <v>Revert Rename of Then</v>
      </c>
      <c r="E42" s="1" t="s">
        <v>4</v>
      </c>
      <c r="F42" s="3"/>
    </row>
    <row r="43" spans="1:7" x14ac:dyDescent="0.25">
      <c r="A43" s="1">
        <v>30</v>
      </c>
      <c r="B43" s="2">
        <v>27</v>
      </c>
      <c r="C43" s="1" t="str">
        <f>VLOOKUP(Table156[[#This Row],['#]],[1]!Table14[#Data],2,FALSE)</f>
        <v>Updating Then</v>
      </c>
      <c r="D43" s="1" t="str">
        <f>VLOOKUP(Table156[[#This Row],['#]],[1]!Table14[#Data],6,FALSE)</f>
        <v>Revert Rename of Then step 2</v>
      </c>
      <c r="E43" s="1" t="s">
        <v>4</v>
      </c>
      <c r="F43" s="3"/>
    </row>
    <row r="44" spans="1:7" ht="45" x14ac:dyDescent="0.25">
      <c r="A44" s="1">
        <v>30</v>
      </c>
      <c r="B44" s="2">
        <v>44</v>
      </c>
      <c r="C44" s="1" t="str">
        <f>VLOOKUP(Table156[[#This Row],['#]],[1]!Table14[#Data],2,FALSE)</f>
        <v>Updating Given</v>
      </c>
      <c r="D44" s="1" t="str">
        <f>VLOOKUP(Table156[[#This Row],['#]],[1]!Table14[#Data],6,FALSE)</f>
        <v>Rename with other prefix</v>
      </c>
      <c r="E44" s="1" t="s">
        <v>1</v>
      </c>
      <c r="F44" s="3" t="s">
        <v>28</v>
      </c>
      <c r="G44" s="4">
        <v>51</v>
      </c>
    </row>
    <row r="45" spans="1:7" x14ac:dyDescent="0.25">
      <c r="A45" s="1">
        <v>30</v>
      </c>
      <c r="B45" s="2">
        <v>46</v>
      </c>
      <c r="C45" s="1" t="str">
        <f>VLOOKUP(Table156[[#This Row],['#]],[1]!Table14[#Data],2,FALSE)</f>
        <v>Updating Given</v>
      </c>
      <c r="D45" s="1" t="str">
        <f>VLOOKUP(Table156[[#This Row],['#]],[1]!Table14[#Data],6,FALSE)</f>
        <v>Rename "Valid Given" to "Renamed Valid Given" step 2b</v>
      </c>
      <c r="E45" s="1" t="s">
        <v>1</v>
      </c>
      <c r="F45" s="3" t="s">
        <v>27</v>
      </c>
      <c r="G45" s="4">
        <v>43</v>
      </c>
    </row>
    <row r="46" spans="1:7" x14ac:dyDescent="0.25">
      <c r="A46" s="1">
        <v>30</v>
      </c>
      <c r="B46" s="2">
        <v>47</v>
      </c>
      <c r="C46" s="1" t="str">
        <f>VLOOKUP(Table156[[#This Row],['#]],[1]!Table14[#Data],2,FALSE)</f>
        <v>Updating When</v>
      </c>
      <c r="D46" s="1" t="str">
        <f>VLOOKUP(Table156[[#This Row],['#]],[1]!Table14[#Data],6,FALSE)</f>
        <v>Rename "Valid When" to "Renamed Valid When" step 2b</v>
      </c>
      <c r="E46" s="1" t="s">
        <v>1</v>
      </c>
      <c r="F46" s="3" t="s">
        <v>26</v>
      </c>
      <c r="G46" s="4">
        <v>43</v>
      </c>
    </row>
    <row r="47" spans="1:7" x14ac:dyDescent="0.25">
      <c r="A47" s="1">
        <v>30</v>
      </c>
      <c r="B47" s="2">
        <v>48</v>
      </c>
      <c r="C47" s="1" t="str">
        <f>VLOOKUP(Table156[[#This Row],['#]],[1]!Table14[#Data],2,FALSE)</f>
        <v>Updating Then</v>
      </c>
      <c r="D47" s="1" t="str">
        <f>VLOOKUP(Table156[[#This Row],['#]],[1]!Table14[#Data],6,FALSE)</f>
        <v>Rename "Valid Then" to "Renamed Valid Then" step 2b</v>
      </c>
      <c r="E47" s="1" t="s">
        <v>1</v>
      </c>
      <c r="F47" s="3" t="s">
        <v>25</v>
      </c>
      <c r="G47" s="4">
        <v>43</v>
      </c>
    </row>
    <row r="48" spans="1:7" ht="45" x14ac:dyDescent="0.25">
      <c r="A48" s="1">
        <v>30</v>
      </c>
      <c r="B48" s="2">
        <v>49</v>
      </c>
      <c r="C48" s="1" t="str">
        <f>VLOOKUP(Table156[[#This Row],['#]],[1]!Table14[#Data],2,FALSE)</f>
        <v>Updating Then</v>
      </c>
      <c r="D48" s="1" t="str">
        <f>VLOOKUP(Table156[[#This Row],['#]],[1]!Table14[#Data],6,FALSE)</f>
        <v>Rename with other prefix</v>
      </c>
      <c r="E48" s="1" t="s">
        <v>1</v>
      </c>
      <c r="F48" s="3" t="s">
        <v>24</v>
      </c>
      <c r="G48" s="4">
        <v>51</v>
      </c>
    </row>
    <row r="49" spans="1:7" ht="30" x14ac:dyDescent="0.25">
      <c r="A49" s="1">
        <v>30</v>
      </c>
      <c r="B49" s="2">
        <v>51</v>
      </c>
      <c r="C49" s="1" t="str">
        <f>VLOOKUP(Table156[[#This Row],['#]],[1]!Table14[#Data],2,FALSE)</f>
        <v>Updating Given</v>
      </c>
      <c r="D49" s="1" t="str">
        <f>VLOOKUP(Table156[[#This Row],['#]],[1]!Table14[#Data],6,FALSE)</f>
        <v>Rename duplicate Given</v>
      </c>
      <c r="E49" s="1" t="s">
        <v>1</v>
      </c>
      <c r="F49" s="3" t="s">
        <v>23</v>
      </c>
      <c r="G49" s="4">
        <v>56</v>
      </c>
    </row>
    <row r="50" spans="1:7" ht="30" x14ac:dyDescent="0.25">
      <c r="A50" s="1">
        <v>30</v>
      </c>
      <c r="B50" s="2">
        <v>53</v>
      </c>
      <c r="C50" s="1" t="str">
        <f>VLOOKUP(Table156[[#This Row],['#]],[1]!Table14[#Data],2,FALSE)</f>
        <v>Updating Then</v>
      </c>
      <c r="D50" s="1" t="str">
        <f>VLOOKUP(Table156[[#This Row],['#]],[1]!Table14[#Data],6,FALSE)</f>
        <v>Rename duplicate Then</v>
      </c>
      <c r="E50" s="1" t="s">
        <v>1</v>
      </c>
      <c r="F50" s="3" t="s">
        <v>22</v>
      </c>
      <c r="G50" s="4">
        <v>56</v>
      </c>
    </row>
    <row r="51" spans="1:7" ht="30" x14ac:dyDescent="0.25">
      <c r="A51" s="1">
        <v>38</v>
      </c>
      <c r="B51" s="2">
        <v>55</v>
      </c>
      <c r="C51" s="1" t="str">
        <f>VLOOKUP(Table156[[#This Row],['#]],[1]!Table14[#Data],2,FALSE)</f>
        <v>Adding Scenario</v>
      </c>
      <c r="D51" s="1" t="str">
        <f>VLOOKUP(Table156[[#This Row],['#]],[1]!Table14[#Data],6,FALSE)</f>
        <v>Adding Scenario (to existing test codeunit)</v>
      </c>
      <c r="E51" s="1" t="s">
        <v>1</v>
      </c>
      <c r="F51" s="3" t="s">
        <v>21</v>
      </c>
      <c r="G51" s="4">
        <v>44</v>
      </c>
    </row>
    <row r="52" spans="1:7" x14ac:dyDescent="0.25">
      <c r="A52" s="1">
        <v>39</v>
      </c>
      <c r="B52" s="2">
        <v>56</v>
      </c>
      <c r="C52" s="1" t="str">
        <f>VLOOKUP(Table156[[#This Row],['#]],[1]!Table14[#Data],2,FALSE)</f>
        <v>Removing Scenario</v>
      </c>
      <c r="D52" s="1" t="str">
        <f>VLOOKUP(Table156[[#This Row],['#]],[1]!Table14[#Data],6,FALSE)</f>
        <v>Removing Scenario</v>
      </c>
      <c r="E52" s="1" t="s">
        <v>4</v>
      </c>
      <c r="F52" s="3"/>
    </row>
    <row r="53" spans="1:7" x14ac:dyDescent="0.25">
      <c r="A53" s="1">
        <v>39</v>
      </c>
      <c r="B53" s="2">
        <v>57</v>
      </c>
      <c r="C53" s="1" t="str">
        <f>VLOOKUP(Table156[[#This Row],['#]],[1]!Table14[#Data],2,FALSE)</f>
        <v>Removing Scenario</v>
      </c>
      <c r="D53" s="1" t="str">
        <f>VLOOKUP(Table156[[#This Row],['#]],[1]!Table14[#Data],6,FALSE)</f>
        <v>Removing Scenario step 2a</v>
      </c>
      <c r="E53" s="1" t="s">
        <v>4</v>
      </c>
      <c r="F53" s="3"/>
    </row>
    <row r="54" spans="1:7" x14ac:dyDescent="0.25">
      <c r="A54" s="1">
        <v>39</v>
      </c>
      <c r="B54" s="2">
        <v>58</v>
      </c>
      <c r="C54" s="1" t="str">
        <f>VLOOKUP(Table156[[#This Row],['#]],[1]!Table14[#Data],2,FALSE)</f>
        <v>Removing Scenario</v>
      </c>
      <c r="D54" s="1" t="str">
        <f>VLOOKUP(Table156[[#This Row],['#]],[1]!Table14[#Data],6,FALSE)</f>
        <v>Removing Scenario step 3a</v>
      </c>
      <c r="E54" s="1" t="s">
        <v>4</v>
      </c>
      <c r="F54" s="3"/>
    </row>
    <row r="55" spans="1:7" x14ac:dyDescent="0.25">
      <c r="A55" s="1">
        <v>39</v>
      </c>
      <c r="B55" s="2">
        <v>59</v>
      </c>
      <c r="C55" s="1" t="str">
        <f>VLOOKUP(Table156[[#This Row],['#]],[1]!Table14[#Data],2,FALSE)</f>
        <v>Removing Scenario</v>
      </c>
      <c r="D55" s="1" t="str">
        <f>VLOOKUP(Table156[[#This Row],['#]],[1]!Table14[#Data],6,FALSE)</f>
        <v>Removing Scenario step 2b</v>
      </c>
      <c r="E55" s="1" t="s">
        <v>4</v>
      </c>
      <c r="F55" s="3" t="s">
        <v>20</v>
      </c>
    </row>
    <row r="56" spans="1:7" x14ac:dyDescent="0.25">
      <c r="A56" s="1">
        <v>39</v>
      </c>
      <c r="B56" s="2">
        <v>60</v>
      </c>
      <c r="C56" s="1" t="str">
        <f>VLOOKUP(Table156[[#This Row],['#]],[1]!Table14[#Data],2,FALSE)</f>
        <v>Removing Scenario</v>
      </c>
      <c r="D56" s="1" t="str">
        <f>VLOOKUP(Table156[[#This Row],['#]],[1]!Table14[#Data],6,FALSE)</f>
        <v>Removing Scenario step 3b</v>
      </c>
      <c r="E56" s="1" t="s">
        <v>4</v>
      </c>
      <c r="F56" s="3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11" priority="2" operator="equal">
      <formula>"N/A"</formula>
    </cfRule>
    <cfRule type="cellIs" dxfId="10" priority="3" operator="equal">
      <formula>"Fail"</formula>
    </cfRule>
    <cfRule type="cellIs" dxfId="9" priority="4" operator="equal">
      <formula>"Pass"</formula>
    </cfRule>
  </conditionalFormatting>
  <hyperlinks>
    <hyperlink ref="G45" r:id="rId1" display="https://github.com/fluxxus-nl/ATDD.TestScriptor.VSCodeExtension/issues/43" xr:uid="{29C839B7-7272-41DD-A26D-97E0BA3658EF}"/>
    <hyperlink ref="G46" r:id="rId2" display="https://github.com/fluxxus-nl/ATDD.TestScriptor.VSCodeExtension/issues/43" xr:uid="{F7D756A3-AC45-4D90-89DD-CB281D2F1439}"/>
    <hyperlink ref="G47" r:id="rId3" display="https://github.com/fluxxus-nl/ATDD.TestScriptor.VSCodeExtension/issues/43" xr:uid="{50441EC5-363E-4C7E-BD2C-91C2FA7F6C06}"/>
    <hyperlink ref="G51" r:id="rId4" display="https://github.com/fluxxus-nl/ATDD.TestScriptor.VSCodeExtension/issues/44" xr:uid="{BD6031C9-6B40-45C4-BA54-F437F29337C0}"/>
    <hyperlink ref="G48" r:id="rId5" display="https://github.com/fluxxus-nl/ATDD.TestScriptor.VSCodeExtension/issues/51" xr:uid="{09C9D6CA-7379-4672-AC6A-DA46C55686B1}"/>
    <hyperlink ref="G8" r:id="rId6" display="https://github.com/fluxxus-nl/ATDD.TestScriptor.VSCodeExtension/issues/52" xr:uid="{7188CD97-BD58-45AE-B2CD-6B76B999F71E}"/>
    <hyperlink ref="G9" r:id="rId7" display="https://github.com/fluxxus-nl/ATDD.TestScriptor.VSCodeExtension/issues/52" xr:uid="{1087EE06-B1D6-4C04-B30B-E5E9E2CE91EE}"/>
    <hyperlink ref="G18" r:id="rId8" display="https://github.com/fluxxus-nl/ATDD.TestScriptor.VSCodeExtension/issues/53" xr:uid="{3EF13ED9-ECCA-4315-865D-F015073FBCB4}"/>
    <hyperlink ref="G20" r:id="rId9" display="https://github.com/fluxxus-nl/ATDD.TestScriptor.VSCodeExtension/issues/53" xr:uid="{19673E90-344C-4CFB-8DE8-52955F427217}"/>
    <hyperlink ref="G25" r:id="rId10" display="https://github.com/fluxxus-nl/ATDD.TestScriptor.VSCodeExtension/issues/53" xr:uid="{450FD7F9-1662-4F69-B5ED-57A55EA93888}"/>
    <hyperlink ref="H18" r:id="rId11" display="https://github.com/fluxxus-nl/ATDD.TestScriptor.VSCodeExtension/issues/54" xr:uid="{572E3096-9235-4C2E-9DD4-E27D182790F9}"/>
    <hyperlink ref="H20" r:id="rId12" display="https://github.com/fluxxus-nl/ATDD.TestScriptor.VSCodeExtension/issues/54" xr:uid="{5C727690-2791-46DE-A82F-1A01D6E93326}"/>
    <hyperlink ref="G28" r:id="rId13" display="https://github.com/fluxxus-nl/ATDD.TestScriptor.VSCodeExtension/issues/55" xr:uid="{BC9DF5D4-48CE-430C-9F22-2193FF0D55BF}"/>
    <hyperlink ref="G29" r:id="rId14" display="https://github.com/fluxxus-nl/ATDD.TestScriptor.VSCodeExtension/issues/55" xr:uid="{55ABB402-0319-4AB5-85F6-217AA5C9E65E}"/>
    <hyperlink ref="G30" r:id="rId15" display="https://github.com/fluxxus-nl/ATDD.TestScriptor.VSCodeExtension/issues/55" xr:uid="{B621EBC4-62A7-4885-8CF9-B894ACB14ED9}"/>
    <hyperlink ref="G31" r:id="rId16" display="https://github.com/fluxxus-nl/ATDD.TestScriptor.VSCodeExtension/issues/55" xr:uid="{60D0D178-8414-46A0-AEB0-16FD79A69981}"/>
    <hyperlink ref="G49" r:id="rId17" display="https://github.com/fluxxus-nl/ATDD.TestScriptor.VSCodeExtension/issues/56" xr:uid="{CBE9063E-7654-44DF-B3E5-8D33099F5CC2}"/>
    <hyperlink ref="G50" r:id="rId18" display="https://github.com/fluxxus-nl/ATDD.TestScriptor.VSCodeExtension/issues/56" xr:uid="{5A0943DF-981A-4793-9A32-5420C8180893}"/>
    <hyperlink ref="G44" r:id="rId19" display="https://github.com/fluxxus-nl/ATDD.TestScriptor.VSCodeExtension/issues/51" xr:uid="{74D70EC1-569A-4205-8548-62468A2710C1}"/>
  </hyperlinks>
  <pageMargins left="0.7" right="0.7" top="0.75" bottom="0.75" header="0.3" footer="0.3"/>
  <pageSetup orientation="portrait" r:id="rId20"/>
  <tableParts count="1">
    <tablePart r:id="rId2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82E4-EF04-40FF-A27D-FA4F8044E031}">
  <dimension ref="A1:F21"/>
  <sheetViews>
    <sheetView zoomScaleNormal="100" workbookViewId="0">
      <selection activeCell="D6" sqref="D6"/>
    </sheetView>
  </sheetViews>
  <sheetFormatPr defaultRowHeight="15" x14ac:dyDescent="0.25"/>
  <cols>
    <col min="1" max="1" width="9.140625" style="1"/>
    <col min="2" max="2" width="9.140625" style="2"/>
    <col min="3" max="3" width="15.42578125" style="1" bestFit="1" customWidth="1"/>
    <col min="4" max="4" width="65.28515625" style="1" bestFit="1" customWidth="1"/>
    <col min="5" max="5" width="9.140625" style="1"/>
    <col min="6" max="6" width="101" style="1" bestFit="1" customWidth="1"/>
    <col min="7" max="16384" width="9.140625" style="1"/>
  </cols>
  <sheetData>
    <row r="1" spans="1:6" ht="30" x14ac:dyDescent="0.25">
      <c r="A1" s="3" t="s">
        <v>13</v>
      </c>
      <c r="B1" s="2" t="s">
        <v>12</v>
      </c>
      <c r="C1" s="1" t="s">
        <v>11</v>
      </c>
      <c r="D1" s="1" t="s">
        <v>10</v>
      </c>
      <c r="E1" s="1" t="s">
        <v>9</v>
      </c>
      <c r="F1" s="1" t="s">
        <v>8</v>
      </c>
    </row>
    <row r="2" spans="1:6" x14ac:dyDescent="0.25">
      <c r="A2" s="1">
        <v>28</v>
      </c>
      <c r="B2" s="2">
        <v>28</v>
      </c>
      <c r="C2" s="1" t="str">
        <f>VLOOKUP(Table15[[#This Row],['#]],[1]!Table14[#Data],2,FALSE)</f>
        <v>Removing Given</v>
      </c>
      <c r="D2" s="1" t="str">
        <f>VLOOKUP(Table15[[#This Row],['#]],[1]!Table14[#Data],6,FALSE)</f>
        <v>Remove Given</v>
      </c>
      <c r="E2" s="1" t="s">
        <v>1</v>
      </c>
      <c r="F2" s="1" t="s">
        <v>17</v>
      </c>
    </row>
    <row r="3" spans="1:6" x14ac:dyDescent="0.25">
      <c r="A3" s="1">
        <v>28</v>
      </c>
      <c r="B3" s="2">
        <v>29</v>
      </c>
      <c r="C3" s="1" t="str">
        <f>VLOOKUP(Table15[[#This Row],['#]],[1]!Table14[#Data],2,FALSE)</f>
        <v>Removing Given</v>
      </c>
      <c r="D3" s="1" t="str">
        <f>VLOOKUP(Table15[[#This Row],['#]],[1]!Table14[#Data],6,FALSE)</f>
        <v>Remove Given step 2a</v>
      </c>
      <c r="E3" s="1" t="s">
        <v>4</v>
      </c>
    </row>
    <row r="4" spans="1:6" x14ac:dyDescent="0.25">
      <c r="A4" s="1">
        <v>28</v>
      </c>
      <c r="B4" s="2">
        <v>30</v>
      </c>
      <c r="C4" s="1" t="str">
        <f>VLOOKUP(Table15[[#This Row],['#]],[1]!Table14[#Data],2,FALSE)</f>
        <v>Removing Given</v>
      </c>
      <c r="D4" s="1" t="str">
        <f>VLOOKUP(Table15[[#This Row],['#]],[1]!Table14[#Data],6,FALSE)</f>
        <v>Remove Given step 3a</v>
      </c>
      <c r="E4" s="1" t="s">
        <v>4</v>
      </c>
    </row>
    <row r="5" spans="1:6" x14ac:dyDescent="0.25">
      <c r="A5" s="1">
        <v>28</v>
      </c>
      <c r="B5" s="2">
        <v>31</v>
      </c>
      <c r="C5" s="1" t="str">
        <f>VLOOKUP(Table15[[#This Row],['#]],[1]!Table14[#Data],2,FALSE)</f>
        <v>Removing Given</v>
      </c>
      <c r="D5" s="1" t="str">
        <f>VLOOKUP(Table15[[#This Row],['#]],[1]!Table14[#Data],6,FALSE)</f>
        <v>Remove Given step 2b</v>
      </c>
      <c r="E5" s="1" t="s">
        <v>1</v>
      </c>
      <c r="F5" s="1" t="s">
        <v>15</v>
      </c>
    </row>
    <row r="6" spans="1:6" x14ac:dyDescent="0.25">
      <c r="A6" s="1">
        <v>28</v>
      </c>
      <c r="B6" s="2">
        <v>32</v>
      </c>
      <c r="C6" s="1" t="str">
        <f>VLOOKUP(Table15[[#This Row],['#]],[1]!Table14[#Data],2,FALSE)</f>
        <v>Removing Given</v>
      </c>
      <c r="D6" s="1" t="str">
        <f>VLOOKUP(Table15[[#This Row],['#]],[1]!Table14[#Data],6,FALSE)</f>
        <v>Remove Given step 3b</v>
      </c>
      <c r="E6" s="1" t="s">
        <v>4</v>
      </c>
    </row>
    <row r="7" spans="1:6" x14ac:dyDescent="0.25">
      <c r="A7" s="1">
        <v>28</v>
      </c>
      <c r="B7" s="2">
        <v>33</v>
      </c>
      <c r="C7" s="1" t="str">
        <f>VLOOKUP(Table15[[#This Row],['#]],[1]!Table14[#Data],2,FALSE)</f>
        <v>Removing Then</v>
      </c>
      <c r="D7" s="1" t="str">
        <f>VLOOKUP(Table15[[#This Row],['#]],[1]!Table14[#Data],6,FALSE)</f>
        <v>Remove Then</v>
      </c>
      <c r="E7" s="1" t="s">
        <v>1</v>
      </c>
      <c r="F7" s="1" t="s">
        <v>16</v>
      </c>
    </row>
    <row r="8" spans="1:6" x14ac:dyDescent="0.25">
      <c r="A8" s="1">
        <v>28</v>
      </c>
      <c r="B8" s="2">
        <v>34</v>
      </c>
      <c r="C8" s="1" t="str">
        <f>VLOOKUP(Table15[[#This Row],['#]],[1]!Table14[#Data],2,FALSE)</f>
        <v>Removing Then</v>
      </c>
      <c r="D8" s="1" t="str">
        <f>VLOOKUP(Table15[[#This Row],['#]],[1]!Table14[#Data],6,FALSE)</f>
        <v>Remove Then step 2a</v>
      </c>
      <c r="E8" s="1" t="s">
        <v>4</v>
      </c>
    </row>
    <row r="9" spans="1:6" x14ac:dyDescent="0.25">
      <c r="A9" s="1">
        <v>28</v>
      </c>
      <c r="B9" s="2">
        <v>35</v>
      </c>
      <c r="C9" s="1" t="str">
        <f>VLOOKUP(Table15[[#This Row],['#]],[1]!Table14[#Data],2,FALSE)</f>
        <v>Removing Then</v>
      </c>
      <c r="D9" s="1" t="str">
        <f>VLOOKUP(Table15[[#This Row],['#]],[1]!Table14[#Data],6,FALSE)</f>
        <v>Remove Then step 3a</v>
      </c>
      <c r="E9" s="1" t="s">
        <v>4</v>
      </c>
    </row>
    <row r="10" spans="1:6" x14ac:dyDescent="0.25">
      <c r="A10" s="1">
        <v>28</v>
      </c>
      <c r="B10" s="2">
        <v>36</v>
      </c>
      <c r="C10" s="1" t="str">
        <f>VLOOKUP(Table15[[#This Row],['#]],[1]!Table14[#Data],2,FALSE)</f>
        <v>Removing Then</v>
      </c>
      <c r="D10" s="1" t="str">
        <f>VLOOKUP(Table15[[#This Row],['#]],[1]!Table14[#Data],6,FALSE)</f>
        <v>Remove Then step 2b</v>
      </c>
      <c r="E10" s="1" t="s">
        <v>1</v>
      </c>
      <c r="F10" s="1" t="s">
        <v>14</v>
      </c>
    </row>
    <row r="11" spans="1:6" x14ac:dyDescent="0.25">
      <c r="A11" s="1">
        <v>28</v>
      </c>
      <c r="B11" s="2">
        <v>37</v>
      </c>
      <c r="C11" s="1" t="str">
        <f>VLOOKUP(Table15[[#This Row],['#]],[1]!Table14[#Data],2,FALSE)</f>
        <v>Removing Then</v>
      </c>
      <c r="D11" s="1" t="str">
        <f>VLOOKUP(Table15[[#This Row],['#]],[1]!Table14[#Data],6,FALSE)</f>
        <v>Remove Then step 3b</v>
      </c>
      <c r="E11" s="1" t="s">
        <v>4</v>
      </c>
    </row>
    <row r="12" spans="1:6" x14ac:dyDescent="0.25">
      <c r="A12" s="1">
        <v>28</v>
      </c>
      <c r="B12" s="2">
        <v>38</v>
      </c>
      <c r="C12" s="1" t="str">
        <f>VLOOKUP(Table15[[#This Row],['#]],[1]!Table14[#Data],2,FALSE)</f>
        <v>Removing Given</v>
      </c>
      <c r="D12" s="1" t="str">
        <f>VLOOKUP(Table15[[#This Row],['#]],[1]!Table14[#Data],6,FALSE)</f>
        <v>Remove Duplicate Given</v>
      </c>
      <c r="E12" s="1" t="s">
        <v>1</v>
      </c>
      <c r="F12" s="1" t="s">
        <v>15</v>
      </c>
    </row>
    <row r="13" spans="1:6" x14ac:dyDescent="0.25">
      <c r="A13" s="1">
        <v>28</v>
      </c>
      <c r="B13" s="2">
        <v>39</v>
      </c>
      <c r="C13" s="1" t="str">
        <f>VLOOKUP(Table15[[#This Row],['#]],[1]!Table14[#Data],2,FALSE)</f>
        <v>Removing Then</v>
      </c>
      <c r="D13" s="1" t="str">
        <f>VLOOKUP(Table15[[#This Row],['#]],[1]!Table14[#Data],6,FALSE)</f>
        <v>Remove Duplicate Then</v>
      </c>
      <c r="E13" s="1" t="s">
        <v>1</v>
      </c>
      <c r="F13" s="1" t="s">
        <v>14</v>
      </c>
    </row>
    <row r="14" spans="1:6" x14ac:dyDescent="0.25">
      <c r="A14" s="1">
        <v>30</v>
      </c>
      <c r="B14" s="2">
        <v>20</v>
      </c>
      <c r="C14" s="1" t="str">
        <f>VLOOKUP(Table15[[#This Row],['#]],[1]!Table14[#Data],2,FALSE)</f>
        <v>Updating When</v>
      </c>
      <c r="D14" s="1" t="str">
        <f>VLOOKUP(Table15[[#This Row],['#]],[1]!Table14[#Data],6,FALSE)</f>
        <v>Rename "Valid When" to "Renamed Valid When"</v>
      </c>
      <c r="E14" s="1" t="s">
        <v>1</v>
      </c>
      <c r="F14" s="1" t="s">
        <v>2</v>
      </c>
    </row>
    <row r="15" spans="1:6" x14ac:dyDescent="0.25">
      <c r="A15" s="1">
        <v>30</v>
      </c>
      <c r="B15" s="2">
        <v>21</v>
      </c>
      <c r="C15" s="1" t="str">
        <f>VLOOKUP(Table15[[#This Row],['#]],[1]!Table14[#Data],2,FALSE)</f>
        <v>Updating When</v>
      </c>
      <c r="D15" s="1" t="str">
        <f>VLOOKUP(Table15[[#This Row],['#]],[1]!Table14[#Data],6,FALSE)</f>
        <v>Rename "Valid When" to "Renamed Valid When" step 2a</v>
      </c>
      <c r="E15" s="1" t="s">
        <v>1</v>
      </c>
      <c r="F15" s="3" t="s">
        <v>18</v>
      </c>
    </row>
    <row r="16" spans="1:6" x14ac:dyDescent="0.25">
      <c r="A16" s="1">
        <v>30</v>
      </c>
      <c r="B16" s="2">
        <v>22</v>
      </c>
      <c r="C16" s="1" t="str">
        <f>VLOOKUP(Table15[[#This Row],['#]],[1]!Table14[#Data],2,FALSE)</f>
        <v>Updating When</v>
      </c>
      <c r="D16" s="1" t="str">
        <f>VLOOKUP(Table15[[#This Row],['#]],[1]!Table14[#Data],6,FALSE)</f>
        <v>Revert Rename of When</v>
      </c>
      <c r="E16" s="1" t="s">
        <v>1</v>
      </c>
      <c r="F16" s="3" t="s">
        <v>2</v>
      </c>
    </row>
    <row r="17" spans="1:6" x14ac:dyDescent="0.25">
      <c r="A17" s="1">
        <v>30</v>
      </c>
      <c r="B17" s="2">
        <v>23</v>
      </c>
      <c r="C17" s="1" t="str">
        <f>VLOOKUP(Table15[[#This Row],['#]],[1]!Table14[#Data],2,FALSE)</f>
        <v>Updating When</v>
      </c>
      <c r="D17" s="1" t="str">
        <f>VLOOKUP(Table15[[#This Row],['#]],[1]!Table14[#Data],6,FALSE)</f>
        <v>Revert Rename of When step 2</v>
      </c>
      <c r="E17" s="1" t="s">
        <v>1</v>
      </c>
      <c r="F17" s="3" t="s">
        <v>19</v>
      </c>
    </row>
    <row r="18" spans="1:6" x14ac:dyDescent="0.25">
      <c r="A18" s="1">
        <v>30</v>
      </c>
      <c r="B18" s="2">
        <v>24</v>
      </c>
      <c r="C18" s="1" t="str">
        <f>VLOOKUP(Table15[[#This Row],['#]],[1]!Table14[#Data],2,FALSE)</f>
        <v>Updating Then</v>
      </c>
      <c r="D18" s="1" t="str">
        <f>VLOOKUP(Table15[[#This Row],['#]],[1]!Table14[#Data],6,FALSE)</f>
        <v>Rename "Valid Then" to "Renamed Valid Then"</v>
      </c>
      <c r="E18" s="1" t="s">
        <v>1</v>
      </c>
      <c r="F18" s="1" t="s">
        <v>2</v>
      </c>
    </row>
    <row r="19" spans="1:6" x14ac:dyDescent="0.25">
      <c r="A19" s="1">
        <v>30</v>
      </c>
      <c r="B19" s="2">
        <v>25</v>
      </c>
      <c r="C19" s="1" t="str">
        <f>VLOOKUP(Table15[[#This Row],['#]],[1]!Table14[#Data],2,FALSE)</f>
        <v>Updating Then</v>
      </c>
      <c r="D19" s="1" t="str">
        <f>VLOOKUP(Table15[[#This Row],['#]],[1]!Table14[#Data],6,FALSE)</f>
        <v>Rename "Valid Then" to "Renamed Valid Then" step 2a</v>
      </c>
      <c r="E19" s="1" t="s">
        <v>1</v>
      </c>
      <c r="F19" s="1" t="s">
        <v>18</v>
      </c>
    </row>
    <row r="20" spans="1:6" x14ac:dyDescent="0.25">
      <c r="A20" s="1">
        <v>30</v>
      </c>
      <c r="B20" s="2">
        <v>26</v>
      </c>
      <c r="C20" s="1" t="str">
        <f>VLOOKUP(Table15[[#This Row],['#]],[1]!Table14[#Data],2,FALSE)</f>
        <v>Updating Then</v>
      </c>
      <c r="D20" s="1" t="str">
        <f>VLOOKUP(Table15[[#This Row],['#]],[1]!Table14[#Data],6,FALSE)</f>
        <v>Revert Rename of Then</v>
      </c>
      <c r="E20" s="1" t="s">
        <v>1</v>
      </c>
      <c r="F20" s="1" t="s">
        <v>2</v>
      </c>
    </row>
    <row r="21" spans="1:6" x14ac:dyDescent="0.25">
      <c r="A21" s="1">
        <v>30</v>
      </c>
      <c r="B21" s="2">
        <v>27</v>
      </c>
      <c r="C21" s="1" t="str">
        <f>VLOOKUP(Table15[[#This Row],['#]],[1]!Table14[#Data],2,FALSE)</f>
        <v>Updating Then</v>
      </c>
      <c r="D21" s="1" t="str">
        <f>VLOOKUP(Table15[[#This Row],['#]],[1]!Table14[#Data],6,FALSE)</f>
        <v>Revert Rename of Then step 2</v>
      </c>
      <c r="E21" s="1" t="s">
        <v>1</v>
      </c>
      <c r="F21" s="1" t="s">
        <v>18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8" priority="2" operator="equal">
      <formula>"N/A"</formula>
    </cfRule>
    <cfRule type="cellIs" dxfId="7" priority="3" operator="equal">
      <formula>"Fail"</formula>
    </cfRule>
    <cfRule type="cellIs" dxfId="6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B36FD-45F6-4775-811C-3829DD6FB8CE}">
  <dimension ref="A1:F19"/>
  <sheetViews>
    <sheetView zoomScaleNormal="100" workbookViewId="0">
      <selection activeCell="C7" sqref="C7"/>
    </sheetView>
  </sheetViews>
  <sheetFormatPr defaultRowHeight="15" x14ac:dyDescent="0.25"/>
  <cols>
    <col min="1" max="1" width="9.140625" style="1"/>
    <col min="2" max="2" width="9.140625" style="2"/>
    <col min="3" max="3" width="15.42578125" style="1" bestFit="1" customWidth="1"/>
    <col min="4" max="4" width="65.28515625" style="1" bestFit="1" customWidth="1"/>
    <col min="5" max="5" width="9.140625" style="1"/>
    <col min="6" max="6" width="52.28515625" style="1" customWidth="1"/>
    <col min="7" max="16384" width="9.140625" style="1"/>
  </cols>
  <sheetData>
    <row r="1" spans="1:6" ht="30" x14ac:dyDescent="0.25">
      <c r="A1" s="3" t="s">
        <v>13</v>
      </c>
      <c r="B1" s="2" t="s">
        <v>12</v>
      </c>
      <c r="C1" s="1" t="s">
        <v>11</v>
      </c>
      <c r="D1" s="1" t="s">
        <v>10</v>
      </c>
      <c r="E1" s="1" t="s">
        <v>9</v>
      </c>
      <c r="F1" s="1" t="s">
        <v>8</v>
      </c>
    </row>
    <row r="2" spans="1:6" ht="45" x14ac:dyDescent="0.25">
      <c r="A2" s="1">
        <v>27</v>
      </c>
      <c r="B2" s="2">
        <v>1</v>
      </c>
      <c r="C2" s="1" t="str">
        <f>VLOOKUP(Table1[[#This Row],['#]],[1]!Table14[#Data],2,FALSE)</f>
        <v>Adding Given</v>
      </c>
      <c r="D2" s="1" t="str">
        <f>VLOOKUP(Table1[[#This Row],['#]],[1]!Table14[#Data],6,FALSE)</f>
        <v>Adding New Given</v>
      </c>
      <c r="E2" s="1" t="s">
        <v>4</v>
      </c>
      <c r="F2" s="3" t="s">
        <v>7</v>
      </c>
    </row>
    <row r="3" spans="1:6" x14ac:dyDescent="0.25">
      <c r="A3" s="1">
        <v>27</v>
      </c>
      <c r="B3" s="2">
        <v>2</v>
      </c>
      <c r="C3" s="1" t="str">
        <f>VLOOKUP(Table1[[#This Row],['#]],[1]!Table14[#Data],2,FALSE)</f>
        <v>Adding Given</v>
      </c>
      <c r="D3" s="1" t="str">
        <f>VLOOKUP(Table1[[#This Row],['#]],[1]!Table14[#Data],6,FALSE)</f>
        <v>Adding New Given 2</v>
      </c>
      <c r="E3" s="1" t="s">
        <v>4</v>
      </c>
    </row>
    <row r="4" spans="1:6" x14ac:dyDescent="0.25">
      <c r="A4" s="1">
        <v>27</v>
      </c>
      <c r="B4" s="2">
        <v>3</v>
      </c>
      <c r="C4" s="1" t="str">
        <f>VLOOKUP(Table1[[#This Row],['#]],[1]!Table14[#Data],2,FALSE)</f>
        <v>Adding Given</v>
      </c>
      <c r="D4" s="1" t="str">
        <f>VLOOKUP(Table1[[#This Row],['#]],[1]!Table14[#Data],6,FALSE)</f>
        <v>Adding duplicate Given</v>
      </c>
      <c r="E4" s="1" t="s">
        <v>4</v>
      </c>
    </row>
    <row r="5" spans="1:6" ht="45" x14ac:dyDescent="0.25">
      <c r="A5" s="1">
        <v>27</v>
      </c>
      <c r="B5" s="2">
        <v>4</v>
      </c>
      <c r="C5" s="1" t="str">
        <f>VLOOKUP(Table1[[#This Row],['#]],[1]!Table14[#Data],2,FALSE)</f>
        <v>Adding Then</v>
      </c>
      <c r="D5" s="1" t="str">
        <f>VLOOKUP(Table1[[#This Row],['#]],[1]!Table14[#Data],6,FALSE)</f>
        <v>Adding New Then</v>
      </c>
      <c r="E5" s="1" t="s">
        <v>4</v>
      </c>
      <c r="F5" s="3" t="s">
        <v>6</v>
      </c>
    </row>
    <row r="6" spans="1:6" x14ac:dyDescent="0.25">
      <c r="A6" s="1">
        <v>27</v>
      </c>
      <c r="B6" s="2">
        <v>5</v>
      </c>
      <c r="C6" s="1" t="str">
        <f>VLOOKUP(Table1[[#This Row],['#]],[1]!Table14[#Data],2,FALSE)</f>
        <v>Adding Then</v>
      </c>
      <c r="D6" s="1" t="str">
        <f>VLOOKUP(Table1[[#This Row],['#]],[1]!Table14[#Data],6,FALSE)</f>
        <v>Adding New Then 2</v>
      </c>
      <c r="E6" s="1" t="s">
        <v>4</v>
      </c>
    </row>
    <row r="7" spans="1:6" x14ac:dyDescent="0.25">
      <c r="A7" s="1">
        <v>27</v>
      </c>
      <c r="B7" s="2">
        <v>6</v>
      </c>
      <c r="C7" s="1" t="str">
        <f>VLOOKUP(Table1[[#This Row],['#]],[1]!Table14[#Data],2,FALSE)</f>
        <v>Adding Then</v>
      </c>
      <c r="D7" s="1" t="str">
        <f>VLOOKUP(Table1[[#This Row],['#]],[1]!Table14[#Data],6,FALSE)</f>
        <v>Adding duplicate Then</v>
      </c>
      <c r="E7" s="1" t="s">
        <v>4</v>
      </c>
    </row>
    <row r="8" spans="1:6" x14ac:dyDescent="0.25">
      <c r="A8" s="1">
        <v>27</v>
      </c>
      <c r="B8" s="2">
        <v>8</v>
      </c>
      <c r="C8" s="1" t="str">
        <f>VLOOKUP(Table1[[#This Row],['#]],[1]!Table14[#Data],2,FALSE)</f>
        <v>Adding Given</v>
      </c>
      <c r="D8" s="1" t="str">
        <f>VLOOKUP(Table1[[#This Row],['#]],[1]!Table14[#Data],6,FALSE)</f>
        <v>Max length of Given description by typing</v>
      </c>
      <c r="E8" s="1" t="s">
        <v>1</v>
      </c>
      <c r="F8" s="1" t="s">
        <v>5</v>
      </c>
    </row>
    <row r="9" spans="1:6" x14ac:dyDescent="0.25">
      <c r="A9" s="1">
        <v>27</v>
      </c>
      <c r="B9" s="2">
        <v>9</v>
      </c>
      <c r="C9" s="1" t="str">
        <f>VLOOKUP(Table1[[#This Row],['#]],[1]!Table14[#Data],2,FALSE)</f>
        <v>Adding Then</v>
      </c>
      <c r="D9" s="1" t="str">
        <f>VLOOKUP(Table1[[#This Row],['#]],[1]!Table14[#Data],6,FALSE)</f>
        <v>Max length of Then description by typing</v>
      </c>
      <c r="E9" s="1" t="s">
        <v>1</v>
      </c>
      <c r="F9" s="1" t="s">
        <v>5</v>
      </c>
    </row>
    <row r="10" spans="1:6" x14ac:dyDescent="0.25">
      <c r="A10" s="1">
        <v>27</v>
      </c>
      <c r="B10" s="2">
        <v>10</v>
      </c>
      <c r="C10" s="1" t="str">
        <f>VLOOKUP(Table1[[#This Row],['#]],[1]!Table14[#Data],2,FALSE)</f>
        <v>Adding Given</v>
      </c>
      <c r="D10" s="1" t="str">
        <f>VLOOKUP(Table1[[#This Row],['#]],[1]!Table14[#Data],6,FALSE)</f>
        <v>Adding New Given with non-alpabethic or non-numerical characters</v>
      </c>
      <c r="E10" s="1" t="s">
        <v>4</v>
      </c>
    </row>
    <row r="11" spans="1:6" x14ac:dyDescent="0.25">
      <c r="A11" s="1">
        <v>27</v>
      </c>
      <c r="B11" s="2">
        <v>11</v>
      </c>
      <c r="C11" s="1" t="str">
        <f>VLOOKUP(Table1[[#This Row],['#]],[1]!Table14[#Data],2,FALSE)</f>
        <v>Adding Then</v>
      </c>
      <c r="D11" s="1" t="str">
        <f>VLOOKUP(Table1[[#This Row],['#]],[1]!Table14[#Data],6,FALSE)</f>
        <v>Adding New Then with non-alpabethic or non-numerical characters</v>
      </c>
      <c r="E11" s="1" t="s">
        <v>4</v>
      </c>
    </row>
    <row r="12" spans="1:6" x14ac:dyDescent="0.25">
      <c r="A12" s="1">
        <v>27</v>
      </c>
      <c r="B12" s="2">
        <v>12</v>
      </c>
      <c r="C12" s="1" t="str">
        <f>VLOOKUP(Table1[[#This Row],['#]],[1]!Table14[#Data],2,FALSE)</f>
        <v>Adding Given</v>
      </c>
      <c r="D12" s="1" t="str">
        <f>VLOOKUP(Table1[[#This Row],['#]],[1]!Table14[#Data],6,FALSE)</f>
        <v>Adding New Given with only lowercase characters</v>
      </c>
      <c r="E12" s="1" t="s">
        <v>4</v>
      </c>
    </row>
    <row r="13" spans="1:6" x14ac:dyDescent="0.25">
      <c r="A13" s="1">
        <v>27</v>
      </c>
      <c r="B13" s="2">
        <v>13</v>
      </c>
      <c r="C13" s="1" t="str">
        <f>VLOOKUP(Table1[[#This Row],['#]],[1]!Table14[#Data],2,FALSE)</f>
        <v>Adding Then</v>
      </c>
      <c r="D13" s="1" t="str">
        <f>VLOOKUP(Table1[[#This Row],['#]],[1]!Table14[#Data],6,FALSE)</f>
        <v>Adding New Then with only lowercase characters</v>
      </c>
      <c r="E13" s="1" t="s">
        <v>4</v>
      </c>
    </row>
    <row r="14" spans="1:6" x14ac:dyDescent="0.25">
      <c r="A14" s="1">
        <v>27</v>
      </c>
      <c r="B14" s="2">
        <v>14</v>
      </c>
      <c r="C14" s="1" t="str">
        <f>VLOOKUP(Table1[[#This Row],['#]],[1]!Table14[#Data],2,FALSE)</f>
        <v>Adding Given</v>
      </c>
      <c r="D14" s="1" t="str">
        <f>VLOOKUP(Table1[[#This Row],['#]],[1]!Table14[#Data],6,FALSE)</f>
        <v>Given prefix</v>
      </c>
      <c r="E14" s="1" t="s">
        <v>4</v>
      </c>
      <c r="F14" s="1" t="s">
        <v>3</v>
      </c>
    </row>
    <row r="15" spans="1:6" x14ac:dyDescent="0.25">
      <c r="A15" s="1">
        <v>27</v>
      </c>
      <c r="B15" s="2">
        <v>15</v>
      </c>
      <c r="C15" s="1" t="str">
        <f>VLOOKUP(Table1[[#This Row],['#]],[1]!Table14[#Data],2,FALSE)</f>
        <v>Adding Then</v>
      </c>
      <c r="D15" s="1" t="str">
        <f>VLOOKUP(Table1[[#This Row],['#]],[1]!Table14[#Data],6,FALSE)</f>
        <v>Then prefix</v>
      </c>
      <c r="E15" s="1" t="s">
        <v>4</v>
      </c>
      <c r="F15" s="1" t="s">
        <v>3</v>
      </c>
    </row>
    <row r="16" spans="1:6" x14ac:dyDescent="0.25">
      <c r="A16" s="1">
        <v>30</v>
      </c>
      <c r="B16" s="2">
        <v>16</v>
      </c>
      <c r="C16" s="1" t="str">
        <f>VLOOKUP(Table1[[#This Row],['#]],[1]!Table14[#Data],2,FALSE)</f>
        <v>Updating Given</v>
      </c>
      <c r="D16" s="1" t="str">
        <f>VLOOKUP(Table1[[#This Row],['#]],[1]!Table14[#Data],6,FALSE)</f>
        <v>Rename "Valid Given" to "Renamed Valid Given"</v>
      </c>
      <c r="E16" s="1" t="s">
        <v>1</v>
      </c>
      <c r="F16" s="3" t="s">
        <v>2</v>
      </c>
    </row>
    <row r="17" spans="1:6" ht="30" x14ac:dyDescent="0.25">
      <c r="A17" s="1">
        <v>30</v>
      </c>
      <c r="B17" s="2">
        <v>17</v>
      </c>
      <c r="C17" s="1" t="str">
        <f>VLOOKUP(Table1[[#This Row],['#]],[1]!Table14[#Data],2,FALSE)</f>
        <v>Updating Given</v>
      </c>
      <c r="D17" s="1" t="str">
        <f>VLOOKUP(Table1[[#This Row],['#]],[1]!Table14[#Data],6,FALSE)</f>
        <v>Rename "Valid Given" to "Renamed Valid Given" step 2a</v>
      </c>
      <c r="E17" s="1" t="s">
        <v>1</v>
      </c>
      <c r="F17" s="3" t="s">
        <v>0</v>
      </c>
    </row>
    <row r="18" spans="1:6" x14ac:dyDescent="0.25">
      <c r="A18" s="1">
        <v>30</v>
      </c>
      <c r="B18" s="2">
        <v>18</v>
      </c>
      <c r="C18" s="1" t="str">
        <f>VLOOKUP(Table1[[#This Row],['#]],[1]!Table14[#Data],2,FALSE)</f>
        <v>Updating Given</v>
      </c>
      <c r="D18" s="1" t="str">
        <f>VLOOKUP(Table1[[#This Row],['#]],[1]!Table14[#Data],6,FALSE)</f>
        <v>Revert Rename of Given</v>
      </c>
      <c r="E18" s="1" t="s">
        <v>1</v>
      </c>
      <c r="F18" s="3" t="s">
        <v>2</v>
      </c>
    </row>
    <row r="19" spans="1:6" ht="30" x14ac:dyDescent="0.25">
      <c r="A19" s="1">
        <v>30</v>
      </c>
      <c r="B19" s="2">
        <v>19</v>
      </c>
      <c r="C19" s="1" t="str">
        <f>VLOOKUP(Table1[[#This Row],['#]],[1]!Table14[#Data],2,FALSE)</f>
        <v>Updating Given</v>
      </c>
      <c r="D19" s="1" t="str">
        <f>VLOOKUP(Table1[[#This Row],['#]],[1]!Table14[#Data],6,FALSE)</f>
        <v>Revert Rename of Given step 2</v>
      </c>
      <c r="E19" s="1" t="s">
        <v>1</v>
      </c>
      <c r="F19" s="3" t="s">
        <v>0</v>
      </c>
    </row>
  </sheetData>
  <conditionalFormatting sqref="E20:E1048576 E1:E17">
    <cfRule type="cellIs" dxfId="5" priority="5" operator="equal">
      <formula>"N/A"</formula>
    </cfRule>
    <cfRule type="cellIs" dxfId="4" priority="6" operator="equal">
      <formula>"Fail"</formula>
    </cfRule>
    <cfRule type="cellIs" dxfId="3" priority="7" operator="equal">
      <formula>"Pass"</formula>
    </cfRule>
  </conditionalFormatting>
  <conditionalFormatting sqref="E18:E19">
    <cfRule type="cellIs" dxfId="2" priority="2" operator="equal">
      <formula>"N/A"</formula>
    </cfRule>
    <cfRule type="cellIs" dxfId="1" priority="3" operator="equal">
      <formula>"Fail"</formula>
    </cfRule>
    <cfRule type="cellIs" dxfId="0" priority="4" operator="equal">
      <formula>"Pass"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B4B8A-83E7-4684-8978-EE6B815C176E}">
  <dimension ref="A1:G5"/>
  <sheetViews>
    <sheetView zoomScale="85" zoomScaleNormal="85" workbookViewId="0">
      <selection activeCell="D41" sqref="D41"/>
    </sheetView>
  </sheetViews>
  <sheetFormatPr defaultRowHeight="15" x14ac:dyDescent="0.25"/>
  <cols>
    <col min="1" max="1" width="9.7109375" style="1" bestFit="1" customWidth="1"/>
    <col min="2" max="2" width="5.140625" style="2" bestFit="1" customWidth="1"/>
    <col min="3" max="3" width="20.42578125" style="1" bestFit="1" customWidth="1"/>
    <col min="4" max="4" width="71.57031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3" t="s">
        <v>13</v>
      </c>
      <c r="B1" s="2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34</v>
      </c>
    </row>
    <row r="2" spans="1:7" x14ac:dyDescent="0.25">
      <c r="A2" s="1">
        <f>VLOOKUP(Table1569131417181922[[#This Row],['#]],[1]!Table14[#Data],12,FALSE)</f>
        <v>60</v>
      </c>
      <c r="B2" s="2">
        <v>107</v>
      </c>
      <c r="C2" s="1" t="str">
        <f>VLOOKUP(Table1569131417181922[[#This Row],['#]],[1]!Table14[#Data],2,FALSE)</f>
        <v>Updating Scenario</v>
      </c>
      <c r="D2" s="1" t="str">
        <f>VLOOKUP(Table1569131417181922[[#This Row],['#]],[1]!Table14[#Data],6,FALSE)</f>
        <v>Rename scenario of feature in two codeunits</v>
      </c>
      <c r="E2" s="1" t="s">
        <v>4</v>
      </c>
      <c r="F2" s="3"/>
      <c r="G2" s="4"/>
    </row>
    <row r="3" spans="1:7" x14ac:dyDescent="0.25">
      <c r="A3" s="1">
        <f>VLOOKUP(Table1569131417181922[[#This Row],['#]],[1]!Table14[#Data],12,FALSE)</f>
        <v>60</v>
      </c>
      <c r="B3" s="2">
        <v>108</v>
      </c>
      <c r="C3" s="1" t="str">
        <f>VLOOKUP(Table1569131417181922[[#This Row],['#]],[1]!Table14[#Data],2,FALSE)</f>
        <v>Updating Scenario</v>
      </c>
      <c r="D3" s="1" t="str">
        <f>VLOOKUP(Table1569131417181922[[#This Row],['#]],[1]!Table14[#Data],6,FALSE)</f>
        <v>Rename scenario of feature in two codeunits step 2a</v>
      </c>
      <c r="E3" s="1" t="s">
        <v>4</v>
      </c>
      <c r="F3" s="3"/>
      <c r="G3" s="4"/>
    </row>
    <row r="4" spans="1:7" x14ac:dyDescent="0.25">
      <c r="A4" s="1">
        <f>VLOOKUP(Table1569131417181922[[#This Row],['#]],[1]!Table14[#Data],12,FALSE)</f>
        <v>60</v>
      </c>
      <c r="B4" s="2">
        <v>109</v>
      </c>
      <c r="C4" s="1" t="str">
        <f>VLOOKUP(Table1569131417181922[[#This Row],['#]],[1]!Table14[#Data],2,FALSE)</f>
        <v>Updating Scenario</v>
      </c>
      <c r="D4" s="1" t="str">
        <f>VLOOKUP(Table1569131417181922[[#This Row],['#]],[1]!Table14[#Data],6,FALSE)</f>
        <v>Rename scenario of feature in two codeunits step 2b</v>
      </c>
      <c r="E4" s="1" t="s">
        <v>4</v>
      </c>
      <c r="F4" s="3"/>
      <c r="G4" s="4"/>
    </row>
    <row r="5" spans="1:7" x14ac:dyDescent="0.25">
      <c r="A5" s="1" t="s">
        <v>46</v>
      </c>
      <c r="B5" s="2" t="s">
        <v>45</v>
      </c>
      <c r="C5" s="1">
        <f>SUBTOTAL(103,Table1569131417181922[Feature])</f>
        <v>3</v>
      </c>
      <c r="E5" s="1">
        <f>SUBTOTAL(103,Table1569131417181922[Result])</f>
        <v>3</v>
      </c>
      <c r="F5" s="3"/>
      <c r="G5" s="1">
        <f>SUBTOTAL(103,Table1569131417181922[Issue])</f>
        <v>0</v>
      </c>
    </row>
  </sheetData>
  <conditionalFormatting sqref="A6:A1048576 A1:A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1048576 E1:E4">
    <cfRule type="cellIs" dxfId="59" priority="2" operator="equal">
      <formula>"N/A"</formula>
    </cfRule>
    <cfRule type="cellIs" dxfId="58" priority="3" operator="equal">
      <formula>"Fail"</formula>
    </cfRule>
    <cfRule type="cellIs" dxfId="57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2C477-05AB-4D54-8026-137040C683DE}">
  <dimension ref="A1:G20"/>
  <sheetViews>
    <sheetView zoomScale="85" zoomScaleNormal="85" workbookViewId="0">
      <selection activeCell="D41" sqref="D41"/>
    </sheetView>
  </sheetViews>
  <sheetFormatPr defaultRowHeight="15" x14ac:dyDescent="0.25"/>
  <cols>
    <col min="1" max="1" width="9.7109375" style="1" bestFit="1" customWidth="1"/>
    <col min="2" max="2" width="5.140625" style="2" bestFit="1" customWidth="1"/>
    <col min="3" max="3" width="20.42578125" style="1" bestFit="1" customWidth="1"/>
    <col min="4" max="4" width="71.57031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3" t="s">
        <v>13</v>
      </c>
      <c r="B1" s="2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34</v>
      </c>
    </row>
    <row r="2" spans="1:7" x14ac:dyDescent="0.25">
      <c r="A2" s="1">
        <f>VLOOKUP(Table15691314171820[[#This Row],['#]],[1]!Table14[#Data],12,FALSE)</f>
        <v>28</v>
      </c>
      <c r="B2" s="2">
        <v>89</v>
      </c>
      <c r="C2" s="1" t="str">
        <f>VLOOKUP(Table15691314171820[[#This Row],['#]],[1]!Table14[#Data],2,FALSE)</f>
        <v>Removing Given</v>
      </c>
      <c r="D2" s="1" t="str">
        <f>VLOOKUP(Table15691314171820[[#This Row],['#]],[1]!Table14[#Data],6,FALSE)</f>
        <v>Remove Given clicking twice</v>
      </c>
      <c r="E2" s="1" t="s">
        <v>4</v>
      </c>
      <c r="F2" s="3"/>
    </row>
    <row r="3" spans="1:7" x14ac:dyDescent="0.25">
      <c r="A3" s="1">
        <f>VLOOKUP(Table15691314171820[[#This Row],['#]],[1]!Table14[#Data],12,FALSE)</f>
        <v>28</v>
      </c>
      <c r="B3" s="2">
        <v>90</v>
      </c>
      <c r="C3" s="1" t="str">
        <f>VLOOKUP(Table15691314171820[[#This Row],['#]],[1]!Table14[#Data],2,FALSE)</f>
        <v>Removing Given</v>
      </c>
      <c r="D3" s="1" t="str">
        <f>VLOOKUP(Table15691314171820[[#This Row],['#]],[1]!Table14[#Data],6,FALSE)</f>
        <v>Remove Given clicking twice step 2</v>
      </c>
      <c r="E3" s="1" t="s">
        <v>4</v>
      </c>
      <c r="F3" s="3"/>
    </row>
    <row r="4" spans="1:7" x14ac:dyDescent="0.25">
      <c r="A4" s="1">
        <f>VLOOKUP(Table15691314171820[[#This Row],['#]],[1]!Table14[#Data],12,FALSE)</f>
        <v>28</v>
      </c>
      <c r="B4" s="2">
        <v>91</v>
      </c>
      <c r="C4" s="1" t="str">
        <f>VLOOKUP(Table15691314171820[[#This Row],['#]],[1]!Table14[#Data],2,FALSE)</f>
        <v>Removing Given</v>
      </c>
      <c r="D4" s="1" t="str">
        <f>VLOOKUP(Table15691314171820[[#This Row],['#]],[1]!Table14[#Data],6,FALSE)</f>
        <v>Remove Given clicking twice step 3</v>
      </c>
      <c r="E4" s="1" t="s">
        <v>4</v>
      </c>
      <c r="F4" s="3"/>
    </row>
    <row r="5" spans="1:7" x14ac:dyDescent="0.25">
      <c r="A5" s="1">
        <f>VLOOKUP(Table15691314171820[[#This Row],['#]],[1]!Table14[#Data],12,FALSE)</f>
        <v>28</v>
      </c>
      <c r="B5" s="2">
        <v>92</v>
      </c>
      <c r="C5" s="1" t="str">
        <f>VLOOKUP(Table15691314171820[[#This Row],['#]],[1]!Table14[#Data],2,FALSE)</f>
        <v>Removing Then</v>
      </c>
      <c r="D5" s="1" t="str">
        <f>VLOOKUP(Table15691314171820[[#This Row],['#]],[1]!Table14[#Data],6,FALSE)</f>
        <v>Remove Then clicking twice</v>
      </c>
      <c r="E5" s="1" t="s">
        <v>4</v>
      </c>
      <c r="F5" s="3"/>
    </row>
    <row r="6" spans="1:7" x14ac:dyDescent="0.25">
      <c r="A6" s="1">
        <f>VLOOKUP(Table15691314171820[[#This Row],['#]],[1]!Table14[#Data],12,FALSE)</f>
        <v>28</v>
      </c>
      <c r="B6" s="2">
        <v>93</v>
      </c>
      <c r="C6" s="1" t="str">
        <f>VLOOKUP(Table15691314171820[[#This Row],['#]],[1]!Table14[#Data],2,FALSE)</f>
        <v>Removing Then</v>
      </c>
      <c r="D6" s="1" t="str">
        <f>VLOOKUP(Table15691314171820[[#This Row],['#]],[1]!Table14[#Data],6,FALSE)</f>
        <v>Remove Then clicking twice step 2</v>
      </c>
      <c r="E6" s="1" t="s">
        <v>4</v>
      </c>
      <c r="F6" s="3"/>
    </row>
    <row r="7" spans="1:7" x14ac:dyDescent="0.25">
      <c r="A7" s="1">
        <f>VLOOKUP(Table15691314171820[[#This Row],['#]],[1]!Table14[#Data],12,FALSE)</f>
        <v>28</v>
      </c>
      <c r="B7" s="2">
        <v>94</v>
      </c>
      <c r="C7" s="1" t="str">
        <f>VLOOKUP(Table15691314171820[[#This Row],['#]],[1]!Table14[#Data],2,FALSE)</f>
        <v>Removing Then</v>
      </c>
      <c r="D7" s="1" t="str">
        <f>VLOOKUP(Table15691314171820[[#This Row],['#]],[1]!Table14[#Data],6,FALSE)</f>
        <v>Remove Then clicking twice step 3</v>
      </c>
      <c r="E7" s="1" t="s">
        <v>4</v>
      </c>
      <c r="F7" s="3"/>
    </row>
    <row r="8" spans="1:7" ht="13.5" customHeight="1" x14ac:dyDescent="0.25">
      <c r="A8" s="1">
        <f>VLOOKUP(Table15691314171820[[#This Row],['#]],[1]!Table14[#Data],12,FALSE)</f>
        <v>61</v>
      </c>
      <c r="B8" s="2">
        <v>85</v>
      </c>
      <c r="C8" s="1" t="str">
        <f>VLOOKUP(Table15691314171820[[#This Row],['#]],[1]!Table14[#Data],2,FALSE)</f>
        <v>Adding Feature</v>
      </c>
      <c r="D8" s="1" t="str">
        <f>VLOOKUP(Table15691314171820[[#This Row],['#]],[1]!Table14[#Data],6,FALSE)</f>
        <v>Adding Feature</v>
      </c>
      <c r="E8" s="1" t="s">
        <v>4</v>
      </c>
      <c r="F8" s="3"/>
    </row>
    <row r="9" spans="1:7" ht="13.5" customHeight="1" x14ac:dyDescent="0.25">
      <c r="A9" s="1">
        <f>VLOOKUP(Table15691314171820[[#This Row],['#]],[1]!Table14[#Data],12,FALSE)</f>
        <v>61</v>
      </c>
      <c r="B9" s="2">
        <v>86</v>
      </c>
      <c r="C9" s="1" t="str">
        <f>VLOOKUP(Table15691314171820[[#This Row],['#]],[1]!Table14[#Data],2,FALSE)</f>
        <v>Adding Feature</v>
      </c>
      <c r="D9" s="1" t="str">
        <f>VLOOKUP(Table15691314171820[[#This Row],['#]],[1]!Table14[#Data],6,FALSE)</f>
        <v>Adding Feature 2a</v>
      </c>
      <c r="E9" s="1" t="s">
        <v>4</v>
      </c>
      <c r="F9" s="3"/>
    </row>
    <row r="10" spans="1:7" ht="13.5" customHeight="1" x14ac:dyDescent="0.25">
      <c r="A10" s="1">
        <f>VLOOKUP(Table15691314171820[[#This Row],['#]],[1]!Table14[#Data],12,FALSE)</f>
        <v>61</v>
      </c>
      <c r="B10" s="2">
        <v>95</v>
      </c>
      <c r="C10" s="1" t="str">
        <f>VLOOKUP(Table15691314171820[[#This Row],['#]],[1]!Table14[#Data],2,FALSE)</f>
        <v>Adding Feature</v>
      </c>
      <c r="D10" s="1" t="str">
        <f>VLOOKUP(Table15691314171820[[#This Row],['#]],[1]!Table14[#Data],6,FALSE)</f>
        <v>Adding duplicate Feature</v>
      </c>
      <c r="E10" s="1" t="s">
        <v>1</v>
      </c>
      <c r="F10" s="3"/>
      <c r="G10" s="4">
        <v>87</v>
      </c>
    </row>
    <row r="11" spans="1:7" ht="13.5" customHeight="1" x14ac:dyDescent="0.25">
      <c r="A11" s="1">
        <f>VLOOKUP(Table15691314171820[[#This Row],['#]],[1]!Table14[#Data],12,FALSE)</f>
        <v>62</v>
      </c>
      <c r="B11" s="2">
        <v>98</v>
      </c>
      <c r="C11" s="1" t="str">
        <f>VLOOKUP(Table15691314171820[[#This Row],['#]],[1]!Table14[#Data],2,FALSE)</f>
        <v>Removing Feature</v>
      </c>
      <c r="D11" s="1" t="str">
        <f>VLOOKUP(Table15691314171820[[#This Row],['#]],[1]!Table14[#Data],6,FALSE)</f>
        <v>Remove Feature (only one in one codeunit)</v>
      </c>
      <c r="E11" s="1" t="s">
        <v>1</v>
      </c>
      <c r="F11" s="3" t="s">
        <v>48</v>
      </c>
      <c r="G11" s="4">
        <v>62</v>
      </c>
    </row>
    <row r="12" spans="1:7" ht="13.5" customHeight="1" x14ac:dyDescent="0.25">
      <c r="A12" s="1">
        <f>VLOOKUP(Table15691314171820[[#This Row],['#]],[1]!Table14[#Data],12,FALSE)</f>
        <v>62</v>
      </c>
      <c r="B12" s="2">
        <v>99</v>
      </c>
      <c r="C12" s="1" t="str">
        <f>VLOOKUP(Table15691314171820[[#This Row],['#]],[1]!Table14[#Data],2,FALSE)</f>
        <v>Removing Feature</v>
      </c>
      <c r="D12" s="1" t="str">
        <f>VLOOKUP(Table15691314171820[[#This Row],['#]],[1]!Table14[#Data],6,FALSE)</f>
        <v>Remove Feature (only one in one codeunit) step 2</v>
      </c>
      <c r="E12" s="1" t="s">
        <v>4</v>
      </c>
      <c r="F12" s="3"/>
      <c r="G12" s="4"/>
    </row>
    <row r="13" spans="1:7" ht="13.5" customHeight="1" x14ac:dyDescent="0.25">
      <c r="A13" s="1">
        <f>VLOOKUP(Table15691314171820[[#This Row],['#]],[1]!Table14[#Data],12,FALSE)</f>
        <v>62</v>
      </c>
      <c r="B13" s="2">
        <v>103</v>
      </c>
      <c r="C13" s="1" t="str">
        <f>VLOOKUP(Table15691314171820[[#This Row],['#]],[1]!Table14[#Data],2,FALSE)</f>
        <v>Removing Feature</v>
      </c>
      <c r="D13" s="1" t="str">
        <f>VLOOKUP(Table15691314171820[[#This Row],['#]],[1]!Table14[#Data],6,FALSE)</f>
        <v>Remove Feature (two in one codeunit)</v>
      </c>
      <c r="F13" s="3" t="s">
        <v>47</v>
      </c>
      <c r="G13" s="4"/>
    </row>
    <row r="14" spans="1:7" ht="13.5" customHeight="1" x14ac:dyDescent="0.25">
      <c r="A14" s="1">
        <f>VLOOKUP(Table15691314171820[[#This Row],['#]],[1]!Table14[#Data],12,FALSE)</f>
        <v>62</v>
      </c>
      <c r="B14" s="2">
        <v>104</v>
      </c>
      <c r="C14" s="1" t="str">
        <f>VLOOKUP(Table15691314171820[[#This Row],['#]],[1]!Table14[#Data],2,FALSE)</f>
        <v>Removing Feature</v>
      </c>
      <c r="D14" s="1" t="str">
        <f>VLOOKUP(Table15691314171820[[#This Row],['#]],[1]!Table14[#Data],6,FALSE)</f>
        <v>Remove Feature (two in one codeunit) step 2</v>
      </c>
      <c r="F14" s="3" t="s">
        <v>47</v>
      </c>
      <c r="G14" s="4"/>
    </row>
    <row r="15" spans="1:7" ht="13.5" customHeight="1" x14ac:dyDescent="0.25">
      <c r="A15" s="1">
        <f>VLOOKUP(Table15691314171820[[#This Row],['#]],[1]!Table14[#Data],12,FALSE)</f>
        <v>62</v>
      </c>
      <c r="B15" s="2">
        <v>105</v>
      </c>
      <c r="C15" s="1" t="str">
        <f>VLOOKUP(Table15691314171820[[#This Row],['#]],[1]!Table14[#Data],2,FALSE)</f>
        <v>Removing Feature</v>
      </c>
      <c r="D15" s="1" t="str">
        <f>VLOOKUP(Table15691314171820[[#This Row],['#]],[1]!Table14[#Data],6,FALSE)</f>
        <v>Remove Feature (two in two codeunits)</v>
      </c>
      <c r="F15" s="3" t="s">
        <v>47</v>
      </c>
      <c r="G15" s="4"/>
    </row>
    <row r="16" spans="1:7" ht="13.5" customHeight="1" x14ac:dyDescent="0.25">
      <c r="A16" s="1">
        <f>VLOOKUP(Table15691314171820[[#This Row],['#]],[1]!Table14[#Data],12,FALSE)</f>
        <v>62</v>
      </c>
      <c r="B16" s="2">
        <v>106</v>
      </c>
      <c r="C16" s="1" t="str">
        <f>VLOOKUP(Table15691314171820[[#This Row],['#]],[1]!Table14[#Data],2,FALSE)</f>
        <v>Removing Feature</v>
      </c>
      <c r="D16" s="1" t="str">
        <f>VLOOKUP(Table15691314171820[[#This Row],['#]],[1]!Table14[#Data],6,FALSE)</f>
        <v>Remove Feature (two in two codeunits) step 2</v>
      </c>
      <c r="F16" s="3" t="s">
        <v>47</v>
      </c>
      <c r="G16" s="4"/>
    </row>
    <row r="17" spans="1:7" x14ac:dyDescent="0.25">
      <c r="A17" s="1">
        <f>VLOOKUP(Table15691314171820[[#This Row],['#]],[1]!Table14[#Data],12,FALSE)</f>
        <v>39</v>
      </c>
      <c r="B17" s="2">
        <v>100</v>
      </c>
      <c r="C17" s="1" t="str">
        <f>VLOOKUP(Table15691314171820[[#This Row],['#]],[1]!Table14[#Data],2,FALSE)</f>
        <v>Removing Scenario</v>
      </c>
      <c r="D17" s="1" t="str">
        <f>VLOOKUP(Table15691314171820[[#This Row],['#]],[1]!Table14[#Data],6,FALSE)</f>
        <v>Remove Scenario clicking twice</v>
      </c>
      <c r="E17" s="1" t="s">
        <v>4</v>
      </c>
      <c r="F17" s="3"/>
      <c r="G17" s="4"/>
    </row>
    <row r="18" spans="1:7" x14ac:dyDescent="0.25">
      <c r="A18" s="1">
        <f>VLOOKUP(Table15691314171820[[#This Row],['#]],[1]!Table14[#Data],12,FALSE)</f>
        <v>39</v>
      </c>
      <c r="B18" s="2">
        <v>101</v>
      </c>
      <c r="C18" s="1" t="str">
        <f>VLOOKUP(Table15691314171820[[#This Row],['#]],[1]!Table14[#Data],2,FALSE)</f>
        <v>Removing Scenario</v>
      </c>
      <c r="D18" s="1" t="str">
        <f>VLOOKUP(Table15691314171820[[#This Row],['#]],[1]!Table14[#Data],6,FALSE)</f>
        <v>Remove Scenario clicking twice step 2</v>
      </c>
      <c r="E18" s="1" t="s">
        <v>4</v>
      </c>
      <c r="F18" s="3"/>
      <c r="G18" s="4"/>
    </row>
    <row r="19" spans="1:7" x14ac:dyDescent="0.25">
      <c r="A19" s="1">
        <f>VLOOKUP(Table15691314171820[[#This Row],['#]],[1]!Table14[#Data],12,FALSE)</f>
        <v>39</v>
      </c>
      <c r="B19" s="2">
        <v>102</v>
      </c>
      <c r="C19" s="1" t="str">
        <f>VLOOKUP(Table15691314171820[[#This Row],['#]],[1]!Table14[#Data],2,FALSE)</f>
        <v>Removing Scenario</v>
      </c>
      <c r="D19" s="1" t="str">
        <f>VLOOKUP(Table15691314171820[[#This Row],['#]],[1]!Table14[#Data],6,FALSE)</f>
        <v>Remove Scenario clicking twice step 3</v>
      </c>
      <c r="E19" s="1" t="s">
        <v>4</v>
      </c>
      <c r="F19" s="3"/>
      <c r="G19" s="4"/>
    </row>
    <row r="20" spans="1:7" x14ac:dyDescent="0.25">
      <c r="A20" s="1" t="s">
        <v>46</v>
      </c>
      <c r="B20" s="2" t="s">
        <v>45</v>
      </c>
      <c r="C20" s="1">
        <f>SUBTOTAL(103,Table15691314171820[Feature])</f>
        <v>18</v>
      </c>
      <c r="E20" s="1">
        <f>SUBTOTAL(103,Table15691314171820[Result])</f>
        <v>14</v>
      </c>
      <c r="F20" s="3"/>
      <c r="G20" s="1">
        <f>SUBTOTAL(103,Table15691314171820[Issue])</f>
        <v>2</v>
      </c>
    </row>
  </sheetData>
  <conditionalFormatting sqref="A21:A1048576 A1:A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:E1048576 E1:E19">
    <cfRule type="cellIs" dxfId="56" priority="2" operator="equal">
      <formula>"N/A"</formula>
    </cfRule>
    <cfRule type="cellIs" dxfId="55" priority="3" operator="equal">
      <formula>"Fail"</formula>
    </cfRule>
    <cfRule type="cellIs" dxfId="54" priority="4" operator="equal">
      <formula>"Pass"</formula>
    </cfRule>
  </conditionalFormatting>
  <hyperlinks>
    <hyperlink ref="G10" r:id="rId1" display="https://github.com/fluxxus-nl/ATDD.TestScriptor.VSCodeExtension/issues/87" xr:uid="{8E79F791-08DA-4885-8ECE-455E7526060A}"/>
    <hyperlink ref="G11" r:id="rId2" display="https://github.com/fluxxus-nl/ATDD.TestScriptor.VSCodeExtension/issues/62" xr:uid="{6EC1AB4B-7A12-4836-9657-17CE892E1689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303EA-C28A-41B4-8227-C4B0FA0A06CE}">
  <dimension ref="A1:G5"/>
  <sheetViews>
    <sheetView zoomScale="85" zoomScaleNormal="85" workbookViewId="0">
      <selection activeCell="A2" sqref="A2:G4"/>
    </sheetView>
  </sheetViews>
  <sheetFormatPr defaultRowHeight="15" x14ac:dyDescent="0.25"/>
  <cols>
    <col min="1" max="1" width="9.7109375" style="1" bestFit="1" customWidth="1"/>
    <col min="2" max="2" width="5.140625" style="2" bestFit="1" customWidth="1"/>
    <col min="3" max="3" width="20.42578125" style="1" bestFit="1" customWidth="1"/>
    <col min="4" max="4" width="71.57031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3" t="s">
        <v>13</v>
      </c>
      <c r="B1" s="2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34</v>
      </c>
    </row>
    <row r="2" spans="1:7" x14ac:dyDescent="0.25">
      <c r="A2" s="1">
        <f>VLOOKUP(Table15691314171819[[#This Row],['#]],[1]!Table14[#Data],12,FALSE)</f>
        <v>39</v>
      </c>
      <c r="B2" s="2">
        <v>100</v>
      </c>
      <c r="C2" s="1" t="str">
        <f>VLOOKUP(Table15691314171819[[#This Row],['#]],[1]!Table14[#Data],2,FALSE)</f>
        <v>Removing Scenario</v>
      </c>
      <c r="D2" s="1" t="str">
        <f>VLOOKUP(Table15691314171819[[#This Row],['#]],[1]!Table14[#Data],6,FALSE)</f>
        <v>Remove Scenario clicking twice</v>
      </c>
      <c r="E2" s="1" t="s">
        <v>4</v>
      </c>
      <c r="F2" s="3"/>
      <c r="G2" s="4"/>
    </row>
    <row r="3" spans="1:7" x14ac:dyDescent="0.25">
      <c r="A3" s="1">
        <f>VLOOKUP(Table15691314171819[[#This Row],['#]],[1]!Table14[#Data],12,FALSE)</f>
        <v>39</v>
      </c>
      <c r="B3" s="2">
        <v>101</v>
      </c>
      <c r="C3" s="1" t="str">
        <f>VLOOKUP(Table15691314171819[[#This Row],['#]],[1]!Table14[#Data],2,FALSE)</f>
        <v>Removing Scenario</v>
      </c>
      <c r="D3" s="1" t="str">
        <f>VLOOKUP(Table15691314171819[[#This Row],['#]],[1]!Table14[#Data],6,FALSE)</f>
        <v>Remove Scenario clicking twice step 2</v>
      </c>
      <c r="E3" s="1" t="s">
        <v>4</v>
      </c>
      <c r="F3" s="3"/>
      <c r="G3" s="4"/>
    </row>
    <row r="4" spans="1:7" x14ac:dyDescent="0.25">
      <c r="A4" s="1">
        <f>VLOOKUP(Table15691314171819[[#This Row],['#]],[1]!Table14[#Data],12,FALSE)</f>
        <v>39</v>
      </c>
      <c r="B4" s="2">
        <v>102</v>
      </c>
      <c r="C4" s="1" t="str">
        <f>VLOOKUP(Table15691314171819[[#This Row],['#]],[1]!Table14[#Data],2,FALSE)</f>
        <v>Removing Scenario</v>
      </c>
      <c r="D4" s="1" t="str">
        <f>VLOOKUP(Table15691314171819[[#This Row],['#]],[1]!Table14[#Data],6,FALSE)</f>
        <v>Remove Scenario clicking twice step 3</v>
      </c>
      <c r="E4" s="1" t="s">
        <v>1</v>
      </c>
      <c r="F4" s="3"/>
      <c r="G4" s="4">
        <v>88</v>
      </c>
    </row>
    <row r="5" spans="1:7" x14ac:dyDescent="0.25">
      <c r="A5" s="1" t="s">
        <v>46</v>
      </c>
      <c r="B5" s="2" t="s">
        <v>45</v>
      </c>
      <c r="C5" s="1">
        <f>SUBTOTAL(103,Table15691314171819[Feature])</f>
        <v>3</v>
      </c>
      <c r="E5" s="1">
        <f>SUBTOTAL(103,Table15691314171819[Result])</f>
        <v>3</v>
      </c>
      <c r="F5" s="3"/>
      <c r="G5" s="1">
        <f>SUBTOTAL(103,Table15691314171819[Issue])</f>
        <v>1</v>
      </c>
    </row>
  </sheetData>
  <conditionalFormatting sqref="A6:A1048576 A1:A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1048576 E1:E4">
    <cfRule type="cellIs" dxfId="53" priority="2" operator="equal">
      <formula>"N/A"</formula>
    </cfRule>
    <cfRule type="cellIs" dxfId="52" priority="3" operator="equal">
      <formula>"Fail"</formula>
    </cfRule>
    <cfRule type="cellIs" dxfId="51" priority="4" operator="equal">
      <formula>"Pass"</formula>
    </cfRule>
  </conditionalFormatting>
  <hyperlinks>
    <hyperlink ref="G4" r:id="rId1" display="https://github.com/fluxxus-nl/ATDD.TestScriptor.VSCodeExtension/issues/88" xr:uid="{CD46692A-D807-457C-9BB2-53584C9C8D4D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4DE4-38EF-4ECE-8BAE-EDF93868435C}">
  <dimension ref="A1:G91"/>
  <sheetViews>
    <sheetView topLeftCell="A46" zoomScale="85" zoomScaleNormal="85" workbookViewId="0">
      <selection activeCell="G91" sqref="G91"/>
    </sheetView>
  </sheetViews>
  <sheetFormatPr defaultRowHeight="15" x14ac:dyDescent="0.25"/>
  <cols>
    <col min="1" max="1" width="9.7109375" style="1" bestFit="1" customWidth="1"/>
    <col min="2" max="2" width="5.140625" style="2" bestFit="1" customWidth="1"/>
    <col min="3" max="3" width="20.42578125" style="1" bestFit="1" customWidth="1"/>
    <col min="4" max="4" width="71.57031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3" t="s">
        <v>13</v>
      </c>
      <c r="B1" s="2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34</v>
      </c>
    </row>
    <row r="2" spans="1:7" x14ac:dyDescent="0.25">
      <c r="A2" s="1">
        <f>VLOOKUP(Table156913141718[[#This Row],['#]],[1]!Table14[#Data],12,FALSE)</f>
        <v>0</v>
      </c>
      <c r="B2" s="2">
        <v>63</v>
      </c>
      <c r="C2" s="1" t="str">
        <f>VLOOKUP(Table156913141718[[#This Row],['#]],[1]!Table14[#Data],2,FALSE)</f>
        <v>Opening TestScriptor</v>
      </c>
      <c r="D2" s="1" t="str">
        <f>VLOOKUP(Table156913141718[[#This Row],['#]],[1]!Table14[#Data],6,FALSE)</f>
        <v>Opening TestScriptor</v>
      </c>
      <c r="E2" s="1" t="s">
        <v>4</v>
      </c>
      <c r="F2" s="3"/>
    </row>
    <row r="3" spans="1:7" x14ac:dyDescent="0.25">
      <c r="A3" s="1">
        <f>VLOOKUP(Table156913141718[[#This Row],['#]],[1]!Table14[#Data],12,FALSE)</f>
        <v>27</v>
      </c>
      <c r="B3" s="2">
        <v>1</v>
      </c>
      <c r="C3" s="1" t="str">
        <f>VLOOKUP(Table156913141718[[#This Row],['#]],[1]!Table14[#Data],2,FALSE)</f>
        <v>Adding Given</v>
      </c>
      <c r="D3" s="1" t="str">
        <f>VLOOKUP(Table156913141718[[#This Row],['#]],[1]!Table14[#Data],6,FALSE)</f>
        <v>Adding New Given</v>
      </c>
      <c r="E3" s="1" t="s">
        <v>4</v>
      </c>
      <c r="F3" s="3"/>
    </row>
    <row r="4" spans="1:7" x14ac:dyDescent="0.25">
      <c r="A4" s="1">
        <f>VLOOKUP(Table156913141718[[#This Row],['#]],[1]!Table14[#Data],12,FALSE)</f>
        <v>27</v>
      </c>
      <c r="B4" s="2">
        <v>2</v>
      </c>
      <c r="C4" s="1" t="str">
        <f>VLOOKUP(Table156913141718[[#This Row],['#]],[1]!Table14[#Data],2,FALSE)</f>
        <v>Adding Given</v>
      </c>
      <c r="D4" s="1" t="str">
        <f>VLOOKUP(Table156913141718[[#This Row],['#]],[1]!Table14[#Data],6,FALSE)</f>
        <v>Adding New Given 2</v>
      </c>
      <c r="E4" s="1" t="s">
        <v>4</v>
      </c>
      <c r="F4" s="3"/>
    </row>
    <row r="5" spans="1:7" x14ac:dyDescent="0.25">
      <c r="A5" s="1">
        <f>VLOOKUP(Table156913141718[[#This Row],['#]],[1]!Table14[#Data],12,FALSE)</f>
        <v>27</v>
      </c>
      <c r="B5" s="2">
        <v>3</v>
      </c>
      <c r="C5" s="1" t="str">
        <f>VLOOKUP(Table156913141718[[#This Row],['#]],[1]!Table14[#Data],2,FALSE)</f>
        <v>Adding Given</v>
      </c>
      <c r="D5" s="1" t="str">
        <f>VLOOKUP(Table156913141718[[#This Row],['#]],[1]!Table14[#Data],6,FALSE)</f>
        <v>Adding duplicate Given</v>
      </c>
      <c r="E5" s="1" t="s">
        <v>4</v>
      </c>
      <c r="F5" s="3"/>
    </row>
    <row r="6" spans="1:7" x14ac:dyDescent="0.25">
      <c r="A6" s="1">
        <f>VLOOKUP(Table156913141718[[#This Row],['#]],[1]!Table14[#Data],12,FALSE)</f>
        <v>27</v>
      </c>
      <c r="B6" s="2">
        <v>4</v>
      </c>
      <c r="C6" s="1" t="str">
        <f>VLOOKUP(Table156913141718[[#This Row],['#]],[1]!Table14[#Data],2,FALSE)</f>
        <v>Adding Then</v>
      </c>
      <c r="D6" s="1" t="str">
        <f>VLOOKUP(Table156913141718[[#This Row],['#]],[1]!Table14[#Data],6,FALSE)</f>
        <v>Adding New Then</v>
      </c>
      <c r="E6" s="1" t="s">
        <v>4</v>
      </c>
      <c r="F6" s="3"/>
    </row>
    <row r="7" spans="1:7" x14ac:dyDescent="0.25">
      <c r="A7" s="1">
        <f>VLOOKUP(Table156913141718[[#This Row],['#]],[1]!Table14[#Data],12,FALSE)</f>
        <v>27</v>
      </c>
      <c r="B7" s="2">
        <v>5</v>
      </c>
      <c r="C7" s="1" t="str">
        <f>VLOOKUP(Table156913141718[[#This Row],['#]],[1]!Table14[#Data],2,FALSE)</f>
        <v>Adding Then</v>
      </c>
      <c r="D7" s="1" t="str">
        <f>VLOOKUP(Table156913141718[[#This Row],['#]],[1]!Table14[#Data],6,FALSE)</f>
        <v>Adding New Then 2</v>
      </c>
      <c r="E7" s="1" t="s">
        <v>4</v>
      </c>
      <c r="F7" s="3"/>
    </row>
    <row r="8" spans="1:7" x14ac:dyDescent="0.25">
      <c r="A8" s="1">
        <f>VLOOKUP(Table156913141718[[#This Row],['#]],[1]!Table14[#Data],12,FALSE)</f>
        <v>27</v>
      </c>
      <c r="B8" s="2">
        <v>6</v>
      </c>
      <c r="C8" s="1" t="str">
        <f>VLOOKUP(Table156913141718[[#This Row],['#]],[1]!Table14[#Data],2,FALSE)</f>
        <v>Adding Then</v>
      </c>
      <c r="D8" s="1" t="str">
        <f>VLOOKUP(Table156913141718[[#This Row],['#]],[1]!Table14[#Data],6,FALSE)</f>
        <v>Adding duplicate Then</v>
      </c>
      <c r="E8" s="1" t="s">
        <v>4</v>
      </c>
      <c r="F8" s="3"/>
    </row>
    <row r="9" spans="1:7" x14ac:dyDescent="0.25">
      <c r="A9" s="1">
        <f>VLOOKUP(Table156913141718[[#This Row],['#]],[1]!Table14[#Data],12,FALSE)</f>
        <v>27</v>
      </c>
      <c r="B9" s="2">
        <v>8</v>
      </c>
      <c r="C9" s="1" t="str">
        <f>VLOOKUP(Table156913141718[[#This Row],['#]],[1]!Table14[#Data],2,FALSE)</f>
        <v>Adding Given</v>
      </c>
      <c r="D9" s="1" t="str">
        <f>VLOOKUP(Table156913141718[[#This Row],['#]],[1]!Table14[#Data],6,FALSE)</f>
        <v>Max length of Given description by typing</v>
      </c>
      <c r="E9" s="1" t="s">
        <v>4</v>
      </c>
      <c r="F9" s="3"/>
    </row>
    <row r="10" spans="1:7" x14ac:dyDescent="0.25">
      <c r="A10" s="1">
        <f>VLOOKUP(Table156913141718[[#This Row],['#]],[1]!Table14[#Data],12,FALSE)</f>
        <v>27</v>
      </c>
      <c r="B10" s="2">
        <v>9</v>
      </c>
      <c r="C10" s="1" t="str">
        <f>VLOOKUP(Table156913141718[[#This Row],['#]],[1]!Table14[#Data],2,FALSE)</f>
        <v>Adding Then</v>
      </c>
      <c r="D10" s="1" t="str">
        <f>VLOOKUP(Table156913141718[[#This Row],['#]],[1]!Table14[#Data],6,FALSE)</f>
        <v>Max length of Then description by typing</v>
      </c>
      <c r="E10" s="1" t="s">
        <v>4</v>
      </c>
      <c r="F10" s="3"/>
    </row>
    <row r="11" spans="1:7" x14ac:dyDescent="0.25">
      <c r="A11" s="1">
        <f>VLOOKUP(Table156913141718[[#This Row],['#]],[1]!Table14[#Data],12,FALSE)</f>
        <v>27</v>
      </c>
      <c r="B11" s="2">
        <v>10</v>
      </c>
      <c r="C11" s="1" t="str">
        <f>VLOOKUP(Table156913141718[[#This Row],['#]],[1]!Table14[#Data],2,FALSE)</f>
        <v>Adding Given</v>
      </c>
      <c r="D11" s="1" t="str">
        <f>VLOOKUP(Table156913141718[[#This Row],['#]],[1]!Table14[#Data],6,FALSE)</f>
        <v>Adding New Given with non-alpabethic or non-numerical characters</v>
      </c>
      <c r="E11" s="1" t="s">
        <v>4</v>
      </c>
      <c r="F11" s="3"/>
    </row>
    <row r="12" spans="1:7" x14ac:dyDescent="0.25">
      <c r="A12" s="1">
        <f>VLOOKUP(Table156913141718[[#This Row],['#]],[1]!Table14[#Data],12,FALSE)</f>
        <v>27</v>
      </c>
      <c r="B12" s="2">
        <v>11</v>
      </c>
      <c r="C12" s="1" t="str">
        <f>VLOOKUP(Table156913141718[[#This Row],['#]],[1]!Table14[#Data],2,FALSE)</f>
        <v>Adding Then</v>
      </c>
      <c r="D12" s="1" t="str">
        <f>VLOOKUP(Table156913141718[[#This Row],['#]],[1]!Table14[#Data],6,FALSE)</f>
        <v>Adding New Then with non-alpabethic or non-numerical characters</v>
      </c>
      <c r="E12" s="1" t="s">
        <v>4</v>
      </c>
      <c r="F12" s="3"/>
    </row>
    <row r="13" spans="1:7" x14ac:dyDescent="0.25">
      <c r="A13" s="1">
        <f>VLOOKUP(Table156913141718[[#This Row],['#]],[1]!Table14[#Data],12,FALSE)</f>
        <v>27</v>
      </c>
      <c r="B13" s="2">
        <v>12</v>
      </c>
      <c r="C13" s="1" t="str">
        <f>VLOOKUP(Table156913141718[[#This Row],['#]],[1]!Table14[#Data],2,FALSE)</f>
        <v>Adding Given</v>
      </c>
      <c r="D13" s="1" t="str">
        <f>VLOOKUP(Table156913141718[[#This Row],['#]],[1]!Table14[#Data],6,FALSE)</f>
        <v>Adding New Given with only lowercase characters</v>
      </c>
      <c r="E13" s="1" t="s">
        <v>4</v>
      </c>
      <c r="F13" s="3"/>
    </row>
    <row r="14" spans="1:7" x14ac:dyDescent="0.25">
      <c r="A14" s="1">
        <f>VLOOKUP(Table156913141718[[#This Row],['#]],[1]!Table14[#Data],12,FALSE)</f>
        <v>27</v>
      </c>
      <c r="B14" s="2">
        <v>13</v>
      </c>
      <c r="C14" s="1" t="str">
        <f>VLOOKUP(Table156913141718[[#This Row],['#]],[1]!Table14[#Data],2,FALSE)</f>
        <v>Adding Then</v>
      </c>
      <c r="D14" s="1" t="str">
        <f>VLOOKUP(Table156913141718[[#This Row],['#]],[1]!Table14[#Data],6,FALSE)</f>
        <v>Adding New Then with only lowercase characters</v>
      </c>
      <c r="E14" s="1" t="s">
        <v>4</v>
      </c>
      <c r="F14" s="3"/>
    </row>
    <row r="15" spans="1:7" x14ac:dyDescent="0.25">
      <c r="A15" s="1">
        <f>VLOOKUP(Table156913141718[[#This Row],['#]],[1]!Table14[#Data],12,FALSE)</f>
        <v>27</v>
      </c>
      <c r="B15" s="2">
        <v>14</v>
      </c>
      <c r="C15" s="1" t="str">
        <f>VLOOKUP(Table156913141718[[#This Row],['#]],[1]!Table14[#Data],2,FALSE)</f>
        <v>Adding Given</v>
      </c>
      <c r="D15" s="1" t="str">
        <f>VLOOKUP(Table156913141718[[#This Row],['#]],[1]!Table14[#Data],6,FALSE)</f>
        <v>Given prefix</v>
      </c>
      <c r="E15" s="1" t="s">
        <v>4</v>
      </c>
      <c r="F15" s="3"/>
    </row>
    <row r="16" spans="1:7" x14ac:dyDescent="0.25">
      <c r="A16" s="1">
        <f>VLOOKUP(Table156913141718[[#This Row],['#]],[1]!Table14[#Data],12,FALSE)</f>
        <v>27</v>
      </c>
      <c r="B16" s="2">
        <v>15</v>
      </c>
      <c r="C16" s="1" t="str">
        <f>VLOOKUP(Table156913141718[[#This Row],['#]],[1]!Table14[#Data],2,FALSE)</f>
        <v>Adding Then</v>
      </c>
      <c r="D16" s="1" t="str">
        <f>VLOOKUP(Table156913141718[[#This Row],['#]],[1]!Table14[#Data],6,FALSE)</f>
        <v>Then prefix</v>
      </c>
      <c r="E16" s="1" t="s">
        <v>4</v>
      </c>
      <c r="F16" s="3"/>
    </row>
    <row r="17" spans="1:6" x14ac:dyDescent="0.25">
      <c r="A17" s="1">
        <f>VLOOKUP(Table156913141718[[#This Row],['#]],[1]!Table14[#Data],12,FALSE)</f>
        <v>27</v>
      </c>
      <c r="B17" s="2">
        <v>61</v>
      </c>
      <c r="C17" s="1" t="str">
        <f>VLOOKUP(Table156913141718[[#This Row],['#]],[1]!Table14[#Data],2,FALSE)</f>
        <v>Adding Given</v>
      </c>
      <c r="D17" s="1" t="str">
        <f>VLOOKUP(Table156913141718[[#This Row],['#]],[1]!Table14[#Data],6,FALSE)</f>
        <v>Given helper function with no exception</v>
      </c>
      <c r="E17" s="1" t="s">
        <v>4</v>
      </c>
      <c r="F17" s="3"/>
    </row>
    <row r="18" spans="1:6" x14ac:dyDescent="0.25">
      <c r="A18" s="1">
        <f>VLOOKUP(Table156913141718[[#This Row],['#]],[1]!Table14[#Data],12,FALSE)</f>
        <v>27</v>
      </c>
      <c r="B18" s="2">
        <v>62</v>
      </c>
      <c r="C18" s="1" t="str">
        <f>VLOOKUP(Table156913141718[[#This Row],['#]],[1]!Table14[#Data],2,FALSE)</f>
        <v>Adding Then</v>
      </c>
      <c r="D18" s="1" t="str">
        <f>VLOOKUP(Table156913141718[[#This Row],['#]],[1]!Table14[#Data],6,FALSE)</f>
        <v>Then helper function with no exception</v>
      </c>
      <c r="E18" s="1" t="s">
        <v>4</v>
      </c>
      <c r="F18" s="3"/>
    </row>
    <row r="19" spans="1:6" x14ac:dyDescent="0.25">
      <c r="A19" s="1">
        <f>VLOOKUP(Table156913141718[[#This Row],['#]],[1]!Table14[#Data],12,FALSE)</f>
        <v>27</v>
      </c>
      <c r="B19" s="2">
        <v>64</v>
      </c>
      <c r="C19" s="1" t="str">
        <f>VLOOKUP(Table156913141718[[#This Row],['#]],[1]!Table14[#Data],2,FALSE)</f>
        <v>Adding Given</v>
      </c>
      <c r="D19" s="1" t="str">
        <f>VLOOKUP(Table156913141718[[#This Row],['#]],[1]!Table14[#Data],6,FALSE)</f>
        <v>Max length of Given description by copying</v>
      </c>
      <c r="E19" s="1" t="s">
        <v>4</v>
      </c>
      <c r="F19" s="3"/>
    </row>
    <row r="20" spans="1:6" x14ac:dyDescent="0.25">
      <c r="A20" s="1">
        <f>VLOOKUP(Table156913141718[[#This Row],['#]],[1]!Table14[#Data],12,FALSE)</f>
        <v>27</v>
      </c>
      <c r="B20" s="2">
        <v>65</v>
      </c>
      <c r="C20" s="1" t="str">
        <f>VLOOKUP(Table156913141718[[#This Row],['#]],[1]!Table14[#Data],2,FALSE)</f>
        <v>Adding Then</v>
      </c>
      <c r="D20" s="1" t="str">
        <f>VLOOKUP(Table156913141718[[#This Row],['#]],[1]!Table14[#Data],6,FALSE)</f>
        <v>Max length of Then description by copying</v>
      </c>
      <c r="E20" s="1" t="s">
        <v>4</v>
      </c>
      <c r="F20" s="3"/>
    </row>
    <row r="21" spans="1:6" x14ac:dyDescent="0.25">
      <c r="A21" s="1">
        <f>VLOOKUP(Table156913141718[[#This Row],['#]],[1]!Table14[#Data],12,FALSE)</f>
        <v>27</v>
      </c>
      <c r="B21" s="2">
        <v>66</v>
      </c>
      <c r="C21" s="1" t="str">
        <f>VLOOKUP(Table156913141718[[#This Row],['#]],[1]!Table14[#Data],2,FALSE)</f>
        <v>Adding Given</v>
      </c>
      <c r="D21" s="1" t="str">
        <f>VLOOKUP(Table156913141718[[#This Row],['#]],[1]!Table14[#Data],6,FALSE)</f>
        <v>Max length of Given description by typing 2</v>
      </c>
      <c r="E21" s="1" t="s">
        <v>4</v>
      </c>
      <c r="F21" s="3"/>
    </row>
    <row r="22" spans="1:6" x14ac:dyDescent="0.25">
      <c r="A22" s="1">
        <f>VLOOKUP(Table156913141718[[#This Row],['#]],[1]!Table14[#Data],12,FALSE)</f>
        <v>27</v>
      </c>
      <c r="B22" s="2">
        <v>67</v>
      </c>
      <c r="C22" s="1" t="str">
        <f>VLOOKUP(Table156913141718[[#This Row],['#]],[1]!Table14[#Data],2,FALSE)</f>
        <v>Adding Then</v>
      </c>
      <c r="D22" s="1" t="str">
        <f>VLOOKUP(Table156913141718[[#This Row],['#]],[1]!Table14[#Data],6,FALSE)</f>
        <v>Max length of Then description by typing 2</v>
      </c>
      <c r="E22" s="1" t="s">
        <v>4</v>
      </c>
      <c r="F22" s="3"/>
    </row>
    <row r="23" spans="1:6" x14ac:dyDescent="0.25">
      <c r="A23" s="1">
        <f>VLOOKUP(Table156913141718[[#This Row],['#]],[1]!Table14[#Data],12,FALSE)</f>
        <v>28</v>
      </c>
      <c r="B23" s="2">
        <v>28</v>
      </c>
      <c r="C23" s="1" t="str">
        <f>VLOOKUP(Table156913141718[[#This Row],['#]],[1]!Table14[#Data],2,FALSE)</f>
        <v>Removing Given</v>
      </c>
      <c r="D23" s="1" t="str">
        <f>VLOOKUP(Table156913141718[[#This Row],['#]],[1]!Table14[#Data],6,FALSE)</f>
        <v>Remove Given</v>
      </c>
      <c r="E23" s="1" t="s">
        <v>4</v>
      </c>
      <c r="F23" s="3"/>
    </row>
    <row r="24" spans="1:6" x14ac:dyDescent="0.25">
      <c r="A24" s="1">
        <f>VLOOKUP(Table156913141718[[#This Row],['#]],[1]!Table14[#Data],12,FALSE)</f>
        <v>28</v>
      </c>
      <c r="B24" s="2">
        <v>29</v>
      </c>
      <c r="C24" s="1" t="str">
        <f>VLOOKUP(Table156913141718[[#This Row],['#]],[1]!Table14[#Data],2,FALSE)</f>
        <v>Removing Given</v>
      </c>
      <c r="D24" s="1" t="str">
        <f>VLOOKUP(Table156913141718[[#This Row],['#]],[1]!Table14[#Data],6,FALSE)</f>
        <v>Remove Given step 2a</v>
      </c>
      <c r="E24" s="1" t="s">
        <v>4</v>
      </c>
      <c r="F24" s="3"/>
    </row>
    <row r="25" spans="1:6" x14ac:dyDescent="0.25">
      <c r="A25" s="1">
        <f>VLOOKUP(Table156913141718[[#This Row],['#]],[1]!Table14[#Data],12,FALSE)</f>
        <v>28</v>
      </c>
      <c r="B25" s="2">
        <v>30</v>
      </c>
      <c r="C25" s="1" t="str">
        <f>VLOOKUP(Table156913141718[[#This Row],['#]],[1]!Table14[#Data],2,FALSE)</f>
        <v>Removing Given</v>
      </c>
      <c r="D25" s="1" t="str">
        <f>VLOOKUP(Table156913141718[[#This Row],['#]],[1]!Table14[#Data],6,FALSE)</f>
        <v>Remove Given step 3a</v>
      </c>
      <c r="E25" s="1" t="s">
        <v>4</v>
      </c>
      <c r="F25" s="3"/>
    </row>
    <row r="26" spans="1:6" x14ac:dyDescent="0.25">
      <c r="A26" s="1">
        <f>VLOOKUP(Table156913141718[[#This Row],['#]],[1]!Table14[#Data],12,FALSE)</f>
        <v>28</v>
      </c>
      <c r="B26" s="2">
        <v>31</v>
      </c>
      <c r="C26" s="1" t="str">
        <f>VLOOKUP(Table156913141718[[#This Row],['#]],[1]!Table14[#Data],2,FALSE)</f>
        <v>Removing Given</v>
      </c>
      <c r="D26" s="1" t="str">
        <f>VLOOKUP(Table156913141718[[#This Row],['#]],[1]!Table14[#Data],6,FALSE)</f>
        <v>Remove Given step 2b</v>
      </c>
      <c r="E26" s="1" t="s">
        <v>4</v>
      </c>
      <c r="F26" s="3"/>
    </row>
    <row r="27" spans="1:6" x14ac:dyDescent="0.25">
      <c r="A27" s="1">
        <f>VLOOKUP(Table156913141718[[#This Row],['#]],[1]!Table14[#Data],12,FALSE)</f>
        <v>28</v>
      </c>
      <c r="B27" s="2">
        <v>32</v>
      </c>
      <c r="C27" s="1" t="str">
        <f>VLOOKUP(Table156913141718[[#This Row],['#]],[1]!Table14[#Data],2,FALSE)</f>
        <v>Removing Given</v>
      </c>
      <c r="D27" s="1" t="str">
        <f>VLOOKUP(Table156913141718[[#This Row],['#]],[1]!Table14[#Data],6,FALSE)</f>
        <v>Remove Given step 3b</v>
      </c>
      <c r="E27" s="1" t="s">
        <v>4</v>
      </c>
      <c r="F27" s="3"/>
    </row>
    <row r="28" spans="1:6" x14ac:dyDescent="0.25">
      <c r="A28" s="1">
        <f>VLOOKUP(Table156913141718[[#This Row],['#]],[1]!Table14[#Data],12,FALSE)</f>
        <v>28</v>
      </c>
      <c r="B28" s="2">
        <v>33</v>
      </c>
      <c r="C28" s="1" t="str">
        <f>VLOOKUP(Table156913141718[[#This Row],['#]],[1]!Table14[#Data],2,FALSE)</f>
        <v>Removing Then</v>
      </c>
      <c r="D28" s="1" t="str">
        <f>VLOOKUP(Table156913141718[[#This Row],['#]],[1]!Table14[#Data],6,FALSE)</f>
        <v>Remove Then</v>
      </c>
      <c r="E28" s="1" t="s">
        <v>4</v>
      </c>
      <c r="F28" s="3"/>
    </row>
    <row r="29" spans="1:6" x14ac:dyDescent="0.25">
      <c r="A29" s="1">
        <f>VLOOKUP(Table156913141718[[#This Row],['#]],[1]!Table14[#Data],12,FALSE)</f>
        <v>28</v>
      </c>
      <c r="B29" s="2">
        <v>34</v>
      </c>
      <c r="C29" s="1" t="str">
        <f>VLOOKUP(Table156913141718[[#This Row],['#]],[1]!Table14[#Data],2,FALSE)</f>
        <v>Removing Then</v>
      </c>
      <c r="D29" s="1" t="str">
        <f>VLOOKUP(Table156913141718[[#This Row],['#]],[1]!Table14[#Data],6,FALSE)</f>
        <v>Remove Then step 2a</v>
      </c>
      <c r="E29" s="1" t="s">
        <v>4</v>
      </c>
      <c r="F29" s="3"/>
    </row>
    <row r="30" spans="1:6" x14ac:dyDescent="0.25">
      <c r="A30" s="1">
        <f>VLOOKUP(Table156913141718[[#This Row],['#]],[1]!Table14[#Data],12,FALSE)</f>
        <v>28</v>
      </c>
      <c r="B30" s="2">
        <v>35</v>
      </c>
      <c r="C30" s="1" t="str">
        <f>VLOOKUP(Table156913141718[[#This Row],['#]],[1]!Table14[#Data],2,FALSE)</f>
        <v>Removing Then</v>
      </c>
      <c r="D30" s="1" t="str">
        <f>VLOOKUP(Table156913141718[[#This Row],['#]],[1]!Table14[#Data],6,FALSE)</f>
        <v>Remove Then step 3a</v>
      </c>
      <c r="E30" s="1" t="s">
        <v>4</v>
      </c>
      <c r="F30" s="3"/>
    </row>
    <row r="31" spans="1:6" x14ac:dyDescent="0.25">
      <c r="A31" s="1">
        <f>VLOOKUP(Table156913141718[[#This Row],['#]],[1]!Table14[#Data],12,FALSE)</f>
        <v>28</v>
      </c>
      <c r="B31" s="2">
        <v>36</v>
      </c>
      <c r="C31" s="1" t="str">
        <f>VLOOKUP(Table156913141718[[#This Row],['#]],[1]!Table14[#Data],2,FALSE)</f>
        <v>Removing Then</v>
      </c>
      <c r="D31" s="1" t="str">
        <f>VLOOKUP(Table156913141718[[#This Row],['#]],[1]!Table14[#Data],6,FALSE)</f>
        <v>Remove Then step 2b</v>
      </c>
      <c r="E31" s="1" t="s">
        <v>4</v>
      </c>
      <c r="F31" s="3"/>
    </row>
    <row r="32" spans="1:6" x14ac:dyDescent="0.25">
      <c r="A32" s="1">
        <f>VLOOKUP(Table156913141718[[#This Row],['#]],[1]!Table14[#Data],12,FALSE)</f>
        <v>28</v>
      </c>
      <c r="B32" s="2">
        <v>37</v>
      </c>
      <c r="C32" s="1" t="str">
        <f>VLOOKUP(Table156913141718[[#This Row],['#]],[1]!Table14[#Data],2,FALSE)</f>
        <v>Removing Then</v>
      </c>
      <c r="D32" s="1" t="str">
        <f>VLOOKUP(Table156913141718[[#This Row],['#]],[1]!Table14[#Data],6,FALSE)</f>
        <v>Remove Then step 3b</v>
      </c>
      <c r="E32" s="1" t="s">
        <v>4</v>
      </c>
      <c r="F32" s="3"/>
    </row>
    <row r="33" spans="1:7" x14ac:dyDescent="0.25">
      <c r="A33" s="1">
        <f>VLOOKUP(Table156913141718[[#This Row],['#]],[1]!Table14[#Data],12,FALSE)</f>
        <v>28</v>
      </c>
      <c r="B33" s="2">
        <v>38</v>
      </c>
      <c r="C33" s="1" t="str">
        <f>VLOOKUP(Table156913141718[[#This Row],['#]],[1]!Table14[#Data],2,FALSE)</f>
        <v>Removing Given</v>
      </c>
      <c r="D33" s="1" t="str">
        <f>VLOOKUP(Table156913141718[[#This Row],['#]],[1]!Table14[#Data],6,FALSE)</f>
        <v>Remove Duplicate Given</v>
      </c>
      <c r="E33" s="1" t="s">
        <v>4</v>
      </c>
      <c r="F33" s="3"/>
    </row>
    <row r="34" spans="1:7" x14ac:dyDescent="0.25">
      <c r="A34" s="1">
        <f>VLOOKUP(Table156913141718[[#This Row],['#]],[1]!Table14[#Data],12,FALSE)</f>
        <v>28</v>
      </c>
      <c r="B34" s="2">
        <v>39</v>
      </c>
      <c r="C34" s="1" t="str">
        <f>VLOOKUP(Table156913141718[[#This Row],['#]],[1]!Table14[#Data],2,FALSE)</f>
        <v>Removing Then</v>
      </c>
      <c r="D34" s="1" t="str">
        <f>VLOOKUP(Table156913141718[[#This Row],['#]],[1]!Table14[#Data],6,FALSE)</f>
        <v>Remove Duplicate Then</v>
      </c>
      <c r="E34" s="1" t="s">
        <v>4</v>
      </c>
      <c r="F34" s="3"/>
    </row>
    <row r="35" spans="1:7" x14ac:dyDescent="0.25">
      <c r="A35" s="1">
        <f>VLOOKUP(Table156913141718[[#This Row],['#]],[1]!Table14[#Data],12,FALSE)</f>
        <v>28</v>
      </c>
      <c r="B35" s="2">
        <v>40</v>
      </c>
      <c r="C35" s="1" t="str">
        <f>VLOOKUP(Table156913141718[[#This Row],['#]],[1]!Table14[#Data],2,FALSE)</f>
        <v>Removing Given</v>
      </c>
      <c r="D35" s="1" t="str">
        <f>VLOOKUP(Table156913141718[[#This Row],['#]],[1]!Table14[#Data],6,FALSE)</f>
        <v>Remove Given with non-alpabethic or non-numerical characters 1a</v>
      </c>
      <c r="E35" s="1" t="s">
        <v>4</v>
      </c>
      <c r="F35" s="3"/>
    </row>
    <row r="36" spans="1:7" x14ac:dyDescent="0.25">
      <c r="A36" s="1">
        <f>VLOOKUP(Table156913141718[[#This Row],['#]],[1]!Table14[#Data],12,FALSE)</f>
        <v>28</v>
      </c>
      <c r="B36" s="2">
        <v>41</v>
      </c>
      <c r="C36" s="1" t="str">
        <f>VLOOKUP(Table156913141718[[#This Row],['#]],[1]!Table14[#Data],2,FALSE)</f>
        <v>Removing Given</v>
      </c>
      <c r="D36" s="1" t="str">
        <f>VLOOKUP(Table156913141718[[#This Row],['#]],[1]!Table14[#Data],6,FALSE)</f>
        <v>Remove Given with non-alpabethic or non-numerical characters 1b</v>
      </c>
      <c r="E36" s="1" t="s">
        <v>4</v>
      </c>
      <c r="F36" s="3"/>
    </row>
    <row r="37" spans="1:7" x14ac:dyDescent="0.25">
      <c r="A37" s="1">
        <f>VLOOKUP(Table156913141718[[#This Row],['#]],[1]!Table14[#Data],12,FALSE)</f>
        <v>28</v>
      </c>
      <c r="B37" s="2">
        <v>42</v>
      </c>
      <c r="C37" s="1" t="str">
        <f>VLOOKUP(Table156913141718[[#This Row],['#]],[1]!Table14[#Data],2,FALSE)</f>
        <v>Removing Then</v>
      </c>
      <c r="D37" s="1" t="str">
        <f>VLOOKUP(Table156913141718[[#This Row],['#]],[1]!Table14[#Data],6,FALSE)</f>
        <v>Remove Then with non-alpabethic or non-numerical characters 1a</v>
      </c>
      <c r="E37" s="1" t="s">
        <v>4</v>
      </c>
      <c r="F37" s="3"/>
    </row>
    <row r="38" spans="1:7" x14ac:dyDescent="0.25">
      <c r="A38" s="1">
        <f>VLOOKUP(Table156913141718[[#This Row],['#]],[1]!Table14[#Data],12,FALSE)</f>
        <v>28</v>
      </c>
      <c r="B38" s="2">
        <v>43</v>
      </c>
      <c r="C38" s="1" t="str">
        <f>VLOOKUP(Table156913141718[[#This Row],['#]],[1]!Table14[#Data],2,FALSE)</f>
        <v>Removing Then</v>
      </c>
      <c r="D38" s="1" t="str">
        <f>VLOOKUP(Table156913141718[[#This Row],['#]],[1]!Table14[#Data],6,FALSE)</f>
        <v>Remove Then with non-alpabethic or non-numerical characters 1b</v>
      </c>
      <c r="E38" s="1" t="s">
        <v>4</v>
      </c>
      <c r="F38" s="3"/>
    </row>
    <row r="39" spans="1:7" x14ac:dyDescent="0.25">
      <c r="A39" s="1">
        <f>VLOOKUP(Table156913141718[[#This Row],['#]],[1]!Table14[#Data],12,FALSE)</f>
        <v>28</v>
      </c>
      <c r="B39" s="2">
        <v>89</v>
      </c>
      <c r="C39" s="1" t="str">
        <f>VLOOKUP(Table156913141718[[#This Row],['#]],[1]!Table14[#Data],2,FALSE)</f>
        <v>Removing Given</v>
      </c>
      <c r="D39" s="1" t="str">
        <f>VLOOKUP(Table156913141718[[#This Row],['#]],[1]!Table14[#Data],6,FALSE)</f>
        <v>Remove Given clicking twice</v>
      </c>
      <c r="E39" s="1" t="s">
        <v>4</v>
      </c>
      <c r="F39" s="3"/>
    </row>
    <row r="40" spans="1:7" x14ac:dyDescent="0.25">
      <c r="A40" s="1">
        <f>VLOOKUP(Table156913141718[[#This Row],['#]],[1]!Table14[#Data],12,FALSE)</f>
        <v>28</v>
      </c>
      <c r="B40" s="2">
        <v>90</v>
      </c>
      <c r="C40" s="1" t="str">
        <f>VLOOKUP(Table156913141718[[#This Row],['#]],[1]!Table14[#Data],2,FALSE)</f>
        <v>Removing Given</v>
      </c>
      <c r="D40" s="1" t="str">
        <f>VLOOKUP(Table156913141718[[#This Row],['#]],[1]!Table14[#Data],6,FALSE)</f>
        <v>Remove Given clicking twice step 2</v>
      </c>
      <c r="E40" s="1" t="s">
        <v>4</v>
      </c>
      <c r="F40" s="3"/>
    </row>
    <row r="41" spans="1:7" x14ac:dyDescent="0.25">
      <c r="A41" s="1">
        <f>VLOOKUP(Table156913141718[[#This Row],['#]],[1]!Table14[#Data],12,FALSE)</f>
        <v>28</v>
      </c>
      <c r="B41" s="2">
        <v>91</v>
      </c>
      <c r="C41" s="1" t="str">
        <f>VLOOKUP(Table156913141718[[#This Row],['#]],[1]!Table14[#Data],2,FALSE)</f>
        <v>Removing Given</v>
      </c>
      <c r="D41" s="1" t="str">
        <f>VLOOKUP(Table156913141718[[#This Row],['#]],[1]!Table14[#Data],6,FALSE)</f>
        <v>Remove Given clicking twice step 3</v>
      </c>
      <c r="E41" s="1" t="s">
        <v>1</v>
      </c>
      <c r="F41" s="3"/>
      <c r="G41" s="4">
        <v>86</v>
      </c>
    </row>
    <row r="42" spans="1:7" x14ac:dyDescent="0.25">
      <c r="A42" s="1">
        <f>VLOOKUP(Table156913141718[[#This Row],['#]],[1]!Table14[#Data],12,FALSE)</f>
        <v>28</v>
      </c>
      <c r="B42" s="2">
        <v>92</v>
      </c>
      <c r="C42" s="1" t="str">
        <f>VLOOKUP(Table156913141718[[#This Row],['#]],[1]!Table14[#Data],2,FALSE)</f>
        <v>Removing Then</v>
      </c>
      <c r="D42" s="1" t="str">
        <f>VLOOKUP(Table156913141718[[#This Row],['#]],[1]!Table14[#Data],6,FALSE)</f>
        <v>Remove Then clicking twice</v>
      </c>
      <c r="E42" s="1" t="s">
        <v>4</v>
      </c>
      <c r="F42" s="3"/>
    </row>
    <row r="43" spans="1:7" x14ac:dyDescent="0.25">
      <c r="A43" s="1">
        <f>VLOOKUP(Table156913141718[[#This Row],['#]],[1]!Table14[#Data],12,FALSE)</f>
        <v>28</v>
      </c>
      <c r="B43" s="2">
        <v>93</v>
      </c>
      <c r="C43" s="1" t="str">
        <f>VLOOKUP(Table156913141718[[#This Row],['#]],[1]!Table14[#Data],2,FALSE)</f>
        <v>Removing Then</v>
      </c>
      <c r="D43" s="1" t="str">
        <f>VLOOKUP(Table156913141718[[#This Row],['#]],[1]!Table14[#Data],6,FALSE)</f>
        <v>Remove Then clicking twice step 2</v>
      </c>
      <c r="E43" s="1" t="s">
        <v>4</v>
      </c>
      <c r="F43" s="3"/>
    </row>
    <row r="44" spans="1:7" x14ac:dyDescent="0.25">
      <c r="A44" s="1">
        <f>VLOOKUP(Table156913141718[[#This Row],['#]],[1]!Table14[#Data],12,FALSE)</f>
        <v>28</v>
      </c>
      <c r="B44" s="2">
        <v>94</v>
      </c>
      <c r="C44" s="1" t="str">
        <f>VLOOKUP(Table156913141718[[#This Row],['#]],[1]!Table14[#Data],2,FALSE)</f>
        <v>Removing Then</v>
      </c>
      <c r="D44" s="1" t="str">
        <f>VLOOKUP(Table156913141718[[#This Row],['#]],[1]!Table14[#Data],6,FALSE)</f>
        <v>Remove Then clicking twice step 3</v>
      </c>
      <c r="E44" s="1" t="s">
        <v>1</v>
      </c>
      <c r="F44" s="3"/>
      <c r="G44" s="4">
        <v>86</v>
      </c>
    </row>
    <row r="45" spans="1:7" x14ac:dyDescent="0.25">
      <c r="A45" s="1">
        <f>VLOOKUP(Table156913141718[[#This Row],['#]],[1]!Table14[#Data],12,FALSE)</f>
        <v>30</v>
      </c>
      <c r="B45" s="2">
        <v>16</v>
      </c>
      <c r="C45" s="1" t="str">
        <f>VLOOKUP(Table156913141718[[#This Row],['#]],[1]!Table14[#Data],2,FALSE)</f>
        <v>Updating Given</v>
      </c>
      <c r="D45" s="1" t="str">
        <f>VLOOKUP(Table156913141718[[#This Row],['#]],[1]!Table14[#Data],6,FALSE)</f>
        <v>Rename "Valid Given" to "Renamed Valid Given"</v>
      </c>
      <c r="E45" s="1" t="s">
        <v>4</v>
      </c>
      <c r="F45" s="3"/>
    </row>
    <row r="46" spans="1:7" x14ac:dyDescent="0.25">
      <c r="A46" s="1">
        <f>VLOOKUP(Table156913141718[[#This Row],['#]],[1]!Table14[#Data],12,FALSE)</f>
        <v>30</v>
      </c>
      <c r="B46" s="2">
        <v>17</v>
      </c>
      <c r="C46" s="1" t="str">
        <f>VLOOKUP(Table156913141718[[#This Row],['#]],[1]!Table14[#Data],2,FALSE)</f>
        <v>Updating Given</v>
      </c>
      <c r="D46" s="1" t="str">
        <f>VLOOKUP(Table156913141718[[#This Row],['#]],[1]!Table14[#Data],6,FALSE)</f>
        <v>Rename "Valid Given" to "Renamed Valid Given" step 2a</v>
      </c>
      <c r="E46" s="1" t="s">
        <v>4</v>
      </c>
      <c r="F46" s="3"/>
    </row>
    <row r="47" spans="1:7" x14ac:dyDescent="0.25">
      <c r="A47" s="1">
        <f>VLOOKUP(Table156913141718[[#This Row],['#]],[1]!Table14[#Data],12,FALSE)</f>
        <v>30</v>
      </c>
      <c r="B47" s="2">
        <v>18</v>
      </c>
      <c r="C47" s="1" t="str">
        <f>VLOOKUP(Table156913141718[[#This Row],['#]],[1]!Table14[#Data],2,FALSE)</f>
        <v>Updating Given</v>
      </c>
      <c r="D47" s="1" t="str">
        <f>VLOOKUP(Table156913141718[[#This Row],['#]],[1]!Table14[#Data],6,FALSE)</f>
        <v>Revert Rename of Given</v>
      </c>
      <c r="E47" s="1" t="s">
        <v>4</v>
      </c>
      <c r="F47" s="3"/>
    </row>
    <row r="48" spans="1:7" x14ac:dyDescent="0.25">
      <c r="A48" s="1">
        <f>VLOOKUP(Table156913141718[[#This Row],['#]],[1]!Table14[#Data],12,FALSE)</f>
        <v>30</v>
      </c>
      <c r="B48" s="2">
        <v>19</v>
      </c>
      <c r="C48" s="1" t="str">
        <f>VLOOKUP(Table156913141718[[#This Row],['#]],[1]!Table14[#Data],2,FALSE)</f>
        <v>Updating Given</v>
      </c>
      <c r="D48" s="1" t="str">
        <f>VLOOKUP(Table156913141718[[#This Row],['#]],[1]!Table14[#Data],6,FALSE)</f>
        <v>Revert Rename of Given step 2</v>
      </c>
      <c r="E48" s="1" t="s">
        <v>4</v>
      </c>
      <c r="F48" s="3"/>
    </row>
    <row r="49" spans="1:6" x14ac:dyDescent="0.25">
      <c r="A49" s="1">
        <f>VLOOKUP(Table156913141718[[#This Row],['#]],[1]!Table14[#Data],12,FALSE)</f>
        <v>30</v>
      </c>
      <c r="B49" s="2">
        <v>20</v>
      </c>
      <c r="C49" s="1" t="str">
        <f>VLOOKUP(Table156913141718[[#This Row],['#]],[1]!Table14[#Data],2,FALSE)</f>
        <v>Updating When</v>
      </c>
      <c r="D49" s="1" t="str">
        <f>VLOOKUP(Table156913141718[[#This Row],['#]],[1]!Table14[#Data],6,FALSE)</f>
        <v>Rename "Valid When" to "Renamed Valid When"</v>
      </c>
      <c r="E49" s="1" t="s">
        <v>4</v>
      </c>
      <c r="F49" s="3"/>
    </row>
    <row r="50" spans="1:6" x14ac:dyDescent="0.25">
      <c r="A50" s="1">
        <f>VLOOKUP(Table156913141718[[#This Row],['#]],[1]!Table14[#Data],12,FALSE)</f>
        <v>30</v>
      </c>
      <c r="B50" s="2">
        <v>21</v>
      </c>
      <c r="C50" s="1" t="str">
        <f>VLOOKUP(Table156913141718[[#This Row],['#]],[1]!Table14[#Data],2,FALSE)</f>
        <v>Updating When</v>
      </c>
      <c r="D50" s="1" t="str">
        <f>VLOOKUP(Table156913141718[[#This Row],['#]],[1]!Table14[#Data],6,FALSE)</f>
        <v>Rename "Valid When" to "Renamed Valid When" step 2a</v>
      </c>
      <c r="E50" s="1" t="s">
        <v>4</v>
      </c>
      <c r="F50" s="3"/>
    </row>
    <row r="51" spans="1:6" x14ac:dyDescent="0.25">
      <c r="A51" s="1">
        <f>VLOOKUP(Table156913141718[[#This Row],['#]],[1]!Table14[#Data],12,FALSE)</f>
        <v>30</v>
      </c>
      <c r="B51" s="2">
        <v>22</v>
      </c>
      <c r="C51" s="1" t="str">
        <f>VLOOKUP(Table156913141718[[#This Row],['#]],[1]!Table14[#Data],2,FALSE)</f>
        <v>Updating When</v>
      </c>
      <c r="D51" s="1" t="str">
        <f>VLOOKUP(Table156913141718[[#This Row],['#]],[1]!Table14[#Data],6,FALSE)</f>
        <v>Revert Rename of When</v>
      </c>
      <c r="E51" s="1" t="s">
        <v>4</v>
      </c>
      <c r="F51" s="3"/>
    </row>
    <row r="52" spans="1:6" x14ac:dyDescent="0.25">
      <c r="A52" s="1">
        <f>VLOOKUP(Table156913141718[[#This Row],['#]],[1]!Table14[#Data],12,FALSE)</f>
        <v>30</v>
      </c>
      <c r="B52" s="2">
        <v>23</v>
      </c>
      <c r="C52" s="1" t="str">
        <f>VLOOKUP(Table156913141718[[#This Row],['#]],[1]!Table14[#Data],2,FALSE)</f>
        <v>Updating When</v>
      </c>
      <c r="D52" s="1" t="str">
        <f>VLOOKUP(Table156913141718[[#This Row],['#]],[1]!Table14[#Data],6,FALSE)</f>
        <v>Revert Rename of When step 2</v>
      </c>
      <c r="E52" s="1" t="s">
        <v>4</v>
      </c>
      <c r="F52" s="3"/>
    </row>
    <row r="53" spans="1:6" x14ac:dyDescent="0.25">
      <c r="A53" s="1">
        <f>VLOOKUP(Table156913141718[[#This Row],['#]],[1]!Table14[#Data],12,FALSE)</f>
        <v>30</v>
      </c>
      <c r="B53" s="2">
        <v>24</v>
      </c>
      <c r="C53" s="1" t="str">
        <f>VLOOKUP(Table156913141718[[#This Row],['#]],[1]!Table14[#Data],2,FALSE)</f>
        <v>Updating Then</v>
      </c>
      <c r="D53" s="1" t="str">
        <f>VLOOKUP(Table156913141718[[#This Row],['#]],[1]!Table14[#Data],6,FALSE)</f>
        <v>Rename "Valid Then" to "Renamed Valid Then"</v>
      </c>
      <c r="E53" s="1" t="s">
        <v>4</v>
      </c>
      <c r="F53" s="3"/>
    </row>
    <row r="54" spans="1:6" x14ac:dyDescent="0.25">
      <c r="A54" s="1">
        <f>VLOOKUP(Table156913141718[[#This Row],['#]],[1]!Table14[#Data],12,FALSE)</f>
        <v>30</v>
      </c>
      <c r="B54" s="2">
        <v>25</v>
      </c>
      <c r="C54" s="1" t="str">
        <f>VLOOKUP(Table156913141718[[#This Row],['#]],[1]!Table14[#Data],2,FALSE)</f>
        <v>Updating Then</v>
      </c>
      <c r="D54" s="1" t="str">
        <f>VLOOKUP(Table156913141718[[#This Row],['#]],[1]!Table14[#Data],6,FALSE)</f>
        <v>Rename "Valid Then" to "Renamed Valid Then" step 2a</v>
      </c>
      <c r="E54" s="1" t="s">
        <v>4</v>
      </c>
      <c r="F54" s="3"/>
    </row>
    <row r="55" spans="1:6" x14ac:dyDescent="0.25">
      <c r="A55" s="1">
        <f>VLOOKUP(Table156913141718[[#This Row],['#]],[1]!Table14[#Data],12,FALSE)</f>
        <v>30</v>
      </c>
      <c r="B55" s="2">
        <v>26</v>
      </c>
      <c r="C55" s="1" t="str">
        <f>VLOOKUP(Table156913141718[[#This Row],['#]],[1]!Table14[#Data],2,FALSE)</f>
        <v>Updating Then</v>
      </c>
      <c r="D55" s="1" t="str">
        <f>VLOOKUP(Table156913141718[[#This Row],['#]],[1]!Table14[#Data],6,FALSE)</f>
        <v>Revert Rename of Then</v>
      </c>
      <c r="E55" s="1" t="s">
        <v>4</v>
      </c>
      <c r="F55" s="3"/>
    </row>
    <row r="56" spans="1:6" x14ac:dyDescent="0.25">
      <c r="A56" s="1">
        <f>VLOOKUP(Table156913141718[[#This Row],['#]],[1]!Table14[#Data],12,FALSE)</f>
        <v>30</v>
      </c>
      <c r="B56" s="2">
        <v>27</v>
      </c>
      <c r="C56" s="1" t="str">
        <f>VLOOKUP(Table156913141718[[#This Row],['#]],[1]!Table14[#Data],2,FALSE)</f>
        <v>Updating Then</v>
      </c>
      <c r="D56" s="1" t="str">
        <f>VLOOKUP(Table156913141718[[#This Row],['#]],[1]!Table14[#Data],6,FALSE)</f>
        <v>Revert Rename of Then step 2</v>
      </c>
      <c r="E56" s="1" t="s">
        <v>4</v>
      </c>
      <c r="F56" s="3"/>
    </row>
    <row r="57" spans="1:6" x14ac:dyDescent="0.25">
      <c r="A57" s="1">
        <f>VLOOKUP(Table156913141718[[#This Row],['#]],[1]!Table14[#Data],12,FALSE)</f>
        <v>30</v>
      </c>
      <c r="B57" s="2">
        <v>44</v>
      </c>
      <c r="C57" s="1" t="str">
        <f>VLOOKUP(Table156913141718[[#This Row],['#]],[1]!Table14[#Data],2,FALSE)</f>
        <v>Updating Given</v>
      </c>
      <c r="D57" s="1" t="str">
        <f>VLOOKUP(Table156913141718[[#This Row],['#]],[1]!Table14[#Data],6,FALSE)</f>
        <v>Rename with other prefix</v>
      </c>
      <c r="E57" s="1" t="s">
        <v>4</v>
      </c>
      <c r="F57" s="3"/>
    </row>
    <row r="58" spans="1:6" x14ac:dyDescent="0.25">
      <c r="A58" s="1">
        <f>VLOOKUP(Table156913141718[[#This Row],['#]],[1]!Table14[#Data],12,FALSE)</f>
        <v>30</v>
      </c>
      <c r="B58" s="2">
        <v>46</v>
      </c>
      <c r="C58" s="1" t="str">
        <f>VLOOKUP(Table156913141718[[#This Row],['#]],[1]!Table14[#Data],2,FALSE)</f>
        <v>Updating Given</v>
      </c>
      <c r="D58" s="1" t="str">
        <f>VLOOKUP(Table156913141718[[#This Row],['#]],[1]!Table14[#Data],6,FALSE)</f>
        <v>Rename "Valid Given" to "Renamed Valid Given" step 2b</v>
      </c>
      <c r="E58" s="1" t="s">
        <v>4</v>
      </c>
      <c r="F58" s="3"/>
    </row>
    <row r="59" spans="1:6" x14ac:dyDescent="0.25">
      <c r="A59" s="1">
        <f>VLOOKUP(Table156913141718[[#This Row],['#]],[1]!Table14[#Data],12,FALSE)</f>
        <v>30</v>
      </c>
      <c r="B59" s="2">
        <v>47</v>
      </c>
      <c r="C59" s="1" t="str">
        <f>VLOOKUP(Table156913141718[[#This Row],['#]],[1]!Table14[#Data],2,FALSE)</f>
        <v>Updating When</v>
      </c>
      <c r="D59" s="1" t="str">
        <f>VLOOKUP(Table156913141718[[#This Row],['#]],[1]!Table14[#Data],6,FALSE)</f>
        <v>Rename "Valid When" to "Renamed Valid When" step 2b</v>
      </c>
      <c r="E59" s="1" t="s">
        <v>4</v>
      </c>
      <c r="F59" s="3"/>
    </row>
    <row r="60" spans="1:6" x14ac:dyDescent="0.25">
      <c r="A60" s="1">
        <f>VLOOKUP(Table156913141718[[#This Row],['#]],[1]!Table14[#Data],12,FALSE)</f>
        <v>30</v>
      </c>
      <c r="B60" s="2">
        <v>48</v>
      </c>
      <c r="C60" s="1" t="str">
        <f>VLOOKUP(Table156913141718[[#This Row],['#]],[1]!Table14[#Data],2,FALSE)</f>
        <v>Updating Then</v>
      </c>
      <c r="D60" s="1" t="str">
        <f>VLOOKUP(Table156913141718[[#This Row],['#]],[1]!Table14[#Data],6,FALSE)</f>
        <v>Rename "Valid Then" to "Renamed Valid Then" step 2b</v>
      </c>
      <c r="E60" s="1" t="s">
        <v>4</v>
      </c>
      <c r="F60" s="3"/>
    </row>
    <row r="61" spans="1:6" x14ac:dyDescent="0.25">
      <c r="A61" s="1">
        <f>VLOOKUP(Table156913141718[[#This Row],['#]],[1]!Table14[#Data],12,FALSE)</f>
        <v>30</v>
      </c>
      <c r="B61" s="2">
        <v>49</v>
      </c>
      <c r="C61" s="1" t="str">
        <f>VLOOKUP(Table156913141718[[#This Row],['#]],[1]!Table14[#Data],2,FALSE)</f>
        <v>Updating Then</v>
      </c>
      <c r="D61" s="1" t="str">
        <f>VLOOKUP(Table156913141718[[#This Row],['#]],[1]!Table14[#Data],6,FALSE)</f>
        <v>Rename with other prefix</v>
      </c>
      <c r="E61" s="1" t="s">
        <v>4</v>
      </c>
      <c r="F61" s="3"/>
    </row>
    <row r="62" spans="1:6" x14ac:dyDescent="0.25">
      <c r="A62" s="1">
        <f>VLOOKUP(Table156913141718[[#This Row],['#]],[1]!Table14[#Data],12,FALSE)</f>
        <v>30</v>
      </c>
      <c r="B62" s="2">
        <v>51</v>
      </c>
      <c r="C62" s="1" t="str">
        <f>VLOOKUP(Table156913141718[[#This Row],['#]],[1]!Table14[#Data],2,FALSE)</f>
        <v>Updating Given</v>
      </c>
      <c r="D62" s="1" t="str">
        <f>VLOOKUP(Table156913141718[[#This Row],['#]],[1]!Table14[#Data],6,FALSE)</f>
        <v>Rename duplicate Given</v>
      </c>
      <c r="E62" s="1" t="s">
        <v>4</v>
      </c>
      <c r="F62" s="3"/>
    </row>
    <row r="63" spans="1:6" x14ac:dyDescent="0.25">
      <c r="A63" s="1">
        <f>VLOOKUP(Table156913141718[[#This Row],['#]],[1]!Table14[#Data],12,FALSE)</f>
        <v>30</v>
      </c>
      <c r="B63" s="2">
        <v>53</v>
      </c>
      <c r="C63" s="1" t="str">
        <f>VLOOKUP(Table156913141718[[#This Row],['#]],[1]!Table14[#Data],2,FALSE)</f>
        <v>Updating Then</v>
      </c>
      <c r="D63" s="1" t="str">
        <f>VLOOKUP(Table156913141718[[#This Row],['#]],[1]!Table14[#Data],6,FALSE)</f>
        <v>Rename duplicate Then</v>
      </c>
      <c r="E63" s="1" t="s">
        <v>4</v>
      </c>
      <c r="F63" s="3"/>
    </row>
    <row r="64" spans="1:6" x14ac:dyDescent="0.25">
      <c r="A64" s="1">
        <f>VLOOKUP(Table156913141718[[#This Row],['#]],[1]!Table14[#Data],12,FALSE)</f>
        <v>30</v>
      </c>
      <c r="B64" s="2">
        <v>87</v>
      </c>
      <c r="C64" s="1" t="str">
        <f>VLOOKUP(Table156913141718[[#This Row],['#]],[1]!Table14[#Data],2,FALSE)</f>
        <v>Updating Given</v>
      </c>
      <c r="D64" s="1" t="str">
        <f>VLOOKUP(Table156913141718[[#This Row],['#]],[1]!Table14[#Data],6,FALSE)</f>
        <v>Rename with other prefix 2</v>
      </c>
      <c r="E64" s="1" t="s">
        <v>4</v>
      </c>
      <c r="F64" s="3"/>
    </row>
    <row r="65" spans="1:6" x14ac:dyDescent="0.25">
      <c r="A65" s="1">
        <f>VLOOKUP(Table156913141718[[#This Row],['#]],[1]!Table14[#Data],12,FALSE)</f>
        <v>30</v>
      </c>
      <c r="B65" s="2">
        <v>88</v>
      </c>
      <c r="C65" s="1" t="str">
        <f>VLOOKUP(Table156913141718[[#This Row],['#]],[1]!Table14[#Data],2,FALSE)</f>
        <v>Updating Then</v>
      </c>
      <c r="D65" s="1" t="str">
        <f>VLOOKUP(Table156913141718[[#This Row],['#]],[1]!Table14[#Data],6,FALSE)</f>
        <v>Rename with other prefix 2</v>
      </c>
      <c r="E65" s="1" t="s">
        <v>4</v>
      </c>
      <c r="F65" s="3"/>
    </row>
    <row r="66" spans="1:6" x14ac:dyDescent="0.25">
      <c r="A66" s="1">
        <f>VLOOKUP(Table156913141718[[#This Row],['#]],[1]!Table14[#Data],12,FALSE)</f>
        <v>38</v>
      </c>
      <c r="B66" s="2">
        <v>55</v>
      </c>
      <c r="C66" s="1" t="str">
        <f>VLOOKUP(Table156913141718[[#This Row],['#]],[1]!Table14[#Data],2,FALSE)</f>
        <v>Adding Scenario</v>
      </c>
      <c r="D66" s="1" t="str">
        <f>VLOOKUP(Table156913141718[[#This Row],['#]],[1]!Table14[#Data],6,FALSE)</f>
        <v>Adding Scenario (to existing test codeunit)</v>
      </c>
      <c r="E66" s="1" t="s">
        <v>4</v>
      </c>
      <c r="F66" s="3"/>
    </row>
    <row r="67" spans="1:6" x14ac:dyDescent="0.25">
      <c r="A67" s="1">
        <f>VLOOKUP(Table156913141718[[#This Row],['#]],[1]!Table14[#Data],12,FALSE)</f>
        <v>38</v>
      </c>
      <c r="B67" s="2">
        <v>73</v>
      </c>
      <c r="C67" s="1" t="str">
        <f>VLOOKUP(Table156913141718[[#This Row],['#]],[1]!Table14[#Data],2,FALSE)</f>
        <v>Adding Scenario</v>
      </c>
      <c r="D67" s="1" t="str">
        <f>VLOOKUP(Table156913141718[[#This Row],['#]],[1]!Table14[#Data],6,FALSE)</f>
        <v>Adding another Scenario (to existing test codeunit)</v>
      </c>
      <c r="E67" s="1" t="s">
        <v>4</v>
      </c>
      <c r="F67" s="3"/>
    </row>
    <row r="68" spans="1:6" x14ac:dyDescent="0.25">
      <c r="A68" s="1">
        <f>VLOOKUP(Table156913141718[[#This Row],['#]],[1]!Table14[#Data],12,FALSE)</f>
        <v>38</v>
      </c>
      <c r="B68" s="2">
        <v>78</v>
      </c>
      <c r="C68" s="1" t="str">
        <f>VLOOKUP(Table156913141718[[#This Row],['#]],[1]!Table14[#Data],2,FALSE)</f>
        <v>Adding Scenario</v>
      </c>
      <c r="D68" s="1" t="str">
        <f>VLOOKUP(Table156913141718[[#This Row],['#]],[1]!Table14[#Data],6,FALSE)</f>
        <v>Adding Scenario (to existing test codeunit) with Given-When-Then</v>
      </c>
      <c r="E68" s="1" t="s">
        <v>4</v>
      </c>
      <c r="F68" s="3"/>
    </row>
    <row r="69" spans="1:6" x14ac:dyDescent="0.25">
      <c r="A69" s="1">
        <f>VLOOKUP(Table156913141718[[#This Row],['#]],[1]!Table14[#Data],12,FALSE)</f>
        <v>38</v>
      </c>
      <c r="B69" s="2">
        <v>79</v>
      </c>
      <c r="C69" s="1" t="str">
        <f>VLOOKUP(Table156913141718[[#This Row],['#]],[1]!Table14[#Data],2,FALSE)</f>
        <v>Adding Scenario</v>
      </c>
      <c r="D69" s="1" t="str">
        <f>VLOOKUP(Table156913141718[[#This Row],['#]],[1]!Table14[#Data],6,FALSE)</f>
        <v>Adding another Scenario (to existing test codeunit) with Given-When-Then</v>
      </c>
      <c r="E69" s="1" t="s">
        <v>4</v>
      </c>
      <c r="F69" s="3"/>
    </row>
    <row r="70" spans="1:6" x14ac:dyDescent="0.25">
      <c r="A70" s="1">
        <f>VLOOKUP(Table156913141718[[#This Row],['#]],[1]!Table14[#Data],12,FALSE)</f>
        <v>39</v>
      </c>
      <c r="B70" s="2">
        <v>56</v>
      </c>
      <c r="C70" s="1" t="str">
        <f>VLOOKUP(Table156913141718[[#This Row],['#]],[1]!Table14[#Data],2,FALSE)</f>
        <v>Removing Scenario</v>
      </c>
      <c r="D70" s="1" t="str">
        <f>VLOOKUP(Table156913141718[[#This Row],['#]],[1]!Table14[#Data],6,FALSE)</f>
        <v>Removing Scenario</v>
      </c>
      <c r="E70" s="1" t="s">
        <v>4</v>
      </c>
      <c r="F70" s="3"/>
    </row>
    <row r="71" spans="1:6" x14ac:dyDescent="0.25">
      <c r="A71" s="1">
        <f>VLOOKUP(Table156913141718[[#This Row],['#]],[1]!Table14[#Data],12,FALSE)</f>
        <v>39</v>
      </c>
      <c r="B71" s="2">
        <v>57</v>
      </c>
      <c r="C71" s="1" t="str">
        <f>VLOOKUP(Table156913141718[[#This Row],['#]],[1]!Table14[#Data],2,FALSE)</f>
        <v>Removing Scenario</v>
      </c>
      <c r="D71" s="1" t="str">
        <f>VLOOKUP(Table156913141718[[#This Row],['#]],[1]!Table14[#Data],6,FALSE)</f>
        <v>Removing Scenario step 2a</v>
      </c>
      <c r="E71" s="1" t="s">
        <v>4</v>
      </c>
      <c r="F71" s="3"/>
    </row>
    <row r="72" spans="1:6" x14ac:dyDescent="0.25">
      <c r="A72" s="1">
        <f>VLOOKUP(Table156913141718[[#This Row],['#]],[1]!Table14[#Data],12,FALSE)</f>
        <v>39</v>
      </c>
      <c r="B72" s="2">
        <v>58</v>
      </c>
      <c r="C72" s="1" t="str">
        <f>VLOOKUP(Table156913141718[[#This Row],['#]],[1]!Table14[#Data],2,FALSE)</f>
        <v>Removing Scenario</v>
      </c>
      <c r="D72" s="1" t="str">
        <f>VLOOKUP(Table156913141718[[#This Row],['#]],[1]!Table14[#Data],6,FALSE)</f>
        <v>Removing Scenario step 3a</v>
      </c>
      <c r="E72" s="1" t="s">
        <v>4</v>
      </c>
      <c r="F72" s="3"/>
    </row>
    <row r="73" spans="1:6" x14ac:dyDescent="0.25">
      <c r="A73" s="1">
        <f>VLOOKUP(Table156913141718[[#This Row],['#]],[1]!Table14[#Data],12,FALSE)</f>
        <v>39</v>
      </c>
      <c r="B73" s="2">
        <v>59</v>
      </c>
      <c r="C73" s="1" t="str">
        <f>VLOOKUP(Table156913141718[[#This Row],['#]],[1]!Table14[#Data],2,FALSE)</f>
        <v>Removing Scenario</v>
      </c>
      <c r="D73" s="1" t="str">
        <f>VLOOKUP(Table156913141718[[#This Row],['#]],[1]!Table14[#Data],6,FALSE)</f>
        <v>Removing Scenario step 2b</v>
      </c>
      <c r="E73" s="1" t="s">
        <v>4</v>
      </c>
      <c r="F73" s="3"/>
    </row>
    <row r="74" spans="1:6" x14ac:dyDescent="0.25">
      <c r="A74" s="1">
        <f>VLOOKUP(Table156913141718[[#This Row],['#]],[1]!Table14[#Data],12,FALSE)</f>
        <v>39</v>
      </c>
      <c r="B74" s="2">
        <v>60</v>
      </c>
      <c r="C74" s="1" t="str">
        <f>VLOOKUP(Table156913141718[[#This Row],['#]],[1]!Table14[#Data],2,FALSE)</f>
        <v>Removing Scenario</v>
      </c>
      <c r="D74" s="1" t="str">
        <f>VLOOKUP(Table156913141718[[#This Row],['#]],[1]!Table14[#Data],6,FALSE)</f>
        <v>Removing Scenario step 3b</v>
      </c>
      <c r="E74" s="1" t="s">
        <v>4</v>
      </c>
      <c r="F74" s="3"/>
    </row>
    <row r="75" spans="1:6" x14ac:dyDescent="0.25">
      <c r="A75" s="1">
        <f>VLOOKUP(Table156913141718[[#This Row],['#]],[1]!Table14[#Data],12,FALSE)</f>
        <v>39</v>
      </c>
      <c r="B75" s="2">
        <v>68</v>
      </c>
      <c r="C75" s="1" t="str">
        <f>VLOOKUP(Table156913141718[[#This Row],['#]],[1]!Table14[#Data],2,FALSE)</f>
        <v>Removing Scenario</v>
      </c>
      <c r="D75" s="1" t="str">
        <f>VLOOKUP(Table156913141718[[#This Row],['#]],[1]!Table14[#Data],6,FALSE)</f>
        <v>Removing Scenario with Initialize</v>
      </c>
      <c r="E75" s="1" t="s">
        <v>4</v>
      </c>
      <c r="F75" s="3"/>
    </row>
    <row r="76" spans="1:6" x14ac:dyDescent="0.25">
      <c r="A76" s="1">
        <f>VLOOKUP(Table156913141718[[#This Row],['#]],[1]!Table14[#Data],12,FALSE)</f>
        <v>39</v>
      </c>
      <c r="B76" s="2">
        <v>69</v>
      </c>
      <c r="C76" s="1" t="str">
        <f>VLOOKUP(Table156913141718[[#This Row],['#]],[1]!Table14[#Data],2,FALSE)</f>
        <v>Removing Scenario</v>
      </c>
      <c r="D76" s="1" t="str">
        <f>VLOOKUP(Table156913141718[[#This Row],['#]],[1]!Table14[#Data],6,FALSE)</f>
        <v>Removing Scenario with UI Handler</v>
      </c>
      <c r="E76" s="1" t="s">
        <v>4</v>
      </c>
      <c r="F76" s="3"/>
    </row>
    <row r="77" spans="1:6" x14ac:dyDescent="0.25">
      <c r="A77" s="1">
        <f>VLOOKUP(Table156913141718[[#This Row],['#]],[1]!Table14[#Data],12,FALSE)</f>
        <v>39</v>
      </c>
      <c r="B77" s="2">
        <v>70</v>
      </c>
      <c r="C77" s="1" t="str">
        <f>VLOOKUP(Table156913141718[[#This Row],['#]],[1]!Table14[#Data],2,FALSE)</f>
        <v>Removing Scenario</v>
      </c>
      <c r="D77" s="1" t="str">
        <f>VLOOKUP(Table156913141718[[#This Row],['#]],[1]!Table14[#Data],6,FALSE)</f>
        <v>Removing Scenario with UI Handler 2</v>
      </c>
      <c r="E77" s="1" t="s">
        <v>4</v>
      </c>
      <c r="F77" s="3"/>
    </row>
    <row r="78" spans="1:6" x14ac:dyDescent="0.25">
      <c r="A78" s="1">
        <f>VLOOKUP(Table156913141718[[#This Row],['#]],[1]!Table14[#Data],12,FALSE)</f>
        <v>39</v>
      </c>
      <c r="B78" s="2">
        <v>71</v>
      </c>
      <c r="C78" s="1" t="str">
        <f>VLOOKUP(Table156913141718[[#This Row],['#]],[1]!Table14[#Data],2,FALSE)</f>
        <v>Removing Scenario</v>
      </c>
      <c r="D78" s="1" t="str">
        <f>VLOOKUP(Table156913141718[[#This Row],['#]],[1]!Table14[#Data],6,FALSE)</f>
        <v>Removal Mode "No confirmation, but removal"</v>
      </c>
      <c r="E78" s="1" t="s">
        <v>4</v>
      </c>
      <c r="F78" s="3"/>
    </row>
    <row r="79" spans="1:6" x14ac:dyDescent="0.25">
      <c r="A79" s="1">
        <f>VLOOKUP(Table156913141718[[#This Row],['#]],[1]!Table14[#Data],12,FALSE)</f>
        <v>39</v>
      </c>
      <c r="B79" s="2">
        <v>72</v>
      </c>
      <c r="C79" s="1" t="str">
        <f>VLOOKUP(Table156913141718[[#This Row],['#]],[1]!Table14[#Data],2,FALSE)</f>
        <v>Removing Scenario</v>
      </c>
      <c r="D79" s="1" t="str">
        <f>VLOOKUP(Table156913141718[[#This Row],['#]],[1]!Table14[#Data],6,FALSE)</f>
        <v>Removal Mode "No confirmation &amp; no removal"</v>
      </c>
      <c r="E79" s="1" t="s">
        <v>4</v>
      </c>
      <c r="F79" s="3"/>
    </row>
    <row r="80" spans="1:6" x14ac:dyDescent="0.25">
      <c r="A80" s="1">
        <f>VLOOKUP(Table156913141718[[#This Row],['#]],[1]!Table14[#Data],12,FALSE)</f>
        <v>60</v>
      </c>
      <c r="B80" s="2">
        <v>80</v>
      </c>
      <c r="C80" s="1" t="str">
        <f>VLOOKUP(Table156913141718[[#This Row],['#]],[1]!Table14[#Data],2,FALSE)</f>
        <v>Updating Scenario</v>
      </c>
      <c r="D80" s="1" t="str">
        <f>VLOOKUP(Table156913141718[[#This Row],['#]],[1]!Table14[#Data],6,FALSE)</f>
        <v>Rename scenario</v>
      </c>
      <c r="E80" s="1" t="s">
        <v>4</v>
      </c>
      <c r="F80" s="3"/>
    </row>
    <row r="81" spans="1:7" x14ac:dyDescent="0.25">
      <c r="A81" s="1">
        <f>VLOOKUP(Table156913141718[[#This Row],['#]],[1]!Table14[#Data],12,FALSE)</f>
        <v>60</v>
      </c>
      <c r="B81" s="2">
        <v>81</v>
      </c>
      <c r="C81" s="1" t="str">
        <f>VLOOKUP(Table156913141718[[#This Row],['#]],[1]!Table14[#Data],2,FALSE)</f>
        <v>Updating Scenario</v>
      </c>
      <c r="D81" s="1" t="str">
        <f>VLOOKUP(Table156913141718[[#This Row],['#]],[1]!Table14[#Data],6,FALSE)</f>
        <v>Rename scenario step 2a</v>
      </c>
      <c r="E81" s="1" t="s">
        <v>4</v>
      </c>
      <c r="F81" s="3"/>
    </row>
    <row r="82" spans="1:7" ht="13.5" customHeight="1" x14ac:dyDescent="0.25">
      <c r="A82" s="1">
        <f>VLOOKUP(Table156913141718[[#This Row],['#]],[1]!Table14[#Data],12,FALSE)</f>
        <v>60</v>
      </c>
      <c r="B82" s="2">
        <v>82</v>
      </c>
      <c r="C82" s="1" t="str">
        <f>VLOOKUP(Table156913141718[[#This Row],['#]],[1]!Table14[#Data],2,FALSE)</f>
        <v>Updating Scenario</v>
      </c>
      <c r="D82" s="1" t="str">
        <f>VLOOKUP(Table156913141718[[#This Row],['#]],[1]!Table14[#Data],6,FALSE)</f>
        <v>Rename scenario step 2b</v>
      </c>
      <c r="E82" s="1" t="s">
        <v>4</v>
      </c>
      <c r="F82" s="3"/>
    </row>
    <row r="83" spans="1:7" ht="13.5" customHeight="1" x14ac:dyDescent="0.25">
      <c r="A83" s="1">
        <f>VLOOKUP(Table156913141718[[#This Row],['#]],[1]!Table14[#Data],12,FALSE)</f>
        <v>60</v>
      </c>
      <c r="B83" s="2">
        <v>83</v>
      </c>
      <c r="C83" s="1" t="str">
        <f>VLOOKUP(Table156913141718[[#This Row],['#]],[1]!Table14[#Data],2,FALSE)</f>
        <v>Updating Scenario</v>
      </c>
      <c r="D83" s="1" t="str">
        <f>VLOOKUP(Table156913141718[[#This Row],['#]],[1]!Table14[#Data],6,FALSE)</f>
        <v>Rename to already existing scenario name</v>
      </c>
      <c r="E83" s="1" t="s">
        <v>4</v>
      </c>
      <c r="F83" s="3"/>
    </row>
    <row r="84" spans="1:7" ht="13.5" customHeight="1" x14ac:dyDescent="0.25">
      <c r="A84" s="1">
        <f>VLOOKUP(Table156913141718[[#This Row],['#]],[1]!Table14[#Data],12,FALSE)</f>
        <v>61</v>
      </c>
      <c r="B84" s="2">
        <v>85</v>
      </c>
      <c r="C84" s="1" t="str">
        <f>VLOOKUP(Table156913141718[[#This Row],['#]],[1]!Table14[#Data],2,FALSE)</f>
        <v>Adding Feature</v>
      </c>
      <c r="D84" s="1" t="str">
        <f>VLOOKUP(Table156913141718[[#This Row],['#]],[1]!Table14[#Data],6,FALSE)</f>
        <v>Adding Feature</v>
      </c>
      <c r="E84" s="1" t="s">
        <v>4</v>
      </c>
      <c r="F84" s="3"/>
    </row>
    <row r="85" spans="1:7" ht="13.5" customHeight="1" x14ac:dyDescent="0.25">
      <c r="A85" s="1">
        <f>VLOOKUP(Table156913141718[[#This Row],['#]],[1]!Table14[#Data],12,FALSE)</f>
        <v>61</v>
      </c>
      <c r="B85" s="2">
        <v>86</v>
      </c>
      <c r="C85" s="1" t="str">
        <f>VLOOKUP(Table156913141718[[#This Row],['#]],[1]!Table14[#Data],2,FALSE)</f>
        <v>Adding Feature</v>
      </c>
      <c r="D85" s="1" t="str">
        <f>VLOOKUP(Table156913141718[[#This Row],['#]],[1]!Table14[#Data],6,FALSE)</f>
        <v>Adding Feature 2a</v>
      </c>
      <c r="E85" s="1" t="s">
        <v>4</v>
      </c>
      <c r="F85" s="3"/>
    </row>
    <row r="86" spans="1:7" ht="13.5" customHeight="1" x14ac:dyDescent="0.25">
      <c r="A86" s="1">
        <f>VLOOKUP(Table156913141718[[#This Row],['#]],[1]!Table14[#Data],12,FALSE)</f>
        <v>61</v>
      </c>
      <c r="B86" s="2">
        <v>95</v>
      </c>
      <c r="C86" s="1" t="str">
        <f>VLOOKUP(Table156913141718[[#This Row],['#]],[1]!Table14[#Data],2,FALSE)</f>
        <v>Adding Feature</v>
      </c>
      <c r="D86" s="1" t="str">
        <f>VLOOKUP(Table156913141718[[#This Row],['#]],[1]!Table14[#Data],6,FALSE)</f>
        <v>Adding duplicate Feature</v>
      </c>
      <c r="E86" s="1" t="s">
        <v>1</v>
      </c>
      <c r="F86" s="3"/>
      <c r="G86" s="4">
        <v>87</v>
      </c>
    </row>
    <row r="87" spans="1:7" ht="13.5" customHeight="1" x14ac:dyDescent="0.25">
      <c r="A87" s="1">
        <f>VLOOKUP(Table156913141718[[#This Row],['#]],[1]!Table14[#Data],12,FALSE)</f>
        <v>61</v>
      </c>
      <c r="B87" s="2">
        <v>96</v>
      </c>
      <c r="C87" s="1" t="str">
        <f>VLOOKUP(Table156913141718[[#This Row],['#]],[1]!Table14[#Data],2,FALSE)</f>
        <v>Adding Feature</v>
      </c>
      <c r="D87" s="1" t="str">
        <f>VLOOKUP(Table156913141718[[#This Row],['#]],[1]!Table14[#Data],6,FALSE)</f>
        <v>Adding Feature with non-alpabethic or non-numerical characters</v>
      </c>
      <c r="E87" s="1" t="s">
        <v>4</v>
      </c>
      <c r="F87" s="3"/>
      <c r="G87" s="4"/>
    </row>
    <row r="88" spans="1:7" ht="13.5" customHeight="1" x14ac:dyDescent="0.25">
      <c r="A88" s="1">
        <f>VLOOKUP(Table156913141718[[#This Row],['#]],[1]!Table14[#Data],12,FALSE)</f>
        <v>61</v>
      </c>
      <c r="B88" s="2">
        <v>97</v>
      </c>
      <c r="C88" s="1" t="str">
        <f>VLOOKUP(Table156913141718[[#This Row],['#]],[1]!Table14[#Data],2,FALSE)</f>
        <v>Adding Feature</v>
      </c>
      <c r="D88" s="1" t="str">
        <f>VLOOKUP(Table156913141718[[#This Row],['#]],[1]!Table14[#Data],6,FALSE)</f>
        <v>Adding Feature with only lowercase characters</v>
      </c>
      <c r="E88" s="1" t="s">
        <v>4</v>
      </c>
      <c r="F88" s="3"/>
      <c r="G88" s="4"/>
    </row>
    <row r="89" spans="1:7" ht="13.5" customHeight="1" x14ac:dyDescent="0.25">
      <c r="A89" s="1">
        <f>VLOOKUP(Table156913141718[[#This Row],['#]],[1]!Table14[#Data],12,FALSE)</f>
        <v>62</v>
      </c>
      <c r="B89" s="2">
        <v>98</v>
      </c>
      <c r="C89" s="1" t="str">
        <f>VLOOKUP(Table156913141718[[#This Row],['#]],[1]!Table14[#Data],2,FALSE)</f>
        <v>Removing Feature</v>
      </c>
      <c r="D89" s="1" t="str">
        <f>VLOOKUP(Table156913141718[[#This Row],['#]],[1]!Table14[#Data],6,FALSE)</f>
        <v>Remove Feature (only one in one codeunit)</v>
      </c>
      <c r="E89" s="1" t="s">
        <v>1</v>
      </c>
      <c r="F89" s="3"/>
      <c r="G89" s="4">
        <v>62</v>
      </c>
    </row>
    <row r="90" spans="1:7" ht="13.5" customHeight="1" x14ac:dyDescent="0.25">
      <c r="A90" s="1">
        <f>VLOOKUP(Table156913141718[[#This Row],['#]],[1]!Table14[#Data],12,FALSE)</f>
        <v>62</v>
      </c>
      <c r="B90" s="2">
        <v>99</v>
      </c>
      <c r="C90" s="1" t="str">
        <f>VLOOKUP(Table156913141718[[#This Row],['#]],[1]!Table14[#Data],2,FALSE)</f>
        <v>Removing Feature</v>
      </c>
      <c r="D90" s="1" t="str">
        <f>VLOOKUP(Table156913141718[[#This Row],['#]],[1]!Table14[#Data],6,FALSE)</f>
        <v>Remove Feature (only one in one codeunit) step 2</v>
      </c>
      <c r="E90" s="1" t="s">
        <v>1</v>
      </c>
      <c r="F90" s="3"/>
      <c r="G90" s="4">
        <v>62</v>
      </c>
    </row>
    <row r="91" spans="1:7" x14ac:dyDescent="0.25">
      <c r="A91" s="1" t="s">
        <v>46</v>
      </c>
      <c r="B91" s="2" t="s">
        <v>45</v>
      </c>
      <c r="C91" s="1">
        <f>SUBTOTAL(103,Table156913141718[Feature])</f>
        <v>89</v>
      </c>
      <c r="E91" s="1">
        <f>SUBTOTAL(103,Table156913141718[Result])</f>
        <v>89</v>
      </c>
      <c r="F91" s="3"/>
      <c r="G91" s="1">
        <f>SUBTOTAL(103,Table156913141718[Issue])</f>
        <v>5</v>
      </c>
    </row>
  </sheetData>
  <conditionalFormatting sqref="A92:A1048576 A1:A9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:E1048576 E1:E90">
    <cfRule type="cellIs" dxfId="50" priority="2" operator="equal">
      <formula>"N/A"</formula>
    </cfRule>
    <cfRule type="cellIs" dxfId="49" priority="3" operator="equal">
      <formula>"Fail"</formula>
    </cfRule>
    <cfRule type="cellIs" dxfId="48" priority="4" operator="equal">
      <formula>"Pass"</formula>
    </cfRule>
  </conditionalFormatting>
  <hyperlinks>
    <hyperlink ref="G41" r:id="rId1" display="https://github.com/fluxxus-nl/ATDD.TestScriptor.VSCodeExtension/issues/86" xr:uid="{7C13918A-DF1A-4DC9-8A1B-4CAD0E86355B}"/>
    <hyperlink ref="G44" r:id="rId2" display="https://github.com/fluxxus-nl/ATDD.TestScriptor.VSCodeExtension/issues/86" xr:uid="{EE710DCC-6762-44FF-9E55-C0CB141C30B3}"/>
    <hyperlink ref="G86" r:id="rId3" display="https://github.com/fluxxus-nl/ATDD.TestScriptor.VSCodeExtension/issues/87" xr:uid="{A40A69E7-6621-4326-B5BE-D0405119BEBE}"/>
    <hyperlink ref="G89" r:id="rId4" display="https://github.com/fluxxus-nl/ATDD.TestScriptor.VSCodeExtension/issues/62" xr:uid="{C1C2CF7B-BCF9-42D9-9B99-E1DDB977E47D}"/>
    <hyperlink ref="G90" r:id="rId5" display="https://github.com/fluxxus-nl/ATDD.TestScriptor.VSCodeExtension/issues/62" xr:uid="{460CDA57-0F98-41B1-99CA-C4364B00F74F}"/>
  </hyperlinks>
  <pageMargins left="0.7" right="0.7" top="0.75" bottom="0.75" header="0.3" footer="0.3"/>
  <pageSetup orientation="portrait" r:id="rId6"/>
  <tableParts count="1"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35C4-7A8E-4BA0-80DE-7F25E0C4B1D2}">
  <dimension ref="A1:G2"/>
  <sheetViews>
    <sheetView zoomScale="85" zoomScaleNormal="85" workbookViewId="0">
      <selection activeCell="A3" sqref="A3:XFD3"/>
    </sheetView>
  </sheetViews>
  <sheetFormatPr defaultRowHeight="15" x14ac:dyDescent="0.25"/>
  <cols>
    <col min="1" max="1" width="9.140625" style="1"/>
    <col min="2" max="2" width="9.140625" style="2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3" t="s">
        <v>13</v>
      </c>
      <c r="B1" s="2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34</v>
      </c>
    </row>
    <row r="2" spans="1:7" x14ac:dyDescent="0.25">
      <c r="A2" s="1">
        <f>VLOOKUP(Table1569131417[[#This Row],['#]],[1]!Table14[#Data],12,FALSE)</f>
        <v>60</v>
      </c>
      <c r="B2" s="2">
        <v>83</v>
      </c>
      <c r="C2" s="1" t="str">
        <f>VLOOKUP(Table1569131417[[#This Row],['#]],[1]!Table14[#Data],2,FALSE)</f>
        <v>Updating Scenario</v>
      </c>
      <c r="D2" s="1" t="str">
        <f>VLOOKUP(Table1569131417[[#This Row],['#]],[1]!Table14[#Data],6,FALSE)</f>
        <v>Rename to already existing scenario name</v>
      </c>
      <c r="E2" s="1" t="s">
        <v>4</v>
      </c>
      <c r="F2" s="3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47" priority="2" operator="equal">
      <formula>"N/A"</formula>
    </cfRule>
    <cfRule type="cellIs" dxfId="46" priority="3" operator="equal">
      <formula>"Fail"</formula>
    </cfRule>
    <cfRule type="cellIs" dxfId="45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9EA20-3546-4C20-849A-5199036DBC21}">
  <dimension ref="A1:G5"/>
  <sheetViews>
    <sheetView zoomScale="85" zoomScaleNormal="85" workbookViewId="0">
      <selection activeCell="E6" sqref="E6"/>
    </sheetView>
  </sheetViews>
  <sheetFormatPr defaultRowHeight="15" x14ac:dyDescent="0.25"/>
  <cols>
    <col min="1" max="1" width="9.140625" style="1"/>
    <col min="2" max="2" width="9.140625" style="2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3" t="s">
        <v>13</v>
      </c>
      <c r="B1" s="2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34</v>
      </c>
    </row>
    <row r="2" spans="1:7" x14ac:dyDescent="0.25">
      <c r="A2" s="1">
        <f>VLOOKUP(Table156913141516[[#This Row],['#]],[1]!Table14[#Data],12,FALSE)</f>
        <v>30</v>
      </c>
      <c r="B2" s="2">
        <v>44</v>
      </c>
      <c r="C2" s="1" t="str">
        <f>VLOOKUP(Table156913141516[[#This Row],['#]],[1]!Table14[#Data],2,FALSE)</f>
        <v>Updating Given</v>
      </c>
      <c r="D2" s="1" t="str">
        <f>VLOOKUP(Table156913141516[[#This Row],['#]],[1]!Table14[#Data],6,FALSE)</f>
        <v>Rename with other prefix</v>
      </c>
      <c r="E2" s="1" t="s">
        <v>4</v>
      </c>
      <c r="F2" s="3"/>
      <c r="G2" s="4">
        <v>51</v>
      </c>
    </row>
    <row r="3" spans="1:7" x14ac:dyDescent="0.25">
      <c r="A3" s="1">
        <f>VLOOKUP(Table156913141516[[#This Row],['#]],[1]!Table14[#Data],12,FALSE)</f>
        <v>30</v>
      </c>
      <c r="B3" s="2">
        <v>87</v>
      </c>
      <c r="C3" s="1" t="str">
        <f>VLOOKUP(Table156913141516[[#This Row],['#]],[1]!Table14[#Data],2,FALSE)</f>
        <v>Updating Given</v>
      </c>
      <c r="D3" s="1" t="str">
        <f>VLOOKUP(Table156913141516[[#This Row],['#]],[1]!Table14[#Data],6,FALSE)</f>
        <v>Rename with other prefix 2</v>
      </c>
      <c r="E3" s="1" t="s">
        <v>4</v>
      </c>
      <c r="F3" s="3"/>
      <c r="G3" s="4"/>
    </row>
    <row r="4" spans="1:7" x14ac:dyDescent="0.25">
      <c r="A4" s="1">
        <f>VLOOKUP(Table156913141516[[#This Row],['#]],[1]!Table14[#Data],12,FALSE)</f>
        <v>30</v>
      </c>
      <c r="B4" s="2">
        <v>49</v>
      </c>
      <c r="C4" s="1" t="str">
        <f>VLOOKUP(Table156913141516[[#This Row],['#]],[1]!Table14[#Data],2,FALSE)</f>
        <v>Updating Then</v>
      </c>
      <c r="D4" s="1" t="str">
        <f>VLOOKUP(Table156913141516[[#This Row],['#]],[1]!Table14[#Data],6,FALSE)</f>
        <v>Rename with other prefix</v>
      </c>
      <c r="E4" s="1" t="s">
        <v>4</v>
      </c>
      <c r="F4" s="3"/>
      <c r="G4" s="4">
        <v>51</v>
      </c>
    </row>
    <row r="5" spans="1:7" x14ac:dyDescent="0.25">
      <c r="A5" s="1">
        <f>VLOOKUP(Table156913141516[[#This Row],['#]],[1]!Table14[#Data],12,FALSE)</f>
        <v>30</v>
      </c>
      <c r="B5" s="2">
        <v>88</v>
      </c>
      <c r="C5" s="1" t="str">
        <f>VLOOKUP(Table156913141516[[#This Row],['#]],[1]!Table14[#Data],2,FALSE)</f>
        <v>Updating Then</v>
      </c>
      <c r="D5" s="1" t="str">
        <f>VLOOKUP(Table156913141516[[#This Row],['#]],[1]!Table14[#Data],6,FALSE)</f>
        <v>Rename with other prefix 2</v>
      </c>
      <c r="E5" s="1" t="s">
        <v>4</v>
      </c>
      <c r="F5" s="3"/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44" priority="2" operator="equal">
      <formula>"N/A"</formula>
    </cfRule>
    <cfRule type="cellIs" dxfId="43" priority="3" operator="equal">
      <formula>"Fail"</formula>
    </cfRule>
    <cfRule type="cellIs" dxfId="42" priority="4" operator="equal">
      <formula>"Pass"</formula>
    </cfRule>
  </conditionalFormatting>
  <hyperlinks>
    <hyperlink ref="G4" r:id="rId1" display="51" xr:uid="{C16E185D-7B03-45AC-B615-8F9691DEDABB}"/>
    <hyperlink ref="G2" r:id="rId2" display="51" xr:uid="{096B173D-9241-4017-83FA-61874C73ED4A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4256-12FA-4F4D-867D-2383E3A7E900}">
  <dimension ref="A1:G11"/>
  <sheetViews>
    <sheetView zoomScale="85" zoomScaleNormal="85" workbookViewId="0">
      <selection activeCell="E8" sqref="E8:F8"/>
    </sheetView>
  </sheetViews>
  <sheetFormatPr defaultRowHeight="15" x14ac:dyDescent="0.25"/>
  <cols>
    <col min="1" max="1" width="9.140625" style="1"/>
    <col min="2" max="2" width="9.140625" style="2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3" t="s">
        <v>13</v>
      </c>
      <c r="B1" s="2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34</v>
      </c>
    </row>
    <row r="2" spans="1:7" x14ac:dyDescent="0.25">
      <c r="A2" s="1">
        <f>VLOOKUP(Table1569131415[[#This Row],['#]],[1]!Table14[#Data],12,FALSE)</f>
        <v>30</v>
      </c>
      <c r="B2" s="2">
        <v>24</v>
      </c>
      <c r="C2" s="1" t="str">
        <f>VLOOKUP(Table1569131415[[#This Row],['#]],[1]!Table14[#Data],2,FALSE)</f>
        <v>Updating Then</v>
      </c>
      <c r="D2" s="1" t="str">
        <f>VLOOKUP(Table1569131415[[#This Row],['#]],[1]!Table14[#Data],6,FALSE)</f>
        <v>Rename "Valid Then" to "Renamed Valid Then"</v>
      </c>
      <c r="E2" s="1" t="s">
        <v>4</v>
      </c>
      <c r="F2" s="3"/>
      <c r="G2" s="4">
        <v>79</v>
      </c>
    </row>
    <row r="3" spans="1:7" x14ac:dyDescent="0.25">
      <c r="A3" s="1">
        <f>VLOOKUP(Table1569131415[[#This Row],['#]],[1]!Table14[#Data],12,FALSE)</f>
        <v>30</v>
      </c>
      <c r="B3" s="2">
        <v>25</v>
      </c>
      <c r="C3" s="1" t="str">
        <f>VLOOKUP(Table1569131415[[#This Row],['#]],[1]!Table14[#Data],2,FALSE)</f>
        <v>Updating Then</v>
      </c>
      <c r="D3" s="1" t="str">
        <f>VLOOKUP(Table1569131415[[#This Row],['#]],[1]!Table14[#Data],6,FALSE)</f>
        <v>Rename "Valid Then" to "Renamed Valid Then" step 2a</v>
      </c>
      <c r="E3" s="1" t="s">
        <v>4</v>
      </c>
      <c r="F3" s="3"/>
      <c r="G3" s="4">
        <v>79</v>
      </c>
    </row>
    <row r="4" spans="1:7" x14ac:dyDescent="0.25">
      <c r="A4" s="1">
        <f>VLOOKUP(Table1569131415[[#This Row],['#]],[1]!Table14[#Data],12,FALSE)</f>
        <v>30</v>
      </c>
      <c r="B4" s="2">
        <v>26</v>
      </c>
      <c r="C4" s="1" t="str">
        <f>VLOOKUP(Table1569131415[[#This Row],['#]],[1]!Table14[#Data],2,FALSE)</f>
        <v>Updating Then</v>
      </c>
      <c r="D4" s="1" t="str">
        <f>VLOOKUP(Table1569131415[[#This Row],['#]],[1]!Table14[#Data],6,FALSE)</f>
        <v>Revert Rename of Then</v>
      </c>
      <c r="E4" s="1" t="s">
        <v>4</v>
      </c>
      <c r="F4" s="3"/>
      <c r="G4" s="4">
        <v>79</v>
      </c>
    </row>
    <row r="5" spans="1:7" x14ac:dyDescent="0.25">
      <c r="A5" s="1">
        <f>VLOOKUP(Table1569131415[[#This Row],['#]],[1]!Table14[#Data],12,FALSE)</f>
        <v>30</v>
      </c>
      <c r="B5" s="2">
        <v>27</v>
      </c>
      <c r="C5" s="1" t="str">
        <f>VLOOKUP(Table1569131415[[#This Row],['#]],[1]!Table14[#Data],2,FALSE)</f>
        <v>Updating Then</v>
      </c>
      <c r="D5" s="1" t="str">
        <f>VLOOKUP(Table1569131415[[#This Row],['#]],[1]!Table14[#Data],6,FALSE)</f>
        <v>Revert Rename of Then step 2</v>
      </c>
      <c r="E5" s="1" t="s">
        <v>4</v>
      </c>
      <c r="F5" s="3"/>
      <c r="G5" s="4">
        <v>79</v>
      </c>
    </row>
    <row r="6" spans="1:7" x14ac:dyDescent="0.25">
      <c r="A6" s="1">
        <f>VLOOKUP(Table1569131415[[#This Row],['#]],[1]!Table14[#Data],12,FALSE)</f>
        <v>30</v>
      </c>
      <c r="B6" s="2">
        <v>48</v>
      </c>
      <c r="C6" s="1" t="str">
        <f>VLOOKUP(Table1569131415[[#This Row],['#]],[1]!Table14[#Data],2,FALSE)</f>
        <v>Updating Then</v>
      </c>
      <c r="D6" s="1" t="str">
        <f>VLOOKUP(Table1569131415[[#This Row],['#]],[1]!Table14[#Data],6,FALSE)</f>
        <v>Rename "Valid Then" to "Renamed Valid Then" step 2b</v>
      </c>
      <c r="E6" s="1" t="s">
        <v>4</v>
      </c>
      <c r="F6" s="3"/>
    </row>
    <row r="7" spans="1:7" ht="45" x14ac:dyDescent="0.25">
      <c r="A7" s="1">
        <f>VLOOKUP(Table1569131415[[#This Row],['#]],[1]!Table14[#Data],12,FALSE)</f>
        <v>30</v>
      </c>
      <c r="B7" s="2">
        <v>49</v>
      </c>
      <c r="C7" s="1" t="str">
        <f>VLOOKUP(Table1569131415[[#This Row],['#]],[1]!Table14[#Data],2,FALSE)</f>
        <v>Updating Then</v>
      </c>
      <c r="D7" s="1" t="str">
        <f>VLOOKUP(Table1569131415[[#This Row],['#]],[1]!Table14[#Data],6,FALSE)</f>
        <v>Rename with other prefix</v>
      </c>
      <c r="E7" s="1" t="s">
        <v>1</v>
      </c>
      <c r="F7" s="3" t="s">
        <v>44</v>
      </c>
      <c r="G7" s="4">
        <v>51</v>
      </c>
    </row>
    <row r="8" spans="1:7" x14ac:dyDescent="0.25">
      <c r="A8" s="1">
        <f>VLOOKUP(Table1569131415[[#This Row],['#]],[1]!Table14[#Data],12,FALSE)</f>
        <v>30</v>
      </c>
      <c r="B8" s="2">
        <v>53</v>
      </c>
      <c r="C8" s="1" t="str">
        <f>VLOOKUP(Table1569131415[[#This Row],['#]],[1]!Table14[#Data],2,FALSE)</f>
        <v>Updating Then</v>
      </c>
      <c r="D8" s="1" t="str">
        <f>VLOOKUP(Table1569131415[[#This Row],['#]],[1]!Table14[#Data],6,FALSE)</f>
        <v>Rename duplicate Then</v>
      </c>
      <c r="E8" s="1" t="s">
        <v>4</v>
      </c>
      <c r="F8" s="3"/>
      <c r="G8" s="4"/>
    </row>
    <row r="9" spans="1:7" x14ac:dyDescent="0.25">
      <c r="A9" s="1">
        <f>VLOOKUP(Table1569131415[[#This Row],['#]],[1]!Table14[#Data],12,FALSE)</f>
        <v>39</v>
      </c>
      <c r="B9" s="2">
        <v>56</v>
      </c>
      <c r="C9" s="1" t="str">
        <f>VLOOKUP(Table1569131415[[#This Row],['#]],[1]!Table14[#Data],2,FALSE)</f>
        <v>Removing Scenario</v>
      </c>
      <c r="D9" s="1" t="str">
        <f>VLOOKUP(Table1569131415[[#This Row],['#]],[1]!Table14[#Data],6,FALSE)</f>
        <v>Removing Scenario</v>
      </c>
      <c r="E9" s="1" t="s">
        <v>4</v>
      </c>
      <c r="F9" s="3"/>
    </row>
    <row r="10" spans="1:7" x14ac:dyDescent="0.25">
      <c r="A10" s="1">
        <f>VLOOKUP(Table1569131415[[#This Row],['#]],[1]!Table14[#Data],12,FALSE)</f>
        <v>39</v>
      </c>
      <c r="B10" s="2">
        <v>57</v>
      </c>
      <c r="C10" s="1" t="str">
        <f>VLOOKUP(Table1569131415[[#This Row],['#]],[1]!Table14[#Data],2,FALSE)</f>
        <v>Removing Scenario</v>
      </c>
      <c r="D10" s="1" t="str">
        <f>VLOOKUP(Table1569131415[[#This Row],['#]],[1]!Table14[#Data],6,FALSE)</f>
        <v>Removing Scenario step 2a</v>
      </c>
      <c r="E10" s="1" t="s">
        <v>4</v>
      </c>
      <c r="F10" s="3"/>
    </row>
    <row r="11" spans="1:7" x14ac:dyDescent="0.25">
      <c r="A11" s="1">
        <f>VLOOKUP(Table1569131415[[#This Row],['#]],[1]!Table14[#Data],12,FALSE)</f>
        <v>39</v>
      </c>
      <c r="B11" s="2">
        <v>58</v>
      </c>
      <c r="C11" s="1" t="str">
        <f>VLOOKUP(Table1569131415[[#This Row],['#]],[1]!Table14[#Data],2,FALSE)</f>
        <v>Removing Scenario</v>
      </c>
      <c r="D11" s="1" t="str">
        <f>VLOOKUP(Table1569131415[[#This Row],['#]],[1]!Table14[#Data],6,FALSE)</f>
        <v>Removing Scenario step 3a</v>
      </c>
      <c r="E11" s="1" t="s">
        <v>4</v>
      </c>
      <c r="F11" s="3" t="s">
        <v>43</v>
      </c>
      <c r="G11" s="4">
        <v>80</v>
      </c>
    </row>
  </sheetData>
  <conditionalFormatting sqref="A1:A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41" priority="6" operator="equal">
      <formula>"N/A"</formula>
    </cfRule>
    <cfRule type="cellIs" dxfId="40" priority="7" operator="equal">
      <formula>"Fail"</formula>
    </cfRule>
    <cfRule type="cellIs" dxfId="39" priority="8" operator="equal">
      <formula>"Pass"</formula>
    </cfRule>
  </conditionalFormatting>
  <conditionalFormatting sqref="A9:A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E11">
    <cfRule type="cellIs" dxfId="38" priority="2" operator="equal">
      <formula>"N/A"</formula>
    </cfRule>
    <cfRule type="cellIs" dxfId="37" priority="3" operator="equal">
      <formula>"Fail"</formula>
    </cfRule>
    <cfRule type="cellIs" dxfId="36" priority="4" operator="equal">
      <formula>"Pass"</formula>
    </cfRule>
  </conditionalFormatting>
  <hyperlinks>
    <hyperlink ref="G2" r:id="rId1" display="79" xr:uid="{851DFBA5-2D3D-4F01-9355-6176026F2FC8}"/>
    <hyperlink ref="G3" r:id="rId2" display="79" xr:uid="{CD996B56-75EF-4450-9D70-60A46050B4D2}"/>
    <hyperlink ref="G4" r:id="rId3" display="79" xr:uid="{EB1A25E2-9FB3-4AF5-95DB-62A6C6D569DB}"/>
    <hyperlink ref="G5" r:id="rId4" display="79" xr:uid="{745CC39F-7814-4CF2-B023-77E5DEDDBF31}"/>
    <hyperlink ref="G7" r:id="rId5" display="51" xr:uid="{6C8F4B31-D389-4705-89D2-FC24D8E69A08}"/>
    <hyperlink ref="G11" r:id="rId6" display="80" xr:uid="{75EDC655-F53B-4C4D-A721-56B4F62C4C45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4F7C-9A07-4142-9236-CF020D5568C4}">
  <dimension ref="A1:G75"/>
  <sheetViews>
    <sheetView topLeftCell="A40" zoomScale="85" zoomScaleNormal="85" workbookViewId="0">
      <selection activeCell="E8" sqref="E8:F8"/>
    </sheetView>
  </sheetViews>
  <sheetFormatPr defaultRowHeight="15" x14ac:dyDescent="0.25"/>
  <cols>
    <col min="1" max="1" width="9.140625" style="1"/>
    <col min="2" max="2" width="9.140625" style="2"/>
    <col min="3" max="3" width="18.85546875" style="1" bestFit="1" customWidth="1"/>
    <col min="4" max="4" width="65.285156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3" t="s">
        <v>13</v>
      </c>
      <c r="B1" s="2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34</v>
      </c>
    </row>
    <row r="2" spans="1:7" x14ac:dyDescent="0.25">
      <c r="A2" s="1">
        <f>VLOOKUP(Table15691314[[#This Row],['#]],[1]!Table14[#Data],12,FALSE)</f>
        <v>27</v>
      </c>
      <c r="B2" s="2">
        <v>1</v>
      </c>
      <c r="C2" s="1" t="str">
        <f>VLOOKUP(Table15691314[[#This Row],['#]],[1]!Table14[#Data],2,FALSE)</f>
        <v>Adding Given</v>
      </c>
      <c r="D2" s="1" t="str">
        <f>VLOOKUP(Table15691314[[#This Row],['#]],[1]!Table14[#Data],6,FALSE)</f>
        <v>Adding New Given</v>
      </c>
      <c r="E2" s="1" t="s">
        <v>4</v>
      </c>
      <c r="F2" s="3"/>
    </row>
    <row r="3" spans="1:7" x14ac:dyDescent="0.25">
      <c r="A3" s="1">
        <f>VLOOKUP(Table15691314[[#This Row],['#]],[1]!Table14[#Data],12,FALSE)</f>
        <v>27</v>
      </c>
      <c r="B3" s="2">
        <v>2</v>
      </c>
      <c r="C3" s="1" t="str">
        <f>VLOOKUP(Table15691314[[#This Row],['#]],[1]!Table14[#Data],2,FALSE)</f>
        <v>Adding Given</v>
      </c>
      <c r="D3" s="1" t="str">
        <f>VLOOKUP(Table15691314[[#This Row],['#]],[1]!Table14[#Data],6,FALSE)</f>
        <v>Adding New Given 2</v>
      </c>
      <c r="E3" s="1" t="s">
        <v>4</v>
      </c>
      <c r="F3" s="3"/>
    </row>
    <row r="4" spans="1:7" x14ac:dyDescent="0.25">
      <c r="A4" s="1">
        <f>VLOOKUP(Table15691314[[#This Row],['#]],[1]!Table14[#Data],12,FALSE)</f>
        <v>27</v>
      </c>
      <c r="B4" s="2">
        <v>3</v>
      </c>
      <c r="C4" s="1" t="str">
        <f>VLOOKUP(Table15691314[[#This Row],['#]],[1]!Table14[#Data],2,FALSE)</f>
        <v>Adding Given</v>
      </c>
      <c r="D4" s="1" t="str">
        <f>VLOOKUP(Table15691314[[#This Row],['#]],[1]!Table14[#Data],6,FALSE)</f>
        <v>Adding duplicate Given</v>
      </c>
      <c r="E4" s="1" t="s">
        <v>4</v>
      </c>
      <c r="F4" s="3"/>
    </row>
    <row r="5" spans="1:7" x14ac:dyDescent="0.25">
      <c r="A5" s="1">
        <f>VLOOKUP(Table15691314[[#This Row],['#]],[1]!Table14[#Data],12,FALSE)</f>
        <v>27</v>
      </c>
      <c r="B5" s="2">
        <v>4</v>
      </c>
      <c r="C5" s="1" t="str">
        <f>VLOOKUP(Table15691314[[#This Row],['#]],[1]!Table14[#Data],2,FALSE)</f>
        <v>Adding Then</v>
      </c>
      <c r="D5" s="1" t="str">
        <f>VLOOKUP(Table15691314[[#This Row],['#]],[1]!Table14[#Data],6,FALSE)</f>
        <v>Adding New Then</v>
      </c>
      <c r="E5" s="1" t="s">
        <v>4</v>
      </c>
      <c r="F5" s="3"/>
    </row>
    <row r="6" spans="1:7" x14ac:dyDescent="0.25">
      <c r="A6" s="1">
        <f>VLOOKUP(Table15691314[[#This Row],['#]],[1]!Table14[#Data],12,FALSE)</f>
        <v>27</v>
      </c>
      <c r="B6" s="2">
        <v>5</v>
      </c>
      <c r="C6" s="1" t="str">
        <f>VLOOKUP(Table15691314[[#This Row],['#]],[1]!Table14[#Data],2,FALSE)</f>
        <v>Adding Then</v>
      </c>
      <c r="D6" s="1" t="str">
        <f>VLOOKUP(Table15691314[[#This Row],['#]],[1]!Table14[#Data],6,FALSE)</f>
        <v>Adding New Then 2</v>
      </c>
      <c r="E6" s="1" t="s">
        <v>4</v>
      </c>
      <c r="F6" s="3"/>
    </row>
    <row r="7" spans="1:7" x14ac:dyDescent="0.25">
      <c r="A7" s="1">
        <f>VLOOKUP(Table15691314[[#This Row],['#]],[1]!Table14[#Data],12,FALSE)</f>
        <v>27</v>
      </c>
      <c r="B7" s="2">
        <v>6</v>
      </c>
      <c r="C7" s="1" t="str">
        <f>VLOOKUP(Table15691314[[#This Row],['#]],[1]!Table14[#Data],2,FALSE)</f>
        <v>Adding Then</v>
      </c>
      <c r="D7" s="1" t="str">
        <f>VLOOKUP(Table15691314[[#This Row],['#]],[1]!Table14[#Data],6,FALSE)</f>
        <v>Adding duplicate Then</v>
      </c>
      <c r="E7" s="1" t="s">
        <v>4</v>
      </c>
      <c r="F7" s="3"/>
    </row>
    <row r="8" spans="1:7" x14ac:dyDescent="0.25">
      <c r="A8" s="1">
        <f>VLOOKUP(Table15691314[[#This Row],['#]],[1]!Table14[#Data],12,FALSE)</f>
        <v>27</v>
      </c>
      <c r="B8" s="2">
        <v>8</v>
      </c>
      <c r="C8" s="1" t="str">
        <f>VLOOKUP(Table15691314[[#This Row],['#]],[1]!Table14[#Data],2,FALSE)</f>
        <v>Adding Given</v>
      </c>
      <c r="D8" s="1" t="str">
        <f>VLOOKUP(Table15691314[[#This Row],['#]],[1]!Table14[#Data],6,FALSE)</f>
        <v>Max length of Given description by typing</v>
      </c>
      <c r="E8" s="1" t="s">
        <v>4</v>
      </c>
      <c r="F8" s="3"/>
    </row>
    <row r="9" spans="1:7" x14ac:dyDescent="0.25">
      <c r="A9" s="1">
        <f>VLOOKUP(Table15691314[[#This Row],['#]],[1]!Table14[#Data],12,FALSE)</f>
        <v>27</v>
      </c>
      <c r="B9" s="2">
        <v>9</v>
      </c>
      <c r="C9" s="1" t="str">
        <f>VLOOKUP(Table15691314[[#This Row],['#]],[1]!Table14[#Data],2,FALSE)</f>
        <v>Adding Then</v>
      </c>
      <c r="D9" s="1" t="str">
        <f>VLOOKUP(Table15691314[[#This Row],['#]],[1]!Table14[#Data],6,FALSE)</f>
        <v>Max length of Then description by typing</v>
      </c>
      <c r="E9" s="1" t="s">
        <v>4</v>
      </c>
      <c r="F9" s="3"/>
    </row>
    <row r="10" spans="1:7" x14ac:dyDescent="0.25">
      <c r="A10" s="1">
        <f>VLOOKUP(Table15691314[[#This Row],['#]],[1]!Table14[#Data],12,FALSE)</f>
        <v>27</v>
      </c>
      <c r="B10" s="2">
        <v>10</v>
      </c>
      <c r="C10" s="1" t="str">
        <f>VLOOKUP(Table15691314[[#This Row],['#]],[1]!Table14[#Data],2,FALSE)</f>
        <v>Adding Given</v>
      </c>
      <c r="D10" s="1" t="str">
        <f>VLOOKUP(Table15691314[[#This Row],['#]],[1]!Table14[#Data],6,FALSE)</f>
        <v>Adding New Given with non-alpabethic or non-numerical characters</v>
      </c>
      <c r="E10" s="1" t="s">
        <v>4</v>
      </c>
      <c r="F10" s="3"/>
    </row>
    <row r="11" spans="1:7" x14ac:dyDescent="0.25">
      <c r="A11" s="1">
        <f>VLOOKUP(Table15691314[[#This Row],['#]],[1]!Table14[#Data],12,FALSE)</f>
        <v>27</v>
      </c>
      <c r="B11" s="2">
        <v>11</v>
      </c>
      <c r="C11" s="1" t="str">
        <f>VLOOKUP(Table15691314[[#This Row],['#]],[1]!Table14[#Data],2,FALSE)</f>
        <v>Adding Then</v>
      </c>
      <c r="D11" s="1" t="str">
        <f>VLOOKUP(Table15691314[[#This Row],['#]],[1]!Table14[#Data],6,FALSE)</f>
        <v>Adding New Then with non-alpabethic or non-numerical characters</v>
      </c>
      <c r="E11" s="1" t="s">
        <v>4</v>
      </c>
      <c r="F11" s="3"/>
      <c r="G11" s="4"/>
    </row>
    <row r="12" spans="1:7" x14ac:dyDescent="0.25">
      <c r="A12" s="1">
        <f>VLOOKUP(Table15691314[[#This Row],['#]],[1]!Table14[#Data],12,FALSE)</f>
        <v>27</v>
      </c>
      <c r="B12" s="2">
        <v>12</v>
      </c>
      <c r="C12" s="1" t="str">
        <f>VLOOKUP(Table15691314[[#This Row],['#]],[1]!Table14[#Data],2,FALSE)</f>
        <v>Adding Given</v>
      </c>
      <c r="D12" s="1" t="str">
        <f>VLOOKUP(Table15691314[[#This Row],['#]],[1]!Table14[#Data],6,FALSE)</f>
        <v>Adding New Given with only lowercase characters</v>
      </c>
      <c r="E12" s="1" t="s">
        <v>4</v>
      </c>
      <c r="F12" s="3"/>
      <c r="G12" s="4"/>
    </row>
    <row r="13" spans="1:7" x14ac:dyDescent="0.25">
      <c r="A13" s="1">
        <f>VLOOKUP(Table15691314[[#This Row],['#]],[1]!Table14[#Data],12,FALSE)</f>
        <v>27</v>
      </c>
      <c r="B13" s="2">
        <v>13</v>
      </c>
      <c r="C13" s="1" t="str">
        <f>VLOOKUP(Table15691314[[#This Row],['#]],[1]!Table14[#Data],2,FALSE)</f>
        <v>Adding Then</v>
      </c>
      <c r="D13" s="1" t="str">
        <f>VLOOKUP(Table15691314[[#This Row],['#]],[1]!Table14[#Data],6,FALSE)</f>
        <v>Adding New Then with only lowercase characters</v>
      </c>
      <c r="E13" s="1" t="s">
        <v>4</v>
      </c>
      <c r="F13" s="3"/>
      <c r="G13" s="4"/>
    </row>
    <row r="14" spans="1:7" x14ac:dyDescent="0.25">
      <c r="A14" s="1">
        <f>VLOOKUP(Table15691314[[#This Row],['#]],[1]!Table14[#Data],12,FALSE)</f>
        <v>27</v>
      </c>
      <c r="B14" s="2">
        <v>14</v>
      </c>
      <c r="C14" s="1" t="str">
        <f>VLOOKUP(Table15691314[[#This Row],['#]],[1]!Table14[#Data],2,FALSE)</f>
        <v>Adding Given</v>
      </c>
      <c r="D14" s="1" t="str">
        <f>VLOOKUP(Table15691314[[#This Row],['#]],[1]!Table14[#Data],6,FALSE)</f>
        <v>Given prefix</v>
      </c>
      <c r="E14" s="1" t="s">
        <v>4</v>
      </c>
      <c r="F14" s="3"/>
      <c r="G14" s="4"/>
    </row>
    <row r="15" spans="1:7" x14ac:dyDescent="0.25">
      <c r="A15" s="1">
        <f>VLOOKUP(Table15691314[[#This Row],['#]],[1]!Table14[#Data],12,FALSE)</f>
        <v>27</v>
      </c>
      <c r="B15" s="2">
        <v>15</v>
      </c>
      <c r="C15" s="1" t="str">
        <f>VLOOKUP(Table15691314[[#This Row],['#]],[1]!Table14[#Data],2,FALSE)</f>
        <v>Adding Then</v>
      </c>
      <c r="D15" s="1" t="str">
        <f>VLOOKUP(Table15691314[[#This Row],['#]],[1]!Table14[#Data],6,FALSE)</f>
        <v>Then prefix</v>
      </c>
      <c r="E15" s="1" t="s">
        <v>4</v>
      </c>
      <c r="F15" s="3"/>
      <c r="G15" s="4"/>
    </row>
    <row r="16" spans="1:7" x14ac:dyDescent="0.25">
      <c r="A16" s="1">
        <f>VLOOKUP(Table15691314[[#This Row],['#]],[1]!Table14[#Data],12,FALSE)</f>
        <v>27</v>
      </c>
      <c r="B16" s="2">
        <v>61</v>
      </c>
      <c r="C16" s="1" t="str">
        <f>VLOOKUP(Table15691314[[#This Row],['#]],[1]!Table14[#Data],2,FALSE)</f>
        <v>Adding Given</v>
      </c>
      <c r="D16" s="1" t="str">
        <f>VLOOKUP(Table15691314[[#This Row],['#]],[1]!Table14[#Data],6,FALSE)</f>
        <v>Given helper function with no exception</v>
      </c>
      <c r="E16" s="1" t="s">
        <v>4</v>
      </c>
      <c r="F16" s="3"/>
    </row>
    <row r="17" spans="1:6" x14ac:dyDescent="0.25">
      <c r="A17" s="1">
        <f>VLOOKUP(Table15691314[[#This Row],['#]],[1]!Table14[#Data],12,FALSE)</f>
        <v>27</v>
      </c>
      <c r="B17" s="2">
        <v>62</v>
      </c>
      <c r="C17" s="1" t="str">
        <f>VLOOKUP(Table15691314[[#This Row],['#]],[1]!Table14[#Data],2,FALSE)</f>
        <v>Adding Then</v>
      </c>
      <c r="D17" s="1" t="str">
        <f>VLOOKUP(Table15691314[[#This Row],['#]],[1]!Table14[#Data],6,FALSE)</f>
        <v>Then helper function with no exception</v>
      </c>
      <c r="E17" s="1" t="s">
        <v>4</v>
      </c>
      <c r="F17" s="3"/>
    </row>
    <row r="18" spans="1:6" x14ac:dyDescent="0.25">
      <c r="A18" s="1">
        <f>VLOOKUP(Table15691314[[#This Row],['#]],[1]!Table14[#Data],12,FALSE)</f>
        <v>27</v>
      </c>
      <c r="B18" s="2">
        <v>64</v>
      </c>
      <c r="C18" s="1" t="str">
        <f>VLOOKUP(Table15691314[[#This Row],['#]],[1]!Table14[#Data],2,FALSE)</f>
        <v>Adding Given</v>
      </c>
      <c r="D18" s="1" t="str">
        <f>VLOOKUP(Table15691314[[#This Row],['#]],[1]!Table14[#Data],6,FALSE)</f>
        <v>Max length of Given description by copying</v>
      </c>
      <c r="E18" s="1" t="s">
        <v>4</v>
      </c>
      <c r="F18" s="3"/>
    </row>
    <row r="19" spans="1:6" x14ac:dyDescent="0.25">
      <c r="A19" s="1">
        <f>VLOOKUP(Table15691314[[#This Row],['#]],[1]!Table14[#Data],12,FALSE)</f>
        <v>27</v>
      </c>
      <c r="B19" s="2">
        <v>65</v>
      </c>
      <c r="C19" s="1" t="str">
        <f>VLOOKUP(Table15691314[[#This Row],['#]],[1]!Table14[#Data],2,FALSE)</f>
        <v>Adding Then</v>
      </c>
      <c r="D19" s="1" t="str">
        <f>VLOOKUP(Table15691314[[#This Row],['#]],[1]!Table14[#Data],6,FALSE)</f>
        <v>Max length of Then description by copying</v>
      </c>
      <c r="E19" s="1" t="s">
        <v>4</v>
      </c>
      <c r="F19" s="3"/>
    </row>
    <row r="20" spans="1:6" x14ac:dyDescent="0.25">
      <c r="A20" s="1">
        <f>VLOOKUP(Table15691314[[#This Row],['#]],[1]!Table14[#Data],12,FALSE)</f>
        <v>27</v>
      </c>
      <c r="B20" s="2">
        <v>66</v>
      </c>
      <c r="C20" s="1" t="str">
        <f>VLOOKUP(Table15691314[[#This Row],['#]],[1]!Table14[#Data],2,FALSE)</f>
        <v>Adding Given</v>
      </c>
      <c r="D20" s="1" t="str">
        <f>VLOOKUP(Table15691314[[#This Row],['#]],[1]!Table14[#Data],6,FALSE)</f>
        <v>Max length of Given description by typing 2</v>
      </c>
      <c r="E20" s="1" t="s">
        <v>4</v>
      </c>
      <c r="F20" s="3"/>
    </row>
    <row r="21" spans="1:6" x14ac:dyDescent="0.25">
      <c r="A21" s="1">
        <f>VLOOKUP(Table15691314[[#This Row],['#]],[1]!Table14[#Data],12,FALSE)</f>
        <v>27</v>
      </c>
      <c r="B21" s="2">
        <v>67</v>
      </c>
      <c r="C21" s="1" t="str">
        <f>VLOOKUP(Table15691314[[#This Row],['#]],[1]!Table14[#Data],2,FALSE)</f>
        <v>Adding Then</v>
      </c>
      <c r="D21" s="1" t="str">
        <f>VLOOKUP(Table15691314[[#This Row],['#]],[1]!Table14[#Data],6,FALSE)</f>
        <v>Max length of Then description by typing 2</v>
      </c>
      <c r="E21" s="1" t="s">
        <v>4</v>
      </c>
      <c r="F21" s="3"/>
    </row>
    <row r="22" spans="1:6" x14ac:dyDescent="0.25">
      <c r="A22" s="1">
        <f>VLOOKUP(Table15691314[[#This Row],['#]],[1]!Table14[#Data],12,FALSE)</f>
        <v>28</v>
      </c>
      <c r="B22" s="2">
        <v>28</v>
      </c>
      <c r="C22" s="1" t="str">
        <f>VLOOKUP(Table15691314[[#This Row],['#]],[1]!Table14[#Data],2,FALSE)</f>
        <v>Removing Given</v>
      </c>
      <c r="D22" s="1" t="str">
        <f>VLOOKUP(Table15691314[[#This Row],['#]],[1]!Table14[#Data],6,FALSE)</f>
        <v>Remove Given</v>
      </c>
      <c r="E22" s="1" t="s">
        <v>4</v>
      </c>
      <c r="F22" s="3"/>
    </row>
    <row r="23" spans="1:6" x14ac:dyDescent="0.25">
      <c r="A23" s="1">
        <f>VLOOKUP(Table15691314[[#This Row],['#]],[1]!Table14[#Data],12,FALSE)</f>
        <v>28</v>
      </c>
      <c r="B23" s="2">
        <v>29</v>
      </c>
      <c r="C23" s="1" t="str">
        <f>VLOOKUP(Table15691314[[#This Row],['#]],[1]!Table14[#Data],2,FALSE)</f>
        <v>Removing Given</v>
      </c>
      <c r="D23" s="1" t="str">
        <f>VLOOKUP(Table15691314[[#This Row],['#]],[1]!Table14[#Data],6,FALSE)</f>
        <v>Remove Given step 2a</v>
      </c>
      <c r="E23" s="1" t="s">
        <v>4</v>
      </c>
      <c r="F23" s="3"/>
    </row>
    <row r="24" spans="1:6" x14ac:dyDescent="0.25">
      <c r="A24" s="1">
        <f>VLOOKUP(Table15691314[[#This Row],['#]],[1]!Table14[#Data],12,FALSE)</f>
        <v>28</v>
      </c>
      <c r="B24" s="2">
        <v>30</v>
      </c>
      <c r="C24" s="1" t="str">
        <f>VLOOKUP(Table15691314[[#This Row],['#]],[1]!Table14[#Data],2,FALSE)</f>
        <v>Removing Given</v>
      </c>
      <c r="D24" s="1" t="str">
        <f>VLOOKUP(Table15691314[[#This Row],['#]],[1]!Table14[#Data],6,FALSE)</f>
        <v>Remove Given step 3a</v>
      </c>
      <c r="E24" s="1" t="s">
        <v>4</v>
      </c>
      <c r="F24" s="3"/>
    </row>
    <row r="25" spans="1:6" x14ac:dyDescent="0.25">
      <c r="A25" s="1">
        <f>VLOOKUP(Table15691314[[#This Row],['#]],[1]!Table14[#Data],12,FALSE)</f>
        <v>28</v>
      </c>
      <c r="B25" s="2">
        <v>31</v>
      </c>
      <c r="C25" s="1" t="str">
        <f>VLOOKUP(Table15691314[[#This Row],['#]],[1]!Table14[#Data],2,FALSE)</f>
        <v>Removing Given</v>
      </c>
      <c r="D25" s="1" t="str">
        <f>VLOOKUP(Table15691314[[#This Row],['#]],[1]!Table14[#Data],6,FALSE)</f>
        <v>Remove Given step 2b</v>
      </c>
      <c r="E25" s="1" t="s">
        <v>4</v>
      </c>
      <c r="F25" s="3"/>
    </row>
    <row r="26" spans="1:6" x14ac:dyDescent="0.25">
      <c r="A26" s="1">
        <f>VLOOKUP(Table15691314[[#This Row],['#]],[1]!Table14[#Data],12,FALSE)</f>
        <v>28</v>
      </c>
      <c r="B26" s="2">
        <v>32</v>
      </c>
      <c r="C26" s="1" t="str">
        <f>VLOOKUP(Table15691314[[#This Row],['#]],[1]!Table14[#Data],2,FALSE)</f>
        <v>Removing Given</v>
      </c>
      <c r="D26" s="1" t="str">
        <f>VLOOKUP(Table15691314[[#This Row],['#]],[1]!Table14[#Data],6,FALSE)</f>
        <v>Remove Given step 3b</v>
      </c>
      <c r="E26" s="1" t="s">
        <v>4</v>
      </c>
      <c r="F26" s="3"/>
    </row>
    <row r="27" spans="1:6" x14ac:dyDescent="0.25">
      <c r="A27" s="1">
        <f>VLOOKUP(Table15691314[[#This Row],['#]],[1]!Table14[#Data],12,FALSE)</f>
        <v>28</v>
      </c>
      <c r="B27" s="2">
        <v>33</v>
      </c>
      <c r="C27" s="1" t="str">
        <f>VLOOKUP(Table15691314[[#This Row],['#]],[1]!Table14[#Data],2,FALSE)</f>
        <v>Removing Then</v>
      </c>
      <c r="D27" s="1" t="str">
        <f>VLOOKUP(Table15691314[[#This Row],['#]],[1]!Table14[#Data],6,FALSE)</f>
        <v>Remove Then</v>
      </c>
      <c r="E27" s="1" t="s">
        <v>4</v>
      </c>
      <c r="F27" s="3"/>
    </row>
    <row r="28" spans="1:6" x14ac:dyDescent="0.25">
      <c r="A28" s="1">
        <f>VLOOKUP(Table15691314[[#This Row],['#]],[1]!Table14[#Data],12,FALSE)</f>
        <v>28</v>
      </c>
      <c r="B28" s="2">
        <v>34</v>
      </c>
      <c r="C28" s="1" t="str">
        <f>VLOOKUP(Table15691314[[#This Row],['#]],[1]!Table14[#Data],2,FALSE)</f>
        <v>Removing Then</v>
      </c>
      <c r="D28" s="1" t="str">
        <f>VLOOKUP(Table15691314[[#This Row],['#]],[1]!Table14[#Data],6,FALSE)</f>
        <v>Remove Then step 2a</v>
      </c>
      <c r="E28" s="1" t="s">
        <v>4</v>
      </c>
      <c r="F28" s="3"/>
    </row>
    <row r="29" spans="1:6" x14ac:dyDescent="0.25">
      <c r="A29" s="1">
        <f>VLOOKUP(Table15691314[[#This Row],['#]],[1]!Table14[#Data],12,FALSE)</f>
        <v>28</v>
      </c>
      <c r="B29" s="2">
        <v>35</v>
      </c>
      <c r="C29" s="1" t="str">
        <f>VLOOKUP(Table15691314[[#This Row],['#]],[1]!Table14[#Data],2,FALSE)</f>
        <v>Removing Then</v>
      </c>
      <c r="D29" s="1" t="str">
        <f>VLOOKUP(Table15691314[[#This Row],['#]],[1]!Table14[#Data],6,FALSE)</f>
        <v>Remove Then step 3a</v>
      </c>
      <c r="E29" s="1" t="s">
        <v>4</v>
      </c>
      <c r="F29" s="3"/>
    </row>
    <row r="30" spans="1:6" x14ac:dyDescent="0.25">
      <c r="A30" s="1">
        <f>VLOOKUP(Table15691314[[#This Row],['#]],[1]!Table14[#Data],12,FALSE)</f>
        <v>28</v>
      </c>
      <c r="B30" s="2">
        <v>36</v>
      </c>
      <c r="C30" s="1" t="str">
        <f>VLOOKUP(Table15691314[[#This Row],['#]],[1]!Table14[#Data],2,FALSE)</f>
        <v>Removing Then</v>
      </c>
      <c r="D30" s="1" t="str">
        <f>VLOOKUP(Table15691314[[#This Row],['#]],[1]!Table14[#Data],6,FALSE)</f>
        <v>Remove Then step 2b</v>
      </c>
      <c r="E30" s="1" t="s">
        <v>4</v>
      </c>
      <c r="F30" s="3"/>
    </row>
    <row r="31" spans="1:6" x14ac:dyDescent="0.25">
      <c r="A31" s="1">
        <f>VLOOKUP(Table15691314[[#This Row],['#]],[1]!Table14[#Data],12,FALSE)</f>
        <v>28</v>
      </c>
      <c r="B31" s="2">
        <v>37</v>
      </c>
      <c r="C31" s="1" t="str">
        <f>VLOOKUP(Table15691314[[#This Row],['#]],[1]!Table14[#Data],2,FALSE)</f>
        <v>Removing Then</v>
      </c>
      <c r="D31" s="1" t="str">
        <f>VLOOKUP(Table15691314[[#This Row],['#]],[1]!Table14[#Data],6,FALSE)</f>
        <v>Remove Then step 3b</v>
      </c>
      <c r="E31" s="1" t="s">
        <v>4</v>
      </c>
      <c r="F31" s="3"/>
    </row>
    <row r="32" spans="1:6" x14ac:dyDescent="0.25">
      <c r="A32" s="1">
        <f>VLOOKUP(Table15691314[[#This Row],['#]],[1]!Table14[#Data],12,FALSE)</f>
        <v>28</v>
      </c>
      <c r="B32" s="2">
        <v>38</v>
      </c>
      <c r="C32" s="1" t="str">
        <f>VLOOKUP(Table15691314[[#This Row],['#]],[1]!Table14[#Data],2,FALSE)</f>
        <v>Removing Given</v>
      </c>
      <c r="D32" s="1" t="str">
        <f>VLOOKUP(Table15691314[[#This Row],['#]],[1]!Table14[#Data],6,FALSE)</f>
        <v>Remove Duplicate Given</v>
      </c>
      <c r="E32" s="1" t="s">
        <v>4</v>
      </c>
      <c r="F32" s="3"/>
    </row>
    <row r="33" spans="1:7" x14ac:dyDescent="0.25">
      <c r="A33" s="1">
        <f>VLOOKUP(Table15691314[[#This Row],['#]],[1]!Table14[#Data],12,FALSE)</f>
        <v>28</v>
      </c>
      <c r="B33" s="2">
        <v>39</v>
      </c>
      <c r="C33" s="1" t="str">
        <f>VLOOKUP(Table15691314[[#This Row],['#]],[1]!Table14[#Data],2,FALSE)</f>
        <v>Removing Then</v>
      </c>
      <c r="D33" s="1" t="str">
        <f>VLOOKUP(Table15691314[[#This Row],['#]],[1]!Table14[#Data],6,FALSE)</f>
        <v>Remove Duplicate Then</v>
      </c>
      <c r="E33" s="1" t="s">
        <v>4</v>
      </c>
      <c r="F33" s="3"/>
    </row>
    <row r="34" spans="1:7" x14ac:dyDescent="0.25">
      <c r="A34" s="1">
        <f>VLOOKUP(Table15691314[[#This Row],['#]],[1]!Table14[#Data],12,FALSE)</f>
        <v>28</v>
      </c>
      <c r="B34" s="2">
        <v>40</v>
      </c>
      <c r="C34" s="1" t="str">
        <f>VLOOKUP(Table15691314[[#This Row],['#]],[1]!Table14[#Data],2,FALSE)</f>
        <v>Removing Given</v>
      </c>
      <c r="D34" s="1" t="str">
        <f>VLOOKUP(Table15691314[[#This Row],['#]],[1]!Table14[#Data],6,FALSE)</f>
        <v>Remove Given with non-alpabethic or non-numerical characters 1a</v>
      </c>
      <c r="E34" s="1" t="s">
        <v>4</v>
      </c>
      <c r="F34" s="3"/>
    </row>
    <row r="35" spans="1:7" x14ac:dyDescent="0.25">
      <c r="A35" s="1">
        <f>VLOOKUP(Table15691314[[#This Row],['#]],[1]!Table14[#Data],12,FALSE)</f>
        <v>28</v>
      </c>
      <c r="B35" s="2">
        <v>41</v>
      </c>
      <c r="C35" s="1" t="str">
        <f>VLOOKUP(Table15691314[[#This Row],['#]],[1]!Table14[#Data],2,FALSE)</f>
        <v>Removing Given</v>
      </c>
      <c r="D35" s="1" t="str">
        <f>VLOOKUP(Table15691314[[#This Row],['#]],[1]!Table14[#Data],6,FALSE)</f>
        <v>Remove Given with non-alpabethic or non-numerical characters 1b</v>
      </c>
      <c r="E35" s="1" t="s">
        <v>4</v>
      </c>
      <c r="F35" s="3"/>
    </row>
    <row r="36" spans="1:7" x14ac:dyDescent="0.25">
      <c r="A36" s="1">
        <f>VLOOKUP(Table15691314[[#This Row],['#]],[1]!Table14[#Data],12,FALSE)</f>
        <v>28</v>
      </c>
      <c r="B36" s="2">
        <v>42</v>
      </c>
      <c r="C36" s="1" t="str">
        <f>VLOOKUP(Table15691314[[#This Row],['#]],[1]!Table14[#Data],2,FALSE)</f>
        <v>Removing Then</v>
      </c>
      <c r="D36" s="1" t="str">
        <f>VLOOKUP(Table15691314[[#This Row],['#]],[1]!Table14[#Data],6,FALSE)</f>
        <v>Remove Then with non-alpabethic or non-numerical characters 1a</v>
      </c>
      <c r="E36" s="1" t="s">
        <v>4</v>
      </c>
      <c r="F36" s="3"/>
    </row>
    <row r="37" spans="1:7" x14ac:dyDescent="0.25">
      <c r="A37" s="1">
        <f>VLOOKUP(Table15691314[[#This Row],['#]],[1]!Table14[#Data],12,FALSE)</f>
        <v>28</v>
      </c>
      <c r="B37" s="2">
        <v>43</v>
      </c>
      <c r="C37" s="1" t="str">
        <f>VLOOKUP(Table15691314[[#This Row],['#]],[1]!Table14[#Data],2,FALSE)</f>
        <v>Removing Then</v>
      </c>
      <c r="D37" s="1" t="str">
        <f>VLOOKUP(Table15691314[[#This Row],['#]],[1]!Table14[#Data],6,FALSE)</f>
        <v>Remove Then with non-alpabethic or non-numerical characters 1b</v>
      </c>
      <c r="E37" s="1" t="s">
        <v>4</v>
      </c>
      <c r="F37" s="3"/>
    </row>
    <row r="38" spans="1:7" x14ac:dyDescent="0.25">
      <c r="A38" s="1">
        <f>VLOOKUP(Table15691314[[#This Row],['#]],[1]!Table14[#Data],12,FALSE)</f>
        <v>30</v>
      </c>
      <c r="B38" s="2">
        <v>16</v>
      </c>
      <c r="C38" s="1" t="str">
        <f>VLOOKUP(Table15691314[[#This Row],['#]],[1]!Table14[#Data],2,FALSE)</f>
        <v>Updating Given</v>
      </c>
      <c r="D38" s="1" t="str">
        <f>VLOOKUP(Table15691314[[#This Row],['#]],[1]!Table14[#Data],6,FALSE)</f>
        <v>Rename "Valid Given" to "Renamed Valid Given"</v>
      </c>
      <c r="E38" s="1" t="s">
        <v>4</v>
      </c>
      <c r="F38" s="3"/>
      <c r="G38" s="4"/>
    </row>
    <row r="39" spans="1:7" x14ac:dyDescent="0.25">
      <c r="A39" s="1">
        <f>VLOOKUP(Table15691314[[#This Row],['#]],[1]!Table14[#Data],12,FALSE)</f>
        <v>30</v>
      </c>
      <c r="B39" s="2">
        <v>17</v>
      </c>
      <c r="C39" s="1" t="str">
        <f>VLOOKUP(Table15691314[[#This Row],['#]],[1]!Table14[#Data],2,FALSE)</f>
        <v>Updating Given</v>
      </c>
      <c r="D39" s="1" t="str">
        <f>VLOOKUP(Table15691314[[#This Row],['#]],[1]!Table14[#Data],6,FALSE)</f>
        <v>Rename "Valid Given" to "Renamed Valid Given" step 2a</v>
      </c>
      <c r="E39" s="1" t="s">
        <v>4</v>
      </c>
      <c r="F39" s="3"/>
    </row>
    <row r="40" spans="1:7" x14ac:dyDescent="0.25">
      <c r="A40" s="1">
        <f>VLOOKUP(Table15691314[[#This Row],['#]],[1]!Table14[#Data],12,FALSE)</f>
        <v>30</v>
      </c>
      <c r="B40" s="2">
        <v>18</v>
      </c>
      <c r="C40" s="1" t="str">
        <f>VLOOKUP(Table15691314[[#This Row],['#]],[1]!Table14[#Data],2,FALSE)</f>
        <v>Updating Given</v>
      </c>
      <c r="D40" s="1" t="str">
        <f>VLOOKUP(Table15691314[[#This Row],['#]],[1]!Table14[#Data],6,FALSE)</f>
        <v>Revert Rename of Given</v>
      </c>
      <c r="E40" s="1" t="s">
        <v>4</v>
      </c>
      <c r="F40" s="3"/>
    </row>
    <row r="41" spans="1:7" x14ac:dyDescent="0.25">
      <c r="A41" s="1">
        <f>VLOOKUP(Table15691314[[#This Row],['#]],[1]!Table14[#Data],12,FALSE)</f>
        <v>30</v>
      </c>
      <c r="B41" s="2">
        <v>19</v>
      </c>
      <c r="C41" s="1" t="str">
        <f>VLOOKUP(Table15691314[[#This Row],['#]],[1]!Table14[#Data],2,FALSE)</f>
        <v>Updating Given</v>
      </c>
      <c r="D41" s="1" t="str">
        <f>VLOOKUP(Table15691314[[#This Row],['#]],[1]!Table14[#Data],6,FALSE)</f>
        <v>Revert Rename of Given step 2</v>
      </c>
      <c r="E41" s="1" t="s">
        <v>4</v>
      </c>
      <c r="F41" s="3"/>
    </row>
    <row r="42" spans="1:7" x14ac:dyDescent="0.25">
      <c r="A42" s="1">
        <f>VLOOKUP(Table15691314[[#This Row],['#]],[1]!Table14[#Data],12,FALSE)</f>
        <v>30</v>
      </c>
      <c r="B42" s="2">
        <v>20</v>
      </c>
      <c r="C42" s="1" t="str">
        <f>VLOOKUP(Table15691314[[#This Row],['#]],[1]!Table14[#Data],2,FALSE)</f>
        <v>Updating When</v>
      </c>
      <c r="D42" s="1" t="str">
        <f>VLOOKUP(Table15691314[[#This Row],['#]],[1]!Table14[#Data],6,FALSE)</f>
        <v>Rename "Valid When" to "Renamed Valid When"</v>
      </c>
      <c r="E42" s="1" t="s">
        <v>4</v>
      </c>
      <c r="F42" s="3"/>
    </row>
    <row r="43" spans="1:7" x14ac:dyDescent="0.25">
      <c r="A43" s="1">
        <f>VLOOKUP(Table15691314[[#This Row],['#]],[1]!Table14[#Data],12,FALSE)</f>
        <v>30</v>
      </c>
      <c r="B43" s="2">
        <v>21</v>
      </c>
      <c r="C43" s="1" t="str">
        <f>VLOOKUP(Table15691314[[#This Row],['#]],[1]!Table14[#Data],2,FALSE)</f>
        <v>Updating When</v>
      </c>
      <c r="D43" s="1" t="str">
        <f>VLOOKUP(Table15691314[[#This Row],['#]],[1]!Table14[#Data],6,FALSE)</f>
        <v>Rename "Valid When" to "Renamed Valid When" step 2a</v>
      </c>
      <c r="E43" s="1" t="s">
        <v>4</v>
      </c>
      <c r="F43" s="3"/>
    </row>
    <row r="44" spans="1:7" x14ac:dyDescent="0.25">
      <c r="A44" s="1">
        <f>VLOOKUP(Table15691314[[#This Row],['#]],[1]!Table14[#Data],12,FALSE)</f>
        <v>30</v>
      </c>
      <c r="B44" s="2">
        <v>22</v>
      </c>
      <c r="C44" s="1" t="str">
        <f>VLOOKUP(Table15691314[[#This Row],['#]],[1]!Table14[#Data],2,FALSE)</f>
        <v>Updating When</v>
      </c>
      <c r="D44" s="1" t="str">
        <f>VLOOKUP(Table15691314[[#This Row],['#]],[1]!Table14[#Data],6,FALSE)</f>
        <v>Revert Rename of When</v>
      </c>
      <c r="E44" s="1" t="s">
        <v>4</v>
      </c>
      <c r="F44" s="3"/>
    </row>
    <row r="45" spans="1:7" x14ac:dyDescent="0.25">
      <c r="A45" s="1">
        <f>VLOOKUP(Table15691314[[#This Row],['#]],[1]!Table14[#Data],12,FALSE)</f>
        <v>30</v>
      </c>
      <c r="B45" s="2">
        <v>23</v>
      </c>
      <c r="C45" s="1" t="str">
        <f>VLOOKUP(Table15691314[[#This Row],['#]],[1]!Table14[#Data],2,FALSE)</f>
        <v>Updating When</v>
      </c>
      <c r="D45" s="1" t="str">
        <f>VLOOKUP(Table15691314[[#This Row],['#]],[1]!Table14[#Data],6,FALSE)</f>
        <v>Revert Rename of When step 2</v>
      </c>
      <c r="E45" s="1" t="s">
        <v>4</v>
      </c>
      <c r="F45" s="3"/>
    </row>
    <row r="46" spans="1:7" x14ac:dyDescent="0.25">
      <c r="A46" s="1">
        <f>VLOOKUP(Table15691314[[#This Row],['#]],[1]!Table14[#Data],12,FALSE)</f>
        <v>30</v>
      </c>
      <c r="B46" s="2">
        <v>24</v>
      </c>
      <c r="C46" s="1" t="str">
        <f>VLOOKUP(Table15691314[[#This Row],['#]],[1]!Table14[#Data],2,FALSE)</f>
        <v>Updating Then</v>
      </c>
      <c r="D46" s="1" t="str">
        <f>VLOOKUP(Table15691314[[#This Row],['#]],[1]!Table14[#Data],6,FALSE)</f>
        <v>Rename "Valid Then" to "Renamed Valid Then"</v>
      </c>
      <c r="E46" s="1" t="s">
        <v>1</v>
      </c>
      <c r="F46" s="3" t="s">
        <v>42</v>
      </c>
      <c r="G46" s="4">
        <v>79</v>
      </c>
    </row>
    <row r="47" spans="1:7" x14ac:dyDescent="0.25">
      <c r="A47" s="1">
        <f>VLOOKUP(Table15691314[[#This Row],['#]],[1]!Table14[#Data],12,FALSE)</f>
        <v>30</v>
      </c>
      <c r="B47" s="2">
        <v>25</v>
      </c>
      <c r="C47" s="1" t="str">
        <f>VLOOKUP(Table15691314[[#This Row],['#]],[1]!Table14[#Data],2,FALSE)</f>
        <v>Updating Then</v>
      </c>
      <c r="D47" s="1" t="str">
        <f>VLOOKUP(Table15691314[[#This Row],['#]],[1]!Table14[#Data],6,FALSE)</f>
        <v>Rename "Valid Then" to "Renamed Valid Then" step 2a</v>
      </c>
      <c r="E47" s="1" t="s">
        <v>1</v>
      </c>
      <c r="F47" s="3" t="s">
        <v>42</v>
      </c>
      <c r="G47" s="4">
        <v>79</v>
      </c>
    </row>
    <row r="48" spans="1:7" x14ac:dyDescent="0.25">
      <c r="A48" s="1">
        <f>VLOOKUP(Table15691314[[#This Row],['#]],[1]!Table14[#Data],12,FALSE)</f>
        <v>30</v>
      </c>
      <c r="B48" s="2">
        <v>26</v>
      </c>
      <c r="C48" s="1" t="str">
        <f>VLOOKUP(Table15691314[[#This Row],['#]],[1]!Table14[#Data],2,FALSE)</f>
        <v>Updating Then</v>
      </c>
      <c r="D48" s="1" t="str">
        <f>VLOOKUP(Table15691314[[#This Row],['#]],[1]!Table14[#Data],6,FALSE)</f>
        <v>Revert Rename of Then</v>
      </c>
      <c r="E48" s="1" t="s">
        <v>1</v>
      </c>
      <c r="F48" s="3" t="s">
        <v>42</v>
      </c>
      <c r="G48" s="4">
        <v>79</v>
      </c>
    </row>
    <row r="49" spans="1:7" x14ac:dyDescent="0.25">
      <c r="A49" s="1">
        <f>VLOOKUP(Table15691314[[#This Row],['#]],[1]!Table14[#Data],12,FALSE)</f>
        <v>30</v>
      </c>
      <c r="B49" s="2">
        <v>27</v>
      </c>
      <c r="C49" s="1" t="str">
        <f>VLOOKUP(Table15691314[[#This Row],['#]],[1]!Table14[#Data],2,FALSE)</f>
        <v>Updating Then</v>
      </c>
      <c r="D49" s="1" t="str">
        <f>VLOOKUP(Table15691314[[#This Row],['#]],[1]!Table14[#Data],6,FALSE)</f>
        <v>Revert Rename of Then step 2</v>
      </c>
      <c r="E49" s="1" t="s">
        <v>1</v>
      </c>
      <c r="F49" s="3" t="s">
        <v>42</v>
      </c>
      <c r="G49" s="4">
        <v>79</v>
      </c>
    </row>
    <row r="50" spans="1:7" ht="45" x14ac:dyDescent="0.25">
      <c r="A50" s="1">
        <f>VLOOKUP(Table15691314[[#This Row],['#]],[1]!Table14[#Data],12,FALSE)</f>
        <v>30</v>
      </c>
      <c r="B50" s="2">
        <v>44</v>
      </c>
      <c r="C50" s="1" t="str">
        <f>VLOOKUP(Table15691314[[#This Row],['#]],[1]!Table14[#Data],2,FALSE)</f>
        <v>Updating Given</v>
      </c>
      <c r="D50" s="1" t="str">
        <f>VLOOKUP(Table15691314[[#This Row],['#]],[1]!Table14[#Data],6,FALSE)</f>
        <v>Rename with other prefix</v>
      </c>
      <c r="E50" s="1" t="s">
        <v>1</v>
      </c>
      <c r="F50" s="3" t="s">
        <v>28</v>
      </c>
      <c r="G50" s="4">
        <v>51</v>
      </c>
    </row>
    <row r="51" spans="1:7" x14ac:dyDescent="0.25">
      <c r="A51" s="1">
        <f>VLOOKUP(Table15691314[[#This Row],['#]],[1]!Table14[#Data],12,FALSE)</f>
        <v>30</v>
      </c>
      <c r="B51" s="2">
        <v>46</v>
      </c>
      <c r="C51" s="1" t="str">
        <f>VLOOKUP(Table15691314[[#This Row],['#]],[1]!Table14[#Data],2,FALSE)</f>
        <v>Updating Given</v>
      </c>
      <c r="D51" s="1" t="str">
        <f>VLOOKUP(Table15691314[[#This Row],['#]],[1]!Table14[#Data],6,FALSE)</f>
        <v>Rename "Valid Given" to "Renamed Valid Given" step 2b</v>
      </c>
      <c r="E51" s="1" t="s">
        <v>4</v>
      </c>
      <c r="F51" s="3"/>
    </row>
    <row r="52" spans="1:7" x14ac:dyDescent="0.25">
      <c r="A52" s="1">
        <f>VLOOKUP(Table15691314[[#This Row],['#]],[1]!Table14[#Data],12,FALSE)</f>
        <v>30</v>
      </c>
      <c r="B52" s="2">
        <v>47</v>
      </c>
      <c r="C52" s="1" t="str">
        <f>VLOOKUP(Table15691314[[#This Row],['#]],[1]!Table14[#Data],2,FALSE)</f>
        <v>Updating When</v>
      </c>
      <c r="D52" s="1" t="str">
        <f>VLOOKUP(Table15691314[[#This Row],['#]],[1]!Table14[#Data],6,FALSE)</f>
        <v>Rename "Valid When" to "Renamed Valid When" step 2b</v>
      </c>
      <c r="E52" s="1" t="s">
        <v>4</v>
      </c>
      <c r="F52" s="3"/>
    </row>
    <row r="53" spans="1:7" x14ac:dyDescent="0.25">
      <c r="A53" s="1">
        <f>VLOOKUP(Table15691314[[#This Row],['#]],[1]!Table14[#Data],12,FALSE)</f>
        <v>30</v>
      </c>
      <c r="B53" s="2">
        <v>48</v>
      </c>
      <c r="C53" s="1" t="str">
        <f>VLOOKUP(Table15691314[[#This Row],['#]],[1]!Table14[#Data],2,FALSE)</f>
        <v>Updating Then</v>
      </c>
      <c r="D53" s="1" t="str">
        <f>VLOOKUP(Table15691314[[#This Row],['#]],[1]!Table14[#Data],6,FALSE)</f>
        <v>Rename "Valid Then" to "Renamed Valid Then" step 2b</v>
      </c>
      <c r="E53" s="1" t="s">
        <v>4</v>
      </c>
      <c r="F53" s="3"/>
    </row>
    <row r="54" spans="1:7" x14ac:dyDescent="0.25">
      <c r="A54" s="1">
        <f>VLOOKUP(Table15691314[[#This Row],['#]],[1]!Table14[#Data],12,FALSE)</f>
        <v>30</v>
      </c>
      <c r="B54" s="2">
        <v>49</v>
      </c>
      <c r="C54" s="1" t="str">
        <f>VLOOKUP(Table15691314[[#This Row],['#]],[1]!Table14[#Data],2,FALSE)</f>
        <v>Updating Then</v>
      </c>
      <c r="D54" s="1" t="str">
        <f>VLOOKUP(Table15691314[[#This Row],['#]],[1]!Table14[#Data],6,FALSE)</f>
        <v>Rename with other prefix</v>
      </c>
      <c r="E54" s="1" t="s">
        <v>1</v>
      </c>
      <c r="F54" s="3" t="s">
        <v>42</v>
      </c>
      <c r="G54" s="4">
        <v>79</v>
      </c>
    </row>
    <row r="55" spans="1:7" x14ac:dyDescent="0.25">
      <c r="A55" s="1">
        <f>VLOOKUP(Table15691314[[#This Row],['#]],[1]!Table14[#Data],12,FALSE)</f>
        <v>30</v>
      </c>
      <c r="B55" s="2">
        <v>51</v>
      </c>
      <c r="C55" s="1" t="str">
        <f>VLOOKUP(Table15691314[[#This Row],['#]],[1]!Table14[#Data],2,FALSE)</f>
        <v>Updating Given</v>
      </c>
      <c r="D55" s="1" t="str">
        <f>VLOOKUP(Table15691314[[#This Row],['#]],[1]!Table14[#Data],6,FALSE)</f>
        <v>Rename duplicate Given</v>
      </c>
      <c r="E55" s="1" t="s">
        <v>4</v>
      </c>
      <c r="F55" s="3"/>
    </row>
    <row r="56" spans="1:7" x14ac:dyDescent="0.25">
      <c r="A56" s="1">
        <f>VLOOKUP(Table15691314[[#This Row],['#]],[1]!Table14[#Data],12,FALSE)</f>
        <v>30</v>
      </c>
      <c r="B56" s="2">
        <v>53</v>
      </c>
      <c r="C56" s="1" t="str">
        <f>VLOOKUP(Table15691314[[#This Row],['#]],[1]!Table14[#Data],2,FALSE)</f>
        <v>Updating Then</v>
      </c>
      <c r="D56" s="1" t="str">
        <f>VLOOKUP(Table15691314[[#This Row],['#]],[1]!Table14[#Data],6,FALSE)</f>
        <v>Rename duplicate Then</v>
      </c>
      <c r="E56" s="1" t="s">
        <v>1</v>
      </c>
      <c r="F56" s="3" t="s">
        <v>42</v>
      </c>
      <c r="G56" s="4">
        <v>79</v>
      </c>
    </row>
    <row r="57" spans="1:7" x14ac:dyDescent="0.25">
      <c r="A57" s="1">
        <f>VLOOKUP(Table15691314[[#This Row],['#]],[1]!Table14[#Data],12,FALSE)</f>
        <v>38</v>
      </c>
      <c r="B57" s="2">
        <v>55</v>
      </c>
      <c r="C57" s="1" t="str">
        <f>VLOOKUP(Table15691314[[#This Row],['#]],[1]!Table14[#Data],2,FALSE)</f>
        <v>Adding Scenario</v>
      </c>
      <c r="D57" s="1" t="str">
        <f>VLOOKUP(Table15691314[[#This Row],['#]],[1]!Table14[#Data],6,FALSE)</f>
        <v>Adding Scenario (to existing test codeunit)</v>
      </c>
      <c r="E57" s="1" t="s">
        <v>4</v>
      </c>
      <c r="F57" s="3"/>
    </row>
    <row r="58" spans="1:7" x14ac:dyDescent="0.25">
      <c r="A58" s="1">
        <f>VLOOKUP(Table15691314[[#This Row],['#]],[1]!Table14[#Data],12,FALSE)</f>
        <v>38</v>
      </c>
      <c r="B58" s="2">
        <v>73</v>
      </c>
      <c r="C58" s="1" t="str">
        <f>VLOOKUP(Table15691314[[#This Row],['#]],[1]!Table14[#Data],2,FALSE)</f>
        <v>Adding Scenario</v>
      </c>
      <c r="D58" s="1" t="str">
        <f>VLOOKUP(Table15691314[[#This Row],['#]],[1]!Table14[#Data],6,FALSE)</f>
        <v>Adding another Scenario (to existing test codeunit)</v>
      </c>
      <c r="E58" s="1" t="s">
        <v>4</v>
      </c>
      <c r="F58" s="3"/>
    </row>
    <row r="59" spans="1:7" x14ac:dyDescent="0.25">
      <c r="A59" s="1">
        <f>VLOOKUP(Table15691314[[#This Row],['#]],[1]!Table14[#Data],12,FALSE)</f>
        <v>38</v>
      </c>
      <c r="B59" s="2">
        <v>78</v>
      </c>
      <c r="C59" s="1" t="str">
        <f>VLOOKUP(Table15691314[[#This Row],['#]],[1]!Table14[#Data],2,FALSE)</f>
        <v>Adding Scenario</v>
      </c>
      <c r="D59" s="1" t="str">
        <f>VLOOKUP(Table15691314[[#This Row],['#]],[1]!Table14[#Data],6,FALSE)</f>
        <v>Adding Scenario (to existing test codeunit) with Given-When-Then</v>
      </c>
      <c r="E59" s="1" t="s">
        <v>4</v>
      </c>
      <c r="F59" s="3"/>
    </row>
    <row r="60" spans="1:7" x14ac:dyDescent="0.25">
      <c r="A60" s="1">
        <f>VLOOKUP(Table15691314[[#This Row],['#]],[1]!Table14[#Data],12,FALSE)</f>
        <v>38</v>
      </c>
      <c r="B60" s="2">
        <v>79</v>
      </c>
      <c r="C60" s="1" t="str">
        <f>VLOOKUP(Table15691314[[#This Row],['#]],[1]!Table14[#Data],2,FALSE)</f>
        <v>Adding Scenario</v>
      </c>
      <c r="D60" s="1" t="str">
        <f>VLOOKUP(Table15691314[[#This Row],['#]],[1]!Table14[#Data],6,FALSE)</f>
        <v>Adding another Scenario (to existing test codeunit) with Given-When-Then</v>
      </c>
      <c r="E60" s="1" t="s">
        <v>4</v>
      </c>
      <c r="F60" s="3"/>
    </row>
    <row r="61" spans="1:7" x14ac:dyDescent="0.25">
      <c r="A61" s="1">
        <f>VLOOKUP(Table15691314[[#This Row],['#]],[1]!Table14[#Data],12,FALSE)</f>
        <v>39</v>
      </c>
      <c r="B61" s="2">
        <v>56</v>
      </c>
      <c r="C61" s="1" t="str">
        <f>VLOOKUP(Table15691314[[#This Row],['#]],[1]!Table14[#Data],2,FALSE)</f>
        <v>Removing Scenario</v>
      </c>
      <c r="D61" s="1" t="str">
        <f>VLOOKUP(Table15691314[[#This Row],['#]],[1]!Table14[#Data],6,FALSE)</f>
        <v>Removing Scenario</v>
      </c>
      <c r="E61" s="1" t="s">
        <v>4</v>
      </c>
      <c r="F61" s="3"/>
    </row>
    <row r="62" spans="1:7" x14ac:dyDescent="0.25">
      <c r="A62" s="1">
        <f>VLOOKUP(Table15691314[[#This Row],['#]],[1]!Table14[#Data],12,FALSE)</f>
        <v>39</v>
      </c>
      <c r="B62" s="2">
        <v>57</v>
      </c>
      <c r="C62" s="1" t="str">
        <f>VLOOKUP(Table15691314[[#This Row],['#]],[1]!Table14[#Data],2,FALSE)</f>
        <v>Removing Scenario</v>
      </c>
      <c r="D62" s="1" t="str">
        <f>VLOOKUP(Table15691314[[#This Row],['#]],[1]!Table14[#Data],6,FALSE)</f>
        <v>Removing Scenario step 2a</v>
      </c>
      <c r="E62" s="1" t="s">
        <v>4</v>
      </c>
      <c r="F62" s="3"/>
    </row>
    <row r="63" spans="1:7" x14ac:dyDescent="0.25">
      <c r="A63" s="1">
        <f>VLOOKUP(Table15691314[[#This Row],['#]],[1]!Table14[#Data],12,FALSE)</f>
        <v>39</v>
      </c>
      <c r="B63" s="2">
        <v>58</v>
      </c>
      <c r="C63" s="1" t="str">
        <f>VLOOKUP(Table15691314[[#This Row],['#]],[1]!Table14[#Data],2,FALSE)</f>
        <v>Removing Scenario</v>
      </c>
      <c r="D63" s="1" t="str">
        <f>VLOOKUP(Table15691314[[#This Row],['#]],[1]!Table14[#Data],6,FALSE)</f>
        <v>Removing Scenario step 3a</v>
      </c>
      <c r="E63" s="1" t="s">
        <v>1</v>
      </c>
      <c r="F63" s="3" t="s">
        <v>41</v>
      </c>
      <c r="G63" s="4">
        <v>80</v>
      </c>
    </row>
    <row r="64" spans="1:7" x14ac:dyDescent="0.25">
      <c r="A64" s="1">
        <f>VLOOKUP(Table15691314[[#This Row],['#]],[1]!Table14[#Data],12,FALSE)</f>
        <v>39</v>
      </c>
      <c r="B64" s="2">
        <v>59</v>
      </c>
      <c r="C64" s="1" t="str">
        <f>VLOOKUP(Table15691314[[#This Row],['#]],[1]!Table14[#Data],2,FALSE)</f>
        <v>Removing Scenario</v>
      </c>
      <c r="D64" s="1" t="str">
        <f>VLOOKUP(Table15691314[[#This Row],['#]],[1]!Table14[#Data],6,FALSE)</f>
        <v>Removing Scenario step 2b</v>
      </c>
      <c r="E64" s="1" t="s">
        <v>4</v>
      </c>
      <c r="F64" s="3"/>
    </row>
    <row r="65" spans="1:7" x14ac:dyDescent="0.25">
      <c r="A65" s="1">
        <f>VLOOKUP(Table15691314[[#This Row],['#]],[1]!Table14[#Data],12,FALSE)</f>
        <v>39</v>
      </c>
      <c r="B65" s="2">
        <v>60</v>
      </c>
      <c r="C65" s="1" t="str">
        <f>VLOOKUP(Table15691314[[#This Row],['#]],[1]!Table14[#Data],2,FALSE)</f>
        <v>Removing Scenario</v>
      </c>
      <c r="D65" s="1" t="str">
        <f>VLOOKUP(Table15691314[[#This Row],['#]],[1]!Table14[#Data],6,FALSE)</f>
        <v>Removing Scenario step 3b</v>
      </c>
      <c r="E65" s="1" t="s">
        <v>4</v>
      </c>
      <c r="F65" s="3"/>
    </row>
    <row r="66" spans="1:7" x14ac:dyDescent="0.25">
      <c r="A66" s="1">
        <f>VLOOKUP(Table15691314[[#This Row],['#]],[1]!Table14[#Data],12,FALSE)</f>
        <v>39</v>
      </c>
      <c r="B66" s="2">
        <v>68</v>
      </c>
      <c r="C66" s="1" t="str">
        <f>VLOOKUP(Table15691314[[#This Row],['#]],[1]!Table14[#Data],2,FALSE)</f>
        <v>Removing Scenario</v>
      </c>
      <c r="D66" s="1" t="str">
        <f>VLOOKUP(Table15691314[[#This Row],['#]],[1]!Table14[#Data],6,FALSE)</f>
        <v>Removing Scenario with Initialize</v>
      </c>
      <c r="E66" s="1" t="s">
        <v>4</v>
      </c>
      <c r="F66" s="3"/>
    </row>
    <row r="67" spans="1:7" x14ac:dyDescent="0.25">
      <c r="A67" s="1">
        <f>VLOOKUP(Table15691314[[#This Row],['#]],[1]!Table14[#Data],12,FALSE)</f>
        <v>39</v>
      </c>
      <c r="B67" s="2">
        <v>69</v>
      </c>
      <c r="C67" s="1" t="str">
        <f>VLOOKUP(Table15691314[[#This Row],['#]],[1]!Table14[#Data],2,FALSE)</f>
        <v>Removing Scenario</v>
      </c>
      <c r="D67" s="1" t="str">
        <f>VLOOKUP(Table15691314[[#This Row],['#]],[1]!Table14[#Data],6,FALSE)</f>
        <v>Removing Scenario with UI Handler</v>
      </c>
      <c r="E67" s="1" t="s">
        <v>4</v>
      </c>
      <c r="F67" s="3"/>
    </row>
    <row r="68" spans="1:7" x14ac:dyDescent="0.25">
      <c r="A68" s="1">
        <f>VLOOKUP(Table15691314[[#This Row],['#]],[1]!Table14[#Data],12,FALSE)</f>
        <v>39</v>
      </c>
      <c r="B68" s="2">
        <v>70</v>
      </c>
      <c r="C68" s="1" t="str">
        <f>VLOOKUP(Table15691314[[#This Row],['#]],[1]!Table14[#Data],2,FALSE)</f>
        <v>Removing Scenario</v>
      </c>
      <c r="D68" s="1" t="str">
        <f>VLOOKUP(Table15691314[[#This Row],['#]],[1]!Table14[#Data],6,FALSE)</f>
        <v>Removing Scenario with UI Handler 2</v>
      </c>
      <c r="E68" s="1" t="s">
        <v>4</v>
      </c>
      <c r="F68" s="3"/>
    </row>
    <row r="69" spans="1:7" x14ac:dyDescent="0.25">
      <c r="A69" s="1">
        <f>VLOOKUP(Table15691314[[#This Row],['#]],[1]!Table14[#Data],12,FALSE)</f>
        <v>39</v>
      </c>
      <c r="B69" s="2">
        <v>71</v>
      </c>
      <c r="C69" s="1" t="str">
        <f>VLOOKUP(Table15691314[[#This Row],['#]],[1]!Table14[#Data],2,FALSE)</f>
        <v>Removing Scenario</v>
      </c>
      <c r="D69" s="1" t="str">
        <f>VLOOKUP(Table15691314[[#This Row],['#]],[1]!Table14[#Data],6,FALSE)</f>
        <v>Removal Mode "No confirmation, but removal"</v>
      </c>
      <c r="E69" s="1" t="s">
        <v>4</v>
      </c>
      <c r="F69" s="3"/>
    </row>
    <row r="70" spans="1:7" x14ac:dyDescent="0.25">
      <c r="A70" s="1">
        <f>VLOOKUP(Table15691314[[#This Row],['#]],[1]!Table14[#Data],12,FALSE)</f>
        <v>39</v>
      </c>
      <c r="B70" s="2">
        <v>72</v>
      </c>
      <c r="C70" s="1" t="str">
        <f>VLOOKUP(Table15691314[[#This Row],['#]],[1]!Table14[#Data],2,FALSE)</f>
        <v>Removing Scenario</v>
      </c>
      <c r="D70" s="1" t="str">
        <f>VLOOKUP(Table15691314[[#This Row],['#]],[1]!Table14[#Data],6,FALSE)</f>
        <v>Removal Mode "No confirmation &amp; no removal"</v>
      </c>
      <c r="E70" s="1" t="s">
        <v>4</v>
      </c>
      <c r="F70" s="3"/>
    </row>
    <row r="71" spans="1:7" x14ac:dyDescent="0.25">
      <c r="A71" s="1">
        <f>VLOOKUP(Table15691314[[#This Row],['#]],[1]!Table14[#Data],12,FALSE)</f>
        <v>60</v>
      </c>
      <c r="B71" s="2">
        <v>80</v>
      </c>
      <c r="C71" s="1" t="str">
        <f>VLOOKUP(Table15691314[[#This Row],['#]],[1]!Table14[#Data],2,FALSE)</f>
        <v>Updating Scenario</v>
      </c>
      <c r="D71" s="1" t="str">
        <f>VLOOKUP(Table15691314[[#This Row],['#]],[1]!Table14[#Data],6,FALSE)</f>
        <v>Rename scenario</v>
      </c>
      <c r="E71" s="1" t="s">
        <v>4</v>
      </c>
      <c r="F71" s="3"/>
    </row>
    <row r="72" spans="1:7" x14ac:dyDescent="0.25">
      <c r="A72" s="1">
        <f>VLOOKUP(Table15691314[[#This Row],['#]],[1]!Table14[#Data],12,FALSE)</f>
        <v>60</v>
      </c>
      <c r="B72" s="2">
        <v>81</v>
      </c>
      <c r="C72" s="1" t="str">
        <f>VLOOKUP(Table15691314[[#This Row],['#]],[1]!Table14[#Data],2,FALSE)</f>
        <v>Updating Scenario</v>
      </c>
      <c r="D72" s="1" t="str">
        <f>VLOOKUP(Table15691314[[#This Row],['#]],[1]!Table14[#Data],6,FALSE)</f>
        <v>Rename scenario step 2a</v>
      </c>
      <c r="E72" s="1" t="s">
        <v>4</v>
      </c>
      <c r="F72" s="3"/>
    </row>
    <row r="73" spans="1:7" x14ac:dyDescent="0.25">
      <c r="A73" s="1">
        <f>VLOOKUP(Table15691314[[#This Row],['#]],[1]!Table14[#Data],12,FALSE)</f>
        <v>60</v>
      </c>
      <c r="B73" s="2">
        <v>82</v>
      </c>
      <c r="C73" s="1" t="str">
        <f>VLOOKUP(Table15691314[[#This Row],['#]],[1]!Table14[#Data],2,FALSE)</f>
        <v>Updating Scenario</v>
      </c>
      <c r="D73" s="1" t="str">
        <f>VLOOKUP(Table15691314[[#This Row],['#]],[1]!Table14[#Data],6,FALSE)</f>
        <v>Rename scenario step 2b</v>
      </c>
      <c r="E73" s="1" t="s">
        <v>1</v>
      </c>
      <c r="F73" s="3" t="s">
        <v>40</v>
      </c>
    </row>
    <row r="74" spans="1:7" x14ac:dyDescent="0.25">
      <c r="A74" s="1">
        <f>VLOOKUP(Table15691314[[#This Row],['#]],[1]!Table14[#Data],12,FALSE)</f>
        <v>60</v>
      </c>
      <c r="B74" s="2">
        <v>83</v>
      </c>
      <c r="C74" s="1" t="str">
        <f>VLOOKUP(Table15691314[[#This Row],['#]],[1]!Table14[#Data],2,FALSE)</f>
        <v>Updating Scenario</v>
      </c>
      <c r="D74" s="1" t="str">
        <f>VLOOKUP(Table15691314[[#This Row],['#]],[1]!Table14[#Data],6,FALSE)</f>
        <v>Rename to already existing scenario name</v>
      </c>
      <c r="E74" s="1" t="s">
        <v>4</v>
      </c>
      <c r="F74" s="3"/>
    </row>
    <row r="75" spans="1:7" x14ac:dyDescent="0.25">
      <c r="A75" s="1" t="e">
        <f>VLOOKUP(Table15691314[[#This Row],['#]],[1]!Table14[#Data],12,FALSE)</f>
        <v>#N/A</v>
      </c>
      <c r="B75" s="2">
        <v>84</v>
      </c>
      <c r="C75" s="1" t="e">
        <f>VLOOKUP(Table15691314[[#This Row],['#]],[1]!Table14[#Data],2,FALSE)</f>
        <v>#N/A</v>
      </c>
      <c r="D75" s="1" t="e">
        <f>VLOOKUP(Table15691314[[#This Row],['#]],[1]!Table14[#Data],6,FALSE)</f>
        <v>#N/A</v>
      </c>
      <c r="E75" s="1" t="s">
        <v>1</v>
      </c>
      <c r="F75" s="3" t="s">
        <v>39</v>
      </c>
      <c r="G75" s="4">
        <v>81</v>
      </c>
    </row>
  </sheetData>
  <conditionalFormatting sqref="A1: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35" priority="2" operator="equal">
      <formula>"N/A"</formula>
    </cfRule>
    <cfRule type="cellIs" dxfId="34" priority="3" operator="equal">
      <formula>"Fail"</formula>
    </cfRule>
    <cfRule type="cellIs" dxfId="33" priority="4" operator="equal">
      <formula>"Pass"</formula>
    </cfRule>
  </conditionalFormatting>
  <hyperlinks>
    <hyperlink ref="G46" r:id="rId1" display="79" xr:uid="{49B68A61-8CA8-416A-BDB5-FD6CB47656FC}"/>
    <hyperlink ref="G50" r:id="rId2" display="51" xr:uid="{E0F50543-7C19-4ECF-9B23-4FDA34B1D175}"/>
    <hyperlink ref="G47" r:id="rId3" display="79" xr:uid="{05FB6DA3-3BA8-44B3-BAB2-CD052E480024}"/>
    <hyperlink ref="G54" r:id="rId4" display="79" xr:uid="{8D65F3BF-7671-4C0B-9C05-232562ED1366}"/>
    <hyperlink ref="G56" r:id="rId5" display="79" xr:uid="{8BA85ED6-78D9-4FF4-85F8-1FE1D60F4BEE}"/>
    <hyperlink ref="G48" r:id="rId6" display="79" xr:uid="{A922069D-274B-43A9-A62B-BD1791EB50DA}"/>
    <hyperlink ref="G49" r:id="rId7" display="79" xr:uid="{A6BBF784-9AB0-4D43-BB45-D452013B1A43}"/>
    <hyperlink ref="G63" r:id="rId8" display="80" xr:uid="{58A67A75-A8ED-4F5D-8034-22C4CBE0C912}"/>
    <hyperlink ref="G75" r:id="rId9" display="81" xr:uid="{4E7D04DA-BFCD-444B-9E08-2E85CDA10AA9}"/>
  </hyperlinks>
  <pageMargins left="0.7" right="0.7" top="0.75" bottom="0.75" header="0.3" footer="0.3"/>
  <pageSetup orientation="portrait"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20210319</vt:lpstr>
      <vt:lpstr>20210220</vt:lpstr>
      <vt:lpstr>20210218</vt:lpstr>
      <vt:lpstr>20210131</vt:lpstr>
      <vt:lpstr>20210130</vt:lpstr>
      <vt:lpstr>20210121</vt:lpstr>
      <vt:lpstr>20201128</vt:lpstr>
      <vt:lpstr>20201122</vt:lpstr>
      <vt:lpstr>20201121</vt:lpstr>
      <vt:lpstr>20201028</vt:lpstr>
      <vt:lpstr>20201027</vt:lpstr>
      <vt:lpstr>20201014</vt:lpstr>
      <vt:lpstr>20201013</vt:lpstr>
      <vt:lpstr>20201005</vt:lpstr>
      <vt:lpstr>20200930</vt:lpstr>
      <vt:lpstr>20200925</vt:lpstr>
      <vt:lpstr>20200924</vt:lpstr>
      <vt:lpstr>20200817</vt:lpstr>
      <vt:lpstr>20200811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 | Mprise</dc:creator>
  <cp:lastModifiedBy>Luc van Vugt</cp:lastModifiedBy>
  <dcterms:created xsi:type="dcterms:W3CDTF">2015-06-05T18:17:20Z</dcterms:created>
  <dcterms:modified xsi:type="dcterms:W3CDTF">2022-11-26T17:11:45Z</dcterms:modified>
</cp:coreProperties>
</file>