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/>
  <mc:AlternateContent xmlns:mc="http://schemas.openxmlformats.org/markup-compatibility/2006">
    <mc:Choice Requires="x15">
      <x15ac:absPath xmlns:x15ac="http://schemas.microsoft.com/office/spreadsheetml/2010/11/ac" url="/Users/au231308/Dropbox/Projects/Crocodile RBC/Data/"/>
    </mc:Choice>
  </mc:AlternateContent>
  <xr:revisionPtr revIDLastSave="0" documentId="13_ncr:1_{80FB6D35-F00F-5F45-B522-AB87F634EEAF}" xr6:coauthVersionLast="45" xr6:coauthVersionMax="45" xr10:uidLastSave="{00000000-0000-0000-0000-000000000000}"/>
  <bookViews>
    <workbookView xWindow="0" yWindow="460" windowWidth="35840" windowHeight="20480" activeTab="1" xr2:uid="{00000000-000D-0000-FFFF-FFFF00000000}"/>
  </bookViews>
  <sheets>
    <sheet name="Cameron timeline" sheetId="1" r:id="rId1"/>
    <sheet name="raw data" sheetId="2" r:id="rId2"/>
    <sheet name="animal info" sheetId="4" r:id="rId3"/>
    <sheet name="CO2 trace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9" roundtripDataSignature="AMtx7mhp4+s80sQLz0UH78R8gMPhDtKVDw=="/>
    </ext>
  </extLst>
</workbook>
</file>

<file path=xl/calcChain.xml><?xml version="1.0" encoding="utf-8"?>
<calcChain xmlns="http://schemas.openxmlformats.org/spreadsheetml/2006/main">
  <c r="AF10" i="2" l="1"/>
  <c r="AF24" i="2" l="1"/>
  <c r="AF23" i="2"/>
  <c r="AF22" i="2"/>
  <c r="AF21" i="2"/>
  <c r="AF20" i="2"/>
  <c r="AF19" i="2"/>
  <c r="AF18" i="2"/>
  <c r="AF17" i="2"/>
  <c r="AF16" i="2"/>
  <c r="AF15" i="2"/>
  <c r="AF14" i="2"/>
  <c r="AF13" i="2"/>
  <c r="AF12" i="2"/>
  <c r="AF11" i="2"/>
  <c r="AF9" i="2"/>
  <c r="AF8" i="2"/>
  <c r="AF7" i="2"/>
  <c r="AF6" i="2"/>
  <c r="AF5" i="2"/>
  <c r="AF4" i="2"/>
  <c r="AF3" i="2"/>
  <c r="AF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" i="2"/>
  <c r="V3" i="2"/>
  <c r="V4" i="2"/>
  <c r="V5" i="2"/>
  <c r="V6" i="2"/>
  <c r="V7" i="2"/>
  <c r="V8" i="2"/>
  <c r="V9" i="2"/>
  <c r="V10" i="2"/>
  <c r="V11" i="2"/>
  <c r="V12" i="2"/>
  <c r="V13" i="2"/>
  <c r="V14" i="2"/>
  <c r="V16" i="2"/>
  <c r="V17" i="2"/>
  <c r="V18" i="2"/>
  <c r="V19" i="2"/>
  <c r="V20" i="2"/>
  <c r="V21" i="2"/>
  <c r="V22" i="2"/>
  <c r="V23" i="2"/>
  <c r="V24" i="2"/>
  <c r="V2" i="2"/>
  <c r="V10" i="5"/>
  <c r="U10" i="5"/>
  <c r="T10" i="5"/>
  <c r="S10" i="5"/>
  <c r="R10" i="5"/>
  <c r="Q10" i="5"/>
  <c r="AL9" i="5"/>
  <c r="AK9" i="5"/>
  <c r="AJ9" i="5"/>
  <c r="AI9" i="5"/>
  <c r="AH9" i="5"/>
  <c r="AG9" i="5"/>
  <c r="AE9" i="5"/>
  <c r="AD9" i="5"/>
  <c r="AC9" i="5"/>
  <c r="AB9" i="5"/>
  <c r="AA9" i="5"/>
  <c r="Y9" i="5"/>
  <c r="X9" i="5"/>
  <c r="V9" i="5"/>
  <c r="U9" i="5"/>
  <c r="AQ9" i="5" s="1"/>
  <c r="T9" i="5"/>
  <c r="S9" i="5"/>
  <c r="R9" i="5"/>
  <c r="AO5" i="5" s="1"/>
  <c r="Q9" i="5"/>
  <c r="V8" i="5"/>
  <c r="U8" i="5"/>
  <c r="T8" i="5"/>
  <c r="S8" i="5"/>
  <c r="R8" i="5"/>
  <c r="Q8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V7" i="5"/>
  <c r="U7" i="5"/>
  <c r="T7" i="5"/>
  <c r="S7" i="5"/>
  <c r="R7" i="5"/>
  <c r="AO3" i="5" s="1"/>
  <c r="Q7" i="5"/>
  <c r="AM7" i="5" s="1"/>
  <c r="V6" i="5"/>
  <c r="U6" i="5"/>
  <c r="T6" i="5"/>
  <c r="S6" i="5"/>
  <c r="R6" i="5"/>
  <c r="Q6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V5" i="5"/>
  <c r="U5" i="5"/>
  <c r="T5" i="5"/>
  <c r="S5" i="5"/>
  <c r="R5" i="5"/>
  <c r="Q5" i="5"/>
  <c r="AM5" i="5" s="1"/>
  <c r="V4" i="5"/>
  <c r="U4" i="5"/>
  <c r="T4" i="5"/>
  <c r="S4" i="5"/>
  <c r="R4" i="5"/>
  <c r="Q4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V3" i="5"/>
  <c r="U3" i="5"/>
  <c r="T3" i="5"/>
  <c r="S3" i="5"/>
  <c r="AN7" i="5" s="1"/>
  <c r="R3" i="5"/>
  <c r="Q3" i="5"/>
  <c r="V2" i="5"/>
  <c r="U2" i="5"/>
  <c r="AQ3" i="5" s="1"/>
  <c r="T2" i="5"/>
  <c r="S2" i="5"/>
  <c r="R2" i="5"/>
  <c r="Q2" i="5"/>
  <c r="U2" i="2"/>
  <c r="T2" i="2"/>
  <c r="AR7" i="5" l="1"/>
  <c r="AM3" i="5"/>
  <c r="AP5" i="5"/>
  <c r="AN5" i="5"/>
  <c r="AR9" i="5"/>
  <c r="AQ7" i="5"/>
  <c r="AP9" i="5"/>
  <c r="AP7" i="5"/>
  <c r="AP3" i="5"/>
  <c r="AN3" i="5"/>
  <c r="AQ5" i="5"/>
  <c r="AO7" i="5"/>
  <c r="AM9" i="5"/>
</calcChain>
</file>

<file path=xl/sharedStrings.xml><?xml version="1.0" encoding="utf-8"?>
<sst xmlns="http://schemas.openxmlformats.org/spreadsheetml/2006/main" count="198" uniqueCount="91">
  <si>
    <t>Time</t>
  </si>
  <si>
    <t>Chamber 1 blood</t>
  </si>
  <si>
    <t>HCl</t>
  </si>
  <si>
    <t>Standard</t>
  </si>
  <si>
    <t>B Sample 1</t>
  </si>
  <si>
    <t>B Sample 2</t>
  </si>
  <si>
    <t>P Sample 1</t>
  </si>
  <si>
    <t>P Sample 2</t>
  </si>
  <si>
    <t>end</t>
  </si>
  <si>
    <t>animalID</t>
  </si>
  <si>
    <t>animal number</t>
  </si>
  <si>
    <t>time</t>
  </si>
  <si>
    <t>date</t>
  </si>
  <si>
    <t>treatment</t>
  </si>
  <si>
    <t>pHi</t>
  </si>
  <si>
    <t>osm</t>
  </si>
  <si>
    <t>blood.volume</t>
  </si>
  <si>
    <t>po2</t>
  </si>
  <si>
    <t>po2.1.1</t>
  </si>
  <si>
    <t>po2.1.2</t>
  </si>
  <si>
    <t>po2.2.1</t>
  </si>
  <si>
    <t>po2.2.2</t>
  </si>
  <si>
    <t>pha</t>
  </si>
  <si>
    <t>phi</t>
  </si>
  <si>
    <t>a.1</t>
  </si>
  <si>
    <t>a.2</t>
  </si>
  <si>
    <t>a.zero</t>
  </si>
  <si>
    <t>hct.1</t>
  </si>
  <si>
    <t>hct.2</t>
  </si>
  <si>
    <t>m.foil</t>
  </si>
  <si>
    <t>m.foil.rbc.w</t>
  </si>
  <si>
    <t>m.foil.rbc.d</t>
  </si>
  <si>
    <t>z.po2</t>
  </si>
  <si>
    <t>tco2.b.1</t>
  </si>
  <si>
    <t>tco2.b.2</t>
  </si>
  <si>
    <t>tco2.p.1</t>
  </si>
  <si>
    <t>tco2.p.2</t>
  </si>
  <si>
    <t>notes</t>
  </si>
  <si>
    <t>clat01</t>
  </si>
  <si>
    <t>R</t>
  </si>
  <si>
    <t>na</t>
  </si>
  <si>
    <t>C1</t>
  </si>
  <si>
    <t>clat02</t>
  </si>
  <si>
    <t>Dive time 18 min</t>
  </si>
  <si>
    <t>D1</t>
  </si>
  <si>
    <t>ccro01</t>
  </si>
  <si>
    <t>D2</t>
  </si>
  <si>
    <t>Dive time 28 min</t>
  </si>
  <si>
    <t>clat03</t>
  </si>
  <si>
    <t>Dive time 32 min</t>
  </si>
  <si>
    <t>ccro02</t>
  </si>
  <si>
    <t>clat04</t>
  </si>
  <si>
    <t>Dive time 31 min</t>
  </si>
  <si>
    <t>ccro03</t>
  </si>
  <si>
    <t>clat05</t>
  </si>
  <si>
    <t>Dive time 15-22 min</t>
  </si>
  <si>
    <t>animal</t>
  </si>
  <si>
    <t>bodymass</t>
  </si>
  <si>
    <t>ccro01_c</t>
  </si>
  <si>
    <t>ccro01_d1</t>
  </si>
  <si>
    <t>ccro01_d2</t>
  </si>
  <si>
    <t>ccro02_c</t>
  </si>
  <si>
    <t>ccro02_d1</t>
  </si>
  <si>
    <t>ccro02_d2</t>
  </si>
  <si>
    <t>clat01_c</t>
  </si>
  <si>
    <t>clat02_c</t>
  </si>
  <si>
    <t>clat02_d</t>
  </si>
  <si>
    <t>clat03_c</t>
  </si>
  <si>
    <t>clat03_d1</t>
  </si>
  <si>
    <t>clat03_d2</t>
  </si>
  <si>
    <t>clat04_c</t>
  </si>
  <si>
    <t>clat04_d1</t>
  </si>
  <si>
    <t>clat04_d2</t>
  </si>
  <si>
    <t>clat05_c</t>
  </si>
  <si>
    <t>clat05_d1</t>
  </si>
  <si>
    <t>clat05_d2</t>
  </si>
  <si>
    <t>ccro03_c</t>
  </si>
  <si>
    <t>ccro03_d1</t>
  </si>
  <si>
    <t>ccro03_d2</t>
  </si>
  <si>
    <t>std</t>
  </si>
  <si>
    <t>bl1</t>
  </si>
  <si>
    <t>bl2</t>
  </si>
  <si>
    <t>pl1</t>
  </si>
  <si>
    <t>pl2</t>
  </si>
  <si>
    <t>pbar</t>
  </si>
  <si>
    <t>hct</t>
  </si>
  <si>
    <t>co2p</t>
  </si>
  <si>
    <t>co2b</t>
  </si>
  <si>
    <t>Lactate (mM)</t>
  </si>
  <si>
    <t>cl.rbc</t>
  </si>
  <si>
    <t>cl.p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</si>
</sst>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rial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/>
    <xf numFmtId="20" fontId="3" fillId="0" borderId="0" xfId="0" applyNumberFormat="1" applyFont="1"/>
    <xf numFmtId="0" fontId="4" fillId="0" borderId="0" xfId="0" applyFont="1"/>
    <xf numFmtId="1" fontId="3" fillId="0" borderId="0" xfId="0" applyNumberFormat="1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/>
    <xf numFmtId="1" fontId="0" fillId="0" borderId="0" xfId="0" applyNumberFormat="1" applyFont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D36" sqref="D36"/>
    </sheetView>
  </sheetViews>
  <sheetFormatPr baseColWidth="10" defaultColWidth="11.28515625" defaultRowHeight="15" customHeight="1" x14ac:dyDescent="0.2"/>
  <cols>
    <col min="1" max="26" width="10.5703125" customWidth="1"/>
  </cols>
  <sheetData>
    <row r="1" spans="1:5" ht="15.75" customHeight="1" x14ac:dyDescent="0.2">
      <c r="A1" s="1" t="s">
        <v>0</v>
      </c>
      <c r="B1" s="1" t="s">
        <v>1</v>
      </c>
      <c r="D1" s="1" t="s">
        <v>0</v>
      </c>
      <c r="E1" s="1" t="s">
        <v>1</v>
      </c>
    </row>
    <row r="2" spans="1:5" ht="15.75" customHeight="1" x14ac:dyDescent="0.2">
      <c r="A2" s="1">
        <v>0</v>
      </c>
      <c r="B2" s="1" t="s">
        <v>2</v>
      </c>
      <c r="D2" s="1">
        <v>0</v>
      </c>
      <c r="E2" s="1" t="s">
        <v>2</v>
      </c>
    </row>
    <row r="3" spans="1:5" ht="15.75" customHeight="1" x14ac:dyDescent="0.2">
      <c r="A3" s="1">
        <v>2</v>
      </c>
      <c r="B3" s="1" t="s">
        <v>3</v>
      </c>
      <c r="D3" s="1">
        <v>2</v>
      </c>
      <c r="E3" s="1" t="s">
        <v>3</v>
      </c>
    </row>
    <row r="4" spans="1:5" ht="15.75" customHeight="1" x14ac:dyDescent="0.2">
      <c r="A4" s="1">
        <v>4</v>
      </c>
      <c r="B4" s="1" t="s">
        <v>3</v>
      </c>
      <c r="D4" s="1">
        <v>4</v>
      </c>
      <c r="E4" s="1" t="s">
        <v>3</v>
      </c>
    </row>
    <row r="5" spans="1:5" ht="15.75" customHeight="1" x14ac:dyDescent="0.2">
      <c r="A5" s="1">
        <v>6</v>
      </c>
      <c r="B5" s="2" t="s">
        <v>4</v>
      </c>
      <c r="D5" s="1">
        <v>6</v>
      </c>
      <c r="E5" s="2" t="s">
        <v>4</v>
      </c>
    </row>
    <row r="6" spans="1:5" ht="15.75" customHeight="1" x14ac:dyDescent="0.2">
      <c r="A6" s="1">
        <v>8</v>
      </c>
      <c r="B6" s="1" t="s">
        <v>3</v>
      </c>
      <c r="D6" s="1">
        <v>8</v>
      </c>
      <c r="E6" s="1" t="s">
        <v>3</v>
      </c>
    </row>
    <row r="7" spans="1:5" ht="15.75" customHeight="1" x14ac:dyDescent="0.2">
      <c r="A7" s="1">
        <v>10</v>
      </c>
      <c r="B7" s="1" t="s">
        <v>5</v>
      </c>
      <c r="D7" s="1">
        <v>10</v>
      </c>
      <c r="E7" s="1" t="s">
        <v>5</v>
      </c>
    </row>
    <row r="8" spans="1:5" ht="15.75" customHeight="1" x14ac:dyDescent="0.2">
      <c r="A8" s="1">
        <v>12</v>
      </c>
      <c r="B8" s="1" t="s">
        <v>3</v>
      </c>
      <c r="D8" s="1">
        <v>12</v>
      </c>
      <c r="E8" s="1" t="s">
        <v>3</v>
      </c>
    </row>
    <row r="9" spans="1:5" ht="15.75" customHeight="1" x14ac:dyDescent="0.2">
      <c r="A9" s="1">
        <v>14</v>
      </c>
      <c r="B9" s="1" t="s">
        <v>6</v>
      </c>
      <c r="D9" s="1">
        <v>14</v>
      </c>
      <c r="E9" s="1" t="s">
        <v>6</v>
      </c>
    </row>
    <row r="10" spans="1:5" ht="15.75" customHeight="1" x14ac:dyDescent="0.2">
      <c r="A10" s="1">
        <v>16</v>
      </c>
      <c r="B10" s="1" t="s">
        <v>3</v>
      </c>
      <c r="D10" s="1">
        <v>16</v>
      </c>
      <c r="E10" s="1" t="s">
        <v>3</v>
      </c>
    </row>
    <row r="11" spans="1:5" ht="15.75" customHeight="1" x14ac:dyDescent="0.2">
      <c r="A11" s="1">
        <v>18</v>
      </c>
      <c r="B11" s="1" t="s">
        <v>7</v>
      </c>
      <c r="D11" s="1">
        <v>18</v>
      </c>
      <c r="E11" s="1" t="s">
        <v>7</v>
      </c>
    </row>
    <row r="12" spans="1:5" ht="15.75" customHeight="1" x14ac:dyDescent="0.2">
      <c r="A12" s="1">
        <v>20</v>
      </c>
      <c r="B12" s="1" t="s">
        <v>3</v>
      </c>
      <c r="D12" s="1">
        <v>20</v>
      </c>
      <c r="E12" s="1" t="s">
        <v>3</v>
      </c>
    </row>
    <row r="13" spans="1:5" ht="15.75" customHeight="1" x14ac:dyDescent="0.2">
      <c r="A13" s="1">
        <v>22</v>
      </c>
      <c r="B13" s="2" t="s">
        <v>4</v>
      </c>
      <c r="D13" s="1">
        <v>22</v>
      </c>
      <c r="E13" s="3" t="s">
        <v>8</v>
      </c>
    </row>
    <row r="14" spans="1:5" ht="15.75" customHeight="1" x14ac:dyDescent="0.2">
      <c r="A14" s="1">
        <v>24</v>
      </c>
      <c r="B14" s="1" t="s">
        <v>3</v>
      </c>
    </row>
    <row r="15" spans="1:5" ht="15.75" customHeight="1" x14ac:dyDescent="0.2">
      <c r="A15" s="1">
        <v>26</v>
      </c>
      <c r="B15" s="1" t="s">
        <v>5</v>
      </c>
    </row>
    <row r="16" spans="1:5" ht="15.75" customHeight="1" x14ac:dyDescent="0.2">
      <c r="A16" s="1">
        <v>28</v>
      </c>
      <c r="B16" s="1" t="s">
        <v>3</v>
      </c>
    </row>
    <row r="17" spans="1:2" ht="15.75" customHeight="1" x14ac:dyDescent="0.2">
      <c r="A17" s="1">
        <v>30</v>
      </c>
      <c r="B17" s="1" t="s">
        <v>6</v>
      </c>
    </row>
    <row r="18" spans="1:2" ht="15.75" customHeight="1" x14ac:dyDescent="0.2">
      <c r="A18" s="1">
        <v>32</v>
      </c>
      <c r="B18" s="1" t="s">
        <v>3</v>
      </c>
    </row>
    <row r="19" spans="1:2" ht="15.75" customHeight="1" x14ac:dyDescent="0.2">
      <c r="A19" s="1">
        <v>34</v>
      </c>
      <c r="B19" s="1" t="s">
        <v>7</v>
      </c>
    </row>
    <row r="20" spans="1:2" ht="15.75" customHeight="1" x14ac:dyDescent="0.2">
      <c r="A20" s="1">
        <v>36</v>
      </c>
      <c r="B20" s="1" t="s">
        <v>3</v>
      </c>
    </row>
    <row r="21" spans="1:2" ht="15.75" customHeight="1" x14ac:dyDescent="0.2">
      <c r="A21" s="1">
        <v>38</v>
      </c>
      <c r="B21" s="1" t="s">
        <v>8</v>
      </c>
    </row>
    <row r="22" spans="1:2" ht="15.75" customHeight="1" x14ac:dyDescent="0.2"/>
    <row r="23" spans="1:2" ht="15.75" customHeight="1" x14ac:dyDescent="0.2"/>
    <row r="24" spans="1:2" ht="15.75" customHeight="1" x14ac:dyDescent="0.2"/>
    <row r="25" spans="1:2" ht="15.75" customHeight="1" x14ac:dyDescent="0.2"/>
    <row r="26" spans="1:2" ht="15.75" customHeight="1" x14ac:dyDescent="0.2"/>
    <row r="27" spans="1:2" ht="15.75" customHeight="1" x14ac:dyDescent="0.2"/>
    <row r="28" spans="1:2" ht="15.75" customHeight="1" x14ac:dyDescent="0.2"/>
    <row r="29" spans="1:2" ht="15.75" customHeight="1" x14ac:dyDescent="0.2"/>
    <row r="30" spans="1:2" ht="15.75" customHeight="1" x14ac:dyDescent="0.2"/>
    <row r="31" spans="1:2" ht="15.75" customHeight="1" x14ac:dyDescent="0.2"/>
    <row r="32" spans="1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000"/>
  <sheetViews>
    <sheetView tabSelected="1" workbookViewId="0">
      <pane xSplit="6" ySplit="1" topLeftCell="AB2" activePane="bottomRight" state="frozen"/>
      <selection pane="topRight" activeCell="G1" sqref="G1"/>
      <selection pane="bottomLeft" activeCell="A2" sqref="A2"/>
      <selection pane="bottomRight" activeCell="AJ2" sqref="AJ2"/>
    </sheetView>
  </sheetViews>
  <sheetFormatPr baseColWidth="10" defaultColWidth="11.28515625" defaultRowHeight="15" customHeight="1" x14ac:dyDescent="0.2"/>
  <cols>
    <col min="1" max="21" width="10.5703125" customWidth="1"/>
    <col min="23" max="33" width="10.5703125" customWidth="1"/>
    <col min="35" max="35" width="15" customWidth="1"/>
    <col min="36" max="36" width="16.28515625" customWidth="1"/>
  </cols>
  <sheetData>
    <row r="1" spans="1:36" ht="15.75" customHeight="1" x14ac:dyDescent="0.2">
      <c r="A1" s="1" t="s">
        <v>9</v>
      </c>
      <c r="B1" s="1" t="s">
        <v>10</v>
      </c>
      <c r="C1" s="1" t="s">
        <v>11</v>
      </c>
      <c r="D1" s="1" t="s">
        <v>12</v>
      </c>
      <c r="E1" s="1" t="s">
        <v>84</v>
      </c>
      <c r="F1" s="1" t="s">
        <v>13</v>
      </c>
      <c r="G1" s="4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4" t="s">
        <v>85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87</v>
      </c>
      <c r="AF1" s="1" t="s">
        <v>86</v>
      </c>
      <c r="AG1" s="1" t="s">
        <v>37</v>
      </c>
      <c r="AH1" s="4" t="s">
        <v>88</v>
      </c>
      <c r="AI1" s="4" t="s">
        <v>89</v>
      </c>
      <c r="AJ1" s="4" t="s">
        <v>90</v>
      </c>
    </row>
    <row r="2" spans="1:36" ht="15.75" customHeight="1" x14ac:dyDescent="0.2">
      <c r="A2" s="1" t="s">
        <v>38</v>
      </c>
      <c r="B2" s="1">
        <v>1</v>
      </c>
      <c r="C2" s="5">
        <v>0.38541666666666669</v>
      </c>
      <c r="D2" s="1">
        <v>20200722</v>
      </c>
      <c r="E2" s="1">
        <v>765</v>
      </c>
      <c r="F2" s="1" t="s">
        <v>39</v>
      </c>
      <c r="G2" s="6">
        <v>7.31</v>
      </c>
      <c r="H2" s="1">
        <v>286</v>
      </c>
      <c r="I2" s="1">
        <v>2</v>
      </c>
      <c r="J2" s="1">
        <v>91</v>
      </c>
      <c r="K2" s="1">
        <v>93</v>
      </c>
      <c r="L2" s="1">
        <v>141</v>
      </c>
      <c r="M2" s="1">
        <v>85</v>
      </c>
      <c r="N2" s="1">
        <v>130</v>
      </c>
      <c r="O2" s="1">
        <v>7.5640000000000001</v>
      </c>
      <c r="P2">
        <v>7.31</v>
      </c>
      <c r="Q2" s="1">
        <v>0.21179999999999999</v>
      </c>
      <c r="R2" s="1">
        <v>0.2122</v>
      </c>
      <c r="S2" s="1">
        <v>3.7699999999999997E-2</v>
      </c>
      <c r="T2" s="7">
        <f>100*1.55/6.17</f>
        <v>25.121555915721231</v>
      </c>
      <c r="U2" s="7">
        <f>100*2.1/8.78</f>
        <v>23.917995444191344</v>
      </c>
      <c r="V2" s="11">
        <f>AVERAGE(T2:U2)</f>
        <v>24.51977567995629</v>
      </c>
      <c r="W2" s="1">
        <v>0.1085</v>
      </c>
      <c r="X2" s="1">
        <v>0.14610000000000001</v>
      </c>
      <c r="Y2" s="1">
        <v>0.12280000000000001</v>
      </c>
      <c r="Z2" s="1">
        <v>0</v>
      </c>
      <c r="AA2" s="1" t="s">
        <v>40</v>
      </c>
      <c r="AB2" s="1" t="s">
        <v>40</v>
      </c>
      <c r="AC2" s="1" t="s">
        <v>40</v>
      </c>
      <c r="AD2" s="1" t="s">
        <v>40</v>
      </c>
      <c r="AE2" s="1" t="e">
        <f>AVERAGE(AA2:AB2)</f>
        <v>#DIV/0!</v>
      </c>
      <c r="AF2" s="1" t="e">
        <f>AVERAGE(AB2:AC2)</f>
        <v>#DIV/0!</v>
      </c>
      <c r="AI2" s="12">
        <v>66</v>
      </c>
      <c r="AJ2" s="12">
        <v>94</v>
      </c>
    </row>
    <row r="3" spans="1:36" ht="15.75" customHeight="1" x14ac:dyDescent="0.2">
      <c r="A3" s="1" t="s">
        <v>38</v>
      </c>
      <c r="B3" s="1">
        <v>1</v>
      </c>
      <c r="C3" s="5">
        <v>0.3125</v>
      </c>
      <c r="D3" s="1">
        <v>20200723</v>
      </c>
      <c r="E3" s="1">
        <v>761.32500000000005</v>
      </c>
      <c r="F3" s="1" t="s">
        <v>41</v>
      </c>
      <c r="G3" s="6">
        <v>7.21</v>
      </c>
      <c r="H3" s="1">
        <v>272</v>
      </c>
      <c r="I3" s="1">
        <v>2</v>
      </c>
      <c r="J3" s="1">
        <v>87</v>
      </c>
      <c r="K3" s="1">
        <v>55</v>
      </c>
      <c r="L3" s="1">
        <v>95</v>
      </c>
      <c r="M3" s="1">
        <v>89</v>
      </c>
      <c r="N3" s="1">
        <v>128</v>
      </c>
      <c r="O3" s="1">
        <v>7.649</v>
      </c>
      <c r="P3">
        <v>7.21</v>
      </c>
      <c r="Q3" s="1">
        <v>0.18210000000000001</v>
      </c>
      <c r="R3" s="1">
        <v>0.18690000000000001</v>
      </c>
      <c r="S3" s="1">
        <v>3.7699999999999997E-2</v>
      </c>
      <c r="T3" s="1">
        <v>17</v>
      </c>
      <c r="U3" s="1">
        <v>18</v>
      </c>
      <c r="V3" s="11">
        <f t="shared" ref="V3:V24" si="0">AVERAGE(T3:U3)</f>
        <v>17.5</v>
      </c>
      <c r="W3" s="1">
        <v>0.1363</v>
      </c>
      <c r="X3" s="1">
        <v>0.1714</v>
      </c>
      <c r="Y3" s="1">
        <v>0.14899999999999999</v>
      </c>
      <c r="Z3" s="1">
        <v>2</v>
      </c>
      <c r="AA3" s="1">
        <v>13.191489361702127</v>
      </c>
      <c r="AB3" s="1">
        <v>11.907756813417191</v>
      </c>
      <c r="AC3" s="1">
        <v>13.537117903930131</v>
      </c>
      <c r="AD3" s="1">
        <v>12.769953051643194</v>
      </c>
      <c r="AE3" s="1">
        <f t="shared" ref="AE3:AF24" si="1">AVERAGE(AA3:AB3)</f>
        <v>12.549623087559659</v>
      </c>
      <c r="AF3" s="1">
        <f t="shared" si="1"/>
        <v>12.722437358673661</v>
      </c>
      <c r="AI3" s="12">
        <v>84</v>
      </c>
      <c r="AJ3" s="12">
        <v>102</v>
      </c>
    </row>
    <row r="4" spans="1:36" ht="15.75" customHeight="1" x14ac:dyDescent="0.2">
      <c r="A4" s="1" t="s">
        <v>42</v>
      </c>
      <c r="B4" s="1">
        <v>2</v>
      </c>
      <c r="C4" s="5">
        <v>0.4826388888888889</v>
      </c>
      <c r="D4" s="1">
        <v>20200722</v>
      </c>
      <c r="E4" s="1">
        <v>765</v>
      </c>
      <c r="F4" s="1" t="s">
        <v>39</v>
      </c>
      <c r="G4" s="6">
        <v>7.07</v>
      </c>
      <c r="H4" s="1">
        <v>290</v>
      </c>
      <c r="I4" s="1">
        <v>2</v>
      </c>
      <c r="J4" s="1">
        <v>65</v>
      </c>
      <c r="K4" s="1">
        <v>73</v>
      </c>
      <c r="L4" s="1">
        <v>123</v>
      </c>
      <c r="M4" s="1">
        <v>89</v>
      </c>
      <c r="N4" s="1">
        <v>143</v>
      </c>
      <c r="O4" s="1">
        <v>7.4</v>
      </c>
      <c r="P4">
        <v>7.07</v>
      </c>
      <c r="Q4" s="1">
        <v>0.21740000000000001</v>
      </c>
      <c r="R4" s="1">
        <v>0.21229999999999999</v>
      </c>
      <c r="S4" s="1">
        <v>3.7699999999999997E-2</v>
      </c>
      <c r="T4" s="1">
        <v>26</v>
      </c>
      <c r="U4" s="1">
        <v>27</v>
      </c>
      <c r="V4" s="11">
        <f t="shared" si="0"/>
        <v>26.5</v>
      </c>
      <c r="W4" s="1">
        <v>8.7599999999999997E-2</v>
      </c>
      <c r="X4" s="1">
        <v>0.12759999999999999</v>
      </c>
      <c r="Y4" s="1">
        <v>0.1016</v>
      </c>
      <c r="Z4" s="1">
        <v>6</v>
      </c>
      <c r="AA4" s="1">
        <v>14.97</v>
      </c>
      <c r="AB4" s="1">
        <v>10.77</v>
      </c>
      <c r="AC4" s="1">
        <v>17.27</v>
      </c>
      <c r="AD4" s="1">
        <v>15.99</v>
      </c>
      <c r="AE4" s="1">
        <f t="shared" si="1"/>
        <v>12.870000000000001</v>
      </c>
      <c r="AF4" s="1">
        <f t="shared" si="1"/>
        <v>14.02</v>
      </c>
      <c r="AH4" s="12">
        <v>9.9763463535800696</v>
      </c>
      <c r="AI4" s="12">
        <v>74</v>
      </c>
      <c r="AJ4" s="12">
        <v>78</v>
      </c>
    </row>
    <row r="5" spans="1:36" ht="15.75" customHeight="1" x14ac:dyDescent="0.2">
      <c r="A5" s="1" t="s">
        <v>42</v>
      </c>
      <c r="B5" s="1">
        <v>2</v>
      </c>
      <c r="C5" s="5">
        <v>0.50694444444444442</v>
      </c>
      <c r="D5" s="1">
        <v>20200723</v>
      </c>
      <c r="E5" s="1">
        <v>761.32500000000005</v>
      </c>
      <c r="F5" s="1" t="s">
        <v>41</v>
      </c>
      <c r="G5" s="8">
        <v>7.25</v>
      </c>
      <c r="H5" s="1">
        <v>295</v>
      </c>
      <c r="I5" s="1">
        <v>2</v>
      </c>
      <c r="J5" s="1">
        <v>42.5</v>
      </c>
      <c r="K5" s="1">
        <v>49</v>
      </c>
      <c r="L5" s="1">
        <v>78</v>
      </c>
      <c r="M5" s="1">
        <v>78</v>
      </c>
      <c r="N5" s="1">
        <v>110</v>
      </c>
      <c r="O5" s="1">
        <v>7.5279999999999996</v>
      </c>
      <c r="P5">
        <v>7.25</v>
      </c>
      <c r="Q5" s="1"/>
      <c r="R5" s="1"/>
      <c r="S5" s="1"/>
      <c r="T5" s="1">
        <v>22</v>
      </c>
      <c r="U5" s="1">
        <v>22</v>
      </c>
      <c r="V5" s="11">
        <f t="shared" si="0"/>
        <v>22</v>
      </c>
      <c r="W5" s="1">
        <v>0.1086</v>
      </c>
      <c r="X5" s="1">
        <v>0.12709999999999999</v>
      </c>
      <c r="Y5" s="1">
        <v>0.1153</v>
      </c>
      <c r="Z5" s="1">
        <v>9</v>
      </c>
      <c r="AA5" s="1">
        <v>15.711252653927813</v>
      </c>
      <c r="AB5" s="1">
        <v>16.875000000000004</v>
      </c>
      <c r="AC5" s="1">
        <v>15.674300254452927</v>
      </c>
      <c r="AD5" s="1">
        <v>14.730878186968839</v>
      </c>
      <c r="AE5" s="1">
        <f t="shared" si="1"/>
        <v>16.293126326963908</v>
      </c>
      <c r="AF5" s="1">
        <f t="shared" si="1"/>
        <v>16.274650127226465</v>
      </c>
      <c r="AG5" s="1" t="s">
        <v>43</v>
      </c>
      <c r="AH5" s="12">
        <v>4.1142269463200982</v>
      </c>
      <c r="AI5" s="12">
        <v>86</v>
      </c>
      <c r="AJ5" s="12">
        <v>100</v>
      </c>
    </row>
    <row r="6" spans="1:36" ht="15.75" customHeight="1" x14ac:dyDescent="0.2">
      <c r="A6" s="1" t="s">
        <v>42</v>
      </c>
      <c r="B6" s="1">
        <v>2</v>
      </c>
      <c r="C6" s="5">
        <v>0.52083333333333337</v>
      </c>
      <c r="D6" s="1">
        <v>20200723</v>
      </c>
      <c r="E6" s="1">
        <v>761.32500000000005</v>
      </c>
      <c r="F6" s="1" t="s">
        <v>44</v>
      </c>
      <c r="G6" s="9">
        <v>7.19</v>
      </c>
      <c r="H6" s="1">
        <v>293</v>
      </c>
      <c r="I6" s="1">
        <v>2</v>
      </c>
      <c r="J6" s="1">
        <v>27</v>
      </c>
      <c r="K6" s="1">
        <v>60</v>
      </c>
      <c r="L6" s="1">
        <v>73</v>
      </c>
      <c r="M6" s="1">
        <v>73</v>
      </c>
      <c r="N6" s="1">
        <v>85</v>
      </c>
      <c r="O6" s="1">
        <v>7.5289999999999999</v>
      </c>
      <c r="P6">
        <v>7.19</v>
      </c>
      <c r="Q6" s="1">
        <v>0.21029999999999999</v>
      </c>
      <c r="R6" s="1">
        <v>0.18820000000000001</v>
      </c>
      <c r="S6" s="1">
        <v>3.7699999999999997E-2</v>
      </c>
      <c r="T6" s="1">
        <v>22</v>
      </c>
      <c r="U6" s="1">
        <v>22</v>
      </c>
      <c r="V6" s="11">
        <f t="shared" si="0"/>
        <v>22</v>
      </c>
      <c r="W6" s="1">
        <v>0.111</v>
      </c>
      <c r="X6" s="1">
        <v>0.1759</v>
      </c>
      <c r="Y6" s="1">
        <v>0.13500000000000001</v>
      </c>
      <c r="Z6" s="1">
        <v>0</v>
      </c>
      <c r="AA6" s="1">
        <v>18.023450586264655</v>
      </c>
      <c r="AB6" s="1">
        <v>18.359375</v>
      </c>
      <c r="AC6" s="1">
        <v>17.091633466135459</v>
      </c>
      <c r="AE6" s="1">
        <f t="shared" si="1"/>
        <v>18.191412793132329</v>
      </c>
      <c r="AF6" s="1">
        <f t="shared" si="1"/>
        <v>17.725504233067731</v>
      </c>
      <c r="AH6" s="12">
        <v>5.9155774265931891</v>
      </c>
      <c r="AI6" s="12">
        <v>86</v>
      </c>
      <c r="AJ6" s="12">
        <v>108</v>
      </c>
    </row>
    <row r="7" spans="1:36" ht="15.75" customHeight="1" x14ac:dyDescent="0.2">
      <c r="A7" s="1" t="s">
        <v>45</v>
      </c>
      <c r="B7" s="1">
        <v>3</v>
      </c>
      <c r="C7" s="5">
        <v>0.35069444444444442</v>
      </c>
      <c r="D7" s="1">
        <v>20200727</v>
      </c>
      <c r="E7" s="1">
        <v>759.82500000000005</v>
      </c>
      <c r="F7" s="1" t="s">
        <v>41</v>
      </c>
      <c r="G7" s="9">
        <v>7.27</v>
      </c>
      <c r="H7" s="1">
        <v>279</v>
      </c>
      <c r="I7" s="1">
        <v>2</v>
      </c>
      <c r="J7" s="1">
        <v>62</v>
      </c>
      <c r="K7" s="1">
        <v>35</v>
      </c>
      <c r="L7" s="1">
        <v>65</v>
      </c>
      <c r="M7" s="1">
        <v>65</v>
      </c>
      <c r="N7" s="1">
        <v>95</v>
      </c>
      <c r="O7" s="1">
        <v>7.4809999999999999</v>
      </c>
      <c r="P7">
        <v>7.27</v>
      </c>
      <c r="Q7" s="1">
        <v>0.1237</v>
      </c>
      <c r="R7" s="1">
        <v>0.1255</v>
      </c>
      <c r="S7" s="1">
        <v>2.6100000000000002E-2</v>
      </c>
      <c r="T7" s="1">
        <v>17</v>
      </c>
      <c r="U7" s="1"/>
      <c r="V7" s="11">
        <f t="shared" si="0"/>
        <v>17</v>
      </c>
      <c r="W7" s="1">
        <v>0.1608</v>
      </c>
      <c r="X7" s="1">
        <v>0.20499999999999999</v>
      </c>
      <c r="Y7" s="1">
        <v>0.17680000000000001</v>
      </c>
      <c r="Z7" s="1">
        <v>2</v>
      </c>
      <c r="AA7" s="1">
        <v>16.240219919644744</v>
      </c>
      <c r="AB7" s="1">
        <v>20.457756428369599</v>
      </c>
      <c r="AC7" s="1">
        <v>24.401114206128135</v>
      </c>
      <c r="AD7" s="1">
        <v>21.216545012165454</v>
      </c>
      <c r="AE7" s="1">
        <f t="shared" si="1"/>
        <v>18.348988174007172</v>
      </c>
      <c r="AF7" s="1">
        <f t="shared" si="1"/>
        <v>22.429435317248867</v>
      </c>
      <c r="AH7">
        <v>0.78694204722884409</v>
      </c>
      <c r="AI7" s="12">
        <v>66</v>
      </c>
      <c r="AJ7" s="12">
        <v>102</v>
      </c>
    </row>
    <row r="8" spans="1:36" ht="15.75" customHeight="1" x14ac:dyDescent="0.2">
      <c r="A8" s="1" t="s">
        <v>45</v>
      </c>
      <c r="B8" s="1">
        <v>3</v>
      </c>
      <c r="C8" s="5">
        <v>0.37013888888888885</v>
      </c>
      <c r="D8" s="1">
        <v>20200727</v>
      </c>
      <c r="E8" s="1">
        <v>759.82500000000005</v>
      </c>
      <c r="F8" s="1" t="s">
        <v>44</v>
      </c>
      <c r="G8" s="9">
        <v>7.24</v>
      </c>
      <c r="H8" s="1">
        <v>284</v>
      </c>
      <c r="I8" s="1">
        <v>2</v>
      </c>
      <c r="J8" s="1">
        <v>25</v>
      </c>
      <c r="K8" s="1">
        <v>47</v>
      </c>
      <c r="L8" s="1">
        <v>57</v>
      </c>
      <c r="M8" s="1">
        <v>57</v>
      </c>
      <c r="N8" s="1">
        <v>67</v>
      </c>
      <c r="O8" s="1">
        <v>7.5350000000000001</v>
      </c>
      <c r="P8">
        <v>7.24</v>
      </c>
      <c r="Q8" s="1">
        <v>0.13150000000000001</v>
      </c>
      <c r="R8" s="1">
        <v>0.12909999999999999</v>
      </c>
      <c r="S8" s="1">
        <v>2.6100000000000002E-2</v>
      </c>
      <c r="T8" s="1">
        <v>17</v>
      </c>
      <c r="U8" s="1">
        <v>17</v>
      </c>
      <c r="V8" s="11">
        <f t="shared" si="0"/>
        <v>17</v>
      </c>
      <c r="W8" s="1">
        <v>0.2233</v>
      </c>
      <c r="X8" s="1">
        <v>0.29070000000000001</v>
      </c>
      <c r="Y8" s="1">
        <v>0.248</v>
      </c>
      <c r="Z8" s="1">
        <v>0</v>
      </c>
      <c r="AA8" s="1">
        <v>18.131868131868135</v>
      </c>
      <c r="AB8" s="1">
        <v>21.00334448160535</v>
      </c>
      <c r="AC8" s="1">
        <v>25.203252032520325</v>
      </c>
      <c r="AD8" s="1">
        <v>20.42194092827004</v>
      </c>
      <c r="AE8" s="1">
        <f t="shared" si="1"/>
        <v>19.567606306736742</v>
      </c>
      <c r="AF8" s="1">
        <f t="shared" si="1"/>
        <v>23.103298257062839</v>
      </c>
      <c r="AG8" s="1" t="s">
        <v>43</v>
      </c>
      <c r="AH8">
        <v>1.7526960172914232</v>
      </c>
      <c r="AI8" s="12">
        <v>80</v>
      </c>
      <c r="AJ8" s="12">
        <v>92</v>
      </c>
    </row>
    <row r="9" spans="1:36" ht="15.75" customHeight="1" x14ac:dyDescent="0.2">
      <c r="A9" s="1" t="s">
        <v>45</v>
      </c>
      <c r="B9" s="1">
        <v>3</v>
      </c>
      <c r="C9" s="5">
        <v>0.37708333333333338</v>
      </c>
      <c r="D9" s="1">
        <v>20200727</v>
      </c>
      <c r="E9" s="1">
        <v>759.82500000000005</v>
      </c>
      <c r="F9" s="1" t="s">
        <v>46</v>
      </c>
      <c r="G9" s="9">
        <v>7.19</v>
      </c>
      <c r="H9" s="1">
        <v>285</v>
      </c>
      <c r="I9" s="1">
        <v>2</v>
      </c>
      <c r="J9" s="1">
        <v>17</v>
      </c>
      <c r="K9" s="1">
        <v>64</v>
      </c>
      <c r="L9" s="1">
        <v>66.5</v>
      </c>
      <c r="M9" s="1">
        <v>66.5</v>
      </c>
      <c r="N9" s="1">
        <v>69.3</v>
      </c>
      <c r="O9" s="1">
        <v>7.4969999999999999</v>
      </c>
      <c r="P9">
        <v>7.19</v>
      </c>
      <c r="Q9" s="1">
        <v>0.1169</v>
      </c>
      <c r="R9" s="1">
        <v>0.11840000000000001</v>
      </c>
      <c r="S9" s="1">
        <v>2.6100000000000002E-2</v>
      </c>
      <c r="T9" s="1">
        <v>18</v>
      </c>
      <c r="U9" s="1">
        <v>18</v>
      </c>
      <c r="V9" s="11">
        <f t="shared" si="0"/>
        <v>18</v>
      </c>
      <c r="W9" s="1">
        <v>0.1152</v>
      </c>
      <c r="X9" s="1">
        <v>0.20330000000000001</v>
      </c>
      <c r="Y9" s="1">
        <v>0.1464</v>
      </c>
      <c r="Z9" s="1">
        <v>0</v>
      </c>
      <c r="AA9" s="1">
        <v>23.423423423423426</v>
      </c>
      <c r="AB9" s="1">
        <v>30.293333333333329</v>
      </c>
      <c r="AC9" s="1">
        <v>28.539325842696627</v>
      </c>
      <c r="AE9" s="1">
        <f t="shared" si="1"/>
        <v>26.858378378378376</v>
      </c>
      <c r="AF9" s="1">
        <f t="shared" si="1"/>
        <v>29.416329588014978</v>
      </c>
      <c r="AG9" s="1" t="s">
        <v>47</v>
      </c>
      <c r="AH9">
        <v>2.6731465621016257</v>
      </c>
      <c r="AI9" s="12">
        <v>84</v>
      </c>
      <c r="AJ9" s="12">
        <v>104</v>
      </c>
    </row>
    <row r="10" spans="1:36" ht="15.75" customHeight="1" x14ac:dyDescent="0.2">
      <c r="A10" s="1" t="s">
        <v>48</v>
      </c>
      <c r="B10" s="1">
        <v>4</v>
      </c>
      <c r="C10" s="5">
        <v>8.35</v>
      </c>
      <c r="D10" s="1">
        <v>20200728</v>
      </c>
      <c r="E10" s="1">
        <v>753.67499999999995</v>
      </c>
      <c r="F10" s="1" t="s">
        <v>41</v>
      </c>
      <c r="G10" s="9">
        <v>7.2</v>
      </c>
      <c r="H10" s="1">
        <v>288</v>
      </c>
      <c r="I10" s="1">
        <v>2</v>
      </c>
      <c r="J10" s="1">
        <v>48</v>
      </c>
      <c r="K10" s="1">
        <v>38</v>
      </c>
      <c r="L10" s="1">
        <v>103</v>
      </c>
      <c r="M10" s="1">
        <v>65</v>
      </c>
      <c r="N10" s="1">
        <v>122</v>
      </c>
      <c r="O10" s="1">
        <v>7.56</v>
      </c>
      <c r="P10">
        <v>7.2</v>
      </c>
      <c r="Q10" s="1">
        <v>0.1943</v>
      </c>
      <c r="R10" s="1">
        <v>0.2089</v>
      </c>
      <c r="S10" s="1">
        <v>2.605E-2</v>
      </c>
      <c r="T10" s="1">
        <v>20</v>
      </c>
      <c r="U10" s="1">
        <v>20</v>
      </c>
      <c r="V10" s="11">
        <f t="shared" si="0"/>
        <v>20</v>
      </c>
      <c r="W10" s="1">
        <v>0.15290000000000001</v>
      </c>
      <c r="X10" s="1">
        <v>0.18679999999999999</v>
      </c>
      <c r="Y10" s="1">
        <v>0.16520000000000001</v>
      </c>
      <c r="Z10" s="1">
        <v>0</v>
      </c>
      <c r="AA10" s="1">
        <v>11.238447319778187</v>
      </c>
      <c r="AB10" s="1">
        <v>13.333333333333336</v>
      </c>
      <c r="AC10" s="1">
        <v>14.466230936819171</v>
      </c>
      <c r="AD10" s="1">
        <v>13.063063063063064</v>
      </c>
      <c r="AE10" s="1">
        <f t="shared" si="1"/>
        <v>12.285890326555762</v>
      </c>
      <c r="AF10" s="1">
        <f>AVERAGE(AB10:AC10)</f>
        <v>13.899782135076254</v>
      </c>
      <c r="AH10">
        <v>8.9127945131314092</v>
      </c>
      <c r="AI10" s="12">
        <v>78</v>
      </c>
      <c r="AJ10" s="12">
        <v>114</v>
      </c>
    </row>
    <row r="11" spans="1:36" ht="15.75" customHeight="1" x14ac:dyDescent="0.2">
      <c r="A11" s="1" t="s">
        <v>48</v>
      </c>
      <c r="B11" s="1">
        <v>4</v>
      </c>
      <c r="C11" s="5">
        <v>0.36944444444444446</v>
      </c>
      <c r="D11" s="1">
        <v>20200728</v>
      </c>
      <c r="E11" s="1">
        <v>753.67499999999995</v>
      </c>
      <c r="F11" s="1" t="s">
        <v>44</v>
      </c>
      <c r="G11" s="9">
        <v>7.18</v>
      </c>
      <c r="H11" s="1">
        <v>291</v>
      </c>
      <c r="I11" s="1">
        <v>1.5</v>
      </c>
      <c r="J11" s="1">
        <v>28</v>
      </c>
      <c r="K11" s="1">
        <v>71</v>
      </c>
      <c r="L11" s="1">
        <v>102</v>
      </c>
      <c r="M11" s="1">
        <v>102</v>
      </c>
      <c r="N11" s="1">
        <v>133</v>
      </c>
      <c r="O11" s="1">
        <v>7.57</v>
      </c>
      <c r="P11">
        <v>7.18</v>
      </c>
      <c r="Q11" s="1">
        <v>0.17419999999999999</v>
      </c>
      <c r="R11" s="1">
        <v>0.20830000000000001</v>
      </c>
      <c r="S11" s="1">
        <v>2.605E-2</v>
      </c>
      <c r="T11" s="1">
        <v>16</v>
      </c>
      <c r="U11" s="1">
        <v>15</v>
      </c>
      <c r="V11" s="11">
        <f t="shared" si="0"/>
        <v>15.5</v>
      </c>
      <c r="W11" s="1">
        <v>0.16569999999999999</v>
      </c>
      <c r="X11" s="1">
        <v>0.20830000000000001</v>
      </c>
      <c r="Y11" s="1">
        <v>0.18049999999999999</v>
      </c>
      <c r="Z11" s="1">
        <v>0</v>
      </c>
      <c r="AA11" s="1">
        <v>10.895522388059701</v>
      </c>
      <c r="AB11" s="1">
        <v>13.570019723865876</v>
      </c>
      <c r="AC11" s="1">
        <v>14.147368421052633</v>
      </c>
      <c r="AD11" s="1">
        <v>12.938496583143507</v>
      </c>
      <c r="AE11" s="1">
        <f t="shared" si="1"/>
        <v>12.23277105596279</v>
      </c>
      <c r="AF11" s="1">
        <f t="shared" si="1"/>
        <v>13.858694072459254</v>
      </c>
      <c r="AG11" s="1" t="s">
        <v>43</v>
      </c>
      <c r="AH11">
        <v>8.8624573739621013</v>
      </c>
      <c r="AI11" s="12">
        <v>106</v>
      </c>
      <c r="AJ11" s="12">
        <v>118</v>
      </c>
    </row>
    <row r="12" spans="1:36" ht="15.75" customHeight="1" x14ac:dyDescent="0.2">
      <c r="A12" s="1" t="s">
        <v>48</v>
      </c>
      <c r="B12" s="1">
        <v>4</v>
      </c>
      <c r="C12" s="5">
        <v>0.37916666666666665</v>
      </c>
      <c r="D12" s="1">
        <v>20200728</v>
      </c>
      <c r="E12" s="1">
        <v>753.67499999999995</v>
      </c>
      <c r="F12" s="1" t="s">
        <v>46</v>
      </c>
      <c r="G12" s="9">
        <v>7.15</v>
      </c>
      <c r="H12" s="1">
        <v>297</v>
      </c>
      <c r="I12" s="1">
        <v>2</v>
      </c>
      <c r="J12" s="1">
        <v>23</v>
      </c>
      <c r="K12" s="1">
        <v>60</v>
      </c>
      <c r="L12" s="1">
        <v>76</v>
      </c>
      <c r="M12" s="1">
        <v>76</v>
      </c>
      <c r="N12" s="1">
        <v>90</v>
      </c>
      <c r="O12" s="1">
        <v>7.5129999999999999</v>
      </c>
      <c r="P12">
        <v>7.15</v>
      </c>
      <c r="Q12" s="1">
        <v>0.16300000000000001</v>
      </c>
      <c r="R12" s="1">
        <v>0.16220000000000001</v>
      </c>
      <c r="S12" s="1">
        <v>2.605E-2</v>
      </c>
      <c r="T12" s="1">
        <v>19</v>
      </c>
      <c r="U12" s="1">
        <v>20</v>
      </c>
      <c r="V12" s="11">
        <f t="shared" si="0"/>
        <v>19.5</v>
      </c>
      <c r="W12" s="1">
        <v>0.21929999999999999</v>
      </c>
      <c r="X12" s="1">
        <v>0.26829999999999998</v>
      </c>
      <c r="Y12" s="1">
        <v>0.23619999999999999</v>
      </c>
      <c r="Z12" s="1">
        <v>0</v>
      </c>
      <c r="AA12" s="1">
        <v>14.476190476190476</v>
      </c>
      <c r="AB12" s="1">
        <v>16.771488469601678</v>
      </c>
      <c r="AC12" s="1">
        <v>16.716417910447763</v>
      </c>
      <c r="AD12" s="1">
        <v>16.086956521739133</v>
      </c>
      <c r="AE12" s="1">
        <f t="shared" si="1"/>
        <v>15.623839472896076</v>
      </c>
      <c r="AF12" s="1">
        <f t="shared" si="1"/>
        <v>16.743953190024719</v>
      </c>
      <c r="AG12" s="1" t="s">
        <v>49</v>
      </c>
      <c r="AH12">
        <v>11.884123928096844</v>
      </c>
      <c r="AI12" s="12">
        <v>86</v>
      </c>
      <c r="AJ12" s="12">
        <v>116</v>
      </c>
    </row>
    <row r="13" spans="1:36" ht="15.75" customHeight="1" x14ac:dyDescent="0.2">
      <c r="A13" s="1" t="s">
        <v>50</v>
      </c>
      <c r="B13" s="1">
        <v>5</v>
      </c>
      <c r="D13" s="1">
        <v>20200728</v>
      </c>
      <c r="E13" s="1">
        <v>753.67499999999995</v>
      </c>
      <c r="F13" s="1" t="s">
        <v>41</v>
      </c>
      <c r="G13" s="9">
        <v>7.25</v>
      </c>
      <c r="H13" s="1">
        <v>288</v>
      </c>
      <c r="I13" s="1">
        <v>1.5</v>
      </c>
      <c r="J13" s="1">
        <v>51</v>
      </c>
      <c r="K13" s="1">
        <v>46</v>
      </c>
      <c r="L13" s="1">
        <v>79</v>
      </c>
      <c r="M13" s="1">
        <v>79</v>
      </c>
      <c r="N13" s="1">
        <v>100</v>
      </c>
      <c r="O13" s="1">
        <v>7.5819999999999999</v>
      </c>
      <c r="P13">
        <v>7.25</v>
      </c>
      <c r="Q13" s="1">
        <v>0.16400000000000001</v>
      </c>
      <c r="R13" s="1">
        <v>0.17680000000000001</v>
      </c>
      <c r="S13" s="1">
        <v>2.605E-2</v>
      </c>
      <c r="T13" s="1">
        <v>19</v>
      </c>
      <c r="U13" s="1">
        <v>20</v>
      </c>
      <c r="V13" s="11">
        <f t="shared" si="0"/>
        <v>19.5</v>
      </c>
      <c r="W13" s="1">
        <v>0.16789999999999999</v>
      </c>
      <c r="X13" s="1">
        <v>0.23949999999999999</v>
      </c>
      <c r="Y13" s="1">
        <v>0.19289999999999999</v>
      </c>
      <c r="Z13" s="1">
        <v>0</v>
      </c>
      <c r="AA13" s="1">
        <v>16.286353467561522</v>
      </c>
      <c r="AB13" s="1">
        <v>18.861047835990885</v>
      </c>
      <c r="AC13" s="1">
        <v>17.788235294117644</v>
      </c>
      <c r="AD13" s="1">
        <v>18.514851485148522</v>
      </c>
      <c r="AE13" s="1">
        <f t="shared" si="1"/>
        <v>17.573700651776203</v>
      </c>
      <c r="AF13" s="1">
        <f t="shared" si="1"/>
        <v>18.324641565054264</v>
      </c>
      <c r="AH13">
        <v>0.93148154684357132</v>
      </c>
      <c r="AI13" s="12">
        <v>64</v>
      </c>
      <c r="AJ13" s="12">
        <v>116</v>
      </c>
    </row>
    <row r="14" spans="1:36" ht="15.75" customHeight="1" x14ac:dyDescent="0.2">
      <c r="A14" s="1" t="s">
        <v>50</v>
      </c>
      <c r="B14" s="1">
        <v>5</v>
      </c>
      <c r="D14" s="1">
        <v>20200728</v>
      </c>
      <c r="E14" s="1">
        <v>753.67499999999995</v>
      </c>
      <c r="F14" s="1" t="s">
        <v>44</v>
      </c>
      <c r="G14" s="9">
        <v>7.2</v>
      </c>
      <c r="H14" s="1">
        <v>289</v>
      </c>
      <c r="I14" s="1">
        <v>1.5</v>
      </c>
      <c r="J14" s="1">
        <v>22</v>
      </c>
      <c r="K14" s="1">
        <v>86</v>
      </c>
      <c r="L14" s="1">
        <v>96</v>
      </c>
      <c r="M14" s="1">
        <v>96</v>
      </c>
      <c r="N14" s="1">
        <v>105</v>
      </c>
      <c r="O14" s="1">
        <v>7.5350000000000001</v>
      </c>
      <c r="P14">
        <v>7.2</v>
      </c>
      <c r="Q14" s="1">
        <v>0.14249999999999999</v>
      </c>
      <c r="R14" s="1">
        <v>0.15720000000000001</v>
      </c>
      <c r="S14" s="1">
        <v>2.605E-2</v>
      </c>
      <c r="T14" s="1">
        <v>17</v>
      </c>
      <c r="U14" s="1">
        <v>17</v>
      </c>
      <c r="V14" s="11">
        <f t="shared" si="0"/>
        <v>17</v>
      </c>
      <c r="W14" s="1">
        <v>0.13739999999999999</v>
      </c>
      <c r="X14" s="1">
        <v>0.17630000000000001</v>
      </c>
      <c r="Y14" s="1">
        <v>0.15090000000000001</v>
      </c>
      <c r="Z14" s="1">
        <v>0</v>
      </c>
      <c r="AA14" s="1">
        <v>14.233128834355828</v>
      </c>
      <c r="AB14" s="1">
        <v>19.578454332552695</v>
      </c>
      <c r="AC14" s="1">
        <v>20.865139949109416</v>
      </c>
      <c r="AD14" s="1">
        <v>18.829516539440206</v>
      </c>
      <c r="AE14" s="1">
        <f t="shared" si="1"/>
        <v>16.90579158345426</v>
      </c>
      <c r="AF14" s="1">
        <f t="shared" si="1"/>
        <v>20.221797140831058</v>
      </c>
      <c r="AH14">
        <v>1.9612355938499846</v>
      </c>
      <c r="AI14" s="12">
        <v>86</v>
      </c>
      <c r="AJ14" s="12">
        <v>104</v>
      </c>
    </row>
    <row r="15" spans="1:36" ht="15.75" customHeight="1" x14ac:dyDescent="0.2">
      <c r="A15" s="1" t="s">
        <v>50</v>
      </c>
      <c r="B15" s="1">
        <v>5</v>
      </c>
      <c r="D15" s="1">
        <v>20200728</v>
      </c>
      <c r="E15" s="1">
        <v>753.67499999999995</v>
      </c>
      <c r="F15" s="1" t="s">
        <v>46</v>
      </c>
      <c r="G15" s="9">
        <v>7.14</v>
      </c>
      <c r="H15" s="1">
        <v>292</v>
      </c>
      <c r="I15" s="1">
        <v>1.5</v>
      </c>
      <c r="J15" s="1">
        <v>12</v>
      </c>
      <c r="K15" s="1">
        <v>62</v>
      </c>
      <c r="L15" s="1">
        <v>66</v>
      </c>
      <c r="M15" s="1">
        <v>66</v>
      </c>
      <c r="N15" s="1">
        <v>67</v>
      </c>
      <c r="O15" s="1">
        <v>7.4539999999999997</v>
      </c>
      <c r="P15">
        <v>7.14</v>
      </c>
      <c r="Q15" s="1">
        <v>0.13400000000000001</v>
      </c>
      <c r="R15" s="1">
        <v>0.12859999999999999</v>
      </c>
      <c r="S15" s="1">
        <v>2.605E-2</v>
      </c>
      <c r="T15" s="1"/>
      <c r="U15" s="1"/>
      <c r="V15" s="11"/>
      <c r="W15" s="1">
        <v>0.1726</v>
      </c>
      <c r="X15" s="1">
        <v>0.223</v>
      </c>
      <c r="Y15" s="1">
        <v>0.19009999999999999</v>
      </c>
      <c r="Z15" s="1">
        <v>0</v>
      </c>
      <c r="AA15" s="1">
        <v>16.788008565310495</v>
      </c>
      <c r="AB15" s="1">
        <v>19.586206896551722</v>
      </c>
      <c r="AC15" s="1">
        <v>18.692493946731236</v>
      </c>
      <c r="AD15" s="1">
        <v>17.531486146095716</v>
      </c>
      <c r="AE15" s="1">
        <f t="shared" si="1"/>
        <v>18.18710773093111</v>
      </c>
      <c r="AF15" s="1">
        <f t="shared" si="1"/>
        <v>19.139350421641481</v>
      </c>
      <c r="AH15">
        <v>4.2149012246587141</v>
      </c>
      <c r="AI15" s="12">
        <v>90</v>
      </c>
      <c r="AJ15" s="12">
        <v>116</v>
      </c>
    </row>
    <row r="16" spans="1:36" ht="15.75" customHeight="1" x14ac:dyDescent="0.2">
      <c r="A16" s="1" t="s">
        <v>51</v>
      </c>
      <c r="B16" s="1">
        <v>6</v>
      </c>
      <c r="C16" s="5">
        <v>0.44375000000000003</v>
      </c>
      <c r="D16" s="1">
        <v>20200730</v>
      </c>
      <c r="E16" s="1">
        <v>762.07500000000005</v>
      </c>
      <c r="F16" s="1" t="s">
        <v>41</v>
      </c>
      <c r="G16" s="9">
        <v>7.34</v>
      </c>
      <c r="H16" s="1">
        <v>287</v>
      </c>
      <c r="I16" s="1">
        <v>0.8</v>
      </c>
      <c r="J16" s="1">
        <v>73</v>
      </c>
      <c r="K16" s="1">
        <v>57</v>
      </c>
      <c r="L16" s="1">
        <v>96</v>
      </c>
      <c r="O16" s="1">
        <v>7.6070000000000002</v>
      </c>
      <c r="P16">
        <v>7.34</v>
      </c>
      <c r="Q16" s="1">
        <v>0.21290000000000001</v>
      </c>
      <c r="R16" s="1">
        <v>0.2026</v>
      </c>
      <c r="S16" s="1">
        <v>2.5999999999999999E-2</v>
      </c>
      <c r="T16" s="1">
        <v>19</v>
      </c>
      <c r="U16" s="1">
        <v>19</v>
      </c>
      <c r="V16" s="11">
        <f t="shared" si="0"/>
        <v>19</v>
      </c>
      <c r="W16" s="1">
        <v>7.2900000000000006E-2</v>
      </c>
      <c r="X16" s="1">
        <v>8.8300000000000003E-2</v>
      </c>
      <c r="Y16" s="1">
        <v>7.7399999999999997E-2</v>
      </c>
      <c r="Z16" s="1">
        <v>6</v>
      </c>
      <c r="AA16" s="1">
        <v>16.068987205587828</v>
      </c>
      <c r="AB16" s="1">
        <v>15.044625746043918</v>
      </c>
      <c r="AC16" s="1">
        <v>16.885644768856448</v>
      </c>
      <c r="AD16" s="1">
        <v>18.659610424263985</v>
      </c>
      <c r="AE16" s="1">
        <f t="shared" si="1"/>
        <v>15.556806475815872</v>
      </c>
      <c r="AF16" s="1">
        <f t="shared" si="1"/>
        <v>15.965135257450182</v>
      </c>
      <c r="AH16">
        <v>7.7953100235727719</v>
      </c>
      <c r="AI16" s="12">
        <v>90</v>
      </c>
      <c r="AJ16" s="12">
        <v>118</v>
      </c>
    </row>
    <row r="17" spans="1:36" ht="15.75" customHeight="1" x14ac:dyDescent="0.2">
      <c r="A17" s="1" t="s">
        <v>51</v>
      </c>
      <c r="B17" s="1">
        <v>6</v>
      </c>
      <c r="C17" s="5">
        <v>0.46319444444444446</v>
      </c>
      <c r="D17" s="1">
        <v>20200730</v>
      </c>
      <c r="E17" s="1">
        <v>762.07500000000005</v>
      </c>
      <c r="F17" s="1" t="s">
        <v>44</v>
      </c>
      <c r="G17" s="9">
        <v>7.25</v>
      </c>
      <c r="H17" s="1">
        <v>304</v>
      </c>
      <c r="I17" s="1">
        <v>1.3</v>
      </c>
      <c r="J17" s="1">
        <v>32</v>
      </c>
      <c r="K17" s="1">
        <v>47</v>
      </c>
      <c r="L17" s="1">
        <v>65</v>
      </c>
      <c r="M17" s="1">
        <v>65</v>
      </c>
      <c r="N17" s="1">
        <v>81</v>
      </c>
      <c r="O17" s="1">
        <v>7.58</v>
      </c>
      <c r="P17">
        <v>7.25</v>
      </c>
      <c r="Q17" s="1">
        <v>0.20219999999999999</v>
      </c>
      <c r="R17" s="1">
        <v>0.1832</v>
      </c>
      <c r="S17" s="1">
        <v>2.5999999999999999E-2</v>
      </c>
      <c r="T17" s="1">
        <v>20</v>
      </c>
      <c r="U17" s="1">
        <v>19</v>
      </c>
      <c r="V17" s="11">
        <f t="shared" si="0"/>
        <v>19.5</v>
      </c>
      <c r="W17" s="1">
        <v>6.6799999999999998E-2</v>
      </c>
      <c r="X17" s="1">
        <v>0.82199999999999995</v>
      </c>
      <c r="Y17" s="1">
        <v>7.2599999999999998E-2</v>
      </c>
      <c r="Z17" s="1">
        <v>6</v>
      </c>
      <c r="AA17" s="1">
        <v>21.461405387593707</v>
      </c>
      <c r="AB17" s="1">
        <v>19.710538218000902</v>
      </c>
      <c r="AC17" s="1">
        <v>20.493121488083702</v>
      </c>
      <c r="AD17" s="1">
        <v>24.747377463102271</v>
      </c>
      <c r="AE17" s="1">
        <f t="shared" si="1"/>
        <v>20.585971802797303</v>
      </c>
      <c r="AF17" s="1">
        <f t="shared" si="1"/>
        <v>20.101829853042304</v>
      </c>
      <c r="AG17" s="1" t="s">
        <v>43</v>
      </c>
      <c r="AH17">
        <v>6.6504996584650842</v>
      </c>
      <c r="AI17" s="12">
        <v>88</v>
      </c>
      <c r="AJ17" s="12">
        <v>118</v>
      </c>
    </row>
    <row r="18" spans="1:36" ht="15.75" customHeight="1" x14ac:dyDescent="0.2">
      <c r="A18" s="1" t="s">
        <v>51</v>
      </c>
      <c r="B18" s="1">
        <v>6</v>
      </c>
      <c r="C18" s="5">
        <v>0.47222222222222227</v>
      </c>
      <c r="D18" s="1">
        <v>20200730</v>
      </c>
      <c r="E18" s="1">
        <v>762.07500000000005</v>
      </c>
      <c r="F18" s="1" t="s">
        <v>46</v>
      </c>
      <c r="G18" s="9">
        <v>7.14</v>
      </c>
      <c r="H18" s="1">
        <v>306</v>
      </c>
      <c r="I18" s="1">
        <v>2</v>
      </c>
      <c r="J18" s="1">
        <v>32</v>
      </c>
      <c r="K18" s="1">
        <v>39</v>
      </c>
      <c r="L18" s="1">
        <v>46</v>
      </c>
      <c r="M18" s="1">
        <v>46</v>
      </c>
      <c r="N18" s="1">
        <v>56</v>
      </c>
      <c r="O18" s="1">
        <v>7.5</v>
      </c>
      <c r="P18">
        <v>7.14</v>
      </c>
      <c r="Q18" s="1">
        <v>0.16650000000000001</v>
      </c>
      <c r="R18" s="1">
        <v>0.16719999999999999</v>
      </c>
      <c r="S18" s="1">
        <v>2.5999999999999999E-2</v>
      </c>
      <c r="T18" s="1">
        <v>17</v>
      </c>
      <c r="U18" s="1">
        <v>17</v>
      </c>
      <c r="V18" s="11">
        <f t="shared" si="0"/>
        <v>17</v>
      </c>
      <c r="W18" s="1">
        <v>7.7200000000000005E-2</v>
      </c>
      <c r="X18" s="1">
        <v>0.11600000000000001</v>
      </c>
      <c r="Y18" s="1">
        <v>9.01E-2</v>
      </c>
      <c r="Z18" s="1">
        <v>8</v>
      </c>
      <c r="AA18" s="1">
        <v>21.490435829743873</v>
      </c>
      <c r="AB18" s="1">
        <v>20.630797773654919</v>
      </c>
      <c r="AC18" s="1">
        <v>18.753504642847957</v>
      </c>
      <c r="AD18" s="1">
        <v>18.552887735236858</v>
      </c>
      <c r="AE18" s="1">
        <f t="shared" si="1"/>
        <v>21.060616801699396</v>
      </c>
      <c r="AF18" s="1">
        <f t="shared" si="1"/>
        <v>19.692151208251438</v>
      </c>
      <c r="AG18" s="1" t="s">
        <v>52</v>
      </c>
      <c r="AH18">
        <v>5.3525205698850726</v>
      </c>
      <c r="AI18" s="12">
        <v>114</v>
      </c>
      <c r="AJ18" s="12">
        <v>116</v>
      </c>
    </row>
    <row r="19" spans="1:36" ht="15.75" customHeight="1" x14ac:dyDescent="0.2">
      <c r="A19" s="1" t="s">
        <v>53</v>
      </c>
      <c r="B19" s="1">
        <v>7</v>
      </c>
      <c r="C19" s="5">
        <v>0.35625000000000001</v>
      </c>
      <c r="D19" s="1">
        <v>20200801</v>
      </c>
      <c r="E19" s="1">
        <v>761.84999999999991</v>
      </c>
      <c r="F19" s="1" t="s">
        <v>41</v>
      </c>
      <c r="G19" s="9">
        <v>7.34</v>
      </c>
      <c r="H19" s="1">
        <v>313</v>
      </c>
      <c r="I19" s="1">
        <v>0.7</v>
      </c>
      <c r="J19" s="1">
        <v>39</v>
      </c>
      <c r="K19" s="1">
        <v>24</v>
      </c>
      <c r="L19" s="1">
        <v>60</v>
      </c>
      <c r="M19" s="1"/>
      <c r="N19" s="1"/>
      <c r="O19" s="1">
        <v>7.5759999999999996</v>
      </c>
      <c r="P19">
        <v>7.34</v>
      </c>
      <c r="Q19" s="1">
        <v>0.1704</v>
      </c>
      <c r="R19" s="1">
        <v>0.156</v>
      </c>
      <c r="S19" s="1">
        <v>2.64E-2</v>
      </c>
      <c r="T19" s="1">
        <v>23</v>
      </c>
      <c r="U19" s="1">
        <v>23</v>
      </c>
      <c r="V19" s="11">
        <f t="shared" si="0"/>
        <v>23</v>
      </c>
      <c r="W19" s="1">
        <v>4.5999999999999999E-2</v>
      </c>
      <c r="X19" s="1">
        <v>6.0900000000000003E-2</v>
      </c>
      <c r="Y19" s="1">
        <v>5.1799999999999999E-2</v>
      </c>
      <c r="Z19" s="1">
        <v>0</v>
      </c>
      <c r="AA19" s="1">
        <v>16.212534059945504</v>
      </c>
      <c r="AB19" s="1">
        <v>18.251851851851843</v>
      </c>
      <c r="AC19" s="1">
        <v>18.433931484502452</v>
      </c>
      <c r="AD19" s="1">
        <v>18.227394807520188</v>
      </c>
      <c r="AE19" s="1">
        <f t="shared" si="1"/>
        <v>17.232192955898675</v>
      </c>
      <c r="AF19" s="1">
        <f t="shared" si="1"/>
        <v>18.342891668177145</v>
      </c>
      <c r="AH19">
        <v>10.445919951830902</v>
      </c>
      <c r="AI19" s="12">
        <v>64</v>
      </c>
      <c r="AJ19" s="12">
        <v>114</v>
      </c>
    </row>
    <row r="20" spans="1:36" ht="15.75" customHeight="1" x14ac:dyDescent="0.2">
      <c r="A20" s="1" t="s">
        <v>53</v>
      </c>
      <c r="B20" s="1">
        <v>7</v>
      </c>
      <c r="C20" s="5">
        <v>0.37152777777777773</v>
      </c>
      <c r="D20" s="1">
        <v>20200801</v>
      </c>
      <c r="E20" s="1">
        <v>761.84999999999991</v>
      </c>
      <c r="F20" s="1" t="s">
        <v>44</v>
      </c>
      <c r="G20" s="9">
        <v>7.16</v>
      </c>
      <c r="H20" s="1">
        <v>299</v>
      </c>
      <c r="I20" s="1">
        <v>1.5</v>
      </c>
      <c r="J20" s="1">
        <v>22</v>
      </c>
      <c r="K20" s="1">
        <v>52</v>
      </c>
      <c r="L20" s="1">
        <v>66</v>
      </c>
      <c r="M20" s="1">
        <v>65</v>
      </c>
      <c r="N20" s="1">
        <v>72</v>
      </c>
      <c r="O20" s="1">
        <v>7.4059999999999997</v>
      </c>
      <c r="P20">
        <v>7.16</v>
      </c>
      <c r="Q20" s="1">
        <v>0.20119999999999999</v>
      </c>
      <c r="R20" s="1">
        <v>0.19370000000000001</v>
      </c>
      <c r="S20" s="1">
        <v>2.64E-2</v>
      </c>
      <c r="T20" s="1">
        <v>22</v>
      </c>
      <c r="U20" s="1">
        <v>21</v>
      </c>
      <c r="V20" s="11">
        <f t="shared" si="0"/>
        <v>21.5</v>
      </c>
      <c r="W20" s="1">
        <v>7.3099999999999998E-2</v>
      </c>
      <c r="X20" s="1">
        <v>0.10580000000000001</v>
      </c>
      <c r="Y20" s="1">
        <v>8.3799999999999999E-2</v>
      </c>
      <c r="Z20" s="1">
        <v>0</v>
      </c>
      <c r="AA20" s="1">
        <v>20.96350364963503</v>
      </c>
      <c r="AB20" s="1">
        <v>21.04280155642024</v>
      </c>
      <c r="AC20" s="1">
        <v>32.660902977905828</v>
      </c>
      <c r="AD20" s="1">
        <v>22.839248434238026</v>
      </c>
      <c r="AE20" s="1">
        <f t="shared" si="1"/>
        <v>21.003152603027637</v>
      </c>
      <c r="AF20" s="1">
        <f t="shared" si="1"/>
        <v>26.851852267163032</v>
      </c>
      <c r="AH20">
        <v>8.5316704594209334</v>
      </c>
      <c r="AI20" s="12">
        <v>94</v>
      </c>
      <c r="AJ20" s="12">
        <v>104</v>
      </c>
    </row>
    <row r="21" spans="1:36" ht="15.75" customHeight="1" x14ac:dyDescent="0.2">
      <c r="A21" s="1" t="s">
        <v>53</v>
      </c>
      <c r="B21" s="1">
        <v>7</v>
      </c>
      <c r="C21" s="5">
        <v>0.38055555555555554</v>
      </c>
      <c r="D21" s="1">
        <v>20200801</v>
      </c>
      <c r="E21" s="1">
        <v>761.84999999999991</v>
      </c>
      <c r="F21" s="1" t="s">
        <v>46</v>
      </c>
      <c r="G21" s="9">
        <v>7.1</v>
      </c>
      <c r="H21" s="1">
        <v>304</v>
      </c>
      <c r="I21" s="1">
        <v>2</v>
      </c>
      <c r="J21" s="1">
        <v>19</v>
      </c>
      <c r="K21" s="1">
        <v>64</v>
      </c>
      <c r="L21" s="1">
        <v>72</v>
      </c>
      <c r="M21" s="1">
        <v>78</v>
      </c>
      <c r="N21" s="1">
        <v>78</v>
      </c>
      <c r="O21" s="1">
        <v>7.36</v>
      </c>
      <c r="P21">
        <v>7.1</v>
      </c>
      <c r="Q21" s="1">
        <v>0.1852</v>
      </c>
      <c r="R21" s="1">
        <v>0.1837</v>
      </c>
      <c r="S21" s="1">
        <v>2.64E-2</v>
      </c>
      <c r="T21" s="1">
        <v>22</v>
      </c>
      <c r="U21" s="1">
        <v>22</v>
      </c>
      <c r="V21" s="11">
        <f t="shared" si="0"/>
        <v>22</v>
      </c>
      <c r="W21" s="1">
        <v>5.2699999999999997E-2</v>
      </c>
      <c r="X21" s="1">
        <v>0.1037</v>
      </c>
      <c r="Y21" s="1">
        <v>6.8699999999999997E-2</v>
      </c>
      <c r="Z21" s="1">
        <v>4</v>
      </c>
      <c r="AC21" s="1">
        <v>17.515751575157513</v>
      </c>
      <c r="AD21" s="1">
        <v>17.991093518060353</v>
      </c>
      <c r="AE21" s="1" t="e">
        <f t="shared" si="1"/>
        <v>#DIV/0!</v>
      </c>
      <c r="AF21" s="1">
        <f t="shared" si="1"/>
        <v>17.515751575157513</v>
      </c>
      <c r="AH21">
        <v>10.396301914649726</v>
      </c>
      <c r="AI21" s="12">
        <v>96</v>
      </c>
      <c r="AJ21" s="12">
        <v>102</v>
      </c>
    </row>
    <row r="22" spans="1:36" ht="15.75" customHeight="1" x14ac:dyDescent="0.2">
      <c r="A22" s="1" t="s">
        <v>54</v>
      </c>
      <c r="B22" s="1">
        <v>8</v>
      </c>
      <c r="C22" s="5">
        <v>0.46527777777777773</v>
      </c>
      <c r="D22" s="1">
        <v>20200801</v>
      </c>
      <c r="E22" s="1">
        <v>761.84999999999991</v>
      </c>
      <c r="F22" s="1" t="s">
        <v>41</v>
      </c>
      <c r="G22" s="9">
        <v>7.26</v>
      </c>
      <c r="H22" s="1">
        <v>282</v>
      </c>
      <c r="I22" s="1">
        <v>2</v>
      </c>
      <c r="J22" s="1">
        <v>81</v>
      </c>
      <c r="K22" s="1">
        <v>47</v>
      </c>
      <c r="L22" s="1">
        <v>104</v>
      </c>
      <c r="M22" s="1">
        <v>103</v>
      </c>
      <c r="N22" s="1">
        <v>156</v>
      </c>
      <c r="O22" s="1">
        <v>7.6680000000000001</v>
      </c>
      <c r="P22">
        <v>7.26</v>
      </c>
      <c r="Q22" s="1">
        <v>0.20219999999999999</v>
      </c>
      <c r="R22" s="1">
        <v>0.19400000000000001</v>
      </c>
      <c r="S22" s="1">
        <v>2.64E-2</v>
      </c>
      <c r="T22" s="1">
        <v>18</v>
      </c>
      <c r="U22" s="1">
        <v>19</v>
      </c>
      <c r="V22" s="11">
        <f t="shared" si="0"/>
        <v>18.5</v>
      </c>
      <c r="W22" s="1">
        <v>7.2900000000000006E-2</v>
      </c>
      <c r="X22" s="10">
        <v>0.1226</v>
      </c>
      <c r="Y22" s="1">
        <v>8.9499999999999996E-2</v>
      </c>
      <c r="Z22" s="1">
        <v>0</v>
      </c>
      <c r="AA22" s="1">
        <v>16.569920844327179</v>
      </c>
      <c r="AB22" s="1">
        <v>15.781137508999263</v>
      </c>
      <c r="AC22" s="1">
        <v>17.22787783868441</v>
      </c>
      <c r="AD22" s="1">
        <v>15.097402597402592</v>
      </c>
      <c r="AE22" s="1">
        <f t="shared" si="1"/>
        <v>16.175529176663222</v>
      </c>
      <c r="AF22" s="1">
        <f t="shared" si="1"/>
        <v>16.504507673841836</v>
      </c>
      <c r="AH22">
        <v>5.6142736935654742</v>
      </c>
      <c r="AI22" s="12">
        <v>80</v>
      </c>
      <c r="AJ22" s="12">
        <v>110</v>
      </c>
    </row>
    <row r="23" spans="1:36" ht="15.75" customHeight="1" x14ac:dyDescent="0.2">
      <c r="A23" s="1" t="s">
        <v>54</v>
      </c>
      <c r="B23" s="1">
        <v>8</v>
      </c>
      <c r="C23" s="5">
        <v>0.49652777777777773</v>
      </c>
      <c r="D23" s="1">
        <v>20200801</v>
      </c>
      <c r="E23" s="1">
        <v>761.84999999999991</v>
      </c>
      <c r="F23" s="1" t="s">
        <v>44</v>
      </c>
      <c r="G23" s="9">
        <v>7.2</v>
      </c>
      <c r="H23" s="1">
        <v>296</v>
      </c>
      <c r="I23" s="1">
        <v>1.1000000000000001</v>
      </c>
      <c r="J23" s="1">
        <v>42</v>
      </c>
      <c r="K23" s="1">
        <v>57</v>
      </c>
      <c r="L23" s="1">
        <v>87</v>
      </c>
      <c r="M23" s="1">
        <v>87</v>
      </c>
      <c r="N23" s="1">
        <v>119</v>
      </c>
      <c r="O23" s="1">
        <v>7.52</v>
      </c>
      <c r="P23">
        <v>7.2</v>
      </c>
      <c r="Q23" s="1">
        <v>9.8000000000000004E-2</v>
      </c>
      <c r="R23" s="1">
        <v>8.6199999999999999E-2</v>
      </c>
      <c r="S23" s="1">
        <v>2.64E-2</v>
      </c>
      <c r="T23" s="1">
        <v>18</v>
      </c>
      <c r="U23" s="1">
        <v>16</v>
      </c>
      <c r="V23" s="11">
        <f t="shared" si="0"/>
        <v>17</v>
      </c>
      <c r="W23" s="1">
        <v>9.1899999999999996E-2</v>
      </c>
      <c r="X23" s="1">
        <v>0.12470000000000001</v>
      </c>
      <c r="Y23" s="1">
        <v>0.1037</v>
      </c>
      <c r="Z23" s="1">
        <v>0</v>
      </c>
      <c r="AA23" s="1">
        <v>14.845360824742258</v>
      </c>
      <c r="AB23" s="1">
        <v>16.04182225541448</v>
      </c>
      <c r="AC23" s="1">
        <v>14.708818635607315</v>
      </c>
      <c r="AE23" s="1">
        <f t="shared" si="1"/>
        <v>15.443591540078369</v>
      </c>
      <c r="AF23" s="1">
        <f t="shared" si="1"/>
        <v>15.375320445510898</v>
      </c>
      <c r="AG23" s="1" t="s">
        <v>55</v>
      </c>
      <c r="AH23">
        <v>6.1284316150805482</v>
      </c>
      <c r="AI23" s="12">
        <v>102</v>
      </c>
      <c r="AJ23" s="12">
        <v>110</v>
      </c>
    </row>
    <row r="24" spans="1:36" ht="15.75" customHeight="1" x14ac:dyDescent="0.2">
      <c r="A24" s="1" t="s">
        <v>54</v>
      </c>
      <c r="B24" s="1">
        <v>8</v>
      </c>
      <c r="C24" s="5">
        <v>0.50347222222222221</v>
      </c>
      <c r="D24" s="1">
        <v>20200801</v>
      </c>
      <c r="E24" s="1">
        <v>761.84999999999991</v>
      </c>
      <c r="F24" s="1" t="s">
        <v>46</v>
      </c>
      <c r="G24" s="9">
        <v>7.09</v>
      </c>
      <c r="H24" s="1">
        <v>295</v>
      </c>
      <c r="I24" s="1">
        <v>2.2000000000000002</v>
      </c>
      <c r="J24" s="1">
        <v>32</v>
      </c>
      <c r="K24" s="1">
        <v>59</v>
      </c>
      <c r="L24" s="1">
        <v>81</v>
      </c>
      <c r="M24" s="1">
        <v>81</v>
      </c>
      <c r="N24" s="1">
        <v>103</v>
      </c>
      <c r="O24" s="1">
        <v>7.3940000000000001</v>
      </c>
      <c r="P24">
        <v>7.09</v>
      </c>
      <c r="Q24" s="1">
        <v>0.1464</v>
      </c>
      <c r="R24" s="1">
        <v>0.1409</v>
      </c>
      <c r="S24" s="1">
        <v>2.64E-2</v>
      </c>
      <c r="T24" s="1">
        <v>20</v>
      </c>
      <c r="U24" s="1">
        <v>21</v>
      </c>
      <c r="V24" s="11">
        <f t="shared" si="0"/>
        <v>20.5</v>
      </c>
      <c r="W24" s="1">
        <v>0.73</v>
      </c>
      <c r="X24" s="1">
        <v>0.1133</v>
      </c>
      <c r="Y24" s="1">
        <v>8.72E-2</v>
      </c>
      <c r="Z24" s="1">
        <v>0</v>
      </c>
      <c r="AA24" s="1">
        <v>19.349593495934958</v>
      </c>
      <c r="AB24" s="1">
        <v>19.095477386934679</v>
      </c>
      <c r="AC24" s="1">
        <v>18.392101551480941</v>
      </c>
      <c r="AE24" s="1">
        <f t="shared" si="1"/>
        <v>19.222535441434818</v>
      </c>
      <c r="AF24" s="1">
        <f t="shared" si="1"/>
        <v>18.743789469207812</v>
      </c>
      <c r="AG24" s="1" t="s">
        <v>49</v>
      </c>
      <c r="AH24">
        <v>7.3429948730371342</v>
      </c>
      <c r="AI24" s="12">
        <v>104</v>
      </c>
      <c r="AJ24" s="12">
        <v>112</v>
      </c>
    </row>
    <row r="25" spans="1:36" ht="15.75" customHeight="1" x14ac:dyDescent="0.2">
      <c r="V25" s="11"/>
    </row>
    <row r="26" spans="1:36" ht="15.75" customHeight="1" x14ac:dyDescent="0.2">
      <c r="V26" s="11"/>
    </row>
    <row r="27" spans="1:36" ht="15.75" customHeight="1" x14ac:dyDescent="0.2"/>
    <row r="28" spans="1:36" ht="15.75" customHeight="1" x14ac:dyDescent="0.2"/>
    <row r="29" spans="1:36" ht="15.75" customHeight="1" x14ac:dyDescent="0.2"/>
    <row r="30" spans="1:36" ht="15.75" customHeight="1" x14ac:dyDescent="0.2">
      <c r="D30" s="12"/>
      <c r="E30" s="12"/>
    </row>
    <row r="31" spans="1:36" ht="15.75" customHeight="1" x14ac:dyDescent="0.2">
      <c r="D31" s="12"/>
      <c r="E31" s="12"/>
    </row>
    <row r="32" spans="1:36" ht="15.75" customHeight="1" x14ac:dyDescent="0.2">
      <c r="D32" s="12"/>
      <c r="E32" s="12"/>
    </row>
    <row r="33" spans="4:5" ht="15.75" customHeight="1" x14ac:dyDescent="0.2">
      <c r="D33" s="12"/>
      <c r="E33" s="12"/>
    </row>
    <row r="34" spans="4:5" ht="15.75" customHeight="1" x14ac:dyDescent="0.2">
      <c r="D34" s="12"/>
      <c r="E34" s="12"/>
    </row>
    <row r="35" spans="4:5" ht="15.75" customHeight="1" x14ac:dyDescent="0.2">
      <c r="D35" s="12"/>
      <c r="E35" s="12"/>
    </row>
    <row r="36" spans="4:5" ht="15.75" customHeight="1" x14ac:dyDescent="0.2">
      <c r="D36" s="12"/>
      <c r="E36" s="12"/>
    </row>
    <row r="37" spans="4:5" ht="15.75" customHeight="1" x14ac:dyDescent="0.2">
      <c r="D37" s="12"/>
      <c r="E37" s="12"/>
    </row>
    <row r="38" spans="4:5" ht="15.75" customHeight="1" x14ac:dyDescent="0.2">
      <c r="D38" s="12"/>
      <c r="E38" s="12"/>
    </row>
    <row r="39" spans="4:5" ht="15.75" customHeight="1" x14ac:dyDescent="0.2">
      <c r="D39" s="12"/>
      <c r="E39" s="12"/>
    </row>
    <row r="40" spans="4:5" ht="15.75" customHeight="1" x14ac:dyDescent="0.2">
      <c r="D40" s="12"/>
      <c r="E40" s="12"/>
    </row>
    <row r="41" spans="4:5" ht="15.75" customHeight="1" x14ac:dyDescent="0.2">
      <c r="D41" s="12"/>
      <c r="E41" s="12"/>
    </row>
    <row r="42" spans="4:5" ht="15.75" customHeight="1" x14ac:dyDescent="0.2">
      <c r="D42" s="12"/>
      <c r="E42" s="12"/>
    </row>
    <row r="43" spans="4:5" ht="15.75" customHeight="1" x14ac:dyDescent="0.2">
      <c r="D43" s="12"/>
      <c r="E43" s="12"/>
    </row>
    <row r="44" spans="4:5" ht="15.75" customHeight="1" x14ac:dyDescent="0.2">
      <c r="D44" s="12"/>
      <c r="E44" s="12"/>
    </row>
    <row r="45" spans="4:5" ht="15.75" customHeight="1" x14ac:dyDescent="0.2">
      <c r="D45" s="12"/>
      <c r="E45" s="12"/>
    </row>
    <row r="46" spans="4:5" ht="15.75" customHeight="1" x14ac:dyDescent="0.2">
      <c r="D46" s="12"/>
      <c r="E46" s="12"/>
    </row>
    <row r="47" spans="4:5" ht="15.75" customHeight="1" x14ac:dyDescent="0.2">
      <c r="D47" s="12"/>
      <c r="E47" s="12"/>
    </row>
    <row r="48" spans="4:5" ht="15.75" customHeight="1" x14ac:dyDescent="0.2">
      <c r="D48" s="12"/>
      <c r="E48" s="12"/>
    </row>
    <row r="49" spans="4:5" ht="15.75" customHeight="1" x14ac:dyDescent="0.2">
      <c r="D49" s="12"/>
      <c r="E49" s="12"/>
    </row>
    <row r="50" spans="4:5" ht="15.75" customHeight="1" x14ac:dyDescent="0.2">
      <c r="D50" s="12"/>
      <c r="E50" s="12"/>
    </row>
    <row r="51" spans="4:5" ht="15.75" customHeight="1" x14ac:dyDescent="0.2">
      <c r="D51" s="12"/>
      <c r="E51" s="12"/>
    </row>
    <row r="52" spans="4:5" ht="15.75" customHeight="1" x14ac:dyDescent="0.2">
      <c r="D52" s="12"/>
      <c r="E52" s="12"/>
    </row>
    <row r="53" spans="4:5" ht="15.75" customHeight="1" x14ac:dyDescent="0.2">
      <c r="D53" s="12"/>
      <c r="E53" s="12"/>
    </row>
    <row r="54" spans="4:5" ht="15.75" customHeight="1" x14ac:dyDescent="0.2">
      <c r="D54" s="12"/>
      <c r="E54" s="12"/>
    </row>
    <row r="55" spans="4:5" ht="15.75" customHeight="1" x14ac:dyDescent="0.2"/>
    <row r="56" spans="4:5" ht="15.75" customHeight="1" x14ac:dyDescent="0.2"/>
    <row r="57" spans="4:5" ht="15.75" customHeight="1" x14ac:dyDescent="0.2"/>
    <row r="58" spans="4:5" ht="15.75" customHeight="1" x14ac:dyDescent="0.2"/>
    <row r="59" spans="4:5" ht="15.75" customHeight="1" x14ac:dyDescent="0.2"/>
    <row r="60" spans="4:5" ht="15.75" customHeight="1" x14ac:dyDescent="0.2"/>
    <row r="61" spans="4:5" ht="15.75" customHeight="1" x14ac:dyDescent="0.2"/>
    <row r="62" spans="4:5" ht="15.75" customHeight="1" x14ac:dyDescent="0.2"/>
    <row r="63" spans="4:5" ht="15.75" customHeight="1" x14ac:dyDescent="0.2"/>
    <row r="64" spans="4: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baseColWidth="10" defaultColWidth="11.28515625" defaultRowHeight="15" customHeight="1" x14ac:dyDescent="0.2"/>
  <cols>
    <col min="1" max="26" width="10.5703125" customWidth="1"/>
  </cols>
  <sheetData>
    <row r="1" spans="1:2" ht="15.75" customHeight="1" x14ac:dyDescent="0.2">
      <c r="A1" s="1" t="s">
        <v>56</v>
      </c>
      <c r="B1" s="1" t="s">
        <v>57</v>
      </c>
    </row>
    <row r="2" spans="1:2" ht="15.75" customHeight="1" x14ac:dyDescent="0.2">
      <c r="A2" s="1" t="s">
        <v>38</v>
      </c>
      <c r="B2" s="1">
        <v>2160</v>
      </c>
    </row>
    <row r="3" spans="1:2" ht="15.75" customHeight="1" x14ac:dyDescent="0.2">
      <c r="A3" s="1" t="s">
        <v>42</v>
      </c>
      <c r="B3" s="1">
        <v>2075</v>
      </c>
    </row>
    <row r="4" spans="1:2" ht="15.75" customHeight="1" x14ac:dyDescent="0.2">
      <c r="A4" s="1" t="s">
        <v>45</v>
      </c>
      <c r="B4" s="1">
        <v>1750</v>
      </c>
    </row>
    <row r="5" spans="1:2" ht="15.75" customHeight="1" x14ac:dyDescent="0.2">
      <c r="A5" s="1" t="s">
        <v>50</v>
      </c>
      <c r="B5" s="1">
        <v>1105</v>
      </c>
    </row>
    <row r="6" spans="1:2" ht="15.75" customHeight="1" x14ac:dyDescent="0.2">
      <c r="A6" s="1" t="s">
        <v>48</v>
      </c>
      <c r="B6" s="1">
        <v>2353</v>
      </c>
    </row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1000"/>
  <sheetViews>
    <sheetView topLeftCell="AD1" workbookViewId="0">
      <selection activeCell="M19" sqref="M19"/>
    </sheetView>
  </sheetViews>
  <sheetFormatPr baseColWidth="10" defaultColWidth="11.28515625" defaultRowHeight="15" customHeight="1" x14ac:dyDescent="0.2"/>
  <cols>
    <col min="1" max="44" width="10.5703125" customWidth="1"/>
  </cols>
  <sheetData>
    <row r="1" spans="1:44" ht="15.75" customHeight="1" x14ac:dyDescent="0.2"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  <c r="V1" s="1" t="s">
        <v>78</v>
      </c>
      <c r="X1" s="1" t="s">
        <v>58</v>
      </c>
      <c r="Y1" s="1" t="s">
        <v>59</v>
      </c>
      <c r="Z1" s="1" t="s">
        <v>60</v>
      </c>
      <c r="AA1" s="1" t="s">
        <v>61</v>
      </c>
      <c r="AB1" s="1" t="s">
        <v>62</v>
      </c>
      <c r="AC1" s="1" t="s">
        <v>63</v>
      </c>
      <c r="AD1" s="1" t="s">
        <v>64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70</v>
      </c>
      <c r="AK1" s="1" t="s">
        <v>71</v>
      </c>
      <c r="AL1" s="1" t="s">
        <v>72</v>
      </c>
      <c r="AM1" s="1" t="s">
        <v>73</v>
      </c>
      <c r="AN1" s="1" t="s">
        <v>74</v>
      </c>
      <c r="AO1" s="1" t="s">
        <v>75</v>
      </c>
      <c r="AP1" s="1" t="s">
        <v>76</v>
      </c>
      <c r="AQ1" s="1" t="s">
        <v>77</v>
      </c>
      <c r="AR1" s="1" t="s">
        <v>78</v>
      </c>
    </row>
    <row r="2" spans="1:44" ht="15.75" customHeight="1" x14ac:dyDescent="0.2">
      <c r="A2" s="1" t="s">
        <v>79</v>
      </c>
      <c r="B2" s="1">
        <v>2.68</v>
      </c>
      <c r="C2" s="1">
        <v>1.9</v>
      </c>
      <c r="D2" s="1">
        <v>1.1599999999999999</v>
      </c>
      <c r="E2" s="1">
        <v>2.2999999999999998</v>
      </c>
      <c r="F2" s="1">
        <v>2.61</v>
      </c>
      <c r="G2" s="1">
        <v>2.4300000000000002</v>
      </c>
      <c r="H2" s="1">
        <v>3.24</v>
      </c>
      <c r="I2" s="1">
        <v>2.86</v>
      </c>
      <c r="J2" s="1">
        <v>3.48</v>
      </c>
      <c r="K2" s="1">
        <v>2.76</v>
      </c>
      <c r="L2" s="1">
        <v>2.7</v>
      </c>
      <c r="M2" s="1">
        <v>2.73</v>
      </c>
      <c r="N2" s="1">
        <v>3.2343000000000002</v>
      </c>
      <c r="O2" s="1">
        <v>2.5042</v>
      </c>
      <c r="P2" s="1">
        <v>2.34</v>
      </c>
      <c r="Q2" s="1">
        <f t="shared" ref="Q2:V2" si="0">Q18-Q17</f>
        <v>79.300000000000011</v>
      </c>
      <c r="R2" s="1">
        <f t="shared" si="0"/>
        <v>83.4</v>
      </c>
      <c r="S2" s="1">
        <f t="shared" si="0"/>
        <v>125.10000000000002</v>
      </c>
      <c r="T2" s="1">
        <f t="shared" si="0"/>
        <v>77.5</v>
      </c>
      <c r="U2" s="1">
        <f t="shared" si="0"/>
        <v>71</v>
      </c>
      <c r="V2" s="1">
        <f t="shared" si="0"/>
        <v>120.69999999999999</v>
      </c>
      <c r="W2" s="1" t="s">
        <v>79</v>
      </c>
    </row>
    <row r="3" spans="1:44" ht="15.75" customHeight="1" x14ac:dyDescent="0.2">
      <c r="A3" s="1" t="s">
        <v>80</v>
      </c>
      <c r="B3" s="1">
        <v>1.92</v>
      </c>
      <c r="C3" s="1">
        <v>1.65</v>
      </c>
      <c r="D3" s="1">
        <v>1.3</v>
      </c>
      <c r="E3" s="1">
        <v>1.82</v>
      </c>
      <c r="F3" s="1">
        <v>1.74</v>
      </c>
      <c r="G3" s="1">
        <v>1.96</v>
      </c>
      <c r="H3" s="1">
        <v>1.86</v>
      </c>
      <c r="I3" s="1">
        <v>1.85</v>
      </c>
      <c r="J3" s="1">
        <v>2.69</v>
      </c>
      <c r="K3" s="1">
        <v>1.52</v>
      </c>
      <c r="L3" s="1">
        <v>1.46</v>
      </c>
      <c r="M3" s="1">
        <v>1.9</v>
      </c>
      <c r="N3" s="1">
        <v>2.4270999999999998</v>
      </c>
      <c r="O3" s="1">
        <v>2.6052</v>
      </c>
      <c r="P3" s="1">
        <v>2.3199999999999998</v>
      </c>
      <c r="Q3" s="1">
        <f t="shared" ref="Q3:V3" si="1">Q19-Q18</f>
        <v>62.800000000000011</v>
      </c>
      <c r="R3" s="1">
        <f t="shared" si="1"/>
        <v>57.599999999999966</v>
      </c>
      <c r="S3" s="1">
        <f t="shared" si="1"/>
        <v>88.399999999999977</v>
      </c>
      <c r="T3" s="1">
        <f t="shared" si="1"/>
        <v>59.5</v>
      </c>
      <c r="U3" s="1">
        <f t="shared" si="1"/>
        <v>71.799999999999983</v>
      </c>
      <c r="V3" s="1">
        <f t="shared" si="1"/>
        <v>97.300000000000011</v>
      </c>
      <c r="W3" s="1" t="s">
        <v>80</v>
      </c>
      <c r="X3" s="1">
        <f t="shared" ref="X3:AN3" si="2">20*B3/(0.5*B2+0.5*B4)</f>
        <v>16.240219919644744</v>
      </c>
      <c r="Y3" s="1">
        <f t="shared" si="2"/>
        <v>18.131868131868135</v>
      </c>
      <c r="Z3" s="1">
        <f t="shared" si="2"/>
        <v>23.423423423423426</v>
      </c>
      <c r="AA3" s="1">
        <f t="shared" si="2"/>
        <v>16.286353467561522</v>
      </c>
      <c r="AB3" s="1">
        <f t="shared" si="2"/>
        <v>14.233128834355828</v>
      </c>
      <c r="AC3" s="1">
        <f t="shared" si="2"/>
        <v>16.788008565310495</v>
      </c>
      <c r="AD3" s="1">
        <f t="shared" si="2"/>
        <v>13.191489361702127</v>
      </c>
      <c r="AE3" s="1">
        <f t="shared" si="2"/>
        <v>15.711252653927813</v>
      </c>
      <c r="AF3" s="1">
        <f t="shared" si="2"/>
        <v>18.023450586264655</v>
      </c>
      <c r="AG3" s="1">
        <f t="shared" si="2"/>
        <v>11.238447319778187</v>
      </c>
      <c r="AH3" s="1">
        <f t="shared" si="2"/>
        <v>10.895522388059701</v>
      </c>
      <c r="AI3" s="1">
        <f t="shared" si="2"/>
        <v>14.476190476190476</v>
      </c>
      <c r="AJ3" s="1">
        <f t="shared" si="2"/>
        <v>16.068987205587828</v>
      </c>
      <c r="AK3" s="1">
        <f t="shared" si="2"/>
        <v>21.461405387593707</v>
      </c>
      <c r="AL3" s="1">
        <f t="shared" si="2"/>
        <v>21.490435829743873</v>
      </c>
      <c r="AM3" s="1">
        <f t="shared" si="2"/>
        <v>16.569920844327179</v>
      </c>
      <c r="AN3" s="1">
        <f t="shared" si="2"/>
        <v>14.845360824742258</v>
      </c>
      <c r="AO3" s="1">
        <f>20*R7/(0.5*R6+0.5*R8)</f>
        <v>19.349593495934958</v>
      </c>
      <c r="AP3" s="1">
        <f t="shared" ref="AP3:AQ3" si="3">20*T3/(0.5*T2+0.5*T4)</f>
        <v>16.212534059945504</v>
      </c>
      <c r="AQ3" s="1">
        <f t="shared" si="3"/>
        <v>20.96350364963503</v>
      </c>
    </row>
    <row r="4" spans="1:44" ht="15.75" customHeight="1" x14ac:dyDescent="0.2">
      <c r="A4" s="1" t="s">
        <v>79</v>
      </c>
      <c r="B4" s="1">
        <v>2.0489999999999999</v>
      </c>
      <c r="C4" s="1">
        <v>1.74</v>
      </c>
      <c r="D4" s="1">
        <v>1.06</v>
      </c>
      <c r="E4" s="1">
        <v>2.17</v>
      </c>
      <c r="F4" s="1">
        <v>2.2799999999999998</v>
      </c>
      <c r="G4" s="1">
        <v>2.2400000000000002</v>
      </c>
      <c r="H4" s="1">
        <v>2.4</v>
      </c>
      <c r="I4" s="1">
        <v>1.85</v>
      </c>
      <c r="J4" s="1">
        <v>2.4900000000000002</v>
      </c>
      <c r="K4" s="1">
        <v>2.65</v>
      </c>
      <c r="L4" s="1">
        <v>2.66</v>
      </c>
      <c r="M4" s="1">
        <v>2.52</v>
      </c>
      <c r="N4" s="1">
        <v>2.8073999999999999</v>
      </c>
      <c r="O4" s="1">
        <v>2.3513999999999999</v>
      </c>
      <c r="P4" s="1">
        <v>1.9782</v>
      </c>
      <c r="Q4" s="1">
        <f t="shared" ref="Q4:V4" si="4">Q20-Q19</f>
        <v>72.300000000000011</v>
      </c>
      <c r="R4" s="1">
        <f t="shared" si="4"/>
        <v>71.800000000000011</v>
      </c>
      <c r="S4" s="1">
        <f t="shared" si="4"/>
        <v>115.30000000000001</v>
      </c>
      <c r="T4" s="1">
        <f t="shared" si="4"/>
        <v>69.300000000000011</v>
      </c>
      <c r="U4" s="1">
        <f t="shared" si="4"/>
        <v>66</v>
      </c>
      <c r="V4" s="1">
        <f t="shared" si="4"/>
        <v>101.50000000000006</v>
      </c>
      <c r="W4" s="1" t="s">
        <v>79</v>
      </c>
    </row>
    <row r="5" spans="1:44" ht="15.75" customHeight="1" x14ac:dyDescent="0.2">
      <c r="A5" s="1" t="s">
        <v>81</v>
      </c>
      <c r="B5" s="1">
        <v>1.81</v>
      </c>
      <c r="C5" s="1">
        <v>1.57</v>
      </c>
      <c r="D5" s="1">
        <v>1.4767999999999999</v>
      </c>
      <c r="E5" s="1">
        <v>2.0699999999999998</v>
      </c>
      <c r="F5" s="1">
        <v>2.09</v>
      </c>
      <c r="G5" s="1">
        <v>2.13</v>
      </c>
      <c r="H5" s="1">
        <v>1.42</v>
      </c>
      <c r="I5" s="1">
        <v>1.62</v>
      </c>
      <c r="J5" s="1">
        <v>2.35</v>
      </c>
      <c r="K5" s="1">
        <v>1.65</v>
      </c>
      <c r="L5" s="1">
        <v>1.72</v>
      </c>
      <c r="M5" s="1">
        <v>2</v>
      </c>
      <c r="N5" s="1">
        <v>2.0607000000000002</v>
      </c>
      <c r="O5" s="1">
        <v>2.1789999999999998</v>
      </c>
      <c r="P5" s="1">
        <v>2.085</v>
      </c>
      <c r="Q5" s="1">
        <f t="shared" ref="Q5:V5" si="5">Q21-Q20</f>
        <v>54.799999999999955</v>
      </c>
      <c r="R5" s="1">
        <f t="shared" si="5"/>
        <v>53.699999999999989</v>
      </c>
      <c r="S5" s="1">
        <f t="shared" si="5"/>
        <v>97.799999999999955</v>
      </c>
      <c r="T5" s="1">
        <f t="shared" si="5"/>
        <v>61.599999999999966</v>
      </c>
      <c r="U5" s="1">
        <f t="shared" si="5"/>
        <v>67.600000000000023</v>
      </c>
      <c r="V5" s="1">
        <f t="shared" si="5"/>
        <v>90.899999999999977</v>
      </c>
      <c r="W5" s="1" t="s">
        <v>81</v>
      </c>
      <c r="X5" s="1">
        <f t="shared" ref="X5:AN5" si="6">20*B5/(0.5*B4+0.5*B6)</f>
        <v>20.457756428369599</v>
      </c>
      <c r="Y5" s="1">
        <f t="shared" si="6"/>
        <v>21.00334448160535</v>
      </c>
      <c r="Z5" s="1">
        <f t="shared" si="6"/>
        <v>30.293333333333329</v>
      </c>
      <c r="AA5" s="1">
        <f t="shared" si="6"/>
        <v>18.861047835990885</v>
      </c>
      <c r="AB5" s="1">
        <f t="shared" si="6"/>
        <v>19.578454332552695</v>
      </c>
      <c r="AC5" s="1">
        <f t="shared" si="6"/>
        <v>19.586206896551722</v>
      </c>
      <c r="AD5" s="1">
        <f t="shared" si="6"/>
        <v>11.907756813417191</v>
      </c>
      <c r="AE5" s="1">
        <f t="shared" si="6"/>
        <v>16.875000000000004</v>
      </c>
      <c r="AF5" s="1">
        <f t="shared" si="6"/>
        <v>18.359375</v>
      </c>
      <c r="AG5" s="1">
        <f t="shared" si="6"/>
        <v>13.333333333333336</v>
      </c>
      <c r="AH5" s="1">
        <f t="shared" si="6"/>
        <v>13.570019723865876</v>
      </c>
      <c r="AI5" s="1">
        <f t="shared" si="6"/>
        <v>16.771488469601678</v>
      </c>
      <c r="AJ5" s="1">
        <f t="shared" si="6"/>
        <v>15.044625746043918</v>
      </c>
      <c r="AK5" s="1">
        <f t="shared" si="6"/>
        <v>19.710538218000902</v>
      </c>
      <c r="AL5" s="1">
        <f t="shared" si="6"/>
        <v>20.630797773654919</v>
      </c>
      <c r="AM5" s="1">
        <f t="shared" si="6"/>
        <v>15.781137508999263</v>
      </c>
      <c r="AN5" s="1">
        <f t="shared" si="6"/>
        <v>16.04182225541448</v>
      </c>
      <c r="AO5" s="1">
        <f>20*R9/(0.5*R8+0.5*R10)</f>
        <v>19.095477386934679</v>
      </c>
      <c r="AP5" s="1">
        <f t="shared" ref="AP5:AQ5" si="7">20*T5/(0.5*T4+0.5*T6)</f>
        <v>18.251851851851843</v>
      </c>
      <c r="AQ5" s="1">
        <f t="shared" si="7"/>
        <v>21.04280155642024</v>
      </c>
    </row>
    <row r="6" spans="1:44" ht="15.75" customHeight="1" x14ac:dyDescent="0.2">
      <c r="A6" s="1" t="s">
        <v>79</v>
      </c>
      <c r="B6" s="1">
        <v>1.49</v>
      </c>
      <c r="C6" s="1">
        <v>1.25</v>
      </c>
      <c r="D6" s="1">
        <v>0.89</v>
      </c>
      <c r="E6" s="1">
        <v>2.2200000000000002</v>
      </c>
      <c r="F6" s="1">
        <v>1.99</v>
      </c>
      <c r="G6" s="1">
        <v>2.11</v>
      </c>
      <c r="H6" s="1">
        <v>2.37</v>
      </c>
      <c r="I6" s="1">
        <v>1.99</v>
      </c>
      <c r="J6" s="1">
        <v>2.63</v>
      </c>
      <c r="K6" s="1">
        <v>2.2999999999999998</v>
      </c>
      <c r="L6" s="1">
        <v>2.41</v>
      </c>
      <c r="M6" s="1">
        <v>2.25</v>
      </c>
      <c r="N6" s="1">
        <v>2.6715</v>
      </c>
      <c r="O6" s="1">
        <v>2.0706000000000002</v>
      </c>
      <c r="P6" s="1">
        <v>2.0642999999999998</v>
      </c>
      <c r="Q6" s="1">
        <f t="shared" ref="Q6:V6" si="8">Q22-Q21</f>
        <v>66.600000000000023</v>
      </c>
      <c r="R6" s="1">
        <f t="shared" si="8"/>
        <v>62.100000000000023</v>
      </c>
      <c r="S6" s="1">
        <f t="shared" si="8"/>
        <v>97.400000000000091</v>
      </c>
      <c r="T6" s="1">
        <f t="shared" si="8"/>
        <v>65.699999999999989</v>
      </c>
      <c r="U6" s="1">
        <f t="shared" si="8"/>
        <v>62.5</v>
      </c>
      <c r="V6" s="1">
        <f t="shared" si="8"/>
        <v>100.60000000000002</v>
      </c>
      <c r="W6" s="1" t="s">
        <v>79</v>
      </c>
    </row>
    <row r="7" spans="1:44" ht="15.75" customHeight="1" x14ac:dyDescent="0.2">
      <c r="A7" s="1" t="s">
        <v>82</v>
      </c>
      <c r="B7" s="1">
        <v>2.19</v>
      </c>
      <c r="C7" s="1">
        <v>1.55</v>
      </c>
      <c r="D7" s="1">
        <v>1.27</v>
      </c>
      <c r="E7" s="1">
        <v>1.89</v>
      </c>
      <c r="F7" s="1">
        <v>2.0499999999999998</v>
      </c>
      <c r="G7" s="1">
        <v>1.93</v>
      </c>
      <c r="H7" s="1">
        <v>1.55</v>
      </c>
      <c r="I7" s="1">
        <v>1.54</v>
      </c>
      <c r="J7" s="1">
        <v>2.145</v>
      </c>
      <c r="K7" s="1">
        <v>1.66</v>
      </c>
      <c r="L7" s="1">
        <v>1.68</v>
      </c>
      <c r="M7" s="1">
        <v>1.68</v>
      </c>
      <c r="N7" s="1">
        <v>2.2555000000000001</v>
      </c>
      <c r="O7" s="1">
        <v>2.1153</v>
      </c>
      <c r="P7" s="1">
        <v>1.8227</v>
      </c>
      <c r="Q7" s="1">
        <f t="shared" ref="Q7:V7" si="9">Q23-Q22</f>
        <v>55</v>
      </c>
      <c r="R7" s="1">
        <f t="shared" si="9"/>
        <v>59.5</v>
      </c>
      <c r="S7" s="1">
        <f t="shared" si="9"/>
        <v>-739.7</v>
      </c>
      <c r="T7" s="1">
        <f t="shared" si="9"/>
        <v>56.5</v>
      </c>
      <c r="U7" s="1">
        <f t="shared" si="9"/>
        <v>84.999999999999943</v>
      </c>
      <c r="V7" s="1">
        <f t="shared" si="9"/>
        <v>-732.7</v>
      </c>
      <c r="W7" s="1" t="s">
        <v>82</v>
      </c>
      <c r="X7" s="1">
        <f t="shared" ref="X7:Y7" si="10">20*B7/(0.5*B6+0.5*B8)</f>
        <v>24.401114206128135</v>
      </c>
      <c r="Y7" s="1">
        <f t="shared" si="10"/>
        <v>25.203252032520325</v>
      </c>
      <c r="Z7" s="1">
        <f>20*D7/D6</f>
        <v>28.539325842696627</v>
      </c>
      <c r="AA7" s="1">
        <f t="shared" ref="AA7:AI7" si="11">20*E7/(0.5*E6+0.5*E8)</f>
        <v>17.788235294117644</v>
      </c>
      <c r="AB7" s="1">
        <f t="shared" si="11"/>
        <v>20.865139949109416</v>
      </c>
      <c r="AC7" s="1">
        <f t="shared" si="11"/>
        <v>18.692493946731236</v>
      </c>
      <c r="AD7" s="1">
        <f t="shared" si="11"/>
        <v>13.537117903930131</v>
      </c>
      <c r="AE7" s="1">
        <f t="shared" si="11"/>
        <v>15.674300254452927</v>
      </c>
      <c r="AF7" s="1">
        <f t="shared" si="11"/>
        <v>17.091633466135459</v>
      </c>
      <c r="AG7" s="1">
        <f t="shared" si="11"/>
        <v>14.466230936819171</v>
      </c>
      <c r="AH7" s="1">
        <f t="shared" si="11"/>
        <v>14.147368421052633</v>
      </c>
      <c r="AI7" s="1">
        <f t="shared" si="11"/>
        <v>16.716417910447763</v>
      </c>
      <c r="AJ7" s="1">
        <f>20*N7/(N6)</f>
        <v>16.885644768856448</v>
      </c>
      <c r="AK7" s="1">
        <f t="shared" ref="AK7:AM7" si="12">20*O7/(0.5*O6+0.5*O8)</f>
        <v>20.493121488083702</v>
      </c>
      <c r="AL7" s="1">
        <f t="shared" si="12"/>
        <v>18.753504642847957</v>
      </c>
      <c r="AM7" s="1">
        <f t="shared" si="12"/>
        <v>17.22787783868441</v>
      </c>
      <c r="AN7" s="1">
        <f>20*S3/(0.5*S2+0.5*S4)</f>
        <v>14.708818635607315</v>
      </c>
      <c r="AO7" s="1">
        <f>20*S5/(0.5*S4+0.5*S6)</f>
        <v>18.392101551480941</v>
      </c>
      <c r="AP7" s="1">
        <f t="shared" ref="AP7:AQ7" si="13">20*T7/(0.5*T6+0.5*T8)</f>
        <v>18.433931484502452</v>
      </c>
      <c r="AQ7" s="1">
        <f t="shared" si="13"/>
        <v>32.660902977905828</v>
      </c>
      <c r="AR7" s="1">
        <f>20*V3/(0.5*V2+0.5*V4)</f>
        <v>17.515751575157513</v>
      </c>
    </row>
    <row r="8" spans="1:44" ht="15.75" customHeight="1" x14ac:dyDescent="0.2">
      <c r="A8" s="1" t="s">
        <v>79</v>
      </c>
      <c r="B8" s="1">
        <v>2.1</v>
      </c>
      <c r="C8" s="1">
        <v>1.21</v>
      </c>
      <c r="E8" s="1">
        <v>2.0299999999999998</v>
      </c>
      <c r="F8" s="1">
        <v>1.94</v>
      </c>
      <c r="G8" s="1">
        <v>2.02</v>
      </c>
      <c r="H8" s="1">
        <v>2.21</v>
      </c>
      <c r="I8" s="1">
        <v>1.94</v>
      </c>
      <c r="J8" s="1">
        <v>2.39</v>
      </c>
      <c r="K8" s="1">
        <v>2.29</v>
      </c>
      <c r="L8" s="1">
        <v>2.34</v>
      </c>
      <c r="M8" s="1">
        <v>1.77</v>
      </c>
      <c r="O8" s="1">
        <v>2.0581999999999998</v>
      </c>
      <c r="P8" s="1">
        <v>1.8233999999999999</v>
      </c>
      <c r="Q8" s="1">
        <f t="shared" ref="Q8:V8" si="14">Q24-Q23</f>
        <v>61.100000000000023</v>
      </c>
      <c r="R8" s="1">
        <f t="shared" si="14"/>
        <v>60.899999999999977</v>
      </c>
      <c r="S8" s="1">
        <f t="shared" si="14"/>
        <v>0</v>
      </c>
      <c r="T8" s="1">
        <f t="shared" si="14"/>
        <v>56.899999999999977</v>
      </c>
      <c r="U8" s="1">
        <f t="shared" si="14"/>
        <v>41.600000000000023</v>
      </c>
      <c r="V8" s="1">
        <f t="shared" si="14"/>
        <v>0</v>
      </c>
      <c r="W8" s="1" t="s">
        <v>79</v>
      </c>
    </row>
    <row r="9" spans="1:44" ht="15.75" customHeight="1" x14ac:dyDescent="0.2">
      <c r="A9" s="1" t="s">
        <v>83</v>
      </c>
      <c r="B9" s="1">
        <v>2.1800000000000002</v>
      </c>
      <c r="C9" s="1">
        <v>1.21</v>
      </c>
      <c r="E9" s="1">
        <v>1.87</v>
      </c>
      <c r="F9" s="1">
        <v>1.85</v>
      </c>
      <c r="G9" s="1">
        <v>1.74</v>
      </c>
      <c r="H9" s="1">
        <v>1.36</v>
      </c>
      <c r="I9" s="1">
        <v>1.89</v>
      </c>
      <c r="K9" s="1">
        <v>1.45</v>
      </c>
      <c r="L9" s="1">
        <v>1.42</v>
      </c>
      <c r="M9" s="1">
        <v>1.48</v>
      </c>
      <c r="N9" s="1">
        <v>2.0979000000000001</v>
      </c>
      <c r="O9" s="1">
        <v>2.3767999999999998</v>
      </c>
      <c r="P9" s="1">
        <v>1.7154</v>
      </c>
      <c r="Q9" s="1">
        <f t="shared" ref="Q9:V9" si="15">Q25-Q24</f>
        <v>46.5</v>
      </c>
      <c r="R9" s="1">
        <f t="shared" si="15"/>
        <v>57</v>
      </c>
      <c r="S9" s="1">
        <f t="shared" si="15"/>
        <v>0</v>
      </c>
      <c r="T9" s="1">
        <f t="shared" si="15"/>
        <v>50.900000000000091</v>
      </c>
      <c r="U9" s="1">
        <f t="shared" si="15"/>
        <v>54.700000000000045</v>
      </c>
      <c r="V9" s="1">
        <f t="shared" si="15"/>
        <v>0</v>
      </c>
      <c r="W9" s="1" t="s">
        <v>83</v>
      </c>
      <c r="X9" s="1">
        <f t="shared" ref="X9:Y9" si="16">20*B9/(0.5*B8+0.5*B10)</f>
        <v>21.216545012165454</v>
      </c>
      <c r="Y9" s="1">
        <f t="shared" si="16"/>
        <v>20.42194092827004</v>
      </c>
      <c r="AA9" s="1">
        <f t="shared" ref="AA9:AD9" si="17">20*E9/(0.5*E8+0.5*E10)</f>
        <v>18.514851485148522</v>
      </c>
      <c r="AB9" s="1">
        <f t="shared" si="17"/>
        <v>18.829516539440206</v>
      </c>
      <c r="AC9" s="1">
        <f t="shared" si="17"/>
        <v>17.531486146095716</v>
      </c>
      <c r="AD9" s="1">
        <f t="shared" si="17"/>
        <v>12.769953051643194</v>
      </c>
      <c r="AE9" s="1">
        <f>20*I10/(0.5*I9+0.5*I11)</f>
        <v>14.730878186968839</v>
      </c>
      <c r="AG9" s="1">
        <f t="shared" ref="AG9:AI9" si="18">20*K9/(0.5*K8+0.5*K10)</f>
        <v>13.063063063063064</v>
      </c>
      <c r="AH9" s="1">
        <f t="shared" si="18"/>
        <v>12.938496583143507</v>
      </c>
      <c r="AI9" s="1">
        <f t="shared" si="18"/>
        <v>16.086956521739133</v>
      </c>
      <c r="AJ9" s="1">
        <f>20*N9/(N10)</f>
        <v>18.659610424263985</v>
      </c>
      <c r="AK9" s="1">
        <f t="shared" ref="AK9:AM9" si="19">20*O9/(0.5*O8+0.5*O10)</f>
        <v>24.747377463102271</v>
      </c>
      <c r="AL9" s="1">
        <f t="shared" si="19"/>
        <v>18.552887735236858</v>
      </c>
      <c r="AM9" s="1">
        <f t="shared" si="19"/>
        <v>15.097402597402592</v>
      </c>
      <c r="AP9" s="1">
        <f>20*T9/(0.5*T8+0.5*T10)</f>
        <v>18.227394807520188</v>
      </c>
      <c r="AQ9" s="1">
        <f>20*U9/(0.5*U10+0.5*U10)</f>
        <v>22.839248434238026</v>
      </c>
      <c r="AR9" s="1">
        <f>20*V5/(0.5*V4+0.5*V6)</f>
        <v>17.991093518060353</v>
      </c>
    </row>
    <row r="10" spans="1:44" ht="15.75" customHeight="1" x14ac:dyDescent="0.2">
      <c r="A10" s="1" t="s">
        <v>79</v>
      </c>
      <c r="B10" s="1">
        <v>2.0099999999999998</v>
      </c>
      <c r="C10" s="1">
        <v>1.1599999999999999</v>
      </c>
      <c r="E10" s="1">
        <v>2.0099999999999998</v>
      </c>
      <c r="F10" s="1">
        <v>1.99</v>
      </c>
      <c r="G10" s="1">
        <v>1.95</v>
      </c>
      <c r="H10" s="1">
        <v>2.0499999999999998</v>
      </c>
      <c r="I10" s="1">
        <v>1.3</v>
      </c>
      <c r="K10" s="1">
        <v>2.15</v>
      </c>
      <c r="L10" s="1">
        <v>2.0499999999999998</v>
      </c>
      <c r="M10" s="1">
        <v>1.91</v>
      </c>
      <c r="N10" s="1">
        <v>2.2486000000000002</v>
      </c>
      <c r="O10" s="1">
        <v>1.7835000000000001</v>
      </c>
      <c r="P10" s="1">
        <v>1.875</v>
      </c>
      <c r="Q10" s="1">
        <f t="shared" ref="Q10:V10" si="20">Q26-Q25</f>
        <v>62.100000000000023</v>
      </c>
      <c r="R10" s="1">
        <f t="shared" si="20"/>
        <v>58.5</v>
      </c>
      <c r="S10" s="1">
        <f t="shared" si="20"/>
        <v>0</v>
      </c>
      <c r="T10" s="1">
        <f t="shared" si="20"/>
        <v>54.799999999999955</v>
      </c>
      <c r="U10" s="1">
        <f t="shared" si="20"/>
        <v>47.899999999999977</v>
      </c>
      <c r="V10" s="1">
        <f t="shared" si="20"/>
        <v>0</v>
      </c>
      <c r="W10" s="1" t="s">
        <v>79</v>
      </c>
    </row>
    <row r="11" spans="1:44" ht="15.75" customHeight="1" x14ac:dyDescent="0.2">
      <c r="I11" s="1">
        <v>1.64</v>
      </c>
    </row>
    <row r="12" spans="1:44" ht="15.75" customHeight="1" x14ac:dyDescent="0.2"/>
    <row r="13" spans="1:44" ht="15.75" customHeight="1" x14ac:dyDescent="0.2"/>
    <row r="14" spans="1:44" ht="15.75" customHeight="1" x14ac:dyDescent="0.2"/>
    <row r="15" spans="1:44" ht="15.75" customHeight="1" x14ac:dyDescent="0.2"/>
    <row r="16" spans="1:44" ht="15.75" customHeight="1" x14ac:dyDescent="0.2"/>
    <row r="17" spans="17:22" ht="15.75" customHeight="1" x14ac:dyDescent="0.2">
      <c r="Q17" s="1">
        <v>180.2</v>
      </c>
      <c r="R17" s="1">
        <v>175.4</v>
      </c>
      <c r="S17" s="1">
        <v>215.7</v>
      </c>
      <c r="T17" s="1">
        <v>187.8</v>
      </c>
      <c r="U17" s="1">
        <v>171.4</v>
      </c>
      <c r="V17" s="1">
        <v>221.7</v>
      </c>
    </row>
    <row r="18" spans="17:22" ht="15.75" customHeight="1" x14ac:dyDescent="0.2">
      <c r="Q18" s="1">
        <v>259.5</v>
      </c>
      <c r="R18" s="1">
        <v>258.8</v>
      </c>
      <c r="S18" s="1">
        <v>340.8</v>
      </c>
      <c r="T18" s="1">
        <v>265.3</v>
      </c>
      <c r="U18" s="1">
        <v>242.4</v>
      </c>
      <c r="V18" s="1">
        <v>342.4</v>
      </c>
    </row>
    <row r="19" spans="17:22" ht="15.75" customHeight="1" x14ac:dyDescent="0.2">
      <c r="Q19" s="1">
        <v>322.3</v>
      </c>
      <c r="R19" s="1">
        <v>316.39999999999998</v>
      </c>
      <c r="S19" s="1">
        <v>429.2</v>
      </c>
      <c r="T19" s="1">
        <v>324.8</v>
      </c>
      <c r="U19" s="1">
        <v>314.2</v>
      </c>
      <c r="V19" s="1">
        <v>439.7</v>
      </c>
    </row>
    <row r="20" spans="17:22" ht="15.75" customHeight="1" x14ac:dyDescent="0.2">
      <c r="Q20" s="1">
        <v>394.6</v>
      </c>
      <c r="R20" s="1">
        <v>388.2</v>
      </c>
      <c r="S20" s="1">
        <v>544.5</v>
      </c>
      <c r="T20" s="1">
        <v>394.1</v>
      </c>
      <c r="U20" s="1">
        <v>380.2</v>
      </c>
      <c r="V20" s="1">
        <v>541.20000000000005</v>
      </c>
    </row>
    <row r="21" spans="17:22" ht="15.75" customHeight="1" x14ac:dyDescent="0.2">
      <c r="Q21" s="1">
        <v>449.4</v>
      </c>
      <c r="R21" s="1">
        <v>441.9</v>
      </c>
      <c r="S21" s="1">
        <v>642.29999999999995</v>
      </c>
      <c r="T21" s="1">
        <v>455.7</v>
      </c>
      <c r="U21" s="1">
        <v>447.8</v>
      </c>
      <c r="V21" s="1">
        <v>632.1</v>
      </c>
    </row>
    <row r="22" spans="17:22" ht="15.75" customHeight="1" x14ac:dyDescent="0.2">
      <c r="Q22" s="1">
        <v>516</v>
      </c>
      <c r="R22" s="1">
        <v>504</v>
      </c>
      <c r="S22" s="1">
        <v>739.7</v>
      </c>
      <c r="T22" s="1">
        <v>521.4</v>
      </c>
      <c r="U22" s="1">
        <v>510.3</v>
      </c>
      <c r="V22" s="1">
        <v>732.7</v>
      </c>
    </row>
    <row r="23" spans="17:22" ht="15.75" customHeight="1" x14ac:dyDescent="0.2">
      <c r="Q23" s="1">
        <v>571</v>
      </c>
      <c r="R23" s="1">
        <v>563.5</v>
      </c>
      <c r="T23" s="1">
        <v>577.9</v>
      </c>
      <c r="U23" s="1">
        <v>595.29999999999995</v>
      </c>
    </row>
    <row r="24" spans="17:22" ht="15.75" customHeight="1" x14ac:dyDescent="0.2">
      <c r="Q24" s="1">
        <v>632.1</v>
      </c>
      <c r="R24" s="1">
        <v>624.4</v>
      </c>
      <c r="T24" s="1">
        <v>634.79999999999995</v>
      </c>
      <c r="U24" s="1">
        <v>636.9</v>
      </c>
    </row>
    <row r="25" spans="17:22" ht="15.75" customHeight="1" x14ac:dyDescent="0.2">
      <c r="Q25" s="1">
        <v>678.6</v>
      </c>
      <c r="R25" s="1">
        <v>681.4</v>
      </c>
      <c r="T25" s="1">
        <v>685.7</v>
      </c>
      <c r="U25" s="1">
        <v>691.6</v>
      </c>
    </row>
    <row r="26" spans="17:22" ht="15.75" customHeight="1" x14ac:dyDescent="0.2">
      <c r="Q26" s="1">
        <v>740.7</v>
      </c>
      <c r="R26" s="1">
        <v>739.9</v>
      </c>
      <c r="T26" s="1">
        <v>740.5</v>
      </c>
      <c r="U26" s="1">
        <v>739.5</v>
      </c>
    </row>
    <row r="27" spans="17:22" ht="15.75" customHeight="1" x14ac:dyDescent="0.2"/>
    <row r="28" spans="17:22" ht="15.75" customHeight="1" x14ac:dyDescent="0.2"/>
    <row r="29" spans="17:22" ht="15.75" customHeight="1" x14ac:dyDescent="0.2"/>
    <row r="30" spans="17:22" ht="15.75" customHeight="1" x14ac:dyDescent="0.2"/>
    <row r="31" spans="17:22" ht="15.75" customHeight="1" x14ac:dyDescent="0.2"/>
    <row r="32" spans="17:2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Cameron timeline</vt:lpstr>
      <vt:lpstr>raw data</vt:lpstr>
      <vt:lpstr>animal info</vt:lpstr>
      <vt:lpstr>CO2 traces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Damsgaard</dc:creator>
  <cp:lastModifiedBy>Microsoft Office User</cp:lastModifiedBy>
  <dcterms:created xsi:type="dcterms:W3CDTF">2020-06-16T10:07:16Z</dcterms:created>
  <dcterms:modified xsi:type="dcterms:W3CDTF">2020-09-21T19:19:16Z</dcterms:modified>
</cp:coreProperties>
</file>