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0025hd\Dropbox (Dartmouth College)\Research\COVID-19\Excel\"/>
    </mc:Choice>
  </mc:AlternateContent>
  <xr:revisionPtr revIDLastSave="0" documentId="13_ncr:1_{5DB2C8CF-E34D-463C-BA95-B5FA2CF29BE7}" xr6:coauthVersionLast="45" xr6:coauthVersionMax="45" xr10:uidLastSave="{00000000-0000-0000-0000-000000000000}"/>
  <bookViews>
    <workbookView xWindow="-24840" yWindow="1215" windowWidth="22950" windowHeight="14205" xr2:uid="{D2926D51-3D69-45E1-B25D-88FF920389A2}"/>
  </bookViews>
  <sheets>
    <sheet name="Contents" sheetId="22" r:id="rId1"/>
    <sheet name="Representative Samples" sheetId="1" r:id="rId2"/>
    <sheet name="Convenience Samples" sheetId="3" r:id="rId3"/>
    <sheet name="Comprehensive Tracing" sheetId="19" r:id="rId4"/>
    <sheet name="Other Studies" sheetId="20" r:id="rId5"/>
    <sheet name="Metaregression Predictions" sheetId="21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4" i="3" l="1"/>
  <c r="F54" i="3"/>
  <c r="E54" i="3"/>
  <c r="J46" i="1"/>
  <c r="I46" i="1"/>
  <c r="K45" i="1"/>
  <c r="J45" i="1"/>
  <c r="I45" i="1"/>
  <c r="K44" i="1"/>
  <c r="J44" i="1"/>
  <c r="I44" i="1"/>
  <c r="K38" i="1"/>
  <c r="J38" i="1"/>
  <c r="I38" i="1"/>
  <c r="K37" i="1"/>
  <c r="J37" i="1"/>
  <c r="I37" i="1"/>
  <c r="K36" i="1"/>
  <c r="J36" i="1"/>
  <c r="I36" i="1"/>
  <c r="K35" i="1"/>
  <c r="J35" i="1"/>
  <c r="I35" i="1"/>
  <c r="K34" i="1"/>
  <c r="J34" i="1"/>
  <c r="I34" i="1"/>
  <c r="I18" i="1"/>
  <c r="J18" i="1"/>
  <c r="K18" i="1"/>
  <c r="I19" i="1"/>
  <c r="J19" i="1"/>
  <c r="K19" i="1"/>
  <c r="I20" i="1"/>
  <c r="J20" i="1"/>
  <c r="K20" i="1"/>
  <c r="K20" i="3"/>
  <c r="J20" i="3"/>
  <c r="I20" i="3"/>
  <c r="K19" i="3"/>
  <c r="J19" i="3"/>
  <c r="I19" i="3"/>
  <c r="K18" i="3"/>
  <c r="J18" i="3"/>
  <c r="I18" i="3"/>
  <c r="K17" i="3"/>
  <c r="J17" i="3"/>
  <c r="I17" i="3"/>
  <c r="K16" i="3"/>
  <c r="J16" i="3"/>
  <c r="I16" i="3"/>
  <c r="K15" i="3"/>
  <c r="J15" i="3"/>
  <c r="I15" i="3"/>
  <c r="K14" i="3"/>
  <c r="J14" i="3"/>
  <c r="I14" i="3"/>
  <c r="K13" i="3"/>
  <c r="J13" i="3"/>
  <c r="I13" i="3"/>
  <c r="K12" i="3"/>
  <c r="J12" i="3"/>
  <c r="I12" i="3"/>
  <c r="I3" i="1"/>
  <c r="J3" i="1"/>
  <c r="K3" i="1"/>
  <c r="I4" i="1"/>
  <c r="J4" i="1"/>
  <c r="K4" i="1"/>
  <c r="I5" i="1"/>
  <c r="J5" i="1"/>
  <c r="D2" i="3"/>
  <c r="D3" i="3"/>
  <c r="D4" i="3"/>
  <c r="D5" i="3"/>
  <c r="D6" i="3"/>
  <c r="D7" i="3"/>
  <c r="K21" i="1" l="1"/>
  <c r="J21" i="1"/>
  <c r="I21" i="1"/>
  <c r="K22" i="1"/>
  <c r="J22" i="1"/>
  <c r="I22" i="1"/>
  <c r="H39" i="3" l="1"/>
  <c r="K39" i="3" s="1"/>
  <c r="I38" i="3"/>
  <c r="J38" i="3"/>
  <c r="K38" i="3"/>
  <c r="I37" i="3"/>
  <c r="J37" i="3"/>
  <c r="K37" i="3"/>
  <c r="I39" i="3" l="1"/>
  <c r="J39" i="3"/>
  <c r="D14" i="1"/>
  <c r="D49" i="1" l="1"/>
  <c r="J49" i="1" s="1"/>
  <c r="D48" i="1"/>
  <c r="K48" i="1" s="1"/>
  <c r="D47" i="1"/>
  <c r="K47" i="1" s="1"/>
  <c r="I47" i="1" l="1"/>
  <c r="J47" i="1"/>
  <c r="I48" i="1"/>
  <c r="J48" i="1"/>
  <c r="K49" i="1"/>
  <c r="I49" i="1"/>
  <c r="K13" i="20" l="1"/>
  <c r="J13" i="20"/>
  <c r="I13" i="20"/>
  <c r="K12" i="20"/>
  <c r="J12" i="20"/>
  <c r="I12" i="20"/>
  <c r="K11" i="20"/>
  <c r="J11" i="20"/>
  <c r="I11" i="20"/>
  <c r="K28" i="3" l="1"/>
  <c r="J28" i="3"/>
  <c r="K27" i="3"/>
  <c r="J27" i="3"/>
  <c r="K26" i="3"/>
  <c r="J26" i="3"/>
  <c r="J25" i="3"/>
  <c r="J48" i="3" l="1"/>
  <c r="I48" i="3"/>
  <c r="J44" i="3"/>
  <c r="I44" i="3"/>
  <c r="J40" i="3"/>
  <c r="I40" i="3"/>
  <c r="I33" i="3"/>
  <c r="I29" i="3"/>
  <c r="I21" i="3"/>
  <c r="I25" i="3"/>
  <c r="J8" i="3"/>
  <c r="I8" i="3"/>
  <c r="H28" i="1" l="1"/>
  <c r="K28" i="1" s="1"/>
  <c r="I27" i="1"/>
  <c r="J27" i="1"/>
  <c r="K27" i="1"/>
  <c r="I26" i="1"/>
  <c r="J26" i="1"/>
  <c r="K26" i="1"/>
  <c r="I25" i="1"/>
  <c r="J25" i="1"/>
  <c r="K25" i="1"/>
  <c r="I24" i="1"/>
  <c r="J24" i="1"/>
  <c r="K24" i="1"/>
  <c r="I23" i="1"/>
  <c r="J23" i="1"/>
  <c r="K23" i="1"/>
  <c r="I28" i="1" l="1"/>
  <c r="J28" i="1"/>
  <c r="K43" i="1"/>
  <c r="J43" i="1"/>
  <c r="I43" i="1"/>
  <c r="K42" i="1"/>
  <c r="J42" i="1"/>
  <c r="I42" i="1"/>
  <c r="J41" i="1"/>
  <c r="I41" i="1"/>
  <c r="K51" i="3" l="1"/>
  <c r="J51" i="3"/>
  <c r="K50" i="3"/>
  <c r="J50" i="3"/>
  <c r="K49" i="3"/>
  <c r="J49" i="3"/>
  <c r="K47" i="3"/>
  <c r="J47" i="3"/>
  <c r="J46" i="3"/>
  <c r="J45" i="3"/>
  <c r="J43" i="3"/>
  <c r="J42" i="3"/>
  <c r="K41" i="3"/>
  <c r="J41" i="3"/>
  <c r="K36" i="3"/>
  <c r="J36" i="3"/>
  <c r="K35" i="3"/>
  <c r="J35" i="3"/>
  <c r="K34" i="3"/>
  <c r="J34" i="3"/>
  <c r="J32" i="3"/>
  <c r="J31" i="3"/>
  <c r="K30" i="3"/>
  <c r="J30" i="3"/>
  <c r="K23" i="3"/>
  <c r="J23" i="3"/>
  <c r="K22" i="3"/>
  <c r="J22" i="3"/>
  <c r="K11" i="3"/>
  <c r="J11" i="3"/>
  <c r="K10" i="3"/>
  <c r="J10" i="3"/>
  <c r="K9" i="3"/>
  <c r="J9" i="3"/>
  <c r="I47" i="3" l="1"/>
  <c r="I46" i="3"/>
  <c r="I45" i="3"/>
  <c r="I32" i="3" l="1"/>
  <c r="I31" i="3"/>
  <c r="I30" i="3"/>
  <c r="I43" i="3"/>
  <c r="I42" i="3"/>
  <c r="I41" i="3"/>
  <c r="I23" i="3"/>
  <c r="H24" i="3"/>
  <c r="I22" i="3"/>
  <c r="K24" i="3" l="1"/>
  <c r="J24" i="3"/>
  <c r="I24" i="3"/>
  <c r="G7" i="19" l="1"/>
  <c r="I11" i="3" l="1"/>
  <c r="I10" i="3"/>
  <c r="I9" i="3"/>
  <c r="I36" i="3"/>
  <c r="I35" i="3"/>
  <c r="I34" i="3"/>
  <c r="I28" i="3"/>
  <c r="I27" i="3"/>
  <c r="I26" i="3"/>
  <c r="I51" i="3"/>
  <c r="I50" i="3"/>
  <c r="I49" i="3"/>
  <c r="E11" i="19" l="1"/>
  <c r="E10" i="19"/>
  <c r="E9" i="19"/>
</calcChain>
</file>

<file path=xl/sharedStrings.xml><?xml version="1.0" encoding="utf-8"?>
<sst xmlns="http://schemas.openxmlformats.org/spreadsheetml/2006/main" count="371" uniqueCount="110">
  <si>
    <t>Belgium</t>
  </si>
  <si>
    <t>Iceland</t>
  </si>
  <si>
    <t>Korea</t>
  </si>
  <si>
    <t>New Zealand</t>
  </si>
  <si>
    <t>Spain</t>
  </si>
  <si>
    <t>Sweden</t>
  </si>
  <si>
    <t>Study</t>
  </si>
  <si>
    <t>AgeGroup</t>
  </si>
  <si>
    <t>Median_Age</t>
  </si>
  <si>
    <t>IFR</t>
  </si>
  <si>
    <t>ifr_ci95_low</t>
  </si>
  <si>
    <t>ifr_ci95_high</t>
  </si>
  <si>
    <t>Geneva</t>
  </si>
  <si>
    <t>20-49</t>
  </si>
  <si>
    <t>50-64</t>
  </si>
  <si>
    <t>65+</t>
  </si>
  <si>
    <t>0-24</t>
  </si>
  <si>
    <t>25-44</t>
  </si>
  <si>
    <t>45-64</t>
  </si>
  <si>
    <t>65-74</t>
  </si>
  <si>
    <t>75-84</t>
  </si>
  <si>
    <t>85+</t>
  </si>
  <si>
    <t>0-49</t>
  </si>
  <si>
    <t>50-59</t>
  </si>
  <si>
    <t>60-69</t>
  </si>
  <si>
    <t>70-79</t>
  </si>
  <si>
    <t>30-39</t>
  </si>
  <si>
    <t>40-49</t>
  </si>
  <si>
    <t>80+</t>
  </si>
  <si>
    <t>0-39</t>
  </si>
  <si>
    <t>Population</t>
  </si>
  <si>
    <t>0-19</t>
  </si>
  <si>
    <t>20-39</t>
  </si>
  <si>
    <t>40-59</t>
  </si>
  <si>
    <t>60+</t>
  </si>
  <si>
    <t>19-49</t>
  </si>
  <si>
    <t>Missouri</t>
  </si>
  <si>
    <t>Connecticut</t>
  </si>
  <si>
    <t>Deaths</t>
  </si>
  <si>
    <t>Infections</t>
  </si>
  <si>
    <t>50-69</t>
  </si>
  <si>
    <t>0-29</t>
  </si>
  <si>
    <t>Indiana</t>
  </si>
  <si>
    <t>Louisiana</t>
  </si>
  <si>
    <t>infrate_ci95_low</t>
  </si>
  <si>
    <t>infrate_ci95_high</t>
  </si>
  <si>
    <t>InfectionRate</t>
  </si>
  <si>
    <t>Philadelphia</t>
  </si>
  <si>
    <t>Minneapolis</t>
  </si>
  <si>
    <t>New York</t>
  </si>
  <si>
    <t>Atlanta</t>
  </si>
  <si>
    <t>18-49</t>
  </si>
  <si>
    <t>Portugal</t>
  </si>
  <si>
    <t>Netherlands</t>
  </si>
  <si>
    <t>San Francisco</t>
  </si>
  <si>
    <t>Italy</t>
  </si>
  <si>
    <t>70+</t>
  </si>
  <si>
    <t>20-29</t>
  </si>
  <si>
    <t>30-49</t>
  </si>
  <si>
    <t>0-44</t>
  </si>
  <si>
    <t>Seattle</t>
  </si>
  <si>
    <t>Miami</t>
  </si>
  <si>
    <t>30–39</t>
  </si>
  <si>
    <t>40–49</t>
  </si>
  <si>
    <t>50–59</t>
  </si>
  <si>
    <t>60–69</t>
  </si>
  <si>
    <t>Salt Lake City</t>
  </si>
  <si>
    <t>0-9</t>
  </si>
  <si>
    <t>10-19</t>
  </si>
  <si>
    <t>0-17</t>
  </si>
  <si>
    <t>0-18</t>
  </si>
  <si>
    <t>5-19</t>
  </si>
  <si>
    <t>0-59</t>
  </si>
  <si>
    <t>30-59</t>
  </si>
  <si>
    <t>England</t>
  </si>
  <si>
    <t>75+</t>
  </si>
  <si>
    <t>18-24</t>
  </si>
  <si>
    <t>25-34</t>
  </si>
  <si>
    <t>35-44</t>
  </si>
  <si>
    <t>45-54</t>
  </si>
  <si>
    <t>55-64</t>
  </si>
  <si>
    <t>Diamond Princess</t>
  </si>
  <si>
    <t>Castiglione d'Adda</t>
  </si>
  <si>
    <t>15-64</t>
  </si>
  <si>
    <t>95% Confidence Interval</t>
  </si>
  <si>
    <t>Lower Bound</t>
  </si>
  <si>
    <t>Upper Bound</t>
  </si>
  <si>
    <t>19-44</t>
  </si>
  <si>
    <t>UK Biobank</t>
  </si>
  <si>
    <t>Predicted IFR</t>
  </si>
  <si>
    <t>Age</t>
  </si>
  <si>
    <t>"Assessing the Age Specificity of Infection Fatality Rates for COVID-19: Systematic Review, Meta-Analysis, and Public Policy Implications"</t>
  </si>
  <si>
    <t>1. Non-US seroprevalence studies: Belgium, England, Geneva, Iceland, Netherlands, Portugal, Spain, Sweden</t>
  </si>
  <si>
    <t>2. US Studies: Atlanta, Connecticut, Indiana, Louisiana, Miami, Minneapolis, Missouri, New York, Philadelphia, Salt Lake City, San Francisco, Seattle</t>
  </si>
  <si>
    <t>3. Comprehensive Tracing Programs: Korea, New Zealand</t>
  </si>
  <si>
    <t>4. Other Studies: Diamond Princess, Castiglione d'Adda, UK Biobank, Utah</t>
  </si>
  <si>
    <t>Australia</t>
  </si>
  <si>
    <t>Lithuania</t>
  </si>
  <si>
    <t>15-49</t>
  </si>
  <si>
    <t>Utah (CDC)</t>
  </si>
  <si>
    <t>England (ONS)</t>
  </si>
  <si>
    <t>95% Prediction Interval</t>
  </si>
  <si>
    <t>France</t>
  </si>
  <si>
    <t>5. Metaregression Predictions</t>
  </si>
  <si>
    <t>Ontario</t>
  </si>
  <si>
    <t>20-59</t>
  </si>
  <si>
    <t>Ireland</t>
  </si>
  <si>
    <t>15-44</t>
  </si>
  <si>
    <t>Supplementary Data as of 24 September 2020</t>
  </si>
  <si>
    <t>Levin, Hanage, Owusu-Boaitey, Cochrane, Walsh, and Meyerowitz-Katz (2020)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</si>
</sst>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General_)"/>
    <numFmt numFmtId="166" formatCode="0.000"/>
    <numFmt numFmtId="167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rgb="FF000000"/>
      <name val="Calibri"/>
      <family val="2"/>
    </font>
    <font>
      <sz val="10"/>
      <name val="Helv"/>
    </font>
    <font>
      <b/>
      <sz val="1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5" fontId="3" fillId="0" borderId="0"/>
    <xf numFmtId="0" fontId="5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16" fontId="0" fillId="0" borderId="0" xfId="0" quotePrefix="1" applyNumberFormat="1" applyFont="1" applyAlignment="1">
      <alignment horizontal="center"/>
    </xf>
    <xf numFmtId="0" fontId="0" fillId="0" borderId="0" xfId="0" quotePrefix="1" applyAlignment="1">
      <alignment horizontal="center"/>
    </xf>
    <xf numFmtId="164" fontId="2" fillId="0" borderId="0" xfId="0" applyNumberFormat="1" applyFont="1" applyAlignment="1">
      <alignment horizontal="center" vertical="top" shrinkToFit="1"/>
    </xf>
    <xf numFmtId="164" fontId="2" fillId="0" borderId="0" xfId="0" applyNumberFormat="1" applyFont="1" applyBorder="1" applyAlignment="1">
      <alignment horizontal="center" vertical="top" shrinkToFit="1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3" fontId="0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3" fontId="0" fillId="0" borderId="0" xfId="0" applyNumberFormat="1" applyBorder="1" applyAlignment="1">
      <alignment horizontal="center"/>
    </xf>
    <xf numFmtId="164" fontId="0" fillId="0" borderId="0" xfId="0" applyNumberFormat="1" applyFont="1" applyAlignment="1">
      <alignment horizontal="center" wrapText="1"/>
    </xf>
    <xf numFmtId="2" fontId="0" fillId="0" borderId="0" xfId="0" applyNumberFormat="1" applyFont="1" applyAlignment="1">
      <alignment horizontal="center" wrapText="1"/>
    </xf>
    <xf numFmtId="0" fontId="0" fillId="0" borderId="0" xfId="0" applyFont="1" applyAlignment="1">
      <alignment horizontal="center"/>
    </xf>
    <xf numFmtId="1" fontId="0" fillId="0" borderId="0" xfId="0" quotePrefix="1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1" fontId="0" fillId="0" borderId="0" xfId="0" applyNumberFormat="1" applyFont="1" applyAlignment="1">
      <alignment horizontal="center"/>
    </xf>
    <xf numFmtId="0" fontId="0" fillId="0" borderId="0" xfId="0" quotePrefix="1" applyFont="1" applyAlignment="1">
      <alignment horizontal="center"/>
    </xf>
    <xf numFmtId="3" fontId="0" fillId="0" borderId="0" xfId="0" applyNumberFormat="1" applyAlignment="1">
      <alignment horizontal="center" vertical="center"/>
    </xf>
    <xf numFmtId="0" fontId="1" fillId="0" borderId="0" xfId="0" applyFont="1"/>
    <xf numFmtId="164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/>
    <xf numFmtId="167" fontId="0" fillId="0" borderId="0" xfId="0" applyNumberFormat="1" applyAlignment="1">
      <alignment horizontal="center"/>
    </xf>
    <xf numFmtId="167" fontId="0" fillId="0" borderId="0" xfId="0" applyNumberFormat="1"/>
    <xf numFmtId="164" fontId="1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wrapText="1"/>
    </xf>
    <xf numFmtId="2" fontId="4" fillId="0" borderId="0" xfId="0" applyNumberFormat="1" applyFont="1" applyAlignment="1">
      <alignment horizontal="center"/>
    </xf>
  </cellXfs>
  <cellStyles count="3">
    <cellStyle name="Normal" xfId="0" builtinId="0"/>
    <cellStyle name="Normal 2" xfId="1" xr:uid="{93D3586C-1837-4757-B42C-C25EBF2B6CE5}"/>
    <cellStyle name="Normal 3" xfId="2" xr:uid="{161300B3-CD17-4F91-8A3E-C30FCF2656FF}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55C88-75E5-47FD-9046-29B374ADD357}">
  <dimension ref="A1:A9"/>
  <sheetViews>
    <sheetView tabSelected="1" workbookViewId="0"/>
  </sheetViews>
  <sheetFormatPr defaultRowHeight="15" x14ac:dyDescent="0.25"/>
  <sheetData>
    <row r="1" spans="1:1" x14ac:dyDescent="0.25">
      <c r="A1" s="33" t="s">
        <v>109</v>
      </c>
    </row>
    <row r="2" spans="1:1" x14ac:dyDescent="0.25">
      <c r="A2" s="33" t="s">
        <v>91</v>
      </c>
    </row>
    <row r="3" spans="1:1" x14ac:dyDescent="0.25">
      <c r="A3" s="33" t="s">
        <v>108</v>
      </c>
    </row>
    <row r="5" spans="1:1" x14ac:dyDescent="0.25">
      <c r="A5" t="s">
        <v>92</v>
      </c>
    </row>
    <row r="6" spans="1:1" x14ac:dyDescent="0.25">
      <c r="A6" t="s">
        <v>93</v>
      </c>
    </row>
    <row r="7" spans="1:1" x14ac:dyDescent="0.25">
      <c r="A7" t="s">
        <v>94</v>
      </c>
    </row>
    <row r="8" spans="1:1" x14ac:dyDescent="0.25">
      <c r="A8" t="s">
        <v>95</v>
      </c>
    </row>
    <row r="9" spans="1:1" x14ac:dyDescent="0.25">
      <c r="A9" t="s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0BFD9-E961-4A2F-A5E4-69B95594898F}">
  <dimension ref="A1:K60"/>
  <sheetViews>
    <sheetView topLeftCell="A30" workbookViewId="0">
      <selection activeCell="K56" sqref="K56"/>
    </sheetView>
  </sheetViews>
  <sheetFormatPr defaultRowHeight="15" x14ac:dyDescent="0.25"/>
  <cols>
    <col min="1" max="1" width="15.85546875" style="1" customWidth="1"/>
    <col min="2" max="2" width="10.5703125" style="1" customWidth="1"/>
    <col min="3" max="3" width="13.42578125" style="1" customWidth="1"/>
    <col min="4" max="4" width="13.140625" style="7" customWidth="1"/>
    <col min="5" max="5" width="14.5703125" style="15" customWidth="1"/>
    <col min="6" max="6" width="15.85546875" style="15" customWidth="1"/>
    <col min="7" max="7" width="17.5703125" style="15" customWidth="1"/>
    <col min="10" max="10" width="12.5703125" customWidth="1"/>
    <col min="11" max="11" width="14.140625" customWidth="1"/>
  </cols>
  <sheetData>
    <row r="1" spans="1:11" x14ac:dyDescent="0.25">
      <c r="A1" s="16" t="s">
        <v>6</v>
      </c>
      <c r="B1" s="16" t="s">
        <v>7</v>
      </c>
      <c r="C1" s="16" t="s">
        <v>8</v>
      </c>
      <c r="D1" s="10" t="s">
        <v>30</v>
      </c>
      <c r="E1" s="39" t="s">
        <v>46</v>
      </c>
      <c r="F1" s="39" t="s">
        <v>44</v>
      </c>
      <c r="G1" s="39" t="s">
        <v>45</v>
      </c>
      <c r="H1" s="10" t="s">
        <v>38</v>
      </c>
      <c r="I1" s="10" t="s">
        <v>9</v>
      </c>
      <c r="J1" s="10" t="s">
        <v>10</v>
      </c>
      <c r="K1" s="10" t="s">
        <v>11</v>
      </c>
    </row>
    <row r="2" spans="1:11" x14ac:dyDescent="0.25">
      <c r="A2" s="25" t="s">
        <v>50</v>
      </c>
      <c r="B2" s="25" t="s">
        <v>69</v>
      </c>
      <c r="C2" s="25">
        <v>8.5</v>
      </c>
      <c r="D2" s="30">
        <v>402362</v>
      </c>
      <c r="E2" s="11">
        <v>0</v>
      </c>
      <c r="F2" s="11">
        <v>0</v>
      </c>
      <c r="G2" s="25">
        <v>1</v>
      </c>
      <c r="H2" s="11">
        <v>1</v>
      </c>
      <c r="I2" s="11">
        <v>0</v>
      </c>
      <c r="J2" s="11">
        <v>0</v>
      </c>
      <c r="K2" s="11"/>
    </row>
    <row r="3" spans="1:11" x14ac:dyDescent="0.25">
      <c r="A3" s="25" t="s">
        <v>50</v>
      </c>
      <c r="B3" s="25" t="s">
        <v>51</v>
      </c>
      <c r="C3" s="25">
        <v>33.5</v>
      </c>
      <c r="D3" s="9">
        <v>867468</v>
      </c>
      <c r="E3" s="11">
        <v>3.3</v>
      </c>
      <c r="F3" s="11">
        <v>1.6</v>
      </c>
      <c r="G3" s="25">
        <v>6.4</v>
      </c>
      <c r="H3" s="9">
        <v>20</v>
      </c>
      <c r="I3" s="7">
        <f>100*$H3/(0.01*E3*$D3)</f>
        <v>6.9865471240507543E-2</v>
      </c>
      <c r="J3" s="7">
        <f>100*$H3/(0.01*G3*$D3)</f>
        <v>3.6024383608386702E-2</v>
      </c>
      <c r="K3" s="7">
        <f>100*$H3/(0.01*F3*$D3)</f>
        <v>0.14409753443354681</v>
      </c>
    </row>
    <row r="4" spans="1:11" x14ac:dyDescent="0.25">
      <c r="A4" s="25" t="s">
        <v>50</v>
      </c>
      <c r="B4" s="25" t="s">
        <v>14</v>
      </c>
      <c r="C4" s="25">
        <v>57</v>
      </c>
      <c r="D4" s="9">
        <v>327713</v>
      </c>
      <c r="E4" s="11">
        <v>4.9000000000000004</v>
      </c>
      <c r="F4" s="11">
        <v>1.8</v>
      </c>
      <c r="G4" s="25">
        <v>12.9</v>
      </c>
      <c r="H4" s="9">
        <v>51</v>
      </c>
      <c r="I4" s="7">
        <f>100*$H4/(0.01*E4*$D4)</f>
        <v>0.31759995072841551</v>
      </c>
      <c r="J4" s="7">
        <f>100*$H4/(0.01*G4*$D4)</f>
        <v>0.12063874097435938</v>
      </c>
      <c r="K4" s="7">
        <f>100*$H4/(0.01*F4*$D4)</f>
        <v>0.86457764364957534</v>
      </c>
    </row>
    <row r="5" spans="1:11" x14ac:dyDescent="0.25">
      <c r="A5" s="25" t="s">
        <v>50</v>
      </c>
      <c r="B5" s="27" t="s">
        <v>15</v>
      </c>
      <c r="C5" s="25">
        <v>75</v>
      </c>
      <c r="D5" s="9">
        <v>225691</v>
      </c>
      <c r="E5" s="11">
        <v>0.7</v>
      </c>
      <c r="F5" s="10">
        <v>0.1</v>
      </c>
      <c r="G5" s="25">
        <v>4.5</v>
      </c>
      <c r="H5" s="9">
        <v>294</v>
      </c>
      <c r="I5" s="7">
        <f>100*$H5/(0.01*E5*$D5)</f>
        <v>18.609514779056322</v>
      </c>
      <c r="J5" s="7">
        <f>100*$H5/(0.01*G5*$D5)</f>
        <v>2.8948134100754279</v>
      </c>
      <c r="K5" s="7"/>
    </row>
    <row r="6" spans="1:11" x14ac:dyDescent="0.25">
      <c r="A6" s="1" t="s">
        <v>74</v>
      </c>
      <c r="B6" s="1" t="s">
        <v>69</v>
      </c>
      <c r="C6" s="12">
        <v>8.3958351630730572</v>
      </c>
      <c r="D6" s="13">
        <v>12023568</v>
      </c>
      <c r="E6" s="15">
        <v>9.2113133384602239</v>
      </c>
      <c r="F6" s="15">
        <v>6.2252042147106099</v>
      </c>
      <c r="G6" s="15">
        <v>12.197422462209838</v>
      </c>
      <c r="H6" s="14">
        <v>11</v>
      </c>
      <c r="I6" s="37">
        <v>1.1580631167812576E-3</v>
      </c>
      <c r="J6" s="37">
        <v>1.0763174850084629E-3</v>
      </c>
      <c r="K6" s="37">
        <v>1.2532463866536899E-3</v>
      </c>
    </row>
    <row r="7" spans="1:11" x14ac:dyDescent="0.25">
      <c r="A7" s="14" t="s">
        <v>74</v>
      </c>
      <c r="B7" s="1" t="s">
        <v>76</v>
      </c>
      <c r="C7" s="12">
        <v>21.102512611089669</v>
      </c>
      <c r="D7" s="13">
        <v>4746616</v>
      </c>
      <c r="E7" s="15">
        <v>7.9</v>
      </c>
      <c r="F7" s="15">
        <v>7.3</v>
      </c>
      <c r="G7" s="15">
        <v>8.5</v>
      </c>
      <c r="H7" s="14">
        <v>30</v>
      </c>
      <c r="I7" s="37">
        <v>8.0003698517646677E-3</v>
      </c>
      <c r="J7" s="37">
        <v>7.4356378622283366E-3</v>
      </c>
      <c r="K7" s="37">
        <v>8.6579344971151884E-3</v>
      </c>
    </row>
    <row r="8" spans="1:11" x14ac:dyDescent="0.25">
      <c r="A8" s="14" t="s">
        <v>74</v>
      </c>
      <c r="B8" s="1" t="s">
        <v>77</v>
      </c>
      <c r="C8" s="12">
        <v>29.512991166277651</v>
      </c>
      <c r="D8" s="13">
        <v>7609363</v>
      </c>
      <c r="E8" s="15">
        <v>7.8</v>
      </c>
      <c r="F8" s="15">
        <v>7.4</v>
      </c>
      <c r="G8" s="15">
        <v>8.3000000000000007</v>
      </c>
      <c r="H8" s="14">
        <v>131</v>
      </c>
      <c r="I8" s="7">
        <v>2.2071324228942417E-2</v>
      </c>
      <c r="J8" s="7">
        <v>2.0741726383825401E-2</v>
      </c>
      <c r="K8" s="7">
        <v>2.3264368781858218E-2</v>
      </c>
    </row>
    <row r="9" spans="1:11" x14ac:dyDescent="0.25">
      <c r="A9" s="14" t="s">
        <v>74</v>
      </c>
      <c r="B9" s="1" t="s">
        <v>78</v>
      </c>
      <c r="C9" s="12">
        <v>39.381370630051542</v>
      </c>
      <c r="D9" s="13">
        <v>7147939</v>
      </c>
      <c r="E9" s="15">
        <v>6.1</v>
      </c>
      <c r="F9" s="15">
        <v>5.7</v>
      </c>
      <c r="G9" s="15">
        <v>6.6</v>
      </c>
      <c r="H9" s="13">
        <v>394</v>
      </c>
      <c r="I9" s="7">
        <v>9.0361940601936072E-2</v>
      </c>
      <c r="J9" s="7">
        <v>8.351633904118333E-2</v>
      </c>
      <c r="K9" s="7">
        <v>9.6703129416107023E-2</v>
      </c>
    </row>
    <row r="10" spans="1:11" x14ac:dyDescent="0.25">
      <c r="A10" s="14" t="s">
        <v>74</v>
      </c>
      <c r="B10" s="1" t="s">
        <v>79</v>
      </c>
      <c r="C10" s="12">
        <v>49.590066891215884</v>
      </c>
      <c r="D10" s="13">
        <v>7623273</v>
      </c>
      <c r="E10" s="15">
        <v>6.4</v>
      </c>
      <c r="F10" s="15">
        <v>6</v>
      </c>
      <c r="G10" s="15">
        <v>6.9</v>
      </c>
      <c r="H10" s="13">
        <v>1348</v>
      </c>
      <c r="I10" s="7">
        <v>0.27629208608953137</v>
      </c>
      <c r="J10" s="7">
        <v>0.25627092043086963</v>
      </c>
      <c r="K10" s="7">
        <v>0.29471155849550013</v>
      </c>
    </row>
    <row r="11" spans="1:11" x14ac:dyDescent="0.25">
      <c r="A11" s="14" t="s">
        <v>74</v>
      </c>
      <c r="B11" s="14" t="s">
        <v>80</v>
      </c>
      <c r="C11" s="12">
        <v>59.225576433183939</v>
      </c>
      <c r="D11" s="13">
        <v>6782486</v>
      </c>
      <c r="E11" s="15">
        <v>5.9</v>
      </c>
      <c r="F11" s="15">
        <v>5.5</v>
      </c>
      <c r="G11" s="15">
        <v>6.4</v>
      </c>
      <c r="H11" s="13">
        <v>3605</v>
      </c>
      <c r="I11" s="7">
        <v>0.90087461905935728</v>
      </c>
      <c r="J11" s="7">
        <v>0.83049378944534502</v>
      </c>
      <c r="K11" s="7">
        <v>0.96639277317276506</v>
      </c>
    </row>
    <row r="12" spans="1:11" x14ac:dyDescent="0.25">
      <c r="A12" s="14" t="s">
        <v>74</v>
      </c>
      <c r="B12" s="14" t="s">
        <v>19</v>
      </c>
      <c r="C12" s="12">
        <v>69.429445777722137</v>
      </c>
      <c r="D12" s="13">
        <v>5576066</v>
      </c>
      <c r="E12" s="15">
        <v>3.2</v>
      </c>
      <c r="F12" s="15">
        <v>2.8</v>
      </c>
      <c r="G12" s="15">
        <v>3.6</v>
      </c>
      <c r="H12" s="13">
        <v>7631</v>
      </c>
      <c r="I12" s="7">
        <v>4.2766486264689121</v>
      </c>
      <c r="J12" s="7">
        <v>3.8014654457501438</v>
      </c>
      <c r="K12" s="7">
        <v>4.8875984302501854</v>
      </c>
    </row>
    <row r="13" spans="1:11" x14ac:dyDescent="0.25">
      <c r="A13" s="14" t="s">
        <v>74</v>
      </c>
      <c r="B13" s="14" t="s">
        <v>75</v>
      </c>
      <c r="C13" s="12">
        <v>81.812564545330858</v>
      </c>
      <c r="D13" s="13">
        <v>4777650</v>
      </c>
      <c r="E13" s="15">
        <v>3.3</v>
      </c>
      <c r="F13" s="15">
        <v>2.9</v>
      </c>
      <c r="G13" s="15">
        <v>3.8</v>
      </c>
      <c r="H13" s="13">
        <v>38629</v>
      </c>
      <c r="I13" s="7">
        <v>24.501078094371866</v>
      </c>
      <c r="J13" s="7">
        <v>21.277252029322941</v>
      </c>
      <c r="K13" s="7">
        <v>27.880537141871443</v>
      </c>
    </row>
    <row r="14" spans="1:11" x14ac:dyDescent="0.25">
      <c r="A14" s="14" t="s">
        <v>12</v>
      </c>
      <c r="B14" s="2" t="s">
        <v>71</v>
      </c>
      <c r="C14" s="17">
        <v>10</v>
      </c>
      <c r="D14" s="13">
        <f>26466+53180</f>
        <v>79646</v>
      </c>
      <c r="E14" s="15">
        <v>9.165557592346131</v>
      </c>
      <c r="F14" s="15">
        <v>5.3988900886422417</v>
      </c>
      <c r="G14" s="8">
        <v>14.062225347161188</v>
      </c>
      <c r="H14" s="14">
        <v>0</v>
      </c>
      <c r="I14" s="11">
        <v>3.2000000000000003E-4</v>
      </c>
      <c r="J14" s="11">
        <v>0</v>
      </c>
      <c r="K14" s="11"/>
    </row>
    <row r="15" spans="1:11" x14ac:dyDescent="0.25">
      <c r="A15" s="14" t="s">
        <v>12</v>
      </c>
      <c r="B15" s="14" t="s">
        <v>13</v>
      </c>
      <c r="C15" s="14">
        <v>35</v>
      </c>
      <c r="D15" s="13">
        <v>219440</v>
      </c>
      <c r="E15" s="15">
        <v>13.124316441851986</v>
      </c>
      <c r="F15" s="15">
        <v>9.752096244987241</v>
      </c>
      <c r="G15" s="8">
        <v>16.997812613926357</v>
      </c>
      <c r="H15" s="14">
        <v>2</v>
      </c>
      <c r="I15" s="7">
        <v>9.1999999999999998E-3</v>
      </c>
      <c r="J15" s="37">
        <v>4.1999999999999997E-3</v>
      </c>
      <c r="K15" s="7">
        <v>1.6E-2</v>
      </c>
    </row>
    <row r="16" spans="1:11" x14ac:dyDescent="0.25">
      <c r="A16" s="14" t="s">
        <v>12</v>
      </c>
      <c r="B16" s="14" t="s">
        <v>14</v>
      </c>
      <c r="C16" s="14">
        <v>57.5</v>
      </c>
      <c r="D16" s="13">
        <v>98528</v>
      </c>
      <c r="E16" s="15">
        <v>10.45388113023709</v>
      </c>
      <c r="F16" s="15">
        <v>7.3075673920103927</v>
      </c>
      <c r="G16" s="8">
        <v>14.107664826242287</v>
      </c>
      <c r="H16" s="14">
        <v>16</v>
      </c>
      <c r="I16" s="7">
        <v>0.14000000000000001</v>
      </c>
      <c r="J16" s="7">
        <v>9.5999999999999992E-3</v>
      </c>
      <c r="K16" s="7">
        <v>0.19</v>
      </c>
    </row>
    <row r="17" spans="1:11" x14ac:dyDescent="0.25">
      <c r="A17" s="14" t="s">
        <v>12</v>
      </c>
      <c r="B17" s="14" t="s">
        <v>15</v>
      </c>
      <c r="C17" s="14">
        <v>74</v>
      </c>
      <c r="D17" s="13">
        <v>83574</v>
      </c>
      <c r="E17" s="15">
        <v>6.8203029650369729</v>
      </c>
      <c r="F17" s="15">
        <v>3.8289420154593534</v>
      </c>
      <c r="G17" s="8">
        <v>10.529590542513223</v>
      </c>
      <c r="H17" s="14">
        <v>268</v>
      </c>
      <c r="I17" s="7">
        <v>5.6</v>
      </c>
      <c r="J17" s="7">
        <v>4.3</v>
      </c>
      <c r="K17" s="7">
        <v>7.4</v>
      </c>
    </row>
    <row r="18" spans="1:11" x14ac:dyDescent="0.25">
      <c r="A18" s="1" t="s">
        <v>42</v>
      </c>
      <c r="B18" s="1" t="s">
        <v>29</v>
      </c>
      <c r="C18" s="15">
        <v>19.5</v>
      </c>
      <c r="D18" s="13">
        <v>3545671</v>
      </c>
      <c r="E18" s="15">
        <v>2.698722446661018</v>
      </c>
      <c r="F18" s="15">
        <v>1.525254447641244</v>
      </c>
      <c r="G18" s="15">
        <v>3.8721904456807921</v>
      </c>
      <c r="H18" s="1">
        <v>20</v>
      </c>
      <c r="I18" s="7">
        <f>100*$H18/(0.01*E18*$D18)</f>
        <v>2.0901301937075296E-2</v>
      </c>
      <c r="J18" s="7">
        <f>100*$H18/(0.01*G18*$D18)</f>
        <v>1.4567158690488254E-2</v>
      </c>
      <c r="K18" s="7">
        <f>100*$H18/(0.01*F18*$D18)</f>
        <v>3.6981903438639899E-2</v>
      </c>
    </row>
    <row r="19" spans="1:11" x14ac:dyDescent="0.25">
      <c r="A19" s="14" t="s">
        <v>42</v>
      </c>
      <c r="B19" s="1" t="s">
        <v>33</v>
      </c>
      <c r="C19" s="15">
        <v>49.5</v>
      </c>
      <c r="D19" s="13">
        <v>1674389</v>
      </c>
      <c r="E19" s="15">
        <v>2.7688105535130458</v>
      </c>
      <c r="F19" s="15">
        <v>1.3587040367195775</v>
      </c>
      <c r="G19" s="15">
        <v>4.1789170703065146</v>
      </c>
      <c r="H19" s="1">
        <v>148</v>
      </c>
      <c r="I19" s="7">
        <f>100*$H19/(0.01*E19*$D19)</f>
        <v>0.31923618453791031</v>
      </c>
      <c r="J19" s="7">
        <f>100*$H19/(0.01*G19*$D19)</f>
        <v>0.21151520883063893</v>
      </c>
      <c r="K19" s="7">
        <f>100*$H19/(0.01*F19*$D19)</f>
        <v>0.65054970981456872</v>
      </c>
    </row>
    <row r="20" spans="1:11" x14ac:dyDescent="0.25">
      <c r="A20" s="14" t="s">
        <v>42</v>
      </c>
      <c r="B20" s="1" t="s">
        <v>34</v>
      </c>
      <c r="C20" s="15">
        <v>72.5</v>
      </c>
      <c r="D20" s="13">
        <v>1512159</v>
      </c>
      <c r="E20" s="15">
        <v>1.2676592938919864</v>
      </c>
      <c r="F20" s="15">
        <v>0.55587999375714103</v>
      </c>
      <c r="G20" s="15">
        <v>1.9794385940268318</v>
      </c>
      <c r="H20" s="13">
        <v>1864</v>
      </c>
      <c r="I20" s="7">
        <f>100*$H20/(0.01*E20*$D20)</f>
        <v>9.7240213695223954</v>
      </c>
      <c r="J20" s="7">
        <f>100*$H20/(0.01*G20*$D20)</f>
        <v>6.2273950302255514</v>
      </c>
      <c r="K20" s="7">
        <f>100*$H20/(0.01*F20*$D20)</f>
        <v>22.175192850104242</v>
      </c>
    </row>
    <row r="21" spans="1:11" x14ac:dyDescent="0.25">
      <c r="A21" s="14" t="s">
        <v>106</v>
      </c>
      <c r="B21" s="14" t="s">
        <v>107</v>
      </c>
      <c r="C21" s="15">
        <v>30</v>
      </c>
      <c r="D21" s="13">
        <v>1970855</v>
      </c>
      <c r="E21" s="15">
        <v>1.5342808359185196</v>
      </c>
      <c r="F21" s="15">
        <v>0.34602944510523437</v>
      </c>
      <c r="G21" s="8">
        <v>2.7225322267318051</v>
      </c>
      <c r="H21" s="14">
        <v>18</v>
      </c>
      <c r="I21" s="7">
        <f t="shared" ref="I21" si="0">100*$H21/(0.01*E21*$D21)</f>
        <v>5.9526859549500002E-2</v>
      </c>
      <c r="J21" s="7">
        <f t="shared" ref="J21" si="1">100*$H21/(0.01*G21*$D21)</f>
        <v>3.3546313587202996E-2</v>
      </c>
      <c r="K21" s="7">
        <f t="shared" ref="K21" si="2">100*$H21/(0.01*F21*$D21)</f>
        <v>0.26393973438137802</v>
      </c>
    </row>
    <row r="22" spans="1:11" x14ac:dyDescent="0.25">
      <c r="A22" s="14" t="s">
        <v>106</v>
      </c>
      <c r="B22" s="14" t="s">
        <v>18</v>
      </c>
      <c r="C22" s="15">
        <v>55</v>
      </c>
      <c r="D22" s="13">
        <v>1218455</v>
      </c>
      <c r="E22" s="15">
        <v>1.2133640946765729</v>
      </c>
      <c r="F22" s="15">
        <v>0.30698722340609652</v>
      </c>
      <c r="G22" s="8">
        <v>2.1197409659470492</v>
      </c>
      <c r="H22" s="14">
        <v>94</v>
      </c>
      <c r="I22" s="7">
        <f t="shared" ref="I22" si="3">100*$H22/(0.01*E22*$D22)</f>
        <v>0.63580980323673875</v>
      </c>
      <c r="J22" s="7">
        <f t="shared" ref="J22" si="4">100*$H22/(0.01*G22*$D22)</f>
        <v>0.36394483981025566</v>
      </c>
      <c r="K22" s="7">
        <f t="shared" ref="K22" si="5">100*$H22/(0.01*F22*$D22)</f>
        <v>2.5130322289351494</v>
      </c>
    </row>
    <row r="23" spans="1:11" x14ac:dyDescent="0.25">
      <c r="A23" s="14" t="s">
        <v>55</v>
      </c>
      <c r="B23" s="3" t="s">
        <v>31</v>
      </c>
      <c r="C23" s="15">
        <v>9.9325299769157578</v>
      </c>
      <c r="D23" s="13">
        <v>10859356</v>
      </c>
      <c r="E23" s="15">
        <v>1.8059553223464628</v>
      </c>
      <c r="F23" s="15">
        <v>1.305220883534131</v>
      </c>
      <c r="G23" s="15">
        <v>2.4096385542168619</v>
      </c>
      <c r="H23" s="13">
        <v>4</v>
      </c>
      <c r="I23" s="37">
        <f t="shared" ref="I23:I28" si="6">100*$H23/(0.01*E23*$D23)</f>
        <v>2.0396183873218092E-3</v>
      </c>
      <c r="J23" s="37">
        <f t="shared" ref="J23:J28" si="7">100*$H23/(0.01*G23*$D23)</f>
        <v>1.5286357680879084E-3</v>
      </c>
      <c r="K23" s="37">
        <f t="shared" ref="K23:K28" si="8">100*$H23/(0.01*F23*$D23)</f>
        <v>2.8220968026238364E-3</v>
      </c>
    </row>
    <row r="24" spans="1:11" x14ac:dyDescent="0.25">
      <c r="A24" s="14" t="s">
        <v>55</v>
      </c>
      <c r="B24" s="14" t="s">
        <v>57</v>
      </c>
      <c r="C24" s="15">
        <v>24.605951845347807</v>
      </c>
      <c r="D24" s="13">
        <v>6201270</v>
      </c>
      <c r="E24" s="15">
        <v>1.7037891434788803</v>
      </c>
      <c r="F24" s="15">
        <v>1.3052208835341288</v>
      </c>
      <c r="G24" s="15">
        <v>2.0080321285140483</v>
      </c>
      <c r="H24" s="13">
        <v>16</v>
      </c>
      <c r="I24" s="37">
        <f t="shared" si="6"/>
        <v>1.5143403533232923E-2</v>
      </c>
      <c r="J24" s="37">
        <f t="shared" si="7"/>
        <v>1.2848980934550554E-2</v>
      </c>
      <c r="K24" s="37">
        <f t="shared" si="8"/>
        <v>1.976766297623166E-2</v>
      </c>
    </row>
    <row r="25" spans="1:11" x14ac:dyDescent="0.25">
      <c r="A25" s="14" t="s">
        <v>55</v>
      </c>
      <c r="B25" s="14" t="s">
        <v>58</v>
      </c>
      <c r="C25" s="15">
        <v>40.318666163465643</v>
      </c>
      <c r="D25" s="13">
        <v>16316872</v>
      </c>
      <c r="E25" s="15">
        <v>2.0110552226276179</v>
      </c>
      <c r="F25" s="15">
        <v>1.7068273092369388</v>
      </c>
      <c r="G25" s="15">
        <v>2.4096385542168584</v>
      </c>
      <c r="H25" s="13">
        <v>369</v>
      </c>
      <c r="I25" s="7">
        <f t="shared" si="6"/>
        <v>0.11245155445596604</v>
      </c>
      <c r="J25" s="7">
        <f t="shared" si="7"/>
        <v>9.3850708640725103E-2</v>
      </c>
      <c r="K25" s="7">
        <f t="shared" si="8"/>
        <v>0.1324951180810239</v>
      </c>
    </row>
    <row r="26" spans="1:11" x14ac:dyDescent="0.25">
      <c r="A26" s="14" t="s">
        <v>55</v>
      </c>
      <c r="B26" s="14" t="s">
        <v>23</v>
      </c>
      <c r="C26" s="15">
        <v>54.339913866541579</v>
      </c>
      <c r="D26" s="13">
        <v>9352231</v>
      </c>
      <c r="E26" s="15">
        <v>2.7126458649712939</v>
      </c>
      <c r="F26" s="15">
        <v>2.3092369477911534</v>
      </c>
      <c r="G26" s="15">
        <v>3.1124497991967757</v>
      </c>
      <c r="H26" s="13">
        <v>1186</v>
      </c>
      <c r="I26" s="7">
        <f t="shared" si="6"/>
        <v>0.46749434647912003</v>
      </c>
      <c r="J26" s="7">
        <f t="shared" si="7"/>
        <v>0.40744323208082278</v>
      </c>
      <c r="K26" s="7">
        <f t="shared" si="8"/>
        <v>0.54916261715241399</v>
      </c>
    </row>
    <row r="27" spans="1:11" x14ac:dyDescent="0.25">
      <c r="A27" s="14" t="s">
        <v>55</v>
      </c>
      <c r="B27" s="14" t="s">
        <v>24</v>
      </c>
      <c r="C27" s="15">
        <v>64.361807417260778</v>
      </c>
      <c r="D27" s="13">
        <v>7337210</v>
      </c>
      <c r="E27" s="15">
        <v>2.2037211797695222</v>
      </c>
      <c r="F27" s="15">
        <v>1.7068273092369355</v>
      </c>
      <c r="G27" s="15">
        <v>2.510040160642558</v>
      </c>
      <c r="H27" s="13">
        <v>3433</v>
      </c>
      <c r="I27" s="7">
        <f t="shared" si="6"/>
        <v>2.1231770370102949</v>
      </c>
      <c r="J27" s="7">
        <f t="shared" si="7"/>
        <v>1.8640698576161874</v>
      </c>
      <c r="K27" s="7">
        <f t="shared" si="8"/>
        <v>2.7412792023767527</v>
      </c>
    </row>
    <row r="28" spans="1:11" x14ac:dyDescent="0.25">
      <c r="A28" s="14" t="s">
        <v>55</v>
      </c>
      <c r="B28" s="14" t="s">
        <v>56</v>
      </c>
      <c r="C28" s="15">
        <v>78.863315687811948</v>
      </c>
      <c r="D28" s="13">
        <v>10278151</v>
      </c>
      <c r="E28" s="15">
        <v>2.1088852622217518</v>
      </c>
      <c r="F28" s="15">
        <v>1.7068273092369399</v>
      </c>
      <c r="G28" s="15">
        <v>2.5100401606425624</v>
      </c>
      <c r="H28" s="13">
        <f>8989+13948+6197</f>
        <v>29134</v>
      </c>
      <c r="I28" s="7">
        <f t="shared" si="6"/>
        <v>13.44101823617687</v>
      </c>
      <c r="J28" s="7">
        <f t="shared" si="7"/>
        <v>11.292873202582872</v>
      </c>
      <c r="K28" s="7">
        <f t="shared" si="8"/>
        <v>16.607166474386602</v>
      </c>
    </row>
    <row r="29" spans="1:11" x14ac:dyDescent="0.25">
      <c r="A29" s="1" t="s">
        <v>53</v>
      </c>
      <c r="B29" s="1" t="s">
        <v>22</v>
      </c>
      <c r="C29" s="12">
        <v>26</v>
      </c>
      <c r="D29" s="13">
        <v>10052901</v>
      </c>
      <c r="E29" s="15">
        <v>3.521017219256795</v>
      </c>
      <c r="F29" s="15">
        <v>2.4687294252241889</v>
      </c>
      <c r="G29" s="15">
        <v>5.2097009808676642</v>
      </c>
      <c r="H29" s="13">
        <v>40</v>
      </c>
      <c r="I29" s="7">
        <v>1.2350361351907537E-2</v>
      </c>
      <c r="J29" s="7">
        <v>8.6099250685394615E-3</v>
      </c>
      <c r="K29" s="7">
        <v>1.726154480891505E-2</v>
      </c>
    </row>
    <row r="30" spans="1:11" x14ac:dyDescent="0.25">
      <c r="A30" s="14" t="s">
        <v>53</v>
      </c>
      <c r="B30" s="1" t="s">
        <v>23</v>
      </c>
      <c r="C30" s="12">
        <v>54.976870707333227</v>
      </c>
      <c r="D30" s="13">
        <v>2524072</v>
      </c>
      <c r="E30" s="15">
        <v>4.3152154114709997</v>
      </c>
      <c r="F30" s="15">
        <v>3.1494031445149999</v>
      </c>
      <c r="G30" s="15">
        <v>5.8127143823819996</v>
      </c>
      <c r="H30" s="13">
        <v>137</v>
      </c>
      <c r="I30" s="7">
        <v>0.12578137785831625</v>
      </c>
      <c r="J30" s="7">
        <v>9.3376984400847074E-2</v>
      </c>
      <c r="K30" s="7">
        <v>0.17234177884008217</v>
      </c>
    </row>
    <row r="31" spans="1:11" x14ac:dyDescent="0.25">
      <c r="A31" s="14" t="s">
        <v>53</v>
      </c>
      <c r="B31" s="1" t="s">
        <v>24</v>
      </c>
      <c r="C31" s="12">
        <v>64.622773363337231</v>
      </c>
      <c r="D31" s="13">
        <v>2129501</v>
      </c>
      <c r="E31" s="15">
        <v>3.5065568408250001</v>
      </c>
      <c r="F31" s="15">
        <v>2.4571064734219998</v>
      </c>
      <c r="G31" s="15">
        <v>5.0293601657029994</v>
      </c>
      <c r="H31" s="13">
        <v>454</v>
      </c>
      <c r="I31" s="7">
        <v>0.60799095916788093</v>
      </c>
      <c r="J31" s="7">
        <v>0.42390180595306082</v>
      </c>
      <c r="K31" s="7">
        <v>0.86766889432378713</v>
      </c>
    </row>
    <row r="32" spans="1:11" x14ac:dyDescent="0.25">
      <c r="A32" s="14" t="s">
        <v>53</v>
      </c>
      <c r="B32" s="1" t="s">
        <v>25</v>
      </c>
      <c r="C32" s="12">
        <v>74.007745406289814</v>
      </c>
      <c r="D32" s="13">
        <v>1591524</v>
      </c>
      <c r="E32" s="15">
        <v>2.9858572252290001</v>
      </c>
      <c r="F32" s="15">
        <v>1.6597459617920003</v>
      </c>
      <c r="G32" s="15">
        <v>5.2802199548099988</v>
      </c>
      <c r="H32" s="13">
        <v>1539</v>
      </c>
      <c r="I32" s="7">
        <v>3.2385931316039276</v>
      </c>
      <c r="J32" s="7">
        <v>1.8313586904211763</v>
      </c>
      <c r="K32" s="7">
        <v>5.8261787792729969</v>
      </c>
    </row>
    <row r="33" spans="1:11" x14ac:dyDescent="0.25">
      <c r="A33" s="25" t="s">
        <v>53</v>
      </c>
      <c r="B33" s="25" t="s">
        <v>28</v>
      </c>
      <c r="C33" s="12">
        <v>85</v>
      </c>
      <c r="D33" s="13">
        <v>836874</v>
      </c>
      <c r="E33" s="15">
        <v>2.8055642582570002</v>
      </c>
      <c r="F33" s="15">
        <v>0.93033467940250003</v>
      </c>
      <c r="G33" s="15">
        <v>7.3180100150650009</v>
      </c>
      <c r="H33" s="13">
        <v>2426</v>
      </c>
      <c r="I33" s="7">
        <v>12.349827030146139</v>
      </c>
      <c r="J33" s="7">
        <v>4.7346523494920971</v>
      </c>
      <c r="K33" s="7">
        <v>37.242762286026732</v>
      </c>
    </row>
    <row r="34" spans="1:11" x14ac:dyDescent="0.25">
      <c r="A34" s="14" t="s">
        <v>49</v>
      </c>
      <c r="B34" s="3" t="s">
        <v>31</v>
      </c>
      <c r="C34" s="12">
        <v>10</v>
      </c>
      <c r="D34" s="13">
        <v>4897511</v>
      </c>
      <c r="E34" s="4">
        <v>14.6</v>
      </c>
      <c r="F34" s="15">
        <v>13.1</v>
      </c>
      <c r="G34" s="15">
        <v>16.100000000000001</v>
      </c>
      <c r="H34" s="14">
        <v>12</v>
      </c>
      <c r="I34" s="37">
        <f>100*$H34/(0.01*E34*$D34)</f>
        <v>1.6782357573452682E-3</v>
      </c>
      <c r="J34" s="37">
        <f>100*$H34/(0.01*G34*$D34)</f>
        <v>1.5218783886485037E-3</v>
      </c>
      <c r="K34" s="37">
        <f>100*$H34/(0.01*F34*$D34)</f>
        <v>1.8704001570412911E-3</v>
      </c>
    </row>
    <row r="35" spans="1:11" x14ac:dyDescent="0.25">
      <c r="A35" s="14" t="s">
        <v>49</v>
      </c>
      <c r="B35" s="3" t="s">
        <v>32</v>
      </c>
      <c r="C35" s="26">
        <v>30</v>
      </c>
      <c r="D35" s="13">
        <v>5408503</v>
      </c>
      <c r="E35" s="4">
        <v>14.6</v>
      </c>
      <c r="F35" s="15">
        <v>13.1</v>
      </c>
      <c r="G35" s="15">
        <v>16.100000000000001</v>
      </c>
      <c r="H35" s="13">
        <v>482</v>
      </c>
      <c r="I35" s="7">
        <f>100*$H35/(0.01*E35*$D35)</f>
        <v>6.1040362980545611E-2</v>
      </c>
      <c r="J35" s="7">
        <f>100*$H35/(0.01*G35*$D35)</f>
        <v>5.535337264074322E-2</v>
      </c>
      <c r="K35" s="7">
        <f>100*$H35/(0.01*F35*$D35)</f>
        <v>6.8029717520302735E-2</v>
      </c>
    </row>
    <row r="36" spans="1:11" x14ac:dyDescent="0.25">
      <c r="A36" s="14" t="s">
        <v>49</v>
      </c>
      <c r="B36" s="3" t="s">
        <v>27</v>
      </c>
      <c r="C36" s="26">
        <v>45</v>
      </c>
      <c r="D36" s="13">
        <v>2355707</v>
      </c>
      <c r="E36" s="4">
        <v>15.3</v>
      </c>
      <c r="F36" s="15">
        <v>13.7</v>
      </c>
      <c r="G36" s="15">
        <v>17</v>
      </c>
      <c r="H36" s="13">
        <v>1026</v>
      </c>
      <c r="I36" s="7">
        <f>100*$H36/(0.01*E36*$D36)</f>
        <v>0.28466538295896632</v>
      </c>
      <c r="J36" s="7">
        <f>100*$H36/(0.01*G36*$D36)</f>
        <v>0.25619884466306969</v>
      </c>
      <c r="K36" s="7">
        <f>100*$H36/(0.01*F36*$D36)</f>
        <v>0.31791097512935662</v>
      </c>
    </row>
    <row r="37" spans="1:11" x14ac:dyDescent="0.25">
      <c r="A37" s="14" t="s">
        <v>49</v>
      </c>
      <c r="B37" s="3" t="s">
        <v>23</v>
      </c>
      <c r="C37" s="26">
        <v>55</v>
      </c>
      <c r="D37" s="13">
        <v>2623899</v>
      </c>
      <c r="E37" s="4">
        <v>16</v>
      </c>
      <c r="F37" s="15">
        <v>14.6</v>
      </c>
      <c r="G37" s="15">
        <v>17.5</v>
      </c>
      <c r="H37" s="13">
        <v>2764</v>
      </c>
      <c r="I37" s="7">
        <f>100*$H37/(0.01*E37*$D37)</f>
        <v>0.65837137786172406</v>
      </c>
      <c r="J37" s="7">
        <f>100*$H37/(0.01*G37*$D37)</f>
        <v>0.6019395454735762</v>
      </c>
      <c r="K37" s="7">
        <f>100*$H37/(0.01*F37*$D37)</f>
        <v>0.72150287984846484</v>
      </c>
    </row>
    <row r="38" spans="1:11" x14ac:dyDescent="0.25">
      <c r="A38" s="14" t="s">
        <v>49</v>
      </c>
      <c r="B38" s="3" t="s">
        <v>34</v>
      </c>
      <c r="C38" s="26">
        <v>73</v>
      </c>
      <c r="D38" s="13">
        <v>4544456</v>
      </c>
      <c r="E38" s="5">
        <v>12.1</v>
      </c>
      <c r="F38" s="6">
        <v>11.2</v>
      </c>
      <c r="G38" s="6">
        <v>13.1</v>
      </c>
      <c r="H38" s="22">
        <v>24376</v>
      </c>
      <c r="I38" s="7">
        <f>100*$H38/(0.01*E38*$D38)</f>
        <v>4.4329738356922253</v>
      </c>
      <c r="J38" s="7">
        <f>100*$H38/(0.01*G38*$D38)</f>
        <v>4.0945788864027417</v>
      </c>
      <c r="K38" s="7">
        <f>100*$H38/(0.01*F38*$D38)</f>
        <v>4.7891949474889222</v>
      </c>
    </row>
    <row r="39" spans="1:11" x14ac:dyDescent="0.25">
      <c r="A39" s="14" t="s">
        <v>52</v>
      </c>
      <c r="B39" s="14" t="s">
        <v>67</v>
      </c>
      <c r="C39" s="12">
        <v>5</v>
      </c>
      <c r="D39" s="13">
        <v>841076</v>
      </c>
      <c r="E39" s="15">
        <v>2.2002200220021941</v>
      </c>
      <c r="F39" s="15">
        <v>0.88888888888888284</v>
      </c>
      <c r="G39" s="15">
        <v>5.9999999999999938</v>
      </c>
      <c r="H39" s="13">
        <v>0</v>
      </c>
      <c r="I39" s="7">
        <v>0</v>
      </c>
      <c r="J39" s="7">
        <v>0</v>
      </c>
      <c r="K39" s="7"/>
    </row>
    <row r="40" spans="1:11" x14ac:dyDescent="0.25">
      <c r="A40" s="14" t="s">
        <v>52</v>
      </c>
      <c r="B40" s="3" t="s">
        <v>68</v>
      </c>
      <c r="C40" s="12">
        <v>15</v>
      </c>
      <c r="D40" s="13">
        <v>1015166</v>
      </c>
      <c r="E40" s="15">
        <v>2.3577954612437364</v>
      </c>
      <c r="F40" s="15">
        <v>0.88888888888888795</v>
      </c>
      <c r="G40" s="15">
        <v>6.1111111111111098</v>
      </c>
      <c r="H40" s="13">
        <v>0</v>
      </c>
      <c r="I40" s="7">
        <v>0</v>
      </c>
      <c r="J40" s="7">
        <v>0</v>
      </c>
      <c r="K40" s="7"/>
    </row>
    <row r="41" spans="1:11" x14ac:dyDescent="0.25">
      <c r="A41" s="14" t="s">
        <v>52</v>
      </c>
      <c r="B41" s="14" t="s">
        <v>32</v>
      </c>
      <c r="C41" s="26">
        <v>30.404724625132207</v>
      </c>
      <c r="D41" s="13">
        <v>2289007</v>
      </c>
      <c r="E41" s="5">
        <v>0.88417329796639721</v>
      </c>
      <c r="F41" s="6">
        <v>0.11111111111110683</v>
      </c>
      <c r="G41" s="6">
        <v>5.3333333333333286</v>
      </c>
      <c r="H41" s="22">
        <v>4</v>
      </c>
      <c r="I41" s="7">
        <f t="shared" ref="I41:I46" si="9">100*$H41/(0.01*E41*$D41)</f>
        <v>1.9764028681432694E-2</v>
      </c>
      <c r="J41" s="37">
        <f t="shared" ref="J41:J46" si="10">100*$H41/(0.01*G41*$D41)</f>
        <v>3.2765299538184051E-3</v>
      </c>
      <c r="K41" s="7"/>
    </row>
    <row r="42" spans="1:11" x14ac:dyDescent="0.25">
      <c r="A42" s="14" t="s">
        <v>52</v>
      </c>
      <c r="B42" s="14" t="s">
        <v>33</v>
      </c>
      <c r="C42" s="26">
        <v>49.876861270076596</v>
      </c>
      <c r="D42" s="13">
        <v>3056918</v>
      </c>
      <c r="E42" s="5">
        <v>2.5516121549524464</v>
      </c>
      <c r="F42" s="6">
        <v>0.99999999999999911</v>
      </c>
      <c r="G42" s="6">
        <v>6.5555555555555554</v>
      </c>
      <c r="H42" s="22">
        <v>75</v>
      </c>
      <c r="I42" s="7">
        <f t="shared" si="9"/>
        <v>9.6152994022678503E-2</v>
      </c>
      <c r="J42" s="7">
        <f t="shared" si="10"/>
        <v>3.7425531094068251E-2</v>
      </c>
      <c r="K42" s="7">
        <f>100*$H42/(0.01*F42*$D42)</f>
        <v>0.24534514828333656</v>
      </c>
    </row>
    <row r="43" spans="1:11" x14ac:dyDescent="0.25">
      <c r="A43" s="14" t="s">
        <v>52</v>
      </c>
      <c r="B43" s="14" t="s">
        <v>34</v>
      </c>
      <c r="C43" s="26">
        <v>72.569867659139632</v>
      </c>
      <c r="D43" s="13">
        <v>2994540</v>
      </c>
      <c r="E43" s="5">
        <v>2.6773761713520767</v>
      </c>
      <c r="F43" s="6">
        <v>1.2222222222222237</v>
      </c>
      <c r="G43" s="6">
        <v>5.4444444444444464</v>
      </c>
      <c r="H43" s="22">
        <v>1581</v>
      </c>
      <c r="I43" s="7">
        <f t="shared" si="9"/>
        <v>1.9719339197339143</v>
      </c>
      <c r="J43" s="7">
        <f t="shared" si="10"/>
        <v>0.96972408150180245</v>
      </c>
      <c r="K43" s="7">
        <f>100*$H43/(0.01*F43*$D43)</f>
        <v>4.319679999417116</v>
      </c>
    </row>
    <row r="44" spans="1:11" x14ac:dyDescent="0.25">
      <c r="A44" s="1" t="s">
        <v>66</v>
      </c>
      <c r="B44" s="1" t="s">
        <v>59</v>
      </c>
      <c r="C44" s="1">
        <v>22</v>
      </c>
      <c r="D44" s="13">
        <v>1544324</v>
      </c>
      <c r="E44" s="7">
        <v>1.2</v>
      </c>
      <c r="F44" s="7">
        <v>0.4</v>
      </c>
      <c r="G44" s="1">
        <v>2.5</v>
      </c>
      <c r="H44" s="13">
        <v>4</v>
      </c>
      <c r="I44" s="7">
        <f t="shared" si="9"/>
        <v>2.1584417086915268E-2</v>
      </c>
      <c r="J44" s="7">
        <f t="shared" si="10"/>
        <v>1.0360520201719329E-2</v>
      </c>
      <c r="K44" s="7">
        <f>100*$H44/(0.01*F44*$D44)</f>
        <v>6.4753251260745798E-2</v>
      </c>
    </row>
    <row r="45" spans="1:11" x14ac:dyDescent="0.25">
      <c r="A45" s="14" t="s">
        <v>66</v>
      </c>
      <c r="B45" s="1" t="s">
        <v>18</v>
      </c>
      <c r="C45" s="1">
        <v>54.5</v>
      </c>
      <c r="D45" s="13">
        <v>427160</v>
      </c>
      <c r="E45" s="7">
        <v>0.9</v>
      </c>
      <c r="F45" s="7">
        <v>0.2</v>
      </c>
      <c r="G45" s="1">
        <v>2.1</v>
      </c>
      <c r="H45" s="13">
        <v>31</v>
      </c>
      <c r="I45" s="7">
        <f t="shared" si="9"/>
        <v>0.80635931371018921</v>
      </c>
      <c r="J45" s="7">
        <f t="shared" si="10"/>
        <v>0.34558256301865253</v>
      </c>
      <c r="K45" s="7">
        <f>100*$H45/(0.01*F45*$D45)</f>
        <v>3.6286169116958513</v>
      </c>
    </row>
    <row r="46" spans="1:11" x14ac:dyDescent="0.25">
      <c r="A46" s="14" t="s">
        <v>66</v>
      </c>
      <c r="B46" s="25" t="s">
        <v>15</v>
      </c>
      <c r="C46" s="1">
        <v>75</v>
      </c>
      <c r="D46" s="13">
        <v>222814</v>
      </c>
      <c r="E46" s="7">
        <v>0.6</v>
      </c>
      <c r="F46" s="10">
        <v>0</v>
      </c>
      <c r="G46" s="1">
        <v>1.4</v>
      </c>
      <c r="H46" s="13">
        <v>90</v>
      </c>
      <c r="I46" s="7">
        <f t="shared" si="9"/>
        <v>6.7320724909565826</v>
      </c>
      <c r="J46" s="7">
        <f t="shared" si="10"/>
        <v>2.8851739246956787</v>
      </c>
      <c r="K46" s="7"/>
    </row>
    <row r="47" spans="1:11" x14ac:dyDescent="0.25">
      <c r="A47" s="14" t="s">
        <v>4</v>
      </c>
      <c r="B47" s="14" t="s">
        <v>67</v>
      </c>
      <c r="C47" s="12">
        <v>5</v>
      </c>
      <c r="D47" s="13">
        <f>2205500+2078300</f>
        <v>4283800</v>
      </c>
      <c r="E47" s="15">
        <v>2.3768028087191491</v>
      </c>
      <c r="F47" s="15">
        <v>1.0692905546349942</v>
      </c>
      <c r="G47" s="15">
        <v>4.8011886838355871</v>
      </c>
      <c r="H47" s="14">
        <v>5</v>
      </c>
      <c r="I47" s="37">
        <f>100*$E47/(0.01*E47*$D47)</f>
        <v>2.3343760212895092E-3</v>
      </c>
      <c r="J47" s="37">
        <f>100*$E47/(0.01*G47*$D47)</f>
        <v>1.1556203784882401E-3</v>
      </c>
      <c r="K47" s="37">
        <f>100*$E47/(0.01*F47*$D47)</f>
        <v>5.1888155749224641E-3</v>
      </c>
    </row>
    <row r="48" spans="1:11" x14ac:dyDescent="0.25">
      <c r="A48" s="14" t="s">
        <v>4</v>
      </c>
      <c r="B48" s="3" t="s">
        <v>68</v>
      </c>
      <c r="C48" s="12">
        <v>15</v>
      </c>
      <c r="D48" s="13">
        <f>2557900+2396700</f>
        <v>4954600</v>
      </c>
      <c r="E48" s="15">
        <v>2.9132531747406798</v>
      </c>
      <c r="F48" s="15">
        <v>2.013540368730411</v>
      </c>
      <c r="G48" s="15">
        <v>4.1274823438865349</v>
      </c>
      <c r="H48" s="14">
        <v>6</v>
      </c>
      <c r="I48" s="37">
        <f>100*$E48/(0.01*E48*$D48)</f>
        <v>2.0183264037460136E-3</v>
      </c>
      <c r="J48" s="37">
        <f>100*$E48/(0.01*G48*$D48)</f>
        <v>1.4245720062461525E-3</v>
      </c>
      <c r="K48" s="37">
        <f>100*$E48/(0.01*F48*$D48)</f>
        <v>2.9201777598744836E-3</v>
      </c>
    </row>
    <row r="49" spans="1:11" x14ac:dyDescent="0.25">
      <c r="A49" s="14" t="s">
        <v>4</v>
      </c>
      <c r="B49" s="3" t="s">
        <v>57</v>
      </c>
      <c r="C49" s="12">
        <v>25</v>
      </c>
      <c r="D49" s="13">
        <f>2479100+2404100</f>
        <v>4883200</v>
      </c>
      <c r="E49" s="15">
        <v>3.4198357489859617</v>
      </c>
      <c r="F49" s="15">
        <v>2.3605877623334246</v>
      </c>
      <c r="G49" s="15">
        <v>4.8261771764101784</v>
      </c>
      <c r="H49" s="14">
        <v>35</v>
      </c>
      <c r="I49" s="37">
        <f>100*$E49/(0.01*E49*$D49)</f>
        <v>2.0478374836173001E-3</v>
      </c>
      <c r="J49" s="37">
        <f>100*$E49/(0.01*G49*$D49)</f>
        <v>1.4511004421510045E-3</v>
      </c>
      <c r="K49" s="37">
        <f>100*$E49/(0.01*F49*$D49)</f>
        <v>2.966747496676512E-3</v>
      </c>
    </row>
    <row r="50" spans="1:11" x14ac:dyDescent="0.25">
      <c r="A50" s="14" t="s">
        <v>4</v>
      </c>
      <c r="B50" s="14" t="s">
        <v>62</v>
      </c>
      <c r="C50" s="14">
        <v>35</v>
      </c>
      <c r="D50" s="13">
        <v>5901993</v>
      </c>
      <c r="E50" s="15">
        <v>3.0723358912765004</v>
      </c>
      <c r="F50" s="15">
        <v>2.2314282473026088</v>
      </c>
      <c r="G50" s="15">
        <v>4.127762316422384</v>
      </c>
      <c r="H50" s="13">
        <v>77</v>
      </c>
      <c r="I50" s="7">
        <v>3.7631680581200491E-2</v>
      </c>
      <c r="J50" s="7">
        <v>2.8919782210453431E-2</v>
      </c>
      <c r="K50" s="7">
        <v>4.9748056459728289E-2</v>
      </c>
    </row>
    <row r="51" spans="1:11" x14ac:dyDescent="0.25">
      <c r="A51" s="14" t="s">
        <v>4</v>
      </c>
      <c r="B51" s="14" t="s">
        <v>63</v>
      </c>
      <c r="C51" s="14">
        <v>45</v>
      </c>
      <c r="D51" s="13">
        <v>7938499</v>
      </c>
      <c r="E51" s="15">
        <v>3.5646204258606171</v>
      </c>
      <c r="F51" s="15">
        <v>2.7598441949197201</v>
      </c>
      <c r="G51" s="15">
        <v>4.5156723255824254</v>
      </c>
      <c r="H51" s="13">
        <v>295</v>
      </c>
      <c r="I51" s="7">
        <v>9.4106138600522596E-2</v>
      </c>
      <c r="J51" s="7">
        <v>7.5875131159809359E-2</v>
      </c>
      <c r="K51" s="7">
        <v>0.11801518194506615</v>
      </c>
    </row>
    <row r="52" spans="1:11" x14ac:dyDescent="0.25">
      <c r="A52" s="14" t="s">
        <v>4</v>
      </c>
      <c r="B52" s="14" t="s">
        <v>64</v>
      </c>
      <c r="C52" s="14">
        <v>55</v>
      </c>
      <c r="D52" s="13">
        <v>7046327</v>
      </c>
      <c r="E52" s="15">
        <v>3.6656364371701389</v>
      </c>
      <c r="F52" s="15">
        <v>2.8143534523554532</v>
      </c>
      <c r="G52" s="15">
        <v>4.6733374074488463</v>
      </c>
      <c r="H52" s="13">
        <v>1023</v>
      </c>
      <c r="I52" s="7">
        <v>0.35806354321642686</v>
      </c>
      <c r="J52" s="7">
        <v>0.28722501549407686</v>
      </c>
      <c r="K52" s="7">
        <v>0.45325528811903437</v>
      </c>
    </row>
    <row r="53" spans="1:11" x14ac:dyDescent="0.25">
      <c r="A53" s="14" t="s">
        <v>4</v>
      </c>
      <c r="B53" s="14" t="s">
        <v>65</v>
      </c>
      <c r="C53" s="14">
        <v>65</v>
      </c>
      <c r="D53" s="13">
        <v>5340654</v>
      </c>
      <c r="E53" s="15">
        <v>3.3813731923994181</v>
      </c>
      <c r="F53" s="15">
        <v>2.4898131055269852</v>
      </c>
      <c r="G53" s="15">
        <v>4.5328757459172078</v>
      </c>
      <c r="H53" s="13">
        <v>3049</v>
      </c>
      <c r="I53" s="7">
        <v>1.5144219158993879</v>
      </c>
      <c r="J53" s="7">
        <v>1.1616145924699601</v>
      </c>
      <c r="K53" s="7">
        <v>1.9824056782236346</v>
      </c>
    </row>
    <row r="54" spans="1:11" x14ac:dyDescent="0.25">
      <c r="A54" s="14" t="s">
        <v>4</v>
      </c>
      <c r="B54" s="14" t="s">
        <v>56</v>
      </c>
      <c r="C54" s="14">
        <v>79</v>
      </c>
      <c r="D54" s="13">
        <v>6939147</v>
      </c>
      <c r="E54" s="15">
        <v>3.108939253517558</v>
      </c>
      <c r="F54" s="15">
        <v>1.9373940121731812</v>
      </c>
      <c r="G54" s="15">
        <v>4.9885042147435179</v>
      </c>
      <c r="H54" s="13">
        <v>24647</v>
      </c>
      <c r="I54" s="7">
        <v>10.174474969722402</v>
      </c>
      <c r="J54" s="7">
        <v>6.6160832159227096</v>
      </c>
      <c r="K54" s="7">
        <v>15.246436025726796</v>
      </c>
    </row>
    <row r="60" spans="1:11" x14ac:dyDescent="0.25">
      <c r="A60" s="14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CB55B-CC77-4D49-84CC-B4050A3C8A16}">
  <dimension ref="A1:K55"/>
  <sheetViews>
    <sheetView topLeftCell="A25" workbookViewId="0">
      <pane xSplit="1" topLeftCell="B1" activePane="topRight" state="frozen"/>
      <selection activeCell="A15" sqref="A15"/>
      <selection pane="topRight" activeCell="K56" sqref="K56"/>
    </sheetView>
  </sheetViews>
  <sheetFormatPr defaultRowHeight="15" x14ac:dyDescent="0.25"/>
  <cols>
    <col min="1" max="1" width="21.42578125" style="1" customWidth="1"/>
    <col min="2" max="2" width="14.5703125" style="1" customWidth="1"/>
    <col min="3" max="3" width="14.5703125" style="15" customWidth="1"/>
    <col min="4" max="4" width="14.5703125" style="13" customWidth="1"/>
    <col min="5" max="5" width="17.28515625" style="1" customWidth="1"/>
    <col min="6" max="6" width="16.5703125" style="1" customWidth="1"/>
    <col min="7" max="7" width="17.28515625" style="1" customWidth="1"/>
    <col min="8" max="8" width="13.7109375" style="1" customWidth="1"/>
    <col min="10" max="10" width="13.5703125" customWidth="1"/>
    <col min="11" max="11" width="13.28515625" customWidth="1"/>
  </cols>
  <sheetData>
    <row r="1" spans="1:11" ht="17.25" customHeight="1" x14ac:dyDescent="0.25">
      <c r="A1" s="27" t="s">
        <v>6</v>
      </c>
      <c r="B1" s="27" t="s">
        <v>7</v>
      </c>
      <c r="C1" s="27" t="s">
        <v>8</v>
      </c>
      <c r="D1" s="10" t="s">
        <v>30</v>
      </c>
      <c r="E1" s="10" t="s">
        <v>46</v>
      </c>
      <c r="F1" s="10" t="s">
        <v>44</v>
      </c>
      <c r="G1" s="27" t="s">
        <v>45</v>
      </c>
      <c r="H1" s="10" t="s">
        <v>38</v>
      </c>
      <c r="I1" s="10" t="s">
        <v>9</v>
      </c>
      <c r="J1" s="10" t="s">
        <v>10</v>
      </c>
      <c r="K1" s="10" t="s">
        <v>11</v>
      </c>
    </row>
    <row r="2" spans="1:11" ht="17.25" customHeight="1" x14ac:dyDescent="0.25">
      <c r="A2" s="14" t="s">
        <v>0</v>
      </c>
      <c r="B2" s="14" t="s">
        <v>16</v>
      </c>
      <c r="C2" s="14">
        <v>12</v>
      </c>
      <c r="D2" s="13">
        <f>1649324+1579570</f>
        <v>3228894</v>
      </c>
      <c r="E2" s="15">
        <v>6.6860209378024162</v>
      </c>
      <c r="F2" s="15">
        <v>4.6666666666666723</v>
      </c>
      <c r="G2" s="15">
        <v>9.5555555555555607</v>
      </c>
      <c r="H2" s="14">
        <v>1</v>
      </c>
      <c r="I2" s="37">
        <v>5.0000000000000001E-4</v>
      </c>
      <c r="J2" s="37">
        <v>4.0000000000000002E-4</v>
      </c>
      <c r="K2" s="37">
        <v>6.9999999999999999E-4</v>
      </c>
    </row>
    <row r="3" spans="1:11" ht="17.25" customHeight="1" x14ac:dyDescent="0.25">
      <c r="A3" s="14" t="s">
        <v>0</v>
      </c>
      <c r="B3" s="14" t="s">
        <v>17</v>
      </c>
      <c r="C3" s="14">
        <v>35</v>
      </c>
      <c r="D3" s="13">
        <f>1481713+1474971</f>
        <v>2956684</v>
      </c>
      <c r="E3" s="15">
        <v>6.5627030539311209</v>
      </c>
      <c r="F3" s="15">
        <v>4.6666666666666634</v>
      </c>
      <c r="G3" s="15">
        <v>9.2222222222222197</v>
      </c>
      <c r="H3" s="14">
        <v>30</v>
      </c>
      <c r="I3" s="7">
        <v>1.7000000000000001E-2</v>
      </c>
      <c r="J3" s="7">
        <v>1.2E-2</v>
      </c>
      <c r="K3" s="7">
        <v>2.4E-2</v>
      </c>
    </row>
    <row r="4" spans="1:11" ht="17.25" customHeight="1" x14ac:dyDescent="0.25">
      <c r="A4" s="14" t="s">
        <v>0</v>
      </c>
      <c r="B4" s="14" t="s">
        <v>18</v>
      </c>
      <c r="C4" s="14">
        <v>55</v>
      </c>
      <c r="D4" s="13">
        <f>1544678+1535850</f>
        <v>3080528</v>
      </c>
      <c r="E4" s="15">
        <v>6.917895503367931</v>
      </c>
      <c r="F4" s="15">
        <v>5.2222222222222303</v>
      </c>
      <c r="G4" s="15">
        <v>9.2222222222222303</v>
      </c>
      <c r="H4" s="14">
        <v>409</v>
      </c>
      <c r="I4" s="7">
        <v>0.21</v>
      </c>
      <c r="J4" s="7">
        <v>0.16</v>
      </c>
      <c r="K4" s="7">
        <v>0.28999999999999998</v>
      </c>
    </row>
    <row r="5" spans="1:11" ht="17.25" customHeight="1" x14ac:dyDescent="0.25">
      <c r="A5" s="14" t="s">
        <v>0</v>
      </c>
      <c r="B5" s="14" t="s">
        <v>19</v>
      </c>
      <c r="C5" s="14">
        <v>70</v>
      </c>
      <c r="D5" s="13">
        <f>548448+598561</f>
        <v>1147009</v>
      </c>
      <c r="E5" s="15">
        <v>4.555808656036441</v>
      </c>
      <c r="F5" s="15">
        <v>2.5555555555555491</v>
      </c>
      <c r="G5" s="15">
        <v>7.9999999999999938</v>
      </c>
      <c r="H5" s="14">
        <v>1061</v>
      </c>
      <c r="I5" s="7">
        <v>2.2400000000000002</v>
      </c>
      <c r="J5" s="7">
        <v>1.28</v>
      </c>
      <c r="K5" s="7">
        <v>4.0599999999999996</v>
      </c>
    </row>
    <row r="6" spans="1:11" ht="17.25" customHeight="1" x14ac:dyDescent="0.25">
      <c r="A6" s="14" t="s">
        <v>0</v>
      </c>
      <c r="B6" s="14" t="s">
        <v>20</v>
      </c>
      <c r="C6" s="14">
        <v>80</v>
      </c>
      <c r="D6" s="13">
        <f>296421+394264</f>
        <v>690685</v>
      </c>
      <c r="E6" s="15">
        <v>7.761437908496732</v>
      </c>
      <c r="F6" s="15">
        <v>4.6666666666666661</v>
      </c>
      <c r="G6" s="15">
        <v>12.999999999999998</v>
      </c>
      <c r="H6" s="14">
        <v>2144</v>
      </c>
      <c r="I6" s="7">
        <v>4.29</v>
      </c>
      <c r="J6" s="7">
        <v>2.65</v>
      </c>
      <c r="K6" s="7">
        <v>7.35</v>
      </c>
    </row>
    <row r="7" spans="1:11" ht="17.25" customHeight="1" x14ac:dyDescent="0.25">
      <c r="A7" s="14" t="s">
        <v>0</v>
      </c>
      <c r="B7" s="14" t="s">
        <v>21</v>
      </c>
      <c r="C7" s="14">
        <v>89.2</v>
      </c>
      <c r="D7" s="13">
        <f>107542+219117</f>
        <v>326659</v>
      </c>
      <c r="E7" s="15">
        <v>14.695783546216177</v>
      </c>
      <c r="F7" s="15">
        <v>9.8888888888888857</v>
      </c>
      <c r="G7" s="15">
        <v>21.777777777777775</v>
      </c>
      <c r="H7" s="14">
        <v>5087</v>
      </c>
      <c r="I7" s="7">
        <v>11.77</v>
      </c>
      <c r="J7" s="7">
        <v>7.93</v>
      </c>
      <c r="K7" s="7">
        <v>17.48</v>
      </c>
    </row>
    <row r="8" spans="1:11" ht="17.25" customHeight="1" x14ac:dyDescent="0.25">
      <c r="A8" s="14" t="s">
        <v>37</v>
      </c>
      <c r="B8" s="3" t="s">
        <v>31</v>
      </c>
      <c r="C8" s="12">
        <v>10</v>
      </c>
      <c r="D8" s="13">
        <v>829582</v>
      </c>
      <c r="E8" s="14">
        <v>0.8</v>
      </c>
      <c r="F8" s="14">
        <v>0</v>
      </c>
      <c r="G8" s="14">
        <v>2.9</v>
      </c>
      <c r="H8" s="13">
        <v>2</v>
      </c>
      <c r="I8" s="7">
        <f>100*$H8/(0.01*E8*$D8)</f>
        <v>3.0135658681118924E-2</v>
      </c>
      <c r="J8" s="7">
        <f t="shared" ref="J8:J20" si="0">100*$H8/(0.01*G8*$D8)</f>
        <v>8.3132851534121182E-3</v>
      </c>
      <c r="K8" s="7"/>
    </row>
    <row r="9" spans="1:11" x14ac:dyDescent="0.25">
      <c r="A9" s="14" t="s">
        <v>37</v>
      </c>
      <c r="B9" s="3" t="s">
        <v>13</v>
      </c>
      <c r="C9" s="12">
        <v>35</v>
      </c>
      <c r="D9" s="13">
        <v>1340595</v>
      </c>
      <c r="E9" s="14">
        <v>6.1</v>
      </c>
      <c r="F9" s="14">
        <v>3.1</v>
      </c>
      <c r="G9" s="14">
        <v>9.3000000000000007</v>
      </c>
      <c r="H9" s="13">
        <v>75</v>
      </c>
      <c r="I9" s="7">
        <f>100*$H9/(0.01*E9*$D9)</f>
        <v>9.1713619454146217E-2</v>
      </c>
      <c r="J9" s="7">
        <f t="shared" si="0"/>
        <v>6.0156245018310947E-2</v>
      </c>
      <c r="K9" s="7">
        <f t="shared" ref="K9:K20" si="1">100*$H9/(0.01*F9*$D9)</f>
        <v>0.18046873505493286</v>
      </c>
    </row>
    <row r="10" spans="1:11" x14ac:dyDescent="0.25">
      <c r="A10" s="14" t="s">
        <v>37</v>
      </c>
      <c r="B10" s="14" t="s">
        <v>23</v>
      </c>
      <c r="C10" s="12">
        <v>55</v>
      </c>
      <c r="D10" s="13">
        <v>519378</v>
      </c>
      <c r="E10" s="14">
        <v>8.1</v>
      </c>
      <c r="F10" s="14">
        <v>4.8</v>
      </c>
      <c r="G10" s="14">
        <v>11.6</v>
      </c>
      <c r="H10" s="13">
        <v>157</v>
      </c>
      <c r="I10" s="7">
        <f>100*$H10/(0.01*E10*$D10)</f>
        <v>0.3731909331812806</v>
      </c>
      <c r="J10" s="7">
        <f t="shared" si="0"/>
        <v>0.26059022058348041</v>
      </c>
      <c r="K10" s="7">
        <f t="shared" si="1"/>
        <v>0.62975969974341106</v>
      </c>
    </row>
    <row r="11" spans="1:11" x14ac:dyDescent="0.25">
      <c r="A11" s="14" t="s">
        <v>37</v>
      </c>
      <c r="B11" s="3" t="s">
        <v>34</v>
      </c>
      <c r="C11" s="12">
        <v>72</v>
      </c>
      <c r="D11" s="13">
        <v>875732</v>
      </c>
      <c r="E11" s="14">
        <v>4.2</v>
      </c>
      <c r="F11" s="14">
        <v>2.2999999999999998</v>
      </c>
      <c r="G11" s="14">
        <v>6</v>
      </c>
      <c r="H11" s="13">
        <v>3633</v>
      </c>
      <c r="I11" s="7">
        <f>100*$H11/(0.01*E11*$D11)</f>
        <v>9.8774510923433194</v>
      </c>
      <c r="J11" s="7">
        <f t="shared" si="0"/>
        <v>6.9142157646403239</v>
      </c>
      <c r="K11" s="7">
        <f t="shared" si="1"/>
        <v>18.037084603409539</v>
      </c>
    </row>
    <row r="12" spans="1:11" x14ac:dyDescent="0.25">
      <c r="A12" s="14" t="s">
        <v>102</v>
      </c>
      <c r="B12" s="14" t="s">
        <v>67</v>
      </c>
      <c r="C12" s="14">
        <v>5</v>
      </c>
      <c r="D12" s="13">
        <v>7527474</v>
      </c>
      <c r="E12" s="15">
        <v>5.91</v>
      </c>
      <c r="F12" s="15">
        <v>1.58</v>
      </c>
      <c r="G12" s="15">
        <v>10.24</v>
      </c>
      <c r="H12" s="14">
        <v>3</v>
      </c>
      <c r="I12" s="18">
        <f t="shared" ref="I12:I20" si="2">100*H12/(0.01*E12*$D12)</f>
        <v>6.7434867685756139E-4</v>
      </c>
      <c r="J12" s="18">
        <f t="shared" si="0"/>
        <v>3.8919928517853396E-4</v>
      </c>
      <c r="K12" s="18">
        <f t="shared" si="1"/>
        <v>2.5224054938153087E-3</v>
      </c>
    </row>
    <row r="13" spans="1:11" x14ac:dyDescent="0.25">
      <c r="A13" s="14" t="s">
        <v>102</v>
      </c>
      <c r="B13" s="3" t="s">
        <v>68</v>
      </c>
      <c r="C13" s="14">
        <v>15</v>
      </c>
      <c r="D13" s="13">
        <v>7883477</v>
      </c>
      <c r="E13" s="15">
        <v>3.51</v>
      </c>
      <c r="F13" s="15">
        <v>0.65</v>
      </c>
      <c r="G13" s="15">
        <v>6.35</v>
      </c>
      <c r="H13" s="14">
        <v>3</v>
      </c>
      <c r="I13" s="18">
        <f t="shared" si="2"/>
        <v>1.0841673727225369E-3</v>
      </c>
      <c r="J13" s="18">
        <f t="shared" si="0"/>
        <v>5.9927991783560698E-4</v>
      </c>
      <c r="K13" s="18">
        <f t="shared" si="1"/>
        <v>5.8545038127016981E-3</v>
      </c>
    </row>
    <row r="14" spans="1:11" x14ac:dyDescent="0.25">
      <c r="A14" s="14" t="s">
        <v>102</v>
      </c>
      <c r="B14" s="14" t="s">
        <v>57</v>
      </c>
      <c r="C14" s="14">
        <v>25</v>
      </c>
      <c r="D14" s="13">
        <v>7371029</v>
      </c>
      <c r="E14" s="15">
        <v>7.02</v>
      </c>
      <c r="F14" s="15">
        <v>3.81</v>
      </c>
      <c r="G14" s="15">
        <v>10.24</v>
      </c>
      <c r="H14" s="14">
        <v>21</v>
      </c>
      <c r="I14" s="18">
        <f t="shared" si="2"/>
        <v>4.0583926497277266E-3</v>
      </c>
      <c r="J14" s="18">
        <f t="shared" si="0"/>
        <v>2.782218398543812E-3</v>
      </c>
      <c r="K14" s="18">
        <f t="shared" si="1"/>
        <v>7.4776683467424254E-3</v>
      </c>
    </row>
    <row r="15" spans="1:11" x14ac:dyDescent="0.25">
      <c r="A15" s="14" t="s">
        <v>102</v>
      </c>
      <c r="B15" s="14" t="s">
        <v>26</v>
      </c>
      <c r="C15" s="14">
        <v>35</v>
      </c>
      <c r="D15" s="13">
        <v>8011050</v>
      </c>
      <c r="E15" s="15">
        <v>3.4</v>
      </c>
      <c r="F15" s="15">
        <v>0.98</v>
      </c>
      <c r="G15" s="15">
        <v>5.82</v>
      </c>
      <c r="H15" s="14">
        <v>84</v>
      </c>
      <c r="I15" s="7">
        <f t="shared" si="2"/>
        <v>3.0839755528852243E-2</v>
      </c>
      <c r="J15" s="7">
        <f t="shared" si="0"/>
        <v>1.8016352027164541E-2</v>
      </c>
      <c r="K15" s="7">
        <f t="shared" si="1"/>
        <v>0.10699507020214044</v>
      </c>
    </row>
    <row r="16" spans="1:11" x14ac:dyDescent="0.25">
      <c r="A16" s="14" t="s">
        <v>102</v>
      </c>
      <c r="B16" s="14" t="s">
        <v>27</v>
      </c>
      <c r="C16" s="14">
        <v>45</v>
      </c>
      <c r="D16" s="13">
        <v>8325667</v>
      </c>
      <c r="E16" s="15">
        <v>7.71</v>
      </c>
      <c r="F16" s="15">
        <v>4.57</v>
      </c>
      <c r="G16" s="15">
        <v>10.85</v>
      </c>
      <c r="H16" s="14">
        <v>231</v>
      </c>
      <c r="I16" s="7">
        <f t="shared" si="2"/>
        <v>3.5986413453917176E-2</v>
      </c>
      <c r="J16" s="7">
        <f t="shared" si="0"/>
        <v>2.5571912233152205E-2</v>
      </c>
      <c r="K16" s="7">
        <f t="shared" si="1"/>
        <v>6.0712308037133789E-2</v>
      </c>
    </row>
    <row r="17" spans="1:11" x14ac:dyDescent="0.25">
      <c r="A17" s="14" t="s">
        <v>102</v>
      </c>
      <c r="B17" s="14" t="s">
        <v>23</v>
      </c>
      <c r="C17" s="14">
        <v>55</v>
      </c>
      <c r="D17" s="13">
        <v>8635056</v>
      </c>
      <c r="E17" s="15">
        <v>9.73</v>
      </c>
      <c r="F17" s="15">
        <v>6.35</v>
      </c>
      <c r="G17" s="15">
        <v>13.1</v>
      </c>
      <c r="H17" s="14">
        <v>860</v>
      </c>
      <c r="I17" s="7">
        <f t="shared" si="2"/>
        <v>0.10235768443212725</v>
      </c>
      <c r="J17" s="7">
        <f t="shared" si="0"/>
        <v>7.6025974772870097E-2</v>
      </c>
      <c r="K17" s="7">
        <f t="shared" si="1"/>
        <v>0.1568409873267084</v>
      </c>
    </row>
    <row r="18" spans="1:11" x14ac:dyDescent="0.25">
      <c r="A18" s="14" t="s">
        <v>102</v>
      </c>
      <c r="B18" s="14" t="s">
        <v>24</v>
      </c>
      <c r="C18" s="14">
        <v>65</v>
      </c>
      <c r="D18" s="13">
        <v>7764785</v>
      </c>
      <c r="E18" s="15">
        <v>10.01</v>
      </c>
      <c r="F18" s="15">
        <v>6.53</v>
      </c>
      <c r="G18" s="15">
        <v>13.49</v>
      </c>
      <c r="H18" s="14">
        <v>2204</v>
      </c>
      <c r="I18" s="7">
        <f t="shared" si="2"/>
        <v>0.28356203060332025</v>
      </c>
      <c r="J18" s="7">
        <f t="shared" si="0"/>
        <v>0.21041185517711161</v>
      </c>
      <c r="K18" s="7">
        <f t="shared" si="1"/>
        <v>0.43467931490646794</v>
      </c>
    </row>
    <row r="19" spans="1:11" x14ac:dyDescent="0.25">
      <c r="A19" s="14" t="s">
        <v>102</v>
      </c>
      <c r="B19" s="14" t="s">
        <v>25</v>
      </c>
      <c r="C19" s="14">
        <v>74</v>
      </c>
      <c r="D19" s="13">
        <v>5727704</v>
      </c>
      <c r="E19" s="15">
        <v>5.91</v>
      </c>
      <c r="F19" s="15">
        <v>3.14</v>
      </c>
      <c r="G19" s="15">
        <v>8.68</v>
      </c>
      <c r="H19" s="14">
        <v>5650</v>
      </c>
      <c r="I19" s="7">
        <f t="shared" si="2"/>
        <v>1.6690924813668955</v>
      </c>
      <c r="J19" s="7">
        <f t="shared" si="0"/>
        <v>1.1364443047094877</v>
      </c>
      <c r="K19" s="7">
        <f t="shared" si="1"/>
        <v>3.1415084601523411</v>
      </c>
    </row>
    <row r="20" spans="1:11" x14ac:dyDescent="0.25">
      <c r="A20" s="14" t="s">
        <v>102</v>
      </c>
      <c r="B20" s="14" t="s">
        <v>28</v>
      </c>
      <c r="C20" s="14">
        <v>86</v>
      </c>
      <c r="D20" s="13">
        <v>4027268</v>
      </c>
      <c r="E20" s="15">
        <v>7.25</v>
      </c>
      <c r="F20" s="15">
        <v>4.16</v>
      </c>
      <c r="G20" s="15">
        <v>10.34</v>
      </c>
      <c r="H20" s="14">
        <v>19746</v>
      </c>
      <c r="I20" s="7">
        <f t="shared" si="2"/>
        <v>6.7628630796275582</v>
      </c>
      <c r="J20" s="7">
        <f t="shared" si="0"/>
        <v>4.7418527395841199</v>
      </c>
      <c r="K20" s="7">
        <f t="shared" si="1"/>
        <v>11.786239742139374</v>
      </c>
    </row>
    <row r="21" spans="1:11" x14ac:dyDescent="0.25">
      <c r="A21" s="14" t="s">
        <v>43</v>
      </c>
      <c r="B21" s="3" t="s">
        <v>70</v>
      </c>
      <c r="C21" s="12">
        <v>9</v>
      </c>
      <c r="D21" s="13">
        <v>1145705</v>
      </c>
      <c r="E21" s="14">
        <v>2.8</v>
      </c>
      <c r="F21" s="14">
        <v>0</v>
      </c>
      <c r="G21" s="14">
        <v>11.5</v>
      </c>
      <c r="H21" s="14">
        <v>1</v>
      </c>
      <c r="I21" s="7">
        <f t="shared" ref="I21:I38" si="3">100*$H21/(0.01*E21*$D21)</f>
        <v>3.1172322468947691E-3</v>
      </c>
      <c r="J21" s="7">
        <v>0</v>
      </c>
      <c r="K21" s="11"/>
    </row>
    <row r="22" spans="1:11" x14ac:dyDescent="0.25">
      <c r="A22" s="14" t="s">
        <v>43</v>
      </c>
      <c r="B22" s="3" t="s">
        <v>35</v>
      </c>
      <c r="C22" s="12">
        <v>34</v>
      </c>
      <c r="D22" s="13">
        <v>1878546</v>
      </c>
      <c r="E22" s="1">
        <v>7.4</v>
      </c>
      <c r="F22" s="14">
        <v>4.7</v>
      </c>
      <c r="G22" s="14">
        <v>10</v>
      </c>
      <c r="H22" s="14">
        <v>85</v>
      </c>
      <c r="I22" s="7">
        <f t="shared" si="3"/>
        <v>6.114562265968726E-2</v>
      </c>
      <c r="J22" s="7">
        <f t="shared" ref="J22:J28" si="4">100*$H22/(0.01*G22*$D22)</f>
        <v>4.5247760768168568E-2</v>
      </c>
      <c r="K22" s="7">
        <f>100*$H22/(0.01*F22*$D22)</f>
        <v>9.6271831421635271E-2</v>
      </c>
    </row>
    <row r="23" spans="1:11" x14ac:dyDescent="0.25">
      <c r="A23" s="14" t="s">
        <v>43</v>
      </c>
      <c r="B23" s="14" t="s">
        <v>23</v>
      </c>
      <c r="C23" s="15">
        <v>54.5</v>
      </c>
      <c r="D23" s="13">
        <v>587197</v>
      </c>
      <c r="E23" s="1">
        <v>8.3000000000000007</v>
      </c>
      <c r="F23" s="14">
        <v>4.5</v>
      </c>
      <c r="G23" s="14">
        <v>11.9</v>
      </c>
      <c r="H23" s="14">
        <v>126</v>
      </c>
      <c r="I23" s="7">
        <f t="shared" si="3"/>
        <v>0.25852861802029409</v>
      </c>
      <c r="J23" s="7">
        <f t="shared" si="4"/>
        <v>0.18031827979566734</v>
      </c>
      <c r="K23" s="7">
        <f>100*$H23/(0.01*F23*$D23)</f>
        <v>0.47684167323743143</v>
      </c>
    </row>
    <row r="24" spans="1:11" x14ac:dyDescent="0.25">
      <c r="A24" s="14" t="s">
        <v>43</v>
      </c>
      <c r="B24" s="3" t="s">
        <v>34</v>
      </c>
      <c r="C24" s="15">
        <v>72.5</v>
      </c>
      <c r="D24" s="13">
        <v>1037346</v>
      </c>
      <c r="E24" s="1">
        <v>4.4000000000000004</v>
      </c>
      <c r="F24" s="14">
        <v>1.5</v>
      </c>
      <c r="G24" s="14">
        <v>8</v>
      </c>
      <c r="H24" s="14">
        <f>809+244</f>
        <v>1053</v>
      </c>
      <c r="I24" s="7">
        <f t="shared" si="3"/>
        <v>2.3070237106826634</v>
      </c>
      <c r="J24" s="7">
        <f t="shared" si="4"/>
        <v>1.2688630408754649</v>
      </c>
      <c r="K24" s="7">
        <f>100*$H24/(0.01*F24*$D24)</f>
        <v>6.7672695513358132</v>
      </c>
    </row>
    <row r="25" spans="1:11" x14ac:dyDescent="0.25">
      <c r="A25" s="14" t="s">
        <v>61</v>
      </c>
      <c r="B25" s="3" t="s">
        <v>70</v>
      </c>
      <c r="C25" s="12">
        <v>9</v>
      </c>
      <c r="D25" s="13">
        <v>1340746</v>
      </c>
      <c r="E25" s="14">
        <v>2.4</v>
      </c>
      <c r="F25" s="14">
        <v>0</v>
      </c>
      <c r="G25" s="14">
        <v>7.8</v>
      </c>
      <c r="H25" s="13">
        <v>0</v>
      </c>
      <c r="I25" s="7">
        <f t="shared" si="3"/>
        <v>0</v>
      </c>
      <c r="J25" s="7">
        <f t="shared" si="4"/>
        <v>0</v>
      </c>
      <c r="K25" s="7"/>
    </row>
    <row r="26" spans="1:11" x14ac:dyDescent="0.25">
      <c r="A26" s="14" t="s">
        <v>61</v>
      </c>
      <c r="B26" s="3" t="s">
        <v>35</v>
      </c>
      <c r="C26" s="12">
        <v>34</v>
      </c>
      <c r="D26" s="13">
        <v>2512589</v>
      </c>
      <c r="E26" s="14">
        <v>0.9</v>
      </c>
      <c r="F26" s="14">
        <v>0.2</v>
      </c>
      <c r="G26" s="14">
        <v>2.2000000000000002</v>
      </c>
      <c r="H26" s="13">
        <v>61</v>
      </c>
      <c r="I26" s="7">
        <f t="shared" si="3"/>
        <v>0.26975274419245554</v>
      </c>
      <c r="J26" s="7">
        <f t="shared" si="4"/>
        <v>0.11035339535145909</v>
      </c>
      <c r="K26" s="7">
        <f>100*$H26/(0.01*F26*$D26)</f>
        <v>1.2138873488660502</v>
      </c>
    </row>
    <row r="27" spans="1:11" x14ac:dyDescent="0.25">
      <c r="A27" s="14" t="s">
        <v>61</v>
      </c>
      <c r="B27" s="14" t="s">
        <v>14</v>
      </c>
      <c r="C27" s="12">
        <v>57</v>
      </c>
      <c r="D27" s="13">
        <v>1271646</v>
      </c>
      <c r="E27" s="14">
        <v>2</v>
      </c>
      <c r="F27" s="14">
        <v>0.3</v>
      </c>
      <c r="G27" s="14">
        <v>4</v>
      </c>
      <c r="H27" s="13">
        <v>169</v>
      </c>
      <c r="I27" s="7">
        <f t="shared" si="3"/>
        <v>0.66449310578572962</v>
      </c>
      <c r="J27" s="7">
        <f t="shared" si="4"/>
        <v>0.33224655289286481</v>
      </c>
      <c r="K27" s="7">
        <f>100*$H27/(0.01*F27*$D27)</f>
        <v>4.4299540385715312</v>
      </c>
    </row>
    <row r="28" spans="1:11" x14ac:dyDescent="0.25">
      <c r="A28" s="14" t="s">
        <v>61</v>
      </c>
      <c r="B28" s="3" t="s">
        <v>15</v>
      </c>
      <c r="C28" s="12">
        <v>76</v>
      </c>
      <c r="D28" s="13">
        <v>1202507</v>
      </c>
      <c r="E28" s="14">
        <v>3</v>
      </c>
      <c r="F28" s="14">
        <v>1.7</v>
      </c>
      <c r="G28" s="14">
        <v>4.5</v>
      </c>
      <c r="H28" s="13">
        <v>1060</v>
      </c>
      <c r="I28" s="7">
        <f t="shared" si="3"/>
        <v>2.9383058338399142</v>
      </c>
      <c r="J28" s="7">
        <f t="shared" si="4"/>
        <v>1.9588705558932762</v>
      </c>
      <c r="K28" s="7">
        <f>100*$H28/(0.01*F28*$D28)</f>
        <v>5.1852455891292593</v>
      </c>
    </row>
    <row r="29" spans="1:11" x14ac:dyDescent="0.25">
      <c r="A29" s="14" t="s">
        <v>48</v>
      </c>
      <c r="B29" s="3" t="s">
        <v>70</v>
      </c>
      <c r="C29" s="12">
        <v>9</v>
      </c>
      <c r="D29" s="13">
        <v>965699</v>
      </c>
      <c r="E29" s="14">
        <v>5.8</v>
      </c>
      <c r="F29" s="14">
        <v>0</v>
      </c>
      <c r="G29" s="14">
        <v>14.3</v>
      </c>
      <c r="H29" s="14">
        <v>0</v>
      </c>
      <c r="I29" s="7">
        <f t="shared" si="3"/>
        <v>0</v>
      </c>
      <c r="J29" s="7">
        <v>0</v>
      </c>
      <c r="K29" s="11"/>
    </row>
    <row r="30" spans="1:11" x14ac:dyDescent="0.25">
      <c r="A30" s="14" t="s">
        <v>48</v>
      </c>
      <c r="B30" s="3" t="s">
        <v>35</v>
      </c>
      <c r="C30" s="15">
        <v>34</v>
      </c>
      <c r="D30" s="13">
        <v>1609989</v>
      </c>
      <c r="E30" s="1">
        <v>2.2999999999999998</v>
      </c>
      <c r="F30" s="14">
        <v>0.8</v>
      </c>
      <c r="G30" s="14">
        <v>4.2</v>
      </c>
      <c r="H30" s="14">
        <v>18</v>
      </c>
      <c r="I30" s="7">
        <f t="shared" si="3"/>
        <v>4.8609567869853397E-2</v>
      </c>
      <c r="J30" s="7">
        <f>100*$H30/(0.01*G30*$D30)</f>
        <v>2.6619525262062571E-2</v>
      </c>
      <c r="K30" s="7">
        <f>100*$H30/(0.01*F30*$D30)</f>
        <v>0.1397525076258285</v>
      </c>
    </row>
    <row r="31" spans="1:11" x14ac:dyDescent="0.25">
      <c r="A31" s="25" t="s">
        <v>48</v>
      </c>
      <c r="B31" s="25" t="s">
        <v>23</v>
      </c>
      <c r="C31" s="15">
        <v>54.5</v>
      </c>
      <c r="D31" s="13">
        <v>512936</v>
      </c>
      <c r="E31" s="1">
        <v>0.7</v>
      </c>
      <c r="F31" s="14">
        <v>0</v>
      </c>
      <c r="G31" s="14">
        <v>2.8</v>
      </c>
      <c r="H31" s="14">
        <v>47</v>
      </c>
      <c r="I31" s="7">
        <f t="shared" si="3"/>
        <v>1.3089909295283846</v>
      </c>
      <c r="J31" s="7">
        <f>100*$H31/(0.01*G31*$D31)</f>
        <v>0.32724773238209615</v>
      </c>
      <c r="K31" s="7"/>
    </row>
    <row r="32" spans="1:11" x14ac:dyDescent="0.25">
      <c r="A32" s="25" t="s">
        <v>48</v>
      </c>
      <c r="B32" s="31" t="s">
        <v>34</v>
      </c>
      <c r="C32" s="15">
        <v>72.5</v>
      </c>
      <c r="D32" s="13">
        <v>809388</v>
      </c>
      <c r="E32" s="1">
        <v>1</v>
      </c>
      <c r="F32" s="14">
        <v>0</v>
      </c>
      <c r="G32" s="14">
        <v>3.2</v>
      </c>
      <c r="H32" s="14">
        <v>928</v>
      </c>
      <c r="I32" s="7">
        <f t="shared" si="3"/>
        <v>11.465452910099977</v>
      </c>
      <c r="J32" s="7">
        <f>100*$H32/(0.01*G32*$D32)</f>
        <v>3.5829540344062427</v>
      </c>
      <c r="K32" s="7"/>
    </row>
    <row r="33" spans="1:11" x14ac:dyDescent="0.25">
      <c r="A33" s="14" t="s">
        <v>36</v>
      </c>
      <c r="B33" s="3" t="s">
        <v>31</v>
      </c>
      <c r="C33" s="12">
        <v>9.5</v>
      </c>
      <c r="D33" s="13">
        <v>1527291</v>
      </c>
      <c r="E33" s="14">
        <v>1.4</v>
      </c>
      <c r="F33" s="14">
        <v>0</v>
      </c>
      <c r="G33" s="14">
        <v>4.0999999999999996</v>
      </c>
      <c r="H33" s="13">
        <v>0</v>
      </c>
      <c r="I33" s="7">
        <f t="shared" si="3"/>
        <v>0</v>
      </c>
      <c r="J33" s="7">
        <v>0</v>
      </c>
      <c r="K33" s="11">
        <v>0</v>
      </c>
    </row>
    <row r="34" spans="1:11" x14ac:dyDescent="0.25">
      <c r="A34" s="14" t="s">
        <v>36</v>
      </c>
      <c r="B34" s="3" t="s">
        <v>13</v>
      </c>
      <c r="C34" s="12">
        <v>34.5</v>
      </c>
      <c r="D34" s="13">
        <v>2347889</v>
      </c>
      <c r="E34" s="14">
        <v>3.4</v>
      </c>
      <c r="F34" s="14">
        <v>1.4</v>
      </c>
      <c r="G34" s="14">
        <v>5.5</v>
      </c>
      <c r="H34" s="13">
        <v>18</v>
      </c>
      <c r="I34" s="7">
        <f t="shared" si="3"/>
        <v>2.254841539382323E-2</v>
      </c>
      <c r="J34" s="7">
        <f>100*$H34/(0.01*G34*$D34)</f>
        <v>1.3939020425272543E-2</v>
      </c>
      <c r="K34" s="7">
        <f>100*$H34/(0.01*F34*$D34)</f>
        <v>5.4760437384999285E-2</v>
      </c>
    </row>
    <row r="35" spans="1:11" x14ac:dyDescent="0.25">
      <c r="A35" s="14" t="s">
        <v>36</v>
      </c>
      <c r="B35" s="14" t="s">
        <v>23</v>
      </c>
      <c r="C35" s="12">
        <v>54.5</v>
      </c>
      <c r="D35" s="13">
        <v>795924</v>
      </c>
      <c r="E35" s="14">
        <v>2</v>
      </c>
      <c r="F35" s="14">
        <v>0.5</v>
      </c>
      <c r="G35" s="14">
        <v>3.8</v>
      </c>
      <c r="H35" s="13">
        <v>43</v>
      </c>
      <c r="I35" s="7">
        <f t="shared" si="3"/>
        <v>0.27012629346520522</v>
      </c>
      <c r="J35" s="7">
        <f>100*$H35/(0.01*G35*$D35)</f>
        <v>0.14217173340273959</v>
      </c>
      <c r="K35" s="7">
        <f>100*$H35/(0.01*F35*$D35)</f>
        <v>1.0805051738608209</v>
      </c>
    </row>
    <row r="36" spans="1:11" x14ac:dyDescent="0.25">
      <c r="A36" s="14" t="s">
        <v>36</v>
      </c>
      <c r="B36" s="3" t="s">
        <v>34</v>
      </c>
      <c r="C36" s="12">
        <v>72.5</v>
      </c>
      <c r="D36" s="13">
        <v>1466324</v>
      </c>
      <c r="E36" s="14">
        <v>3.2</v>
      </c>
      <c r="F36" s="14">
        <v>1.9</v>
      </c>
      <c r="G36" s="14">
        <v>4.5999999999999996</v>
      </c>
      <c r="H36" s="13">
        <v>620</v>
      </c>
      <c r="I36" s="7">
        <f t="shared" si="3"/>
        <v>1.3213314383451407</v>
      </c>
      <c r="J36" s="7">
        <f>100*$H36/(0.01*G36*$D36)</f>
        <v>0.91918708754444578</v>
      </c>
      <c r="K36" s="7">
        <f>100*$H36/(0.01*F36*$D36)</f>
        <v>2.2254003172128685</v>
      </c>
    </row>
    <row r="37" spans="1:11" x14ac:dyDescent="0.25">
      <c r="A37" s="14" t="s">
        <v>104</v>
      </c>
      <c r="B37" s="3" t="s">
        <v>31</v>
      </c>
      <c r="C37" s="26">
        <v>10</v>
      </c>
      <c r="D37" s="22">
        <v>3141693</v>
      </c>
      <c r="E37" s="5">
        <v>0.8</v>
      </c>
      <c r="F37" s="6">
        <v>0.3</v>
      </c>
      <c r="G37" s="6">
        <v>1.4</v>
      </c>
      <c r="H37" s="1">
        <v>1</v>
      </c>
      <c r="I37" s="7">
        <f t="shared" si="3"/>
        <v>3.9787464911434688E-3</v>
      </c>
      <c r="J37" s="7">
        <f>100*$H37/(0.01*G37*$D37)</f>
        <v>2.2735694235105539E-3</v>
      </c>
      <c r="K37" s="7">
        <f>100*$H37/(0.01*F37*$D37)</f>
        <v>1.0609990643049252E-2</v>
      </c>
    </row>
    <row r="38" spans="1:11" x14ac:dyDescent="0.25">
      <c r="A38" s="14" t="s">
        <v>104</v>
      </c>
      <c r="B38" s="3" t="s">
        <v>105</v>
      </c>
      <c r="C38" s="26">
        <v>40</v>
      </c>
      <c r="D38" s="22">
        <v>7977131</v>
      </c>
      <c r="E38" s="5">
        <v>1</v>
      </c>
      <c r="F38" s="6">
        <v>0.7</v>
      </c>
      <c r="G38" s="6">
        <v>1.3</v>
      </c>
      <c r="H38" s="1">
        <v>122</v>
      </c>
      <c r="I38" s="7">
        <f t="shared" si="3"/>
        <v>0.15293719007497808</v>
      </c>
      <c r="J38" s="7">
        <f>100*$H38/(0.01*G38*$D38)</f>
        <v>0.11764399236536775</v>
      </c>
      <c r="K38" s="7">
        <f>100*$H38/(0.01*F38*$D38)</f>
        <v>0.21848170010711157</v>
      </c>
    </row>
    <row r="39" spans="1:11" x14ac:dyDescent="0.25">
      <c r="A39" s="14" t="s">
        <v>104</v>
      </c>
      <c r="B39" s="3" t="s">
        <v>34</v>
      </c>
      <c r="C39" s="26">
        <v>72</v>
      </c>
      <c r="D39" s="22">
        <v>3447723</v>
      </c>
      <c r="E39" s="5">
        <v>1.6</v>
      </c>
      <c r="F39" s="6">
        <v>1.1000000000000001</v>
      </c>
      <c r="G39" s="6">
        <v>2.1</v>
      </c>
      <c r="H39" s="1">
        <f>240+484+991+885</f>
        <v>2600</v>
      </c>
      <c r="I39" s="7">
        <f t="shared" ref="I39" si="5">100*$H39/(0.01*E39*$D39)</f>
        <v>4.7132556762825786</v>
      </c>
      <c r="J39" s="7">
        <f t="shared" ref="J39" si="6">100*$H39/(0.01*G39*$D39)</f>
        <v>3.5910519438343451</v>
      </c>
      <c r="K39" s="7">
        <f t="shared" ref="K39" si="7">100*$H39/(0.01*F39*$D39)</f>
        <v>6.8556446200473866</v>
      </c>
    </row>
    <row r="40" spans="1:11" x14ac:dyDescent="0.25">
      <c r="A40" s="14" t="s">
        <v>47</v>
      </c>
      <c r="B40" s="3" t="s">
        <v>70</v>
      </c>
      <c r="C40" s="12">
        <v>9</v>
      </c>
      <c r="D40" s="13">
        <v>943738</v>
      </c>
      <c r="E40" s="14">
        <v>2.2000000000000002</v>
      </c>
      <c r="F40" s="15">
        <v>0</v>
      </c>
      <c r="G40" s="15">
        <v>6.9</v>
      </c>
      <c r="H40" s="13">
        <v>1</v>
      </c>
      <c r="I40" s="7">
        <f t="shared" ref="I40:I51" si="8">100*$H40/(0.01*E40*$D40)</f>
        <v>4.8164369194146524E-3</v>
      </c>
      <c r="J40" s="7">
        <f t="shared" ref="J40:J51" si="9">100*$H40/(0.01*G40*$D40)</f>
        <v>1.5356755395235123E-3</v>
      </c>
      <c r="K40" s="7"/>
    </row>
    <row r="41" spans="1:11" x14ac:dyDescent="0.25">
      <c r="A41" s="14" t="s">
        <v>47</v>
      </c>
      <c r="B41" s="3" t="s">
        <v>35</v>
      </c>
      <c r="C41" s="15">
        <v>31.5</v>
      </c>
      <c r="D41" s="13">
        <v>1707431</v>
      </c>
      <c r="E41" s="1">
        <v>5.9</v>
      </c>
      <c r="F41" s="6">
        <v>2.4</v>
      </c>
      <c r="G41" s="6">
        <v>9.8000000000000007</v>
      </c>
      <c r="H41" s="22">
        <v>57</v>
      </c>
      <c r="I41" s="7">
        <f t="shared" si="8"/>
        <v>5.6582180768373902E-2</v>
      </c>
      <c r="J41" s="7">
        <f t="shared" si="9"/>
        <v>3.4064782299327141E-2</v>
      </c>
      <c r="K41" s="7">
        <f>100*$H41/(0.01*F41*$D41)</f>
        <v>0.13909786105558586</v>
      </c>
    </row>
    <row r="42" spans="1:11" x14ac:dyDescent="0.25">
      <c r="A42" s="25" t="s">
        <v>47</v>
      </c>
      <c r="B42" s="25" t="s">
        <v>14</v>
      </c>
      <c r="C42" s="15">
        <v>54.5</v>
      </c>
      <c r="D42" s="13">
        <v>1267899</v>
      </c>
      <c r="E42" s="1">
        <v>0.8</v>
      </c>
      <c r="F42" s="14">
        <v>0</v>
      </c>
      <c r="G42" s="6">
        <v>2.8</v>
      </c>
      <c r="H42" s="22">
        <v>323</v>
      </c>
      <c r="I42" s="7">
        <f t="shared" si="8"/>
        <v>3.1844019121396889</v>
      </c>
      <c r="J42" s="7">
        <f t="shared" si="9"/>
        <v>0.90982911775419695</v>
      </c>
      <c r="K42" s="7"/>
    </row>
    <row r="43" spans="1:11" x14ac:dyDescent="0.25">
      <c r="A43" s="25" t="s">
        <v>47</v>
      </c>
      <c r="B43" s="31" t="s">
        <v>15</v>
      </c>
      <c r="C43" s="12">
        <v>75</v>
      </c>
      <c r="D43" s="13">
        <v>824917</v>
      </c>
      <c r="E43" s="1">
        <v>1.6</v>
      </c>
      <c r="F43" s="6">
        <v>0.3</v>
      </c>
      <c r="G43" s="6">
        <v>3.5</v>
      </c>
      <c r="H43" s="22">
        <v>2639</v>
      </c>
      <c r="I43" s="7">
        <f t="shared" si="8"/>
        <v>19.994435803844507</v>
      </c>
      <c r="J43" s="7">
        <f t="shared" si="9"/>
        <v>9.1403135103289177</v>
      </c>
      <c r="K43" s="7"/>
    </row>
    <row r="44" spans="1:11" x14ac:dyDescent="0.25">
      <c r="A44" s="25" t="s">
        <v>54</v>
      </c>
      <c r="B44" s="3" t="s">
        <v>70</v>
      </c>
      <c r="C44" s="12">
        <v>9</v>
      </c>
      <c r="D44" s="13">
        <v>1649429</v>
      </c>
      <c r="E44" s="14">
        <v>1.7</v>
      </c>
      <c r="F44" s="14">
        <v>0</v>
      </c>
      <c r="G44" s="15">
        <v>7.7</v>
      </c>
      <c r="H44" s="13">
        <v>0</v>
      </c>
      <c r="I44" s="7">
        <f t="shared" si="8"/>
        <v>0</v>
      </c>
      <c r="J44" s="7">
        <f t="shared" si="9"/>
        <v>0</v>
      </c>
      <c r="K44" s="11"/>
    </row>
    <row r="45" spans="1:11" x14ac:dyDescent="0.25">
      <c r="A45" s="25" t="s">
        <v>54</v>
      </c>
      <c r="B45" s="31" t="s">
        <v>35</v>
      </c>
      <c r="C45" s="12">
        <v>34</v>
      </c>
      <c r="D45" s="13">
        <v>2959832</v>
      </c>
      <c r="E45" s="1">
        <v>1.1000000000000001</v>
      </c>
      <c r="F45" s="14">
        <v>0</v>
      </c>
      <c r="G45" s="6">
        <v>2.6</v>
      </c>
      <c r="H45" s="22">
        <v>25</v>
      </c>
      <c r="I45" s="7">
        <f t="shared" si="8"/>
        <v>7.6785684887766353E-2</v>
      </c>
      <c r="J45" s="7">
        <f t="shared" si="9"/>
        <v>3.2486251298670374E-2</v>
      </c>
      <c r="K45" s="7"/>
    </row>
    <row r="46" spans="1:11" x14ac:dyDescent="0.25">
      <c r="A46" s="25" t="s">
        <v>54</v>
      </c>
      <c r="B46" s="25" t="s">
        <v>14</v>
      </c>
      <c r="C46" s="12">
        <v>57</v>
      </c>
      <c r="D46" s="13">
        <v>1262490</v>
      </c>
      <c r="E46" s="1">
        <v>0.7</v>
      </c>
      <c r="F46" s="14">
        <v>0</v>
      </c>
      <c r="G46" s="6">
        <v>2.4</v>
      </c>
      <c r="H46" s="22">
        <v>66</v>
      </c>
      <c r="I46" s="7">
        <f t="shared" si="8"/>
        <v>0.7468234543300486</v>
      </c>
      <c r="J46" s="7">
        <f t="shared" si="9"/>
        <v>0.21782350751293078</v>
      </c>
      <c r="K46" s="7"/>
    </row>
    <row r="47" spans="1:11" x14ac:dyDescent="0.25">
      <c r="A47" s="14" t="s">
        <v>54</v>
      </c>
      <c r="B47" s="3" t="s">
        <v>15</v>
      </c>
      <c r="C47" s="12">
        <v>75</v>
      </c>
      <c r="D47" s="13">
        <v>1022725</v>
      </c>
      <c r="E47" s="1">
        <v>0.9</v>
      </c>
      <c r="F47" s="6">
        <v>0.2</v>
      </c>
      <c r="G47" s="6">
        <v>2.5</v>
      </c>
      <c r="H47" s="22">
        <v>333</v>
      </c>
      <c r="I47" s="7">
        <f t="shared" si="8"/>
        <v>3.6177858173018156</v>
      </c>
      <c r="J47" s="7">
        <f t="shared" si="9"/>
        <v>1.3024028942286539</v>
      </c>
      <c r="K47" s="7">
        <f>100*$H47/(0.01*F47*$D47)</f>
        <v>16.280036177858172</v>
      </c>
    </row>
    <row r="48" spans="1:11" x14ac:dyDescent="0.25">
      <c r="A48" s="14" t="s">
        <v>60</v>
      </c>
      <c r="B48" s="3" t="s">
        <v>31</v>
      </c>
      <c r="C48" s="12">
        <v>10</v>
      </c>
      <c r="D48" s="13">
        <v>1009250</v>
      </c>
      <c r="E48" s="14">
        <v>0.7</v>
      </c>
      <c r="F48" s="14">
        <v>0</v>
      </c>
      <c r="G48" s="14">
        <v>2.5</v>
      </c>
      <c r="H48" s="13">
        <v>0</v>
      </c>
      <c r="I48" s="7">
        <f t="shared" si="8"/>
        <v>0</v>
      </c>
      <c r="J48" s="7">
        <f t="shared" si="9"/>
        <v>0</v>
      </c>
      <c r="K48" s="11"/>
    </row>
    <row r="49" spans="1:11" x14ac:dyDescent="0.25">
      <c r="A49" s="14" t="s">
        <v>60</v>
      </c>
      <c r="B49" s="3" t="s">
        <v>32</v>
      </c>
      <c r="C49" s="12">
        <v>30</v>
      </c>
      <c r="D49" s="13">
        <v>1332151</v>
      </c>
      <c r="E49" s="14">
        <v>1.3</v>
      </c>
      <c r="F49" s="14">
        <v>0.7</v>
      </c>
      <c r="G49" s="14">
        <v>2.2999999999999998</v>
      </c>
      <c r="H49" s="13">
        <v>8</v>
      </c>
      <c r="I49" s="7">
        <f t="shared" si="8"/>
        <v>4.6194809401082566E-2</v>
      </c>
      <c r="J49" s="7">
        <f t="shared" si="9"/>
        <v>2.6110109661481452E-2</v>
      </c>
      <c r="K49" s="7">
        <f>100*$H49/(0.01*F49*$D49)</f>
        <v>8.5790360316296194E-2</v>
      </c>
    </row>
    <row r="50" spans="1:11" x14ac:dyDescent="0.25">
      <c r="A50" s="14" t="s">
        <v>60</v>
      </c>
      <c r="B50" s="14" t="s">
        <v>33</v>
      </c>
      <c r="C50" s="12">
        <v>50</v>
      </c>
      <c r="D50" s="13">
        <v>1114532</v>
      </c>
      <c r="E50" s="14">
        <v>0.9</v>
      </c>
      <c r="F50" s="14">
        <v>0.3</v>
      </c>
      <c r="G50" s="14">
        <v>1.9</v>
      </c>
      <c r="H50" s="13">
        <v>69</v>
      </c>
      <c r="I50" s="7">
        <f t="shared" si="8"/>
        <v>0.68788214844137863</v>
      </c>
      <c r="J50" s="7">
        <f t="shared" si="9"/>
        <v>0.32583891241960045</v>
      </c>
      <c r="K50" s="7">
        <f>100*$H50/(0.01*F50*$D50)</f>
        <v>2.0636464453241361</v>
      </c>
    </row>
    <row r="51" spans="1:11" x14ac:dyDescent="0.25">
      <c r="A51" s="14" t="s">
        <v>60</v>
      </c>
      <c r="B51" s="3" t="s">
        <v>34</v>
      </c>
      <c r="C51" s="12">
        <v>72.5</v>
      </c>
      <c r="D51" s="13">
        <v>870446</v>
      </c>
      <c r="E51" s="14">
        <v>1.7</v>
      </c>
      <c r="F51" s="14">
        <v>0.9</v>
      </c>
      <c r="G51" s="14">
        <v>2.7</v>
      </c>
      <c r="H51" s="13">
        <v>700</v>
      </c>
      <c r="I51" s="7">
        <f t="shared" si="8"/>
        <v>4.7305025915720558</v>
      </c>
      <c r="J51" s="7">
        <f t="shared" si="9"/>
        <v>2.9784645946935164</v>
      </c>
      <c r="K51" s="7">
        <f>100*$H51/(0.01*F51*$D51)</f>
        <v>8.9353937840805475</v>
      </c>
    </row>
    <row r="52" spans="1:11" x14ac:dyDescent="0.25">
      <c r="A52" s="14" t="s">
        <v>5</v>
      </c>
      <c r="B52" s="14" t="s">
        <v>31</v>
      </c>
      <c r="C52" s="1">
        <v>10</v>
      </c>
      <c r="D52" s="13">
        <v>2321078</v>
      </c>
      <c r="E52" s="15">
        <v>5.7250000000000005</v>
      </c>
      <c r="F52" s="15">
        <v>4.4495963541666672</v>
      </c>
      <c r="G52" s="15">
        <v>7.0004036458333339</v>
      </c>
      <c r="H52" s="13">
        <v>1</v>
      </c>
      <c r="I52" s="37">
        <v>7.5254737285712137E-4</v>
      </c>
      <c r="J52" s="37">
        <v>6.1544142536234115E-4</v>
      </c>
      <c r="K52" s="37">
        <v>9.6825104813175959E-4</v>
      </c>
    </row>
    <row r="53" spans="1:11" x14ac:dyDescent="0.25">
      <c r="A53" s="14" t="s">
        <v>5</v>
      </c>
      <c r="B53" s="14" t="s">
        <v>13</v>
      </c>
      <c r="C53" s="1">
        <v>35</v>
      </c>
      <c r="D53" s="13">
        <v>3861352</v>
      </c>
      <c r="E53" s="15">
        <v>6.5</v>
      </c>
      <c r="F53" s="15">
        <v>5.1607942708333336</v>
      </c>
      <c r="G53" s="15">
        <v>7.8392057291666664</v>
      </c>
      <c r="H53" s="14">
        <v>63</v>
      </c>
      <c r="I53" s="7">
        <v>2.5100801631950533E-2</v>
      </c>
      <c r="J53" s="7">
        <v>2.0812754584587329E-2</v>
      </c>
      <c r="K53" s="7">
        <v>3.1614444288323731E-2</v>
      </c>
    </row>
    <row r="54" spans="1:11" x14ac:dyDescent="0.25">
      <c r="A54" s="14" t="s">
        <v>5</v>
      </c>
      <c r="B54" s="14" t="s">
        <v>40</v>
      </c>
      <c r="C54" s="1">
        <v>59</v>
      </c>
      <c r="D54" s="13">
        <v>2390515</v>
      </c>
      <c r="E54" s="15">
        <f>AVERAGE(E53,E55)</f>
        <v>4.8125</v>
      </c>
      <c r="F54" s="15">
        <f>AVERAGE(F53,F55)</f>
        <v>3.6436458333333333</v>
      </c>
      <c r="G54" s="15">
        <f>AVERAGE(G53,G55)</f>
        <v>5.9813541666666667</v>
      </c>
      <c r="H54" s="14">
        <v>504</v>
      </c>
      <c r="I54" s="7">
        <v>0.43809325127777199</v>
      </c>
      <c r="J54" s="7">
        <v>0.35248452634891769</v>
      </c>
      <c r="K54" s="7">
        <v>0.57863194874974166</v>
      </c>
    </row>
    <row r="55" spans="1:11" x14ac:dyDescent="0.25">
      <c r="A55" s="14" t="s">
        <v>5</v>
      </c>
      <c r="B55" s="14" t="s">
        <v>56</v>
      </c>
      <c r="C55" s="1">
        <v>78</v>
      </c>
      <c r="D55" s="13">
        <v>1526325</v>
      </c>
      <c r="E55" s="15">
        <v>3.125</v>
      </c>
      <c r="F55" s="15">
        <v>2.1264973958333333</v>
      </c>
      <c r="G55" s="15">
        <v>4.1235026041666671</v>
      </c>
      <c r="H55" s="13">
        <v>4485</v>
      </c>
      <c r="I55" s="7">
        <v>9.4029099752610179</v>
      </c>
      <c r="J55" s="7">
        <v>7.1260605675426607</v>
      </c>
      <c r="K55" s="7">
        <v>13.81828265089195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9F702-9871-4EF5-BA36-6A48A2672D20}">
  <dimension ref="A1:L29"/>
  <sheetViews>
    <sheetView workbookViewId="0">
      <selection activeCell="L15" sqref="L15"/>
    </sheetView>
  </sheetViews>
  <sheetFormatPr defaultRowHeight="15" x14ac:dyDescent="0.25"/>
  <cols>
    <col min="1" max="1" width="20.42578125" customWidth="1"/>
    <col min="2" max="2" width="10.5703125" customWidth="1"/>
    <col min="3" max="3" width="12" customWidth="1"/>
    <col min="4" max="5" width="11.7109375" customWidth="1"/>
    <col min="7" max="7" width="13.5703125" customWidth="1"/>
    <col min="8" max="8" width="13.42578125" customWidth="1"/>
    <col min="9" max="9" width="17" customWidth="1"/>
    <col min="10" max="10" width="9.85546875" customWidth="1"/>
    <col min="11" max="11" width="14.42578125" customWidth="1"/>
    <col min="12" max="12" width="16.28515625" customWidth="1"/>
  </cols>
  <sheetData>
    <row r="1" spans="1:12" x14ac:dyDescent="0.25">
      <c r="A1" s="19" t="s">
        <v>6</v>
      </c>
      <c r="B1" s="27" t="s">
        <v>7</v>
      </c>
      <c r="C1" s="27" t="s">
        <v>8</v>
      </c>
      <c r="D1" s="19" t="s">
        <v>30</v>
      </c>
      <c r="E1" s="19" t="s">
        <v>39</v>
      </c>
      <c r="F1" s="19" t="s">
        <v>38</v>
      </c>
      <c r="G1" s="28" t="s">
        <v>46</v>
      </c>
      <c r="H1" s="10" t="s">
        <v>44</v>
      </c>
      <c r="I1" s="27" t="s">
        <v>45</v>
      </c>
      <c r="J1" s="29" t="s">
        <v>9</v>
      </c>
      <c r="K1" s="10" t="s">
        <v>10</v>
      </c>
      <c r="L1" s="10" t="s">
        <v>11</v>
      </c>
    </row>
    <row r="2" spans="1:12" x14ac:dyDescent="0.25">
      <c r="A2" s="25" t="s">
        <v>96</v>
      </c>
      <c r="B2" s="14" t="s">
        <v>29</v>
      </c>
      <c r="C2" s="30">
        <v>20.55027424302747</v>
      </c>
      <c r="D2" s="9">
        <v>13533252</v>
      </c>
      <c r="E2" s="9">
        <v>2800</v>
      </c>
      <c r="F2" s="25">
        <v>0</v>
      </c>
      <c r="G2" s="11">
        <v>6.2069338544793226E-2</v>
      </c>
      <c r="H2" s="11">
        <v>3.1034669272396613E-2</v>
      </c>
      <c r="I2" s="24">
        <v>9.3104007817189832E-2</v>
      </c>
      <c r="J2" s="11">
        <v>0</v>
      </c>
      <c r="K2" s="11">
        <v>0</v>
      </c>
      <c r="L2" s="7"/>
    </row>
    <row r="3" spans="1:12" x14ac:dyDescent="0.25">
      <c r="A3" s="25" t="s">
        <v>96</v>
      </c>
      <c r="B3" s="14" t="s">
        <v>33</v>
      </c>
      <c r="C3" s="30">
        <v>50</v>
      </c>
      <c r="D3" s="13">
        <v>6413795</v>
      </c>
      <c r="E3" s="13">
        <v>2080</v>
      </c>
      <c r="F3" s="14">
        <v>3</v>
      </c>
      <c r="G3" s="11">
        <v>6.486019587467326E-2</v>
      </c>
      <c r="H3" s="11">
        <v>3.8916117524803957E-2</v>
      </c>
      <c r="I3" s="24">
        <v>9.729029381200989E-2</v>
      </c>
      <c r="J3" s="11">
        <v>7.2115384615384609E-2</v>
      </c>
      <c r="K3" s="11">
        <v>4.807692307692308E-2</v>
      </c>
      <c r="L3" s="7">
        <v>0.1201923076923077</v>
      </c>
    </row>
    <row r="4" spans="1:12" x14ac:dyDescent="0.25">
      <c r="A4" s="25" t="s">
        <v>96</v>
      </c>
      <c r="B4" s="14" t="s">
        <v>24</v>
      </c>
      <c r="C4" s="30">
        <v>64.824734166243275</v>
      </c>
      <c r="D4" s="9">
        <v>2651187</v>
      </c>
      <c r="E4" s="9">
        <v>1150</v>
      </c>
      <c r="F4" s="25">
        <v>13</v>
      </c>
      <c r="G4" s="11">
        <v>8.6753593767621817E-2</v>
      </c>
      <c r="H4" s="11">
        <v>4.7714476572192001E-2</v>
      </c>
      <c r="I4" s="24">
        <v>0.13013039065143273</v>
      </c>
      <c r="J4" s="11">
        <v>0.56521739130434778</v>
      </c>
      <c r="K4" s="11">
        <v>0.37681159420289856</v>
      </c>
      <c r="L4" s="7">
        <v>1.0276679841897234</v>
      </c>
    </row>
    <row r="5" spans="1:12" x14ac:dyDescent="0.25">
      <c r="A5" s="25" t="s">
        <v>96</v>
      </c>
      <c r="B5" s="14" t="s">
        <v>25</v>
      </c>
      <c r="C5" s="30">
        <v>74.359581417869379</v>
      </c>
      <c r="D5" s="9">
        <v>1846376</v>
      </c>
      <c r="E5" s="25">
        <v>740</v>
      </c>
      <c r="F5" s="25">
        <v>31</v>
      </c>
      <c r="G5" s="11">
        <v>8.0157021105127013E-2</v>
      </c>
      <c r="H5" s="11">
        <v>4.4086361607819868E-2</v>
      </c>
      <c r="I5" s="24">
        <v>0.12023553165769052</v>
      </c>
      <c r="J5" s="11">
        <v>2.0945945945945947</v>
      </c>
      <c r="K5" s="11">
        <v>1.3963963963963963</v>
      </c>
      <c r="L5" s="7">
        <v>3.8083538083538078</v>
      </c>
    </row>
    <row r="6" spans="1:12" x14ac:dyDescent="0.25">
      <c r="A6" s="25" t="s">
        <v>96</v>
      </c>
      <c r="B6" s="14" t="s">
        <v>28</v>
      </c>
      <c r="C6" s="30">
        <v>85.606773994547368</v>
      </c>
      <c r="D6" s="9">
        <v>1055271</v>
      </c>
      <c r="E6" s="25">
        <v>249</v>
      </c>
      <c r="F6" s="25">
        <v>55</v>
      </c>
      <c r="G6" s="11">
        <v>4.7191669248941741E-2</v>
      </c>
      <c r="H6" s="11">
        <v>2.595541808691796E-2</v>
      </c>
      <c r="I6" s="24">
        <v>7.0787503873412608E-2</v>
      </c>
      <c r="J6" s="11">
        <v>11.04417670682731</v>
      </c>
      <c r="K6" s="11">
        <v>7.3627844712182062</v>
      </c>
      <c r="L6" s="7">
        <v>20.08032128514056</v>
      </c>
    </row>
    <row r="7" spans="1:12" x14ac:dyDescent="0.25">
      <c r="A7" s="21" t="s">
        <v>1</v>
      </c>
      <c r="B7" s="21" t="s">
        <v>41</v>
      </c>
      <c r="C7" s="21">
        <v>15</v>
      </c>
      <c r="D7" s="9">
        <v>135576</v>
      </c>
      <c r="E7" s="21">
        <v>554</v>
      </c>
      <c r="F7" s="21">
        <v>0</v>
      </c>
      <c r="G7" s="24">
        <f>100*E7/D7</f>
        <v>0.40862689561574322</v>
      </c>
      <c r="H7" s="25">
        <v>0.3</v>
      </c>
      <c r="I7" s="11">
        <v>0.5</v>
      </c>
      <c r="J7" s="23">
        <v>0</v>
      </c>
      <c r="K7" s="21">
        <v>0</v>
      </c>
      <c r="L7" s="21"/>
    </row>
    <row r="8" spans="1:12" x14ac:dyDescent="0.25">
      <c r="A8" s="14" t="s">
        <v>1</v>
      </c>
      <c r="B8" s="20" t="s">
        <v>73</v>
      </c>
      <c r="C8" s="20">
        <v>45</v>
      </c>
      <c r="D8" s="13">
        <v>131948</v>
      </c>
      <c r="E8" s="13">
        <v>1450</v>
      </c>
      <c r="F8" s="13">
        <v>1</v>
      </c>
      <c r="G8" s="7">
        <v>1.1000000000000001</v>
      </c>
      <c r="H8" s="7">
        <v>0.77</v>
      </c>
      <c r="I8" s="7">
        <v>1.6</v>
      </c>
      <c r="J8" s="7">
        <v>7.0000000000000007E-2</v>
      </c>
      <c r="K8" s="7">
        <v>0.05</v>
      </c>
      <c r="L8" s="7">
        <v>0.1</v>
      </c>
    </row>
    <row r="9" spans="1:12" x14ac:dyDescent="0.25">
      <c r="A9" s="14" t="s">
        <v>1</v>
      </c>
      <c r="B9" s="20" t="s">
        <v>24</v>
      </c>
      <c r="C9" s="20">
        <v>65</v>
      </c>
      <c r="D9" s="13">
        <v>37536</v>
      </c>
      <c r="E9" s="13">
        <f>ROUND(0.01*G9*D9,0)</f>
        <v>188</v>
      </c>
      <c r="F9" s="13">
        <v>2</v>
      </c>
      <c r="G9" s="7">
        <v>0.5</v>
      </c>
      <c r="H9" s="7">
        <v>0.3</v>
      </c>
      <c r="I9" s="7">
        <v>1</v>
      </c>
      <c r="J9" s="15">
        <v>0.88803637396987778</v>
      </c>
      <c r="K9" s="15">
        <v>0.10000000149011612</v>
      </c>
      <c r="L9" s="15">
        <v>3.55</v>
      </c>
    </row>
    <row r="10" spans="1:12" x14ac:dyDescent="0.25">
      <c r="A10" s="14" t="s">
        <v>1</v>
      </c>
      <c r="B10" s="20" t="s">
        <v>25</v>
      </c>
      <c r="C10" s="20">
        <v>75</v>
      </c>
      <c r="D10" s="13">
        <v>23415</v>
      </c>
      <c r="E10" s="13">
        <f>ROUND(0.01*G10*D10,0)</f>
        <v>70</v>
      </c>
      <c r="F10" s="13">
        <v>3</v>
      </c>
      <c r="G10" s="7">
        <v>0.3</v>
      </c>
      <c r="H10" s="7">
        <v>0.26905829596412556</v>
      </c>
      <c r="I10" s="7">
        <v>1.3</v>
      </c>
      <c r="J10" s="15">
        <v>4.2707666026051676</v>
      </c>
      <c r="K10" s="15">
        <v>0.65</v>
      </c>
      <c r="L10" s="15">
        <v>35.15</v>
      </c>
    </row>
    <row r="11" spans="1:12" x14ac:dyDescent="0.25">
      <c r="A11" s="14" t="s">
        <v>1</v>
      </c>
      <c r="B11" s="20" t="s">
        <v>28</v>
      </c>
      <c r="C11" s="20">
        <v>83</v>
      </c>
      <c r="D11" s="13">
        <v>12775</v>
      </c>
      <c r="E11" s="13">
        <f>ROUND(0.01*G11*D11,0)</f>
        <v>26</v>
      </c>
      <c r="F11" s="13">
        <v>4</v>
      </c>
      <c r="G11" s="7">
        <v>0.2</v>
      </c>
      <c r="H11" s="7">
        <v>0.1</v>
      </c>
      <c r="I11" s="7">
        <v>2.5</v>
      </c>
      <c r="J11" s="15">
        <v>15.655577299412915</v>
      </c>
      <c r="K11" s="15">
        <v>1.8</v>
      </c>
      <c r="L11" s="15">
        <v>50</v>
      </c>
    </row>
    <row r="12" spans="1:12" x14ac:dyDescent="0.25">
      <c r="A12" s="14" t="s">
        <v>2</v>
      </c>
      <c r="B12" s="21" t="s">
        <v>41</v>
      </c>
      <c r="C12" s="21">
        <v>15</v>
      </c>
      <c r="D12" s="9">
        <v>15623365</v>
      </c>
      <c r="E12" s="13">
        <v>15179.5</v>
      </c>
      <c r="F12" s="13">
        <v>0</v>
      </c>
      <c r="G12" s="7">
        <v>9.7158966714276984E-2</v>
      </c>
      <c r="H12" s="7">
        <v>4.4415527640812344E-2</v>
      </c>
      <c r="I12" s="7">
        <v>0.13879852387753855</v>
      </c>
      <c r="J12" s="7">
        <v>0</v>
      </c>
      <c r="K12" s="7">
        <v>0</v>
      </c>
      <c r="L12" s="7"/>
    </row>
    <row r="13" spans="1:12" x14ac:dyDescent="0.25">
      <c r="A13" s="14" t="s">
        <v>2</v>
      </c>
      <c r="B13" s="20" t="s">
        <v>26</v>
      </c>
      <c r="C13" s="14">
        <v>35</v>
      </c>
      <c r="D13" s="9">
        <v>7079839</v>
      </c>
      <c r="E13" s="13">
        <v>3882.5</v>
      </c>
      <c r="F13" s="13">
        <v>2</v>
      </c>
      <c r="G13" s="7">
        <v>5.4838817662379045E-2</v>
      </c>
      <c r="H13" s="7">
        <v>3.0709737890932263E-2</v>
      </c>
      <c r="I13" s="7">
        <v>8.7742108259806467E-2</v>
      </c>
      <c r="J13" s="7">
        <v>5.1513200257565998E-2</v>
      </c>
      <c r="K13" s="7">
        <v>0</v>
      </c>
      <c r="L13" s="7">
        <v>0.34999999403953552</v>
      </c>
    </row>
    <row r="14" spans="1:12" x14ac:dyDescent="0.25">
      <c r="A14" s="14" t="s">
        <v>2</v>
      </c>
      <c r="B14" s="20" t="s">
        <v>27</v>
      </c>
      <c r="C14" s="14">
        <v>45</v>
      </c>
      <c r="D14" s="9">
        <v>8218844</v>
      </c>
      <c r="E14" s="13">
        <v>3422</v>
      </c>
      <c r="F14" s="13">
        <v>3</v>
      </c>
      <c r="G14" s="7">
        <v>4.1636025698991247E-2</v>
      </c>
      <c r="H14" s="7">
        <v>2.4981615419394743E-2</v>
      </c>
      <c r="I14" s="7">
        <v>8.3272051397982494E-2</v>
      </c>
      <c r="J14" s="7">
        <v>8.766803039158387E-2</v>
      </c>
      <c r="K14" s="7">
        <v>0</v>
      </c>
      <c r="L14" s="7">
        <v>0.40000000596046448</v>
      </c>
    </row>
    <row r="15" spans="1:12" x14ac:dyDescent="0.25">
      <c r="A15" s="14" t="s">
        <v>2</v>
      </c>
      <c r="B15" s="20" t="s">
        <v>23</v>
      </c>
      <c r="C15" s="14">
        <v>55</v>
      </c>
      <c r="D15" s="9">
        <v>8476699</v>
      </c>
      <c r="E15" s="13">
        <v>4682</v>
      </c>
      <c r="F15" s="13">
        <v>15</v>
      </c>
      <c r="G15" s="7">
        <v>5.5233764936091279E-2</v>
      </c>
      <c r="H15" s="7">
        <v>3.3140258961654769E-2</v>
      </c>
      <c r="I15" s="7">
        <v>8.2850647404136918E-2</v>
      </c>
      <c r="J15" s="7">
        <v>0.32037590773173857</v>
      </c>
      <c r="K15" s="7">
        <v>0.15000000596046448</v>
      </c>
      <c r="L15" s="7">
        <v>0.80000001192092896</v>
      </c>
    </row>
    <row r="16" spans="1:12" x14ac:dyDescent="0.25">
      <c r="A16" s="14" t="s">
        <v>2</v>
      </c>
      <c r="B16" s="20" t="s">
        <v>24</v>
      </c>
      <c r="C16" s="14">
        <v>65</v>
      </c>
      <c r="D16" s="9">
        <v>6453706</v>
      </c>
      <c r="E16" s="13">
        <v>3442</v>
      </c>
      <c r="F16" s="13">
        <v>41</v>
      </c>
      <c r="G16" s="7">
        <v>5.3333696948698932E-2</v>
      </c>
      <c r="H16" s="7">
        <v>2.9333533321784414E-2</v>
      </c>
      <c r="I16" s="7">
        <v>8.0000545423048394E-2</v>
      </c>
      <c r="J16" s="7">
        <v>1.1911679256246368</v>
      </c>
      <c r="K16" s="7">
        <v>0.75</v>
      </c>
      <c r="L16" s="7">
        <v>2.5999999046325684</v>
      </c>
    </row>
    <row r="17" spans="1:12" x14ac:dyDescent="0.25">
      <c r="A17" s="14" t="s">
        <v>2</v>
      </c>
      <c r="B17" s="20" t="s">
        <v>25</v>
      </c>
      <c r="C17" s="14">
        <v>75</v>
      </c>
      <c r="D17" s="9">
        <v>3560646</v>
      </c>
      <c r="E17" s="13">
        <v>1754</v>
      </c>
      <c r="F17" s="13">
        <v>84</v>
      </c>
      <c r="G17" s="7">
        <v>4.9260724037155056E-2</v>
      </c>
      <c r="H17" s="7">
        <v>2.7093398220435279E-2</v>
      </c>
      <c r="I17" s="7">
        <v>7.389108605573258E-2</v>
      </c>
      <c r="J17" s="7">
        <v>4.7890535917901937</v>
      </c>
      <c r="K17" s="7">
        <v>3.2000000476837158</v>
      </c>
      <c r="L17" s="7">
        <v>9.5500001907348633</v>
      </c>
    </row>
    <row r="18" spans="1:12" x14ac:dyDescent="0.25">
      <c r="A18" s="14" t="s">
        <v>2</v>
      </c>
      <c r="B18" s="20" t="s">
        <v>28</v>
      </c>
      <c r="C18" s="14">
        <v>84</v>
      </c>
      <c r="D18" s="9">
        <v>1856084</v>
      </c>
      <c r="E18" s="13">
        <v>1132</v>
      </c>
      <c r="F18" s="13">
        <v>144</v>
      </c>
      <c r="G18" s="7">
        <v>6.0988619049568878E-2</v>
      </c>
      <c r="H18" s="7">
        <v>3.3543740477262884E-2</v>
      </c>
      <c r="I18" s="7">
        <v>9.148292857435332E-2</v>
      </c>
      <c r="J18" s="7">
        <v>12.720848056537102</v>
      </c>
      <c r="K18" s="7">
        <v>8</v>
      </c>
      <c r="L18" s="7">
        <v>22.149999618530273</v>
      </c>
    </row>
    <row r="19" spans="1:12" x14ac:dyDescent="0.25">
      <c r="A19" s="14" t="s">
        <v>97</v>
      </c>
      <c r="B19" s="14" t="s">
        <v>29</v>
      </c>
      <c r="C19" s="12">
        <v>20.825905415715741</v>
      </c>
      <c r="D19" s="13">
        <v>1197958</v>
      </c>
      <c r="E19" s="13">
        <v>1844.5</v>
      </c>
      <c r="F19" s="14">
        <v>0</v>
      </c>
      <c r="G19" s="10">
        <v>0.15397033952776307</v>
      </c>
      <c r="H19" s="10">
        <v>7.0386440926977406E-2</v>
      </c>
      <c r="I19" s="10">
        <v>0.2199576278968044</v>
      </c>
      <c r="J19" s="7">
        <v>0</v>
      </c>
      <c r="K19" s="7">
        <v>0</v>
      </c>
      <c r="L19" s="7"/>
    </row>
    <row r="20" spans="1:12" x14ac:dyDescent="0.25">
      <c r="A20" s="14" t="s">
        <v>97</v>
      </c>
      <c r="B20" s="14" t="s">
        <v>27</v>
      </c>
      <c r="C20" s="12">
        <v>45.23567119685088</v>
      </c>
      <c r="D20" s="13">
        <v>355909</v>
      </c>
      <c r="E20" s="13">
        <v>637.5</v>
      </c>
      <c r="F20" s="14">
        <v>1</v>
      </c>
      <c r="G20" s="10">
        <v>0.17911881969829366</v>
      </c>
      <c r="H20" s="10">
        <v>0.10030653903104446</v>
      </c>
      <c r="I20" s="10">
        <v>0.28659011151726987</v>
      </c>
      <c r="J20" s="7">
        <v>0.15686274509803921</v>
      </c>
      <c r="K20" s="7">
        <v>9.8039215686274508E-2</v>
      </c>
      <c r="L20" s="7">
        <v>0.28011204481792717</v>
      </c>
    </row>
    <row r="21" spans="1:12" x14ac:dyDescent="0.25">
      <c r="A21" s="14" t="s">
        <v>97</v>
      </c>
      <c r="B21" s="14" t="s">
        <v>23</v>
      </c>
      <c r="C21" s="12">
        <v>55.302276974876236</v>
      </c>
      <c r="D21" s="13">
        <v>420558</v>
      </c>
      <c r="E21" s="13">
        <v>702</v>
      </c>
      <c r="F21" s="14">
        <v>3</v>
      </c>
      <c r="G21" s="10">
        <v>0.16692109055112495</v>
      </c>
      <c r="H21" s="10">
        <v>0.10015265433067497</v>
      </c>
      <c r="I21" s="10">
        <v>0.33384218110224989</v>
      </c>
      <c r="J21" s="7">
        <v>0.42735042735042733</v>
      </c>
      <c r="K21" s="7">
        <v>0.21367521367521367</v>
      </c>
      <c r="L21" s="7">
        <v>0.71225071225071224</v>
      </c>
    </row>
    <row r="22" spans="1:12" x14ac:dyDescent="0.25">
      <c r="A22" s="14" t="s">
        <v>97</v>
      </c>
      <c r="B22" s="14" t="s">
        <v>24</v>
      </c>
      <c r="C22" s="12">
        <v>64.855765551527583</v>
      </c>
      <c r="D22" s="13">
        <v>352811</v>
      </c>
      <c r="E22" s="13">
        <v>462</v>
      </c>
      <c r="F22" s="14">
        <v>12</v>
      </c>
      <c r="G22" s="10">
        <v>0.13094829809728153</v>
      </c>
      <c r="H22" s="10">
        <v>7.8568978858368929E-2</v>
      </c>
      <c r="I22" s="10">
        <v>0.19642244714592233</v>
      </c>
      <c r="J22" s="7">
        <v>2.5974025974025974</v>
      </c>
      <c r="K22" s="7">
        <v>1.7316017316017316</v>
      </c>
      <c r="L22" s="7">
        <v>4.329004329004329</v>
      </c>
    </row>
    <row r="23" spans="1:12" x14ac:dyDescent="0.25">
      <c r="A23" s="14" t="s">
        <v>97</v>
      </c>
      <c r="B23" s="14" t="s">
        <v>25</v>
      </c>
      <c r="C23" s="12">
        <v>74.571310847668656</v>
      </c>
      <c r="D23" s="13">
        <v>223283</v>
      </c>
      <c r="E23" s="13">
        <v>206</v>
      </c>
      <c r="F23" s="14">
        <v>23</v>
      </c>
      <c r="G23" s="10">
        <v>9.2259598805103843E-2</v>
      </c>
      <c r="H23" s="10">
        <v>5.0742779342807118E-2</v>
      </c>
      <c r="I23" s="10">
        <v>0.13838939820765575</v>
      </c>
      <c r="J23" s="7">
        <v>11.16504854368932</v>
      </c>
      <c r="K23" s="7">
        <v>7.4433656957928802</v>
      </c>
      <c r="L23" s="7">
        <v>20.300088261253308</v>
      </c>
    </row>
    <row r="24" spans="1:12" x14ac:dyDescent="0.25">
      <c r="A24" s="14" t="s">
        <v>97</v>
      </c>
      <c r="B24" s="14" t="s">
        <v>28</v>
      </c>
      <c r="C24" s="12">
        <v>85.224032135995813</v>
      </c>
      <c r="D24" s="13">
        <v>171770</v>
      </c>
      <c r="E24" s="13">
        <v>220</v>
      </c>
      <c r="F24" s="14">
        <v>37</v>
      </c>
      <c r="G24" s="10">
        <v>0.12807824416370728</v>
      </c>
      <c r="H24" s="10">
        <v>7.0443034290039022E-2</v>
      </c>
      <c r="I24" s="10">
        <v>0.19211736624556092</v>
      </c>
      <c r="J24" s="7">
        <v>16.818181818181817</v>
      </c>
      <c r="K24" s="7">
        <v>11.212121212121213</v>
      </c>
      <c r="L24" s="7">
        <v>30.578512396694212</v>
      </c>
    </row>
    <row r="25" spans="1:12" x14ac:dyDescent="0.25">
      <c r="A25" s="14" t="s">
        <v>3</v>
      </c>
      <c r="B25" s="20" t="s">
        <v>72</v>
      </c>
      <c r="C25" s="14">
        <v>30</v>
      </c>
      <c r="D25" s="13">
        <v>3751103</v>
      </c>
      <c r="E25" s="13">
        <v>3726</v>
      </c>
      <c r="F25" s="14">
        <v>0</v>
      </c>
      <c r="G25" s="18">
        <v>0.1</v>
      </c>
      <c r="H25" s="18">
        <v>0.05</v>
      </c>
      <c r="I25" s="18">
        <v>0.15</v>
      </c>
      <c r="J25" s="7">
        <v>0</v>
      </c>
      <c r="K25" s="15">
        <v>0</v>
      </c>
      <c r="L25" s="15"/>
    </row>
    <row r="26" spans="1:12" x14ac:dyDescent="0.25">
      <c r="A26" s="14" t="s">
        <v>3</v>
      </c>
      <c r="B26" s="20" t="s">
        <v>24</v>
      </c>
      <c r="C26" s="14">
        <v>65</v>
      </c>
      <c r="D26" s="13">
        <v>522312</v>
      </c>
      <c r="E26" s="13">
        <v>360</v>
      </c>
      <c r="F26" s="14">
        <v>3</v>
      </c>
      <c r="G26" s="18">
        <v>6.892432109543721E-2</v>
      </c>
      <c r="H26" s="18">
        <v>3.7908376602490475E-2</v>
      </c>
      <c r="I26" s="18">
        <v>0.10338648164315581</v>
      </c>
      <c r="J26" s="7">
        <v>0.83333333333333337</v>
      </c>
      <c r="K26" s="15">
        <v>0.55555555555555558</v>
      </c>
      <c r="L26" s="15">
        <v>1.5151515151515149</v>
      </c>
    </row>
    <row r="27" spans="1:12" x14ac:dyDescent="0.25">
      <c r="A27" s="14" t="s">
        <v>3</v>
      </c>
      <c r="B27" s="20" t="s">
        <v>25</v>
      </c>
      <c r="C27" s="14">
        <v>74</v>
      </c>
      <c r="D27" s="13">
        <v>361832</v>
      </c>
      <c r="E27" s="13">
        <v>158</v>
      </c>
      <c r="F27" s="14">
        <v>7</v>
      </c>
      <c r="G27" s="18">
        <v>4.3666674036569458E-2</v>
      </c>
      <c r="H27" s="18">
        <v>2.4016670720113202E-2</v>
      </c>
      <c r="I27" s="18">
        <v>6.5500011054854188E-2</v>
      </c>
      <c r="J27" s="7">
        <v>4.4303797468354427</v>
      </c>
      <c r="K27" s="15">
        <v>2.9535864978902953</v>
      </c>
      <c r="L27" s="15">
        <v>8.0552359033371683</v>
      </c>
    </row>
    <row r="28" spans="1:12" x14ac:dyDescent="0.25">
      <c r="A28" s="14" t="s">
        <v>3</v>
      </c>
      <c r="B28" s="20" t="s">
        <v>28</v>
      </c>
      <c r="C28" s="14">
        <v>84</v>
      </c>
      <c r="D28" s="13">
        <v>186985</v>
      </c>
      <c r="E28" s="13">
        <v>78</v>
      </c>
      <c r="F28" s="14">
        <v>12</v>
      </c>
      <c r="G28" s="18">
        <v>4.1714576035510868E-2</v>
      </c>
      <c r="H28" s="18">
        <v>2.2943016819530985E-2</v>
      </c>
      <c r="I28" s="18">
        <v>6.2571864053266299E-2</v>
      </c>
      <c r="J28" s="7">
        <v>15.384615384615385</v>
      </c>
      <c r="K28" s="15">
        <v>10.256410256410257</v>
      </c>
      <c r="L28" s="15">
        <v>27.97202797202797</v>
      </c>
    </row>
    <row r="29" spans="1:12" x14ac:dyDescent="0.25">
      <c r="E29" s="36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DFA47-6762-4A64-927B-E99875A4B857}">
  <dimension ref="A1:K24"/>
  <sheetViews>
    <sheetView workbookViewId="0">
      <selection activeCell="K17" sqref="K17"/>
    </sheetView>
  </sheetViews>
  <sheetFormatPr defaultRowHeight="15" x14ac:dyDescent="0.25"/>
  <cols>
    <col min="1" max="1" width="17.85546875" customWidth="1"/>
    <col min="2" max="2" width="12.5703125" customWidth="1"/>
    <col min="3" max="3" width="12.42578125" customWidth="1"/>
    <col min="4" max="4" width="11.7109375" customWidth="1"/>
    <col min="6" max="6" width="14.5703125" customWidth="1"/>
    <col min="7" max="7" width="14.42578125" customWidth="1"/>
    <col min="8" max="8" width="12.85546875" customWidth="1"/>
    <col min="10" max="10" width="12.28515625" customWidth="1"/>
    <col min="11" max="11" width="13.7109375" customWidth="1"/>
  </cols>
  <sheetData>
    <row r="1" spans="1:11" ht="18" customHeight="1" x14ac:dyDescent="0.25">
      <c r="A1" s="27" t="s">
        <v>6</v>
      </c>
      <c r="B1" s="27" t="s">
        <v>7</v>
      </c>
      <c r="C1" s="27" t="s">
        <v>8</v>
      </c>
      <c r="D1" s="27" t="s">
        <v>30</v>
      </c>
      <c r="E1" s="27" t="s">
        <v>38</v>
      </c>
      <c r="F1" s="10" t="s">
        <v>46</v>
      </c>
      <c r="G1" s="10" t="s">
        <v>44</v>
      </c>
      <c r="H1" s="35" t="s">
        <v>45</v>
      </c>
      <c r="I1" s="29" t="s">
        <v>9</v>
      </c>
      <c r="J1" s="10" t="s">
        <v>10</v>
      </c>
      <c r="K1" s="10" t="s">
        <v>11</v>
      </c>
    </row>
    <row r="2" spans="1:11" x14ac:dyDescent="0.25">
      <c r="A2" s="14" t="s">
        <v>81</v>
      </c>
      <c r="B2" s="14" t="s">
        <v>22</v>
      </c>
      <c r="C2" s="14">
        <v>35</v>
      </c>
      <c r="D2" s="13">
        <v>1150</v>
      </c>
      <c r="E2" s="14">
        <v>0</v>
      </c>
      <c r="F2" s="15">
        <v>8.2608695652173907</v>
      </c>
      <c r="G2" s="15">
        <v>8.24</v>
      </c>
      <c r="H2" s="15">
        <v>8.2799999999999994</v>
      </c>
      <c r="I2" s="15">
        <v>0</v>
      </c>
      <c r="J2" s="15">
        <v>0</v>
      </c>
      <c r="K2" s="15"/>
    </row>
    <row r="3" spans="1:11" x14ac:dyDescent="0.25">
      <c r="A3" s="14" t="s">
        <v>81</v>
      </c>
      <c r="B3" s="14" t="s">
        <v>23</v>
      </c>
      <c r="C3" s="14">
        <v>55</v>
      </c>
      <c r="D3" s="13">
        <v>398</v>
      </c>
      <c r="E3" s="14">
        <v>0</v>
      </c>
      <c r="F3" s="15">
        <v>14.824120603015075</v>
      </c>
      <c r="G3" s="15">
        <v>14.7</v>
      </c>
      <c r="H3" s="15">
        <v>14.9</v>
      </c>
      <c r="I3" s="15">
        <v>0</v>
      </c>
      <c r="J3" s="15">
        <v>0</v>
      </c>
      <c r="K3" s="15"/>
    </row>
    <row r="4" spans="1:11" x14ac:dyDescent="0.25">
      <c r="A4" s="14" t="s">
        <v>81</v>
      </c>
      <c r="B4" s="14" t="s">
        <v>24</v>
      </c>
      <c r="C4" s="14">
        <v>65</v>
      </c>
      <c r="D4" s="13">
        <v>923</v>
      </c>
      <c r="E4" s="12">
        <v>1</v>
      </c>
      <c r="F4" s="15">
        <v>19.176598049837487</v>
      </c>
      <c r="G4" s="15">
        <v>19.100000000000001</v>
      </c>
      <c r="H4" s="15">
        <v>19.3</v>
      </c>
      <c r="I4" s="15">
        <v>0.48543689320388345</v>
      </c>
      <c r="J4" s="15">
        <v>0</v>
      </c>
      <c r="K4" s="15">
        <v>2.7000000476837158</v>
      </c>
    </row>
    <row r="5" spans="1:11" x14ac:dyDescent="0.25">
      <c r="A5" s="14" t="s">
        <v>81</v>
      </c>
      <c r="B5" s="14" t="s">
        <v>25</v>
      </c>
      <c r="C5" s="14">
        <v>75</v>
      </c>
      <c r="D5" s="13">
        <v>1015</v>
      </c>
      <c r="E5" s="12">
        <v>8.1666666666666679</v>
      </c>
      <c r="F5" s="15">
        <v>23.054187192118228</v>
      </c>
      <c r="G5" s="15">
        <v>23</v>
      </c>
      <c r="H5" s="15">
        <v>23.2</v>
      </c>
      <c r="I5" s="15">
        <v>2.9411764705882355</v>
      </c>
      <c r="J5" s="15">
        <v>1.25</v>
      </c>
      <c r="K5" s="15">
        <v>5.75</v>
      </c>
    </row>
    <row r="6" spans="1:11" x14ac:dyDescent="0.25">
      <c r="A6" s="14" t="s">
        <v>81</v>
      </c>
      <c r="B6" s="14" t="s">
        <v>28</v>
      </c>
      <c r="C6" s="14">
        <v>83</v>
      </c>
      <c r="D6" s="13">
        <v>216</v>
      </c>
      <c r="E6" s="12">
        <v>4.666666666666667</v>
      </c>
      <c r="F6" s="14">
        <v>25</v>
      </c>
      <c r="G6" s="14">
        <v>24.9</v>
      </c>
      <c r="H6" s="14">
        <v>25.1</v>
      </c>
      <c r="I6" s="15">
        <v>7.9365079365079358</v>
      </c>
      <c r="J6" s="15">
        <v>1.75</v>
      </c>
      <c r="K6" s="15">
        <v>15.5</v>
      </c>
    </row>
    <row r="7" spans="1:11" x14ac:dyDescent="0.25">
      <c r="A7" s="14" t="s">
        <v>82</v>
      </c>
      <c r="B7" s="14" t="s">
        <v>83</v>
      </c>
      <c r="C7" s="14">
        <v>46</v>
      </c>
      <c r="D7" s="13">
        <v>3052</v>
      </c>
      <c r="E7" s="14">
        <v>4</v>
      </c>
      <c r="F7" s="14">
        <v>19.100000000000001</v>
      </c>
      <c r="G7" s="15">
        <v>14.862453582350373</v>
      </c>
      <c r="H7" s="15">
        <v>23.236497924858018</v>
      </c>
      <c r="I7" s="15">
        <v>0.68618638194506376</v>
      </c>
      <c r="J7" s="15">
        <v>0.15000000596046448</v>
      </c>
      <c r="K7" s="15">
        <v>1.8500000238418579</v>
      </c>
    </row>
    <row r="8" spans="1:11" x14ac:dyDescent="0.25">
      <c r="A8" s="14" t="s">
        <v>82</v>
      </c>
      <c r="B8" s="14" t="s">
        <v>19</v>
      </c>
      <c r="C8" s="14">
        <v>69</v>
      </c>
      <c r="D8" s="13">
        <v>538</v>
      </c>
      <c r="E8" s="14">
        <v>17</v>
      </c>
      <c r="F8" s="14">
        <v>31.3</v>
      </c>
      <c r="G8" s="15">
        <v>25.4</v>
      </c>
      <c r="H8" s="15">
        <v>37.299999999999997</v>
      </c>
      <c r="I8" s="15">
        <v>10.09537156905828</v>
      </c>
      <c r="J8" s="15">
        <v>5.8000001907348633</v>
      </c>
      <c r="K8" s="15">
        <v>16.5</v>
      </c>
    </row>
    <row r="9" spans="1:11" x14ac:dyDescent="0.25">
      <c r="A9" s="14" t="s">
        <v>82</v>
      </c>
      <c r="B9" s="14" t="s">
        <v>20</v>
      </c>
      <c r="C9" s="14">
        <v>79</v>
      </c>
      <c r="D9" s="13">
        <v>401</v>
      </c>
      <c r="E9" s="14">
        <v>25</v>
      </c>
      <c r="F9" s="14">
        <v>36.6</v>
      </c>
      <c r="G9" s="15">
        <v>28.3</v>
      </c>
      <c r="H9" s="15">
        <v>44.9</v>
      </c>
      <c r="I9" s="15">
        <v>17.033917937396943</v>
      </c>
      <c r="J9" s="15">
        <v>10.699999809265137</v>
      </c>
      <c r="K9" s="15">
        <v>26.049999237060547</v>
      </c>
    </row>
    <row r="10" spans="1:11" x14ac:dyDescent="0.25">
      <c r="A10" s="14" t="s">
        <v>82</v>
      </c>
      <c r="B10" s="14" t="s">
        <v>21</v>
      </c>
      <c r="C10" s="14">
        <v>88</v>
      </c>
      <c r="D10" s="13">
        <v>149</v>
      </c>
      <c r="E10" s="14">
        <v>16</v>
      </c>
      <c r="F10" s="14">
        <v>42.1</v>
      </c>
      <c r="G10" s="15">
        <v>31.1</v>
      </c>
      <c r="H10" s="15">
        <v>53.1</v>
      </c>
      <c r="I10" s="15">
        <v>25.506544022700822</v>
      </c>
      <c r="J10" s="15">
        <v>14.399999618530273</v>
      </c>
      <c r="K10" s="15">
        <v>41.5</v>
      </c>
    </row>
    <row r="11" spans="1:11" x14ac:dyDescent="0.25">
      <c r="A11" s="14" t="s">
        <v>100</v>
      </c>
      <c r="B11" s="14" t="s">
        <v>98</v>
      </c>
      <c r="C11" s="12">
        <v>33</v>
      </c>
      <c r="D11" s="13">
        <v>25051209</v>
      </c>
      <c r="E11" s="13">
        <v>1035</v>
      </c>
      <c r="F11" s="14">
        <v>6.1</v>
      </c>
      <c r="G11" s="14">
        <v>4.9000000000000004</v>
      </c>
      <c r="H11" s="14">
        <v>7.5</v>
      </c>
      <c r="I11" s="7">
        <f>100*E11/(0.01*F11*$D11)</f>
        <v>6.7730116796974146E-2</v>
      </c>
      <c r="J11" s="7">
        <f>100*$E11/(0.01*H11*$D11)</f>
        <v>5.5087161661538972E-2</v>
      </c>
      <c r="K11" s="7">
        <f>100*$E11/(0.01*G11*$D11)</f>
        <v>8.4317084175824938E-2</v>
      </c>
    </row>
    <row r="12" spans="1:11" x14ac:dyDescent="0.25">
      <c r="A12" s="14" t="s">
        <v>100</v>
      </c>
      <c r="B12" s="14" t="s">
        <v>40</v>
      </c>
      <c r="C12" s="12">
        <v>59</v>
      </c>
      <c r="D12" s="13">
        <v>15737992</v>
      </c>
      <c r="E12" s="13">
        <v>7118</v>
      </c>
      <c r="F12" s="14">
        <v>4.8</v>
      </c>
      <c r="G12" s="14">
        <v>4</v>
      </c>
      <c r="H12" s="14">
        <v>5.8000000000000007</v>
      </c>
      <c r="I12" s="7">
        <f>100*E12/(0.01*F12*$D12)</f>
        <v>0.94225277701670362</v>
      </c>
      <c r="J12" s="7">
        <f>100*$E12/(0.01*H12*$D12)</f>
        <v>0.77979540166899597</v>
      </c>
      <c r="K12" s="7">
        <f>100*$E12/(0.01*G12*$D12)</f>
        <v>1.1307033324200444</v>
      </c>
    </row>
    <row r="13" spans="1:11" x14ac:dyDescent="0.25">
      <c r="A13" s="14" t="s">
        <v>100</v>
      </c>
      <c r="B13" s="14" t="s">
        <v>56</v>
      </c>
      <c r="C13" s="12">
        <v>78.202626740352983</v>
      </c>
      <c r="D13" s="13">
        <v>8781911</v>
      </c>
      <c r="E13" s="13">
        <v>42834</v>
      </c>
      <c r="F13" s="14">
        <v>3.9</v>
      </c>
      <c r="G13" s="14">
        <v>3</v>
      </c>
      <c r="H13" s="14">
        <v>5.2</v>
      </c>
      <c r="I13" s="7">
        <f>100*E13/(0.01*F13*$D13)</f>
        <v>12.506477147259774</v>
      </c>
      <c r="J13" s="7">
        <f>100*$E13/(0.01*H13*$D13)</f>
        <v>9.3798578604448295</v>
      </c>
      <c r="K13" s="7">
        <f>100*$E13/(0.01*G13*$D13)</f>
        <v>16.258420291437705</v>
      </c>
    </row>
    <row r="14" spans="1:11" x14ac:dyDescent="0.25">
      <c r="A14" s="14" t="s">
        <v>88</v>
      </c>
      <c r="B14" s="14" t="s">
        <v>41</v>
      </c>
      <c r="C14" s="12">
        <v>14.839274633411078</v>
      </c>
      <c r="D14" s="13">
        <v>23562155</v>
      </c>
      <c r="E14" s="14">
        <v>82</v>
      </c>
      <c r="F14" s="15">
        <v>10.8</v>
      </c>
      <c r="G14" s="15">
        <v>9.4</v>
      </c>
      <c r="H14" s="15">
        <v>12.3</v>
      </c>
      <c r="I14" s="7">
        <v>3.2223676453162252E-3</v>
      </c>
      <c r="J14" s="7">
        <v>2.8293959812532707E-3</v>
      </c>
      <c r="K14" s="7">
        <v>3.7022947414271528E-3</v>
      </c>
    </row>
    <row r="15" spans="1:11" x14ac:dyDescent="0.25">
      <c r="A15" s="14" t="s">
        <v>88</v>
      </c>
      <c r="B15" s="14" t="s">
        <v>26</v>
      </c>
      <c r="C15" s="12">
        <v>34.470381318886695</v>
      </c>
      <c r="D15" s="13">
        <v>8641455</v>
      </c>
      <c r="E15" s="14">
        <v>203</v>
      </c>
      <c r="F15" s="15">
        <v>8.1999999999999993</v>
      </c>
      <c r="G15" s="15">
        <v>7.2</v>
      </c>
      <c r="H15" s="15">
        <v>9.3000000000000007</v>
      </c>
      <c r="I15" s="7">
        <v>2.8648066281633834E-2</v>
      </c>
      <c r="J15" s="7">
        <v>2.525958532359112E-2</v>
      </c>
      <c r="K15" s="7">
        <v>3.262696437630519E-2</v>
      </c>
    </row>
    <row r="16" spans="1:11" x14ac:dyDescent="0.25">
      <c r="A16" s="14" t="s">
        <v>88</v>
      </c>
      <c r="B16" s="14" t="s">
        <v>27</v>
      </c>
      <c r="C16" s="12">
        <v>44.631997155860532</v>
      </c>
      <c r="D16" s="13">
        <v>8179627</v>
      </c>
      <c r="E16" s="14">
        <v>673</v>
      </c>
      <c r="F16" s="15">
        <v>7.2</v>
      </c>
      <c r="G16" s="15">
        <v>6.2</v>
      </c>
      <c r="H16" s="15">
        <v>8.4</v>
      </c>
      <c r="I16" s="7">
        <v>0.11427443112286441</v>
      </c>
      <c r="J16" s="7">
        <v>9.7949512391026644E-2</v>
      </c>
      <c r="K16" s="7">
        <v>0.13270579098139093</v>
      </c>
    </row>
    <row r="17" spans="1:11" x14ac:dyDescent="0.25">
      <c r="A17" s="14" t="s">
        <v>88</v>
      </c>
      <c r="B17" s="14" t="s">
        <v>23</v>
      </c>
      <c r="C17" s="12">
        <v>54.404068199836892</v>
      </c>
      <c r="D17" s="13">
        <v>8810285</v>
      </c>
      <c r="E17" s="13">
        <v>2264</v>
      </c>
      <c r="F17" s="15">
        <v>7.1</v>
      </c>
      <c r="G17" s="15">
        <v>6.2</v>
      </c>
      <c r="H17" s="15">
        <v>8</v>
      </c>
      <c r="I17" s="7">
        <v>0.36193294477604271</v>
      </c>
      <c r="J17" s="7">
        <v>0.32121548848873788</v>
      </c>
      <c r="K17" s="7">
        <v>0.41447159804998435</v>
      </c>
    </row>
    <row r="18" spans="1:11" x14ac:dyDescent="0.25">
      <c r="A18" s="14" t="s">
        <v>88</v>
      </c>
      <c r="B18" s="14" t="s">
        <v>24</v>
      </c>
      <c r="C18" s="12">
        <v>64.318902055182178</v>
      </c>
      <c r="D18" s="13">
        <v>6927707</v>
      </c>
      <c r="E18" s="13">
        <v>4854</v>
      </c>
      <c r="F18" s="15">
        <v>6.4</v>
      </c>
      <c r="G18" s="15">
        <v>5.6</v>
      </c>
      <c r="H18" s="15">
        <v>7.2</v>
      </c>
      <c r="I18" s="7">
        <v>1.0947886508479645</v>
      </c>
      <c r="J18" s="7">
        <v>0.97314546742041286</v>
      </c>
      <c r="K18" s="7">
        <v>1.2511870295405312</v>
      </c>
    </row>
    <row r="19" spans="1:11" x14ac:dyDescent="0.25">
      <c r="A19" s="14" t="s">
        <v>88</v>
      </c>
      <c r="B19" s="14" t="s">
        <v>56</v>
      </c>
      <c r="C19" s="12">
        <v>78.202626740352983</v>
      </c>
      <c r="D19" s="13">
        <v>8781911</v>
      </c>
      <c r="E19" s="13">
        <v>42834</v>
      </c>
      <c r="F19" s="15">
        <v>5.4</v>
      </c>
      <c r="G19" s="15">
        <v>4.7</v>
      </c>
      <c r="H19" s="15">
        <v>6.1</v>
      </c>
      <c r="I19" s="7">
        <v>9.0324557174653908</v>
      </c>
      <c r="J19" s="7">
        <v>7.9959444056251012</v>
      </c>
      <c r="K19" s="7">
        <v>10.37771507964109</v>
      </c>
    </row>
    <row r="20" spans="1:11" x14ac:dyDescent="0.25">
      <c r="A20" s="14" t="s">
        <v>99</v>
      </c>
      <c r="B20" s="3" t="s">
        <v>87</v>
      </c>
      <c r="C20" s="12">
        <v>31.5</v>
      </c>
      <c r="D20" s="13">
        <v>1227871</v>
      </c>
      <c r="E20" s="13">
        <v>3</v>
      </c>
      <c r="F20" s="14">
        <v>1.8</v>
      </c>
      <c r="G20" s="14">
        <v>0.6</v>
      </c>
      <c r="H20" s="14">
        <v>3.5</v>
      </c>
      <c r="I20" s="7">
        <v>1.3573630020308864E-2</v>
      </c>
      <c r="J20" s="7">
        <v>6.9807240104445591E-3</v>
      </c>
      <c r="K20" s="7">
        <v>4.0720890060926593E-2</v>
      </c>
    </row>
    <row r="21" spans="1:11" x14ac:dyDescent="0.25">
      <c r="A21" s="14" t="s">
        <v>99</v>
      </c>
      <c r="B21" s="3" t="s">
        <v>18</v>
      </c>
      <c r="C21" s="12">
        <v>54.5</v>
      </c>
      <c r="D21" s="13">
        <v>631564</v>
      </c>
      <c r="E21" s="32">
        <v>24</v>
      </c>
      <c r="F21" s="14">
        <v>2.9</v>
      </c>
      <c r="G21" s="14">
        <v>0.9</v>
      </c>
      <c r="H21" s="14">
        <v>5.2</v>
      </c>
      <c r="I21" s="7">
        <v>0.13103758398144158</v>
      </c>
      <c r="J21" s="7">
        <v>7.3078652605034725E-2</v>
      </c>
      <c r="K21" s="7">
        <v>0.4222322150513117</v>
      </c>
    </row>
    <row r="22" spans="1:11" x14ac:dyDescent="0.25">
      <c r="A22" s="14" t="s">
        <v>99</v>
      </c>
      <c r="B22" s="3" t="s">
        <v>15</v>
      </c>
      <c r="C22" s="12">
        <v>75</v>
      </c>
      <c r="D22" s="13">
        <v>365872</v>
      </c>
      <c r="E22" s="32">
        <v>71</v>
      </c>
      <c r="F22" s="14">
        <v>2.7</v>
      </c>
      <c r="G22" s="14">
        <v>0.9</v>
      </c>
      <c r="H22" s="14">
        <v>5</v>
      </c>
      <c r="I22" s="7">
        <v>0.71872939979818873</v>
      </c>
      <c r="J22" s="7">
        <v>0.38811387589102198</v>
      </c>
      <c r="K22" s="7">
        <v>2.1561881993945664</v>
      </c>
    </row>
    <row r="24" spans="1:11" x14ac:dyDescent="0.25">
      <c r="D24" s="36"/>
      <c r="E24" s="36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07C74-3256-473B-845A-5C3B1524FEC6}">
  <dimension ref="A1:I193"/>
  <sheetViews>
    <sheetView workbookViewId="0">
      <selection activeCell="I12" sqref="I12"/>
    </sheetView>
  </sheetViews>
  <sheetFormatPr defaultRowHeight="15" x14ac:dyDescent="0.25"/>
  <cols>
    <col min="1" max="1" width="9.140625" style="15"/>
    <col min="2" max="2" width="12.140625" style="14" customWidth="1"/>
    <col min="3" max="3" width="13.7109375" style="14" customWidth="1"/>
    <col min="4" max="4" width="14.28515625" style="14" customWidth="1"/>
    <col min="5" max="5" width="13.85546875" style="14" customWidth="1"/>
    <col min="6" max="6" width="14.85546875" style="14" customWidth="1"/>
  </cols>
  <sheetData>
    <row r="1" spans="1:9" x14ac:dyDescent="0.25">
      <c r="A1" s="34"/>
      <c r="B1" s="41" t="s">
        <v>89</v>
      </c>
      <c r="C1" s="42" t="s">
        <v>84</v>
      </c>
      <c r="D1" s="42"/>
      <c r="E1" s="42" t="s">
        <v>101</v>
      </c>
      <c r="F1" s="42"/>
    </row>
    <row r="2" spans="1:9" x14ac:dyDescent="0.25">
      <c r="A2" s="34" t="s">
        <v>90</v>
      </c>
      <c r="B2" s="41"/>
      <c r="C2" s="40" t="s">
        <v>85</v>
      </c>
      <c r="D2" s="40" t="s">
        <v>86</v>
      </c>
      <c r="E2" s="40" t="s">
        <v>85</v>
      </c>
      <c r="F2" s="40" t="s">
        <v>86</v>
      </c>
    </row>
    <row r="3" spans="1:9" x14ac:dyDescent="0.25">
      <c r="A3" s="15">
        <v>1</v>
      </c>
      <c r="B3" s="37">
        <v>6.0607813065871596E-4</v>
      </c>
      <c r="C3" s="37">
        <v>4.3201478547416627E-4</v>
      </c>
      <c r="D3" s="37">
        <v>8.5027352906763554E-4</v>
      </c>
      <c r="E3" s="37">
        <v>1.5991828695405275E-4</v>
      </c>
      <c r="F3" s="37">
        <v>2.2969900164753199E-3</v>
      </c>
      <c r="H3" s="38"/>
      <c r="I3" s="38"/>
    </row>
    <row r="4" spans="1:9" x14ac:dyDescent="0.25">
      <c r="A4" s="15">
        <v>1.5</v>
      </c>
      <c r="B4" s="37">
        <v>6.433911039493978E-4</v>
      </c>
      <c r="C4" s="37">
        <v>4.5988830970600247E-4</v>
      </c>
      <c r="D4" s="37">
        <v>9.0011453721672297E-4</v>
      </c>
      <c r="E4" s="37">
        <v>1.6988311836030334E-4</v>
      </c>
      <c r="F4" s="37">
        <v>2.4366879370063543E-3</v>
      </c>
      <c r="H4" s="38"/>
      <c r="I4" s="38"/>
    </row>
    <row r="5" spans="1:9" x14ac:dyDescent="0.25">
      <c r="A5" s="15">
        <v>2</v>
      </c>
      <c r="B5" s="37">
        <v>6.8300159182399511E-4</v>
      </c>
      <c r="C5" s="37">
        <v>4.8955832608044147E-4</v>
      </c>
      <c r="D5" s="37">
        <v>9.528816444799304E-4</v>
      </c>
      <c r="E5" s="37">
        <v>1.8046784680336714E-4</v>
      </c>
      <c r="F5" s="37">
        <v>2.5849002413451672E-3</v>
      </c>
      <c r="H5" s="38"/>
      <c r="I5" s="38"/>
    </row>
    <row r="6" spans="1:9" x14ac:dyDescent="0.25">
      <c r="A6" s="15">
        <v>2.5</v>
      </c>
      <c r="B6" s="37">
        <v>7.2505068965256214E-4</v>
      </c>
      <c r="C6" s="37">
        <v>5.211401148699224E-4</v>
      </c>
      <c r="D6" s="37">
        <v>1.0087469127029181E-3</v>
      </c>
      <c r="E6" s="37">
        <v>1.9171061285305768E-4</v>
      </c>
      <c r="F6" s="37">
        <v>2.7421459089964628E-3</v>
      </c>
      <c r="H6" s="38"/>
      <c r="I6" s="38"/>
    </row>
    <row r="7" spans="1:9" x14ac:dyDescent="0.25">
      <c r="A7" s="15">
        <v>3</v>
      </c>
      <c r="B7" s="37">
        <v>7.6968851499259472E-4</v>
      </c>
      <c r="C7" s="37">
        <v>5.5475655244663358E-4</v>
      </c>
      <c r="D7" s="37">
        <v>1.0678925318643451E-3</v>
      </c>
      <c r="E7" s="37">
        <v>2.0365259842947125E-4</v>
      </c>
      <c r="F7" s="37">
        <v>2.9089753516018391E-3</v>
      </c>
      <c r="H7" s="38"/>
      <c r="I7" s="38"/>
    </row>
    <row r="8" spans="1:9" x14ac:dyDescent="0.25">
      <c r="A8" s="15">
        <v>3.5</v>
      </c>
      <c r="B8" s="37">
        <v>8.1707449862733483E-4</v>
      </c>
      <c r="C8" s="37">
        <v>5.9053866425529122E-4</v>
      </c>
      <c r="D8" s="37">
        <v>1.1305114021524787E-3</v>
      </c>
      <c r="E8" s="37">
        <v>2.1633703727275133E-4</v>
      </c>
      <c r="F8" s="37">
        <v>3.0859764665365219E-3</v>
      </c>
      <c r="H8" s="38"/>
      <c r="I8" s="38"/>
    </row>
    <row r="9" spans="1:9" x14ac:dyDescent="0.25">
      <c r="A9" s="15">
        <v>4</v>
      </c>
      <c r="B9" s="37">
        <v>8.6737779201939702E-4</v>
      </c>
      <c r="C9" s="37">
        <v>6.286254501901567E-4</v>
      </c>
      <c r="D9" s="37">
        <v>1.1968084145337343E-3</v>
      </c>
      <c r="E9" s="37">
        <v>2.2980976791586727E-4</v>
      </c>
      <c r="F9" s="37">
        <v>3.2737678848206997E-3</v>
      </c>
    </row>
    <row r="10" spans="1:9" x14ac:dyDescent="0.25">
      <c r="A10" s="15">
        <v>4.5</v>
      </c>
      <c r="B10" s="37">
        <v>9.2077755834907293E-4</v>
      </c>
      <c r="C10" s="37">
        <v>6.6916510695591569E-4</v>
      </c>
      <c r="D10" s="37">
        <v>1.2669987045228481E-3</v>
      </c>
      <c r="E10" s="37">
        <v>2.4412013590335846E-4</v>
      </c>
      <c r="F10" s="37">
        <v>3.4730085171759129E-3</v>
      </c>
    </row>
    <row r="11" spans="1:9" x14ac:dyDescent="0.25">
      <c r="A11" s="15">
        <v>5</v>
      </c>
      <c r="B11" s="37">
        <v>9.7746530082076788E-4</v>
      </c>
      <c r="C11" s="37">
        <v>7.1231543552130461E-4</v>
      </c>
      <c r="D11" s="37">
        <v>1.3413138221949339E-3</v>
      </c>
      <c r="E11" s="37">
        <v>2.5931987329386175E-4</v>
      </c>
      <c r="F11" s="37">
        <v>3.6844012793153524E-3</v>
      </c>
    </row>
    <row r="12" spans="1:9" x14ac:dyDescent="0.25">
      <c r="A12" s="15">
        <v>5.5</v>
      </c>
      <c r="B12" s="37">
        <v>1.0376431746408343E-3</v>
      </c>
      <c r="C12" s="37">
        <v>7.5824459781870246E-4</v>
      </c>
      <c r="D12" s="37">
        <v>1.4199946308508515E-3</v>
      </c>
      <c r="E12" s="37">
        <v>2.7546417550183833E-4</v>
      </c>
      <c r="F12" s="37">
        <v>3.9086872711777687E-3</v>
      </c>
    </row>
    <row r="13" spans="1:9" x14ac:dyDescent="0.25">
      <c r="A13" s="15">
        <v>6</v>
      </c>
      <c r="B13" s="37">
        <v>1.1015257332473993E-3</v>
      </c>
      <c r="C13" s="37">
        <v>8.0713024362921715E-4</v>
      </c>
      <c r="D13" s="37">
        <v>1.503300154581666E-3</v>
      </c>
      <c r="E13" s="37">
        <v>2.9261159943416715E-4</v>
      </c>
      <c r="F13" s="37">
        <v>4.1466536931693554E-3</v>
      </c>
    </row>
    <row r="14" spans="1:9" x14ac:dyDescent="0.25">
      <c r="A14" s="15">
        <v>6.5</v>
      </c>
      <c r="B14" s="37">
        <v>1.1693413835018873E-3</v>
      </c>
      <c r="C14" s="37">
        <v>8.5916317766532302E-4</v>
      </c>
      <c r="D14" s="37">
        <v>1.5915011754259467E-3</v>
      </c>
      <c r="E14" s="37">
        <v>3.108243690803647E-4</v>
      </c>
      <c r="F14" s="37">
        <v>4.3991375714540482E-3</v>
      </c>
    </row>
    <row r="15" spans="1:9" x14ac:dyDescent="0.25">
      <c r="A15" s="15">
        <v>7</v>
      </c>
      <c r="B15" s="37">
        <v>1.2413320364430547E-3</v>
      </c>
      <c r="C15" s="37">
        <v>9.1454474022611976E-4</v>
      </c>
      <c r="D15" s="37">
        <v>1.6848875675350428E-3</v>
      </c>
      <c r="E15" s="37">
        <v>3.3016855013556778E-4</v>
      </c>
      <c r="F15" s="37">
        <v>4.6670259907841682E-3</v>
      </c>
    </row>
    <row r="16" spans="1:9" x14ac:dyDescent="0.25">
      <c r="A16" s="15">
        <v>7.5</v>
      </c>
      <c r="B16" s="37">
        <v>1.3177541550248861E-3</v>
      </c>
      <c r="C16" s="37">
        <v>9.7349024144932628E-4</v>
      </c>
      <c r="D16" s="37">
        <v>1.7837630584836006E-3</v>
      </c>
      <c r="E16" s="37">
        <v>3.5071407910436392E-4</v>
      </c>
      <c r="F16" s="37">
        <v>4.9512581899762154E-3</v>
      </c>
    </row>
    <row r="17" spans="1:6" x14ac:dyDescent="0.25">
      <c r="A17" s="15">
        <v>8</v>
      </c>
      <c r="B17" s="37">
        <v>1.3988818973302841E-3</v>
      </c>
      <c r="C17" s="37">
        <v>1.0362289613112807E-3</v>
      </c>
      <c r="D17" s="37">
        <v>1.8884536111727357E-3</v>
      </c>
      <c r="E17" s="37">
        <v>3.7253581103868783E-4</v>
      </c>
      <c r="F17" s="37">
        <v>5.252838134765625E-3</v>
      </c>
    </row>
    <row r="18" spans="1:6" x14ac:dyDescent="0.25">
      <c r="A18" s="15">
        <v>8.5</v>
      </c>
      <c r="B18" s="37">
        <v>1.4850042061880231E-3</v>
      </c>
      <c r="C18" s="37">
        <v>1.1030043242499232E-3</v>
      </c>
      <c r="D18" s="37">
        <v>1.99930090457201E-3</v>
      </c>
      <c r="E18" s="37">
        <v>3.9571267552673817E-4</v>
      </c>
      <c r="F18" s="37">
        <v>5.572824738919735E-3</v>
      </c>
    </row>
    <row r="19" spans="1:6" x14ac:dyDescent="0.25">
      <c r="A19" s="15">
        <v>9</v>
      </c>
      <c r="B19" s="37">
        <v>1.5764286508783698E-3</v>
      </c>
      <c r="C19" s="37">
        <v>1.1740747140720487E-3</v>
      </c>
      <c r="D19" s="37">
        <v>2.1166687365621328E-3</v>
      </c>
      <c r="E19" s="37">
        <v>4.2032863711938262E-4</v>
      </c>
      <c r="F19" s="37">
        <v>5.912343505769968E-3</v>
      </c>
    </row>
    <row r="20" spans="1:6" x14ac:dyDescent="0.25">
      <c r="A20" s="15">
        <v>9.5</v>
      </c>
      <c r="B20" s="37">
        <v>1.673481659963727E-3</v>
      </c>
      <c r="C20" s="37">
        <v>1.2497162679210305E-3</v>
      </c>
      <c r="D20" s="37">
        <v>2.2409416269510984E-3</v>
      </c>
      <c r="E20" s="37">
        <v>4.4647289905697107E-4</v>
      </c>
      <c r="F20" s="37">
        <v>6.2725888565182686E-3</v>
      </c>
    </row>
    <row r="21" spans="1:6" x14ac:dyDescent="0.25">
      <c r="A21" s="15">
        <v>10</v>
      </c>
      <c r="B21" s="37">
        <v>1.7765098018571734E-3</v>
      </c>
      <c r="C21" s="37">
        <v>1.3302215375006199E-3</v>
      </c>
      <c r="D21" s="37">
        <v>2.3725274950265884E-3</v>
      </c>
      <c r="E21" s="37">
        <v>4.7424016520380974E-4</v>
      </c>
      <c r="F21" s="37">
        <v>6.6548287868499756E-3</v>
      </c>
    </row>
    <row r="22" spans="1:6" x14ac:dyDescent="0.25">
      <c r="A22" s="15">
        <v>10.5</v>
      </c>
      <c r="B22" s="18">
        <v>1.8858800176531076E-3</v>
      </c>
      <c r="C22" s="18">
        <v>1.4159026322886348E-3</v>
      </c>
      <c r="D22" s="18">
        <v>2.5118559133261442E-3</v>
      </c>
      <c r="E22" s="18">
        <v>5.0373072735965252E-4</v>
      </c>
      <c r="F22" s="18">
        <v>7.0604053325951099E-3</v>
      </c>
    </row>
    <row r="23" spans="1:6" x14ac:dyDescent="0.25">
      <c r="A23" s="15">
        <v>11</v>
      </c>
      <c r="B23" s="18">
        <v>2.0019845105707645E-3</v>
      </c>
      <c r="C23" s="18">
        <v>1.507092616520822E-3</v>
      </c>
      <c r="D23" s="18">
        <v>2.6593864895403385E-3</v>
      </c>
      <c r="E23" s="18">
        <v>5.3505186224356294E-4</v>
      </c>
      <c r="F23" s="18">
        <v>7.4907536618411541E-3</v>
      </c>
    </row>
    <row r="24" spans="1:6" x14ac:dyDescent="0.25">
      <c r="A24" s="15">
        <v>11.5</v>
      </c>
      <c r="B24" s="18">
        <v>2.1252369042485952E-3</v>
      </c>
      <c r="C24" s="18">
        <v>1.6041425988078117E-3</v>
      </c>
      <c r="D24" s="18">
        <v>2.8156049083918333E-3</v>
      </c>
      <c r="E24" s="18">
        <v>5.683164345100522E-4</v>
      </c>
      <c r="F24" s="18">
        <v>7.9473890364170074E-3</v>
      </c>
    </row>
    <row r="25" spans="1:6" x14ac:dyDescent="0.25">
      <c r="A25" s="15">
        <v>12</v>
      </c>
      <c r="B25" s="18">
        <v>2.2560772486031055E-3</v>
      </c>
      <c r="C25" s="18">
        <v>1.7074298812076449E-3</v>
      </c>
      <c r="D25" s="18">
        <v>2.9810213018208742E-3</v>
      </c>
      <c r="E25" s="18">
        <v>6.0364505043253303E-4</v>
      </c>
      <c r="F25" s="18">
        <v>8.4319170564413071E-3</v>
      </c>
    </row>
    <row r="26" spans="1:6" x14ac:dyDescent="0.25">
      <c r="A26" s="15">
        <v>12.5</v>
      </c>
      <c r="B26" s="18">
        <v>2.3949730675667524E-3</v>
      </c>
      <c r="C26" s="18">
        <v>1.8173529533669353E-3</v>
      </c>
      <c r="D26" s="18">
        <v>3.1561816576868296E-3</v>
      </c>
      <c r="E26" s="18">
        <v>6.4116553403437138E-4</v>
      </c>
      <c r="F26" s="18">
        <v>8.9460453018546104E-3</v>
      </c>
    </row>
    <row r="27" spans="1:6" x14ac:dyDescent="0.25">
      <c r="A27" s="15">
        <v>13</v>
      </c>
      <c r="B27" s="18">
        <v>2.5424198247492313E-3</v>
      </c>
      <c r="C27" s="18">
        <v>1.9343370804563165E-3</v>
      </c>
      <c r="D27" s="18">
        <v>3.3416610676795244E-3</v>
      </c>
      <c r="E27" s="18">
        <v>6.8101356737315655E-4</v>
      </c>
      <c r="F27" s="18">
        <v>9.4915861263871193E-3</v>
      </c>
    </row>
    <row r="28" spans="1:6" x14ac:dyDescent="0.25">
      <c r="A28" s="15">
        <v>13.5</v>
      </c>
      <c r="B28" s="18">
        <v>2.698943018913269E-3</v>
      </c>
      <c r="C28" s="18">
        <v>2.0588338375091553E-3</v>
      </c>
      <c r="D28" s="18">
        <v>3.5380676854401827E-3</v>
      </c>
      <c r="E28" s="18">
        <v>7.2333303978666663E-4</v>
      </c>
      <c r="F28" s="18">
        <v>1.0070456191897392E-2</v>
      </c>
    </row>
    <row r="29" spans="1:6" x14ac:dyDescent="0.25">
      <c r="A29" s="15">
        <v>14</v>
      </c>
      <c r="B29" s="18">
        <v>2.8651037719100714E-3</v>
      </c>
      <c r="C29" s="18">
        <v>2.1913247182965279E-3</v>
      </c>
      <c r="D29" s="18">
        <v>3.7460536696016788E-3</v>
      </c>
      <c r="E29" s="18">
        <v>7.6827715383842587E-4</v>
      </c>
      <c r="F29" s="18">
        <v>1.068471185863018E-2</v>
      </c>
    </row>
    <row r="30" spans="1:6" x14ac:dyDescent="0.25">
      <c r="A30" s="15">
        <v>14.5</v>
      </c>
      <c r="B30" s="18">
        <v>3.0414944048970938E-3</v>
      </c>
      <c r="C30" s="18">
        <v>2.3323216009885073E-3</v>
      </c>
      <c r="D30" s="18">
        <v>3.9663002826273441E-3</v>
      </c>
      <c r="E30" s="18">
        <v>8.1600877456367016E-4</v>
      </c>
      <c r="F30" s="18">
        <v>1.1336504481732845E-2</v>
      </c>
    </row>
    <row r="31" spans="1:6" x14ac:dyDescent="0.25">
      <c r="A31" s="15">
        <v>15</v>
      </c>
      <c r="B31" s="18">
        <v>3.2287442591041327E-3</v>
      </c>
      <c r="C31" s="18">
        <v>2.482366980984807E-3</v>
      </c>
      <c r="D31" s="18">
        <v>4.1995360516011715E-3</v>
      </c>
      <c r="E31" s="18">
        <v>8.6669932352378964E-4</v>
      </c>
      <c r="F31" s="18">
        <v>1.2028150260448456E-2</v>
      </c>
    </row>
    <row r="32" spans="1:6" x14ac:dyDescent="0.25">
      <c r="A32" s="15">
        <v>15.5</v>
      </c>
      <c r="B32" s="18">
        <v>3.4275222569704056E-3</v>
      </c>
      <c r="C32" s="18">
        <v>2.6420413050800562E-3</v>
      </c>
      <c r="D32" s="18">
        <v>4.4465279206633568E-3</v>
      </c>
      <c r="E32" s="18">
        <v>9.2053302796557546E-4</v>
      </c>
      <c r="F32" s="18">
        <v>1.2762072496116161E-2</v>
      </c>
    </row>
    <row r="33" spans="1:6" x14ac:dyDescent="0.25">
      <c r="A33" s="15">
        <v>16</v>
      </c>
      <c r="B33" s="18">
        <v>3.6385382991284132E-3</v>
      </c>
      <c r="C33" s="18">
        <v>2.8119594790041447E-3</v>
      </c>
      <c r="D33" s="18">
        <v>4.7080907970666885E-3</v>
      </c>
      <c r="E33" s="18">
        <v>9.7770360298454762E-4</v>
      </c>
      <c r="F33" s="18">
        <v>1.3540873304009438E-2</v>
      </c>
    </row>
    <row r="34" spans="1:6" x14ac:dyDescent="0.25">
      <c r="A34" s="15">
        <v>16.5</v>
      </c>
      <c r="B34" s="18">
        <v>3.8625434972345829E-3</v>
      </c>
      <c r="C34" s="18">
        <v>2.992772962898016E-3</v>
      </c>
      <c r="D34" s="18">
        <v>4.9850898794829845E-3</v>
      </c>
      <c r="E34" s="18">
        <v>1.0384172201156616E-3</v>
      </c>
      <c r="F34" s="18">
        <v>1.4367289841175079E-2</v>
      </c>
    </row>
    <row r="35" spans="1:6" x14ac:dyDescent="0.25">
      <c r="A35" s="15">
        <v>17</v>
      </c>
      <c r="B35" s="18">
        <v>4.1003413498401642E-3</v>
      </c>
      <c r="C35" s="18">
        <v>3.1851825769990683E-3</v>
      </c>
      <c r="D35" s="18">
        <v>5.2784415893256664E-3</v>
      </c>
      <c r="E35" s="18">
        <v>1.1028943117707968E-3</v>
      </c>
      <c r="F35" s="18">
        <v>1.5244252048432827E-2</v>
      </c>
    </row>
    <row r="36" spans="1:6" x14ac:dyDescent="0.25">
      <c r="A36" s="15">
        <v>17.5</v>
      </c>
      <c r="B36" s="18">
        <v>4.3527795933187008E-3</v>
      </c>
      <c r="C36" s="18">
        <v>3.3899270929396152E-3</v>
      </c>
      <c r="D36" s="18">
        <v>5.589114036411047E-3</v>
      </c>
      <c r="E36" s="18">
        <v>1.1713665444403887E-3</v>
      </c>
      <c r="F36" s="18">
        <v>1.6174858435988426E-2</v>
      </c>
    </row>
    <row r="37" spans="1:6" x14ac:dyDescent="0.25">
      <c r="A37" s="15">
        <v>18</v>
      </c>
      <c r="B37" s="18">
        <v>4.6207588165998459E-3</v>
      </c>
      <c r="C37" s="18">
        <v>3.6077911499887705E-3</v>
      </c>
      <c r="D37" s="18">
        <v>5.9181400574743748E-3</v>
      </c>
      <c r="E37" s="18">
        <v>1.2440815335139632E-3</v>
      </c>
      <c r="F37" s="18">
        <v>1.7162390053272247E-2</v>
      </c>
    </row>
    <row r="38" spans="1:6" x14ac:dyDescent="0.25">
      <c r="A38" s="15">
        <v>18.5</v>
      </c>
      <c r="B38" s="18">
        <v>4.9052364192903042E-3</v>
      </c>
      <c r="C38" s="18">
        <v>3.8396150339394808E-3</v>
      </c>
      <c r="D38" s="18">
        <v>6.2666037119925022E-3</v>
      </c>
      <c r="E38" s="18">
        <v>1.3213009806349874E-3</v>
      </c>
      <c r="F38" s="18">
        <v>1.8210345879197121E-2</v>
      </c>
    </row>
    <row r="39" spans="1:6" x14ac:dyDescent="0.25">
      <c r="A39" s="15">
        <v>19</v>
      </c>
      <c r="B39" s="18">
        <v>5.2072256803512573E-3</v>
      </c>
      <c r="C39" s="18">
        <v>4.0862862952053547E-3</v>
      </c>
      <c r="D39" s="18">
        <v>6.6356584429740906E-3</v>
      </c>
      <c r="E39" s="18">
        <v>1.4033032348379493E-3</v>
      </c>
      <c r="F39" s="18">
        <v>1.9322402775287628E-2</v>
      </c>
    </row>
    <row r="40" spans="1:6" x14ac:dyDescent="0.25">
      <c r="A40" s="15">
        <v>19.5</v>
      </c>
      <c r="B40" s="18">
        <v>5.5278092622756958E-3</v>
      </c>
      <c r="C40" s="18">
        <v>4.3487525545060635E-3</v>
      </c>
      <c r="D40" s="18">
        <v>7.0265377871692181E-3</v>
      </c>
      <c r="E40" s="18">
        <v>1.490385620854795E-3</v>
      </c>
      <c r="F40" s="18">
        <v>2.0502528175711632E-2</v>
      </c>
    </row>
    <row r="41" spans="1:6" x14ac:dyDescent="0.25">
      <c r="A41" s="15">
        <v>20</v>
      </c>
      <c r="B41" s="18">
        <v>5.8681294322013855E-3</v>
      </c>
      <c r="C41" s="18">
        <v>4.6280203387141228E-3</v>
      </c>
      <c r="D41" s="18">
        <v>7.440534420311451E-3</v>
      </c>
      <c r="E41" s="18">
        <v>1.5828604809939861E-3</v>
      </c>
      <c r="F41" s="18">
        <v>2.1754881367087364E-2</v>
      </c>
    </row>
    <row r="42" spans="1:6" x14ac:dyDescent="0.25">
      <c r="A42" s="15">
        <v>20.5</v>
      </c>
      <c r="B42" s="18">
        <v>6.2294015660881996E-3</v>
      </c>
      <c r="C42" s="18">
        <v>4.9251606687903404E-3</v>
      </c>
      <c r="D42" s="18">
        <v>7.8790206462144852E-3</v>
      </c>
      <c r="E42" s="18">
        <v>1.6810620436444879E-3</v>
      </c>
      <c r="F42" s="18">
        <v>2.3083886131644249E-2</v>
      </c>
    </row>
    <row r="43" spans="1:6" x14ac:dyDescent="0.25">
      <c r="A43" s="15">
        <v>21</v>
      </c>
      <c r="B43" s="18">
        <v>6.6129155457019806E-3</v>
      </c>
      <c r="C43" s="18">
        <v>5.24130929261446E-3</v>
      </c>
      <c r="D43" s="18">
        <v>8.3434600383043289E-3</v>
      </c>
      <c r="E43" s="18">
        <v>1.7853432800620794E-3</v>
      </c>
      <c r="F43" s="18">
        <v>2.4494253098964691E-2</v>
      </c>
    </row>
    <row r="44" spans="1:6" x14ac:dyDescent="0.25">
      <c r="A44" s="15">
        <v>21.5</v>
      </c>
      <c r="B44" s="18">
        <v>7.0200404152274132E-3</v>
      </c>
      <c r="C44" s="18">
        <v>5.5776741355657578E-3</v>
      </c>
      <c r="D44" s="18">
        <v>8.8353976607322693E-3</v>
      </c>
      <c r="E44" s="18">
        <v>1.896080793812871E-3</v>
      </c>
      <c r="F44" s="18">
        <v>2.5990964844822884E-2</v>
      </c>
    </row>
    <row r="45" spans="1:6" x14ac:dyDescent="0.25">
      <c r="A45" s="15">
        <v>22</v>
      </c>
      <c r="B45" s="18">
        <v>7.452226709574461E-3</v>
      </c>
      <c r="C45" s="18">
        <v>5.9355404227972031E-3</v>
      </c>
      <c r="D45" s="18">
        <v>9.3564661219716072E-3</v>
      </c>
      <c r="E45" s="18">
        <v>2.0136714447289705E-3</v>
      </c>
      <c r="F45" s="18">
        <v>2.7579309418797493E-2</v>
      </c>
    </row>
    <row r="46" spans="1:6" x14ac:dyDescent="0.25">
      <c r="A46" s="15">
        <v>22.5</v>
      </c>
      <c r="B46" s="18">
        <v>7.9110236838459969E-3</v>
      </c>
      <c r="C46" s="18">
        <v>6.3162771984934807E-3</v>
      </c>
      <c r="D46" s="18">
        <v>9.9084153771400452E-3</v>
      </c>
      <c r="E46" s="18">
        <v>2.1385415457189083E-3</v>
      </c>
      <c r="F46" s="18">
        <v>2.9264943674206734E-2</v>
      </c>
    </row>
    <row r="47" spans="1:6" x14ac:dyDescent="0.25">
      <c r="A47" s="15">
        <v>23</v>
      </c>
      <c r="B47" s="18">
        <v>8.3980672061443329E-3</v>
      </c>
      <c r="C47" s="18">
        <v>6.7213373258709908E-3</v>
      </c>
      <c r="D47" s="18">
        <v>1.0493080131709576E-2</v>
      </c>
      <c r="E47" s="18">
        <v>2.2711388301104307E-3</v>
      </c>
      <c r="F47" s="18">
        <v>3.1053811311721802E-2</v>
      </c>
    </row>
    <row r="48" spans="1:6" x14ac:dyDescent="0.25">
      <c r="A48" s="15">
        <v>23.5</v>
      </c>
      <c r="B48" s="18">
        <v>8.9150955900549889E-3</v>
      </c>
      <c r="C48" s="18">
        <v>7.1522612124681473E-3</v>
      </c>
      <c r="D48" s="18">
        <v>1.1112418957054615E-2</v>
      </c>
      <c r="E48" s="18">
        <v>2.4119415320456028E-3</v>
      </c>
      <c r="F48" s="18">
        <v>3.2952260226011276E-2</v>
      </c>
    </row>
    <row r="49" spans="1:6" x14ac:dyDescent="0.25">
      <c r="A49" s="15">
        <v>24</v>
      </c>
      <c r="B49" s="18">
        <v>9.4639547169208527E-3</v>
      </c>
      <c r="C49" s="18">
        <v>7.6106931082904339E-3</v>
      </c>
      <c r="D49" s="18">
        <v>1.1768498457968235E-2</v>
      </c>
      <c r="E49" s="18">
        <v>2.5614551268517971E-3</v>
      </c>
      <c r="F49" s="18">
        <v>3.4967012703418732E-2</v>
      </c>
    </row>
    <row r="50" spans="1:6" x14ac:dyDescent="0.25">
      <c r="A50" s="15">
        <v>24.5</v>
      </c>
      <c r="B50" s="18">
        <v>1.0046604089438915E-2</v>
      </c>
      <c r="C50" s="18">
        <v>8.0983741208910942E-3</v>
      </c>
      <c r="D50" s="18">
        <v>1.2463521212339401E-2</v>
      </c>
      <c r="E50" s="18">
        <v>2.720218850299716E-3</v>
      </c>
      <c r="F50" s="18">
        <v>3.7105195224285126E-2</v>
      </c>
    </row>
    <row r="51" spans="1:6" x14ac:dyDescent="0.25">
      <c r="A51" s="15">
        <v>25</v>
      </c>
      <c r="B51" s="18">
        <v>1.0665119625627995E-2</v>
      </c>
      <c r="C51" s="18">
        <v>8.6171515285968781E-3</v>
      </c>
      <c r="D51" s="18">
        <v>1.3199810869991779E-2</v>
      </c>
      <c r="E51" s="18">
        <v>2.8888008091598749E-3</v>
      </c>
      <c r="F51" s="18">
        <v>3.9374392479658127E-2</v>
      </c>
    </row>
    <row r="52" spans="1:6" x14ac:dyDescent="0.25">
      <c r="A52" s="15">
        <v>25.5</v>
      </c>
      <c r="B52" s="18">
        <v>1.132171880453825E-2</v>
      </c>
      <c r="C52" s="18">
        <v>9.1690095141530037E-3</v>
      </c>
      <c r="D52" s="18">
        <v>1.3979843817651272E-2</v>
      </c>
      <c r="E52" s="18">
        <v>3.0678100883960724E-3</v>
      </c>
      <c r="F52" s="18">
        <v>4.1782677173614502E-2</v>
      </c>
    </row>
    <row r="53" spans="1:6" x14ac:dyDescent="0.25">
      <c r="A53" s="15">
        <v>26</v>
      </c>
      <c r="B53" s="18">
        <v>1.201874203979969E-2</v>
      </c>
      <c r="C53" s="18">
        <v>9.7560277208685875E-3</v>
      </c>
      <c r="D53" s="18">
        <v>1.4806247316300869E-2</v>
      </c>
      <c r="E53" s="18">
        <v>3.2578899990767241E-3</v>
      </c>
      <c r="F53" s="18">
        <v>4.4338561594486237E-2</v>
      </c>
    </row>
    <row r="54" spans="1:6" x14ac:dyDescent="0.25">
      <c r="A54" s="15">
        <v>26.5</v>
      </c>
      <c r="B54" s="18">
        <v>1.2758677825331688E-2</v>
      </c>
      <c r="C54" s="18">
        <v>1.0380430147051811E-2</v>
      </c>
      <c r="D54" s="18">
        <v>1.5681801363825798E-2</v>
      </c>
      <c r="E54" s="18">
        <v>3.4597227349877357E-3</v>
      </c>
      <c r="F54" s="18">
        <v>4.7051128000020981E-2</v>
      </c>
    </row>
    <row r="55" spans="1:6" x14ac:dyDescent="0.25">
      <c r="A55" s="15">
        <v>27</v>
      </c>
      <c r="B55" s="18">
        <v>1.3544167391955853E-2</v>
      </c>
      <c r="C55" s="18">
        <v>1.1044585146009922E-2</v>
      </c>
      <c r="D55" s="18">
        <v>1.6609448939561844E-2</v>
      </c>
      <c r="E55" s="18">
        <v>3.6740347277373075E-3</v>
      </c>
      <c r="F55" s="18">
        <v>4.9929976463317871E-2</v>
      </c>
    </row>
    <row r="56" spans="1:6" x14ac:dyDescent="0.25">
      <c r="A56" s="15">
        <v>27.5</v>
      </c>
      <c r="B56" s="18">
        <v>1.4378015883266926E-2</v>
      </c>
      <c r="C56" s="18">
        <v>1.1750992387533188E-2</v>
      </c>
      <c r="D56" s="18">
        <v>1.7592329531908035E-2</v>
      </c>
      <c r="E56" s="18">
        <v>3.9015943184494972E-3</v>
      </c>
      <c r="F56" s="18">
        <v>5.2985347807407379E-2</v>
      </c>
    </row>
    <row r="57" spans="1:6" x14ac:dyDescent="0.25">
      <c r="A57" s="15">
        <v>28</v>
      </c>
      <c r="B57" s="18">
        <v>1.5263192355632782E-2</v>
      </c>
      <c r="C57" s="18">
        <v>1.2502312660217285E-2</v>
      </c>
      <c r="D57" s="18">
        <v>1.8633753061294556E-2</v>
      </c>
      <c r="E57" s="18">
        <v>4.143216647207737E-3</v>
      </c>
      <c r="F57" s="18">
        <v>5.6228064000606537E-2</v>
      </c>
    </row>
    <row r="58" spans="1:6" x14ac:dyDescent="0.25">
      <c r="A58" s="15">
        <v>28.5</v>
      </c>
      <c r="B58" s="18">
        <v>1.620287261903286E-2</v>
      </c>
      <c r="C58" s="18">
        <v>1.3301396742463112E-2</v>
      </c>
      <c r="D58" s="18">
        <v>1.9737256690859795E-2</v>
      </c>
      <c r="E58" s="18">
        <v>4.3997750617563725E-3</v>
      </c>
      <c r="F58" s="18">
        <v>5.9669662266969681E-2</v>
      </c>
    </row>
    <row r="59" spans="1:6" x14ac:dyDescent="0.25">
      <c r="A59" s="15">
        <v>29</v>
      </c>
      <c r="B59" s="18">
        <v>1.7200404778122902E-2</v>
      </c>
      <c r="C59" s="18">
        <v>1.4151237905025482E-2</v>
      </c>
      <c r="D59" s="18">
        <v>2.0906580612063408E-2</v>
      </c>
      <c r="E59" s="18">
        <v>4.6721873804926872E-3</v>
      </c>
      <c r="F59" s="18">
        <v>6.3322380185127258E-2</v>
      </c>
    </row>
    <row r="60" spans="1:6" x14ac:dyDescent="0.25">
      <c r="A60" s="15">
        <v>29.5</v>
      </c>
      <c r="B60" s="18">
        <v>1.8259350210428238E-2</v>
      </c>
      <c r="C60" s="18">
        <v>1.5055024065077305E-2</v>
      </c>
      <c r="D60" s="18">
        <v>2.2145688533782959E-2</v>
      </c>
      <c r="E60" s="18">
        <v>4.9614300951361656E-3</v>
      </c>
      <c r="F60" s="18">
        <v>6.7199148237705231E-2</v>
      </c>
    </row>
    <row r="61" spans="1:6" x14ac:dyDescent="0.25">
      <c r="A61" s="15">
        <v>30</v>
      </c>
      <c r="B61" s="18">
        <v>1.9383484497666359E-2</v>
      </c>
      <c r="C61" s="18">
        <v>1.6016149893403053E-2</v>
      </c>
      <c r="D61" s="18">
        <v>2.3458788171410561E-2</v>
      </c>
      <c r="E61" s="18">
        <v>5.2685416303575039E-3</v>
      </c>
      <c r="F61" s="18">
        <v>7.1313761174678802E-2</v>
      </c>
    </row>
    <row r="62" spans="1:6" x14ac:dyDescent="0.25">
      <c r="A62" s="15">
        <v>30.5</v>
      </c>
      <c r="B62" s="18">
        <v>2.0576830953359604E-2</v>
      </c>
      <c r="C62" s="18">
        <v>1.7038220539689064E-2</v>
      </c>
      <c r="D62" s="18">
        <v>2.4850364774465561E-2</v>
      </c>
      <c r="E62" s="18">
        <v>5.5946256034076214E-3</v>
      </c>
      <c r="F62" s="18">
        <v>7.5680866837501526E-2</v>
      </c>
    </row>
    <row r="63" spans="1:6" x14ac:dyDescent="0.25">
      <c r="A63" s="15">
        <v>31</v>
      </c>
      <c r="B63" s="18">
        <v>2.1843647584319115E-2</v>
      </c>
      <c r="C63" s="18">
        <v>1.8125049769878387E-2</v>
      </c>
      <c r="D63" s="18">
        <v>2.632516622543335E-2</v>
      </c>
      <c r="E63" s="18">
        <v>5.9408494271337986E-3</v>
      </c>
      <c r="F63" s="18">
        <v>8.0315940082073212E-2</v>
      </c>
    </row>
    <row r="64" spans="1:6" x14ac:dyDescent="0.25">
      <c r="A64" s="15">
        <v>31.5</v>
      </c>
      <c r="B64" s="18">
        <v>2.3188449442386627E-2</v>
      </c>
      <c r="C64" s="18">
        <v>1.9280696287751198E-2</v>
      </c>
      <c r="D64" s="18">
        <v>2.7888210490345955E-2</v>
      </c>
      <c r="E64" s="18">
        <v>6.308454554527998E-3</v>
      </c>
      <c r="F64" s="18">
        <v>8.523549884557724E-2</v>
      </c>
    </row>
    <row r="65" spans="1:6" x14ac:dyDescent="0.25">
      <c r="A65" s="15">
        <v>32</v>
      </c>
      <c r="B65" s="18">
        <v>2.4616047739982605E-2</v>
      </c>
      <c r="C65" s="18">
        <v>2.0509472116827965E-2</v>
      </c>
      <c r="D65" s="18">
        <v>2.9544878751039505E-2</v>
      </c>
      <c r="E65" s="18">
        <v>6.6987578757107258E-3</v>
      </c>
      <c r="F65" s="18">
        <v>9.0457022190093994E-2</v>
      </c>
    </row>
    <row r="66" spans="1:6" x14ac:dyDescent="0.25">
      <c r="A66" s="15">
        <v>32.5</v>
      </c>
      <c r="B66" s="18">
        <v>2.6131538674235344E-2</v>
      </c>
      <c r="C66" s="18">
        <v>2.1815942600369453E-2</v>
      </c>
      <c r="D66" s="18">
        <v>3.130083903670311E-2</v>
      </c>
      <c r="E66" s="18">
        <v>7.113161962479353E-3</v>
      </c>
      <c r="F66" s="18">
        <v>9.5999099314212799E-2</v>
      </c>
    </row>
    <row r="67" spans="1:6" x14ac:dyDescent="0.25">
      <c r="A67" s="15">
        <v>33</v>
      </c>
      <c r="B67" s="18">
        <v>2.7740323916077614E-2</v>
      </c>
      <c r="C67" s="18">
        <v>2.3204958066344261E-2</v>
      </c>
      <c r="D67" s="18">
        <v>3.316212072968483E-2</v>
      </c>
      <c r="E67" s="18">
        <v>7.5531480833888054E-3</v>
      </c>
      <c r="F67" s="18">
        <v>0.10188143700361252</v>
      </c>
    </row>
    <row r="68" spans="1:6" x14ac:dyDescent="0.25">
      <c r="A68" s="15">
        <v>33.5</v>
      </c>
      <c r="B68" s="18">
        <v>2.9448160901665688E-2</v>
      </c>
      <c r="C68" s="18">
        <v>2.4681674316525459E-2</v>
      </c>
      <c r="D68" s="18">
        <v>3.5135142505168915E-2</v>
      </c>
      <c r="E68" s="18">
        <v>8.0202920362353325E-3</v>
      </c>
      <c r="F68" s="18">
        <v>0.1081249788403511</v>
      </c>
    </row>
    <row r="69" spans="1:6" x14ac:dyDescent="0.25">
      <c r="A69" s="15">
        <v>34</v>
      </c>
      <c r="B69" s="18">
        <v>3.1261138617992401E-2</v>
      </c>
      <c r="C69" s="18">
        <v>2.6251547038555145E-2</v>
      </c>
      <c r="D69" s="18">
        <v>3.7226717919111252E-2</v>
      </c>
      <c r="E69" s="18">
        <v>8.516271598637104E-3</v>
      </c>
      <c r="F69" s="18">
        <v>0.11475196480751038</v>
      </c>
    </row>
    <row r="70" spans="1:6" x14ac:dyDescent="0.25">
      <c r="A70" s="15">
        <v>34.5</v>
      </c>
      <c r="B70" s="18">
        <v>3.3185727894306183E-2</v>
      </c>
      <c r="C70" s="18">
        <v>2.7920370921492577E-2</v>
      </c>
      <c r="D70" s="18">
        <v>3.9444051682949066E-2</v>
      </c>
      <c r="E70" s="18">
        <v>9.0428534895181656E-3</v>
      </c>
      <c r="F70" s="18">
        <v>0.1217859610915184</v>
      </c>
    </row>
    <row r="71" spans="1:6" x14ac:dyDescent="0.25">
      <c r="A71" s="15">
        <v>35</v>
      </c>
      <c r="B71" s="18">
        <v>3.5228811204433441E-2</v>
      </c>
      <c r="C71" s="18">
        <v>2.9694307595491409E-2</v>
      </c>
      <c r="D71" s="18">
        <v>4.1794855147600174E-2</v>
      </c>
      <c r="E71" s="18">
        <v>9.6019310876727104E-3</v>
      </c>
      <c r="F71" s="18">
        <v>0.12925204634666443</v>
      </c>
    </row>
    <row r="72" spans="1:6" x14ac:dyDescent="0.25">
      <c r="A72" s="15">
        <v>35.5</v>
      </c>
      <c r="B72" s="18">
        <v>3.7397678941488266E-2</v>
      </c>
      <c r="C72" s="18">
        <v>3.1579859554767609E-2</v>
      </c>
      <c r="D72" s="18">
        <v>4.4287290424108505E-2</v>
      </c>
      <c r="E72" s="18">
        <v>1.0195505805313587E-2</v>
      </c>
      <c r="F72" s="18">
        <v>0.13717678189277649</v>
      </c>
    </row>
    <row r="73" spans="1:6" x14ac:dyDescent="0.25">
      <c r="A73" s="15">
        <v>36</v>
      </c>
      <c r="B73" s="18">
        <v>3.9700061082839966E-2</v>
      </c>
      <c r="C73" s="18">
        <v>3.3583957701921463E-2</v>
      </c>
      <c r="D73" s="18">
        <v>4.6929996460676193E-2</v>
      </c>
      <c r="E73" s="18">
        <v>1.0825686156749725E-2</v>
      </c>
      <c r="F73" s="18">
        <v>0.14558844268321991</v>
      </c>
    </row>
    <row r="74" spans="1:6" x14ac:dyDescent="0.25">
      <c r="A74" s="15">
        <v>36.5</v>
      </c>
      <c r="B74" s="18">
        <v>4.2144201695919037E-2</v>
      </c>
      <c r="C74" s="18">
        <v>3.5713933408260345E-2</v>
      </c>
      <c r="D74" s="18">
        <v>4.9732234328985214E-2</v>
      </c>
      <c r="E74" s="18">
        <v>1.149474736303091E-2</v>
      </c>
      <c r="F74" s="18">
        <v>0.15451699495315552</v>
      </c>
    </row>
    <row r="75" spans="1:6" x14ac:dyDescent="0.25">
      <c r="A75" s="15">
        <v>37</v>
      </c>
      <c r="B75" s="18">
        <v>4.4738814234733582E-2</v>
      </c>
      <c r="C75" s="18">
        <v>3.7977568805217743E-2</v>
      </c>
      <c r="D75" s="18">
        <v>5.2703782916069031E-2</v>
      </c>
      <c r="E75" s="18">
        <v>1.220506988465786E-2</v>
      </c>
      <c r="F75" s="18">
        <v>0.16399428248405457</v>
      </c>
    </row>
    <row r="76" spans="1:6" x14ac:dyDescent="0.25">
      <c r="A76" s="15">
        <v>37.5</v>
      </c>
      <c r="B76" s="18">
        <v>4.7493156045675278E-2</v>
      </c>
      <c r="C76" s="18">
        <v>4.0383089333772659E-2</v>
      </c>
      <c r="D76" s="18">
        <v>5.5855058133602142E-2</v>
      </c>
      <c r="E76" s="18">
        <v>1.2959189713001251E-2</v>
      </c>
      <c r="F76" s="18">
        <v>0.17405405640602112</v>
      </c>
    </row>
    <row r="77" spans="1:6" x14ac:dyDescent="0.25">
      <c r="A77" s="15">
        <v>38</v>
      </c>
      <c r="B77" s="18">
        <v>5.0417076796293259E-2</v>
      </c>
      <c r="C77" s="18">
        <v>4.2939279228448868E-2</v>
      </c>
      <c r="D77" s="18">
        <v>5.9197120368480682E-2</v>
      </c>
      <c r="E77" s="18">
        <v>1.3759812340140343E-2</v>
      </c>
      <c r="F77" s="18">
        <v>0.18473227322101593</v>
      </c>
    </row>
    <row r="78" spans="1:6" x14ac:dyDescent="0.25">
      <c r="A78" s="15">
        <v>38.5</v>
      </c>
      <c r="B78" s="18">
        <v>5.3521011024713516E-2</v>
      </c>
      <c r="C78" s="18">
        <v>4.5655377209186554E-2</v>
      </c>
      <c r="D78" s="18">
        <v>6.2741763889789581E-2</v>
      </c>
      <c r="E78" s="18">
        <v>1.4609792269766331E-2</v>
      </c>
      <c r="F78" s="18">
        <v>0.19606699049472809</v>
      </c>
    </row>
    <row r="79" spans="1:6" x14ac:dyDescent="0.25">
      <c r="A79" s="15">
        <v>39</v>
      </c>
      <c r="B79" s="18">
        <v>5.6816026568412781E-2</v>
      </c>
      <c r="C79" s="18">
        <v>4.8541195690631866E-2</v>
      </c>
      <c r="D79" s="18">
        <v>6.6501468420028687E-2</v>
      </c>
      <c r="E79" s="18">
        <v>1.5512167476117611E-2</v>
      </c>
      <c r="F79" s="18">
        <v>0.20809857547283173</v>
      </c>
    </row>
    <row r="80" spans="1:6" x14ac:dyDescent="0.25">
      <c r="A80" s="15">
        <v>39.5</v>
      </c>
      <c r="B80" s="18">
        <v>6.0313910245895386E-2</v>
      </c>
      <c r="C80" s="18">
        <v>5.1607172936201096E-2</v>
      </c>
      <c r="D80" s="18">
        <v>7.0489585399627686E-2</v>
      </c>
      <c r="E80" s="18">
        <v>1.647016778588295E-2</v>
      </c>
      <c r="F80" s="18">
        <v>0.22087010741233826</v>
      </c>
    </row>
    <row r="81" spans="1:6" x14ac:dyDescent="0.25">
      <c r="A81" s="15">
        <v>40</v>
      </c>
      <c r="B81" s="18">
        <v>6.4027145504951477E-2</v>
      </c>
      <c r="C81" s="18">
        <v>5.4864328354597092E-2</v>
      </c>
      <c r="D81" s="18">
        <v>7.4720233678817749E-2</v>
      </c>
      <c r="E81" s="18">
        <v>1.7487199977040291E-2</v>
      </c>
      <c r="F81" s="18">
        <v>0.23442715406417847</v>
      </c>
    </row>
    <row r="82" spans="1:6" x14ac:dyDescent="0.25">
      <c r="A82" s="15">
        <v>40.5</v>
      </c>
      <c r="B82" s="18">
        <v>6.7968972027301788E-2</v>
      </c>
      <c r="C82" s="18">
        <v>5.8324337005615234E-2</v>
      </c>
      <c r="D82" s="18">
        <v>7.9208455979824066E-2</v>
      </c>
      <c r="E82" s="18">
        <v>1.8566908314824104E-2</v>
      </c>
      <c r="F82" s="18">
        <v>0.24881801009178162</v>
      </c>
    </row>
    <row r="83" spans="1:6" x14ac:dyDescent="0.25">
      <c r="A83" s="15">
        <v>41</v>
      </c>
      <c r="B83" s="18">
        <v>7.2153486311435699E-2</v>
      </c>
      <c r="C83" s="18">
        <v>6.1999592930078506E-2</v>
      </c>
      <c r="D83" s="18">
        <v>8.3970323204994202E-2</v>
      </c>
      <c r="E83" s="18">
        <v>1.9713137298822403E-2</v>
      </c>
      <c r="F83" s="18">
        <v>0.26409420371055603</v>
      </c>
    </row>
    <row r="84" spans="1:6" x14ac:dyDescent="0.25">
      <c r="A84" s="15">
        <v>41.5</v>
      </c>
      <c r="B84" s="18">
        <v>7.6595626771450043E-2</v>
      </c>
      <c r="C84" s="18">
        <v>6.5903216600418091E-2</v>
      </c>
      <c r="D84" s="18">
        <v>8.9022815227508545E-2</v>
      </c>
      <c r="E84" s="18">
        <v>2.0929981023073196E-2</v>
      </c>
      <c r="F84" s="18">
        <v>0.28031033277511597</v>
      </c>
    </row>
    <row r="85" spans="1:6" x14ac:dyDescent="0.25">
      <c r="A85" s="15">
        <v>42</v>
      </c>
      <c r="B85" s="18">
        <v>8.1311225891113281E-2</v>
      </c>
      <c r="C85" s="18">
        <v>7.0049084722995758E-2</v>
      </c>
      <c r="D85" s="18">
        <v>9.4384044408798218E-2</v>
      </c>
      <c r="E85" s="18">
        <v>2.2221781313419342E-2</v>
      </c>
      <c r="F85" s="18">
        <v>0.29752415418624878</v>
      </c>
    </row>
    <row r="86" spans="1:6" x14ac:dyDescent="0.25">
      <c r="A86" s="15">
        <v>42.5</v>
      </c>
      <c r="B86" s="18">
        <v>8.6317166686058044E-2</v>
      </c>
      <c r="C86" s="18">
        <v>7.4451923370361328E-2</v>
      </c>
      <c r="D86" s="18">
        <v>0.10007333755493164</v>
      </c>
      <c r="E86" s="18">
        <v>2.359314076602459E-2</v>
      </c>
      <c r="F86" s="18">
        <v>0.31579738855361938</v>
      </c>
    </row>
    <row r="87" spans="1:6" x14ac:dyDescent="0.25">
      <c r="A87" s="15">
        <v>43</v>
      </c>
      <c r="B87" s="18">
        <v>9.1631293296813965E-2</v>
      </c>
      <c r="C87" s="18">
        <v>7.912733405828476E-2</v>
      </c>
      <c r="D87" s="18">
        <v>0.10611116141080856</v>
      </c>
      <c r="E87" s="18">
        <v>2.5048958137631416E-2</v>
      </c>
      <c r="F87" s="18">
        <v>0.33519536256790161</v>
      </c>
    </row>
    <row r="88" spans="1:6" x14ac:dyDescent="0.25">
      <c r="A88" s="15">
        <v>43.5</v>
      </c>
      <c r="B88" s="18">
        <v>9.7272560000419617E-2</v>
      </c>
      <c r="C88" s="18">
        <v>8.4091752767562866E-2</v>
      </c>
      <c r="D88" s="18">
        <v>0.11251936852931976</v>
      </c>
      <c r="E88" s="18">
        <v>2.6594404131174088E-2</v>
      </c>
      <c r="F88" s="18">
        <v>0.3557872474193573</v>
      </c>
    </row>
    <row r="89" spans="1:6" x14ac:dyDescent="0.25">
      <c r="A89" s="15">
        <v>44</v>
      </c>
      <c r="B89" s="18">
        <v>0.10326115787029266</v>
      </c>
      <c r="C89" s="18">
        <v>8.9362695813179016E-2</v>
      </c>
      <c r="D89" s="18">
        <v>0.11932122707366943</v>
      </c>
      <c r="E89" s="18">
        <v>2.8235010802745819E-2</v>
      </c>
      <c r="F89" s="18">
        <v>0.37764695286750793</v>
      </c>
    </row>
    <row r="90" spans="1:6" x14ac:dyDescent="0.25">
      <c r="A90" s="15">
        <v>44.5</v>
      </c>
      <c r="B90" s="18">
        <v>0.10961844772100449</v>
      </c>
      <c r="C90" s="18">
        <v>9.4958662986755371E-2</v>
      </c>
      <c r="D90" s="18">
        <v>0.12654142081737518</v>
      </c>
      <c r="E90" s="18">
        <v>2.9976611956954002E-2</v>
      </c>
      <c r="F90" s="18">
        <v>0.40085256099700928</v>
      </c>
    </row>
    <row r="91" spans="1:6" x14ac:dyDescent="0.25">
      <c r="A91" s="15">
        <v>45</v>
      </c>
      <c r="B91" s="18">
        <v>0.11636709421873093</v>
      </c>
      <c r="C91" s="18">
        <v>0.10089918226003647</v>
      </c>
      <c r="D91" s="18">
        <v>0.13420623540878296</v>
      </c>
      <c r="E91" s="18">
        <v>3.1825412064790726E-2</v>
      </c>
      <c r="F91" s="18">
        <v>0.42548704147338867</v>
      </c>
    </row>
    <row r="92" spans="1:6" x14ac:dyDescent="0.25">
      <c r="A92" s="15">
        <v>45.5</v>
      </c>
      <c r="B92" s="18">
        <v>0.12353124469518661</v>
      </c>
      <c r="C92" s="18">
        <v>0.10720504820346832</v>
      </c>
      <c r="D92" s="18">
        <v>0.14234374463558197</v>
      </c>
      <c r="E92" s="18">
        <v>3.3787991851568222E-2</v>
      </c>
      <c r="F92" s="18">
        <v>0.45163878798484802</v>
      </c>
    </row>
    <row r="93" spans="1:6" x14ac:dyDescent="0.25">
      <c r="A93" s="15">
        <v>46</v>
      </c>
      <c r="B93" s="18">
        <v>0.1311364620923996</v>
      </c>
      <c r="C93" s="18">
        <v>0.11389816552400589</v>
      </c>
      <c r="D93" s="18">
        <v>0.15098373591899872</v>
      </c>
      <c r="E93" s="18">
        <v>3.5871353000402451E-2</v>
      </c>
      <c r="F93" s="18">
        <v>0.47940123081207275</v>
      </c>
    </row>
    <row r="94" spans="1:6" x14ac:dyDescent="0.25">
      <c r="A94" s="15">
        <v>46.5</v>
      </c>
      <c r="B94" s="18">
        <v>0.13920986652374268</v>
      </c>
      <c r="C94" s="18">
        <v>0.12100173532962799</v>
      </c>
      <c r="D94" s="18">
        <v>0.16015791893005371</v>
      </c>
      <c r="E94" s="18">
        <v>3.8082893937826157E-2</v>
      </c>
      <c r="F94" s="18">
        <v>0.50887376070022583</v>
      </c>
    </row>
    <row r="95" spans="1:6" x14ac:dyDescent="0.25">
      <c r="A95" s="15">
        <v>47</v>
      </c>
      <c r="B95" s="18">
        <v>0.14778034389019012</v>
      </c>
      <c r="C95" s="18">
        <v>0.12854036688804626</v>
      </c>
      <c r="D95" s="18">
        <v>0.16990014910697937</v>
      </c>
      <c r="E95" s="18">
        <v>4.0430497378110886E-2</v>
      </c>
      <c r="F95" s="18">
        <v>0.54016226530075073</v>
      </c>
    </row>
    <row r="96" spans="1:6" x14ac:dyDescent="0.25">
      <c r="A96" s="15">
        <v>47.5</v>
      </c>
      <c r="B96" s="18">
        <v>0.15687844157218933</v>
      </c>
      <c r="C96" s="18">
        <v>0.13654007017612457</v>
      </c>
      <c r="D96" s="18">
        <v>0.18024630844593048</v>
      </c>
      <c r="E96" s="18">
        <v>4.2922500520944595E-2</v>
      </c>
      <c r="F96" s="18">
        <v>0.57337850332260132</v>
      </c>
    </row>
    <row r="97" spans="1:6" x14ac:dyDescent="0.25">
      <c r="A97" s="15">
        <v>48</v>
      </c>
      <c r="B97" s="18">
        <v>0.16653665900230408</v>
      </c>
      <c r="C97" s="18">
        <v>0.14502835273742676</v>
      </c>
      <c r="D97" s="18">
        <v>0.19123473763465881</v>
      </c>
      <c r="E97" s="18">
        <v>4.5567791908979416E-2</v>
      </c>
      <c r="F97" s="18">
        <v>0.60864168405532837</v>
      </c>
    </row>
    <row r="98" spans="1:6" x14ac:dyDescent="0.25">
      <c r="A98" s="15">
        <v>48.5</v>
      </c>
      <c r="B98" s="18">
        <v>0.17678950726985931</v>
      </c>
      <c r="C98" s="18">
        <v>0.15403436124324799</v>
      </c>
      <c r="D98" s="18">
        <v>0.20290622115135193</v>
      </c>
      <c r="E98" s="18">
        <v>4.8375774174928665E-2</v>
      </c>
      <c r="F98" s="18">
        <v>0.64607816934585571</v>
      </c>
    </row>
    <row r="99" spans="1:6" x14ac:dyDescent="0.25">
      <c r="A99" s="15">
        <v>49</v>
      </c>
      <c r="B99" s="18">
        <v>0.18767355382442474</v>
      </c>
      <c r="C99" s="18">
        <v>0.16358892619609833</v>
      </c>
      <c r="D99" s="18">
        <v>0.21530409157276154</v>
      </c>
      <c r="E99" s="18">
        <v>5.1356397569179535E-2</v>
      </c>
      <c r="F99" s="18">
        <v>0.6858222484588623</v>
      </c>
    </row>
    <row r="100" spans="1:6" x14ac:dyDescent="0.25">
      <c r="A100" s="15">
        <v>49.5</v>
      </c>
      <c r="B100" s="18">
        <v>0.19922767579555511</v>
      </c>
      <c r="C100" s="18">
        <v>0.17372466623783112</v>
      </c>
      <c r="D100" s="18">
        <v>0.22847455739974976</v>
      </c>
      <c r="E100" s="18">
        <v>5.4520294070243835E-2</v>
      </c>
      <c r="F100" s="18">
        <v>0.72801631689071655</v>
      </c>
    </row>
    <row r="101" spans="1:6" x14ac:dyDescent="0.25">
      <c r="A101" s="15">
        <v>50</v>
      </c>
      <c r="B101" s="18">
        <v>0.21149314939975739</v>
      </c>
      <c r="C101" s="18">
        <v>0.18447613716125488</v>
      </c>
      <c r="D101" s="18">
        <v>0.24246688187122345</v>
      </c>
      <c r="E101" s="18">
        <v>5.7878702878952026E-2</v>
      </c>
      <c r="F101" s="18">
        <v>0.77281194925308228</v>
      </c>
    </row>
    <row r="102" spans="1:6" x14ac:dyDescent="0.25">
      <c r="A102" s="15">
        <v>50.5</v>
      </c>
      <c r="B102" s="18">
        <v>0.22451373934745789</v>
      </c>
      <c r="C102" s="18">
        <v>0.19587986171245575</v>
      </c>
      <c r="D102" s="18">
        <v>0.25733333826065063</v>
      </c>
      <c r="E102" s="18">
        <v>6.1443537473678589E-2</v>
      </c>
      <c r="F102" s="18">
        <v>0.82036960124969482</v>
      </c>
    </row>
    <row r="103" spans="1:6" x14ac:dyDescent="0.25">
      <c r="A103" s="15">
        <v>51</v>
      </c>
      <c r="B103" s="18">
        <v>0.23833592236042023</v>
      </c>
      <c r="C103" s="18">
        <v>0.20797449350357056</v>
      </c>
      <c r="D103" s="18">
        <v>0.27312970161437988</v>
      </c>
      <c r="E103" s="18">
        <v>6.5227486193180084E-2</v>
      </c>
      <c r="F103" s="18">
        <v>0.87086009979248047</v>
      </c>
    </row>
    <row r="104" spans="1:6" x14ac:dyDescent="0.25">
      <c r="A104" s="15">
        <v>51.5</v>
      </c>
      <c r="B104" s="18">
        <v>0.25300911068916321</v>
      </c>
      <c r="C104" s="18">
        <v>0.22080104053020477</v>
      </c>
      <c r="D104" s="18">
        <v>0.28991535305976868</v>
      </c>
      <c r="E104" s="18">
        <v>6.9243967533111572E-2</v>
      </c>
      <c r="F104" s="18">
        <v>0.92446476221084595</v>
      </c>
    </row>
    <row r="105" spans="1:6" x14ac:dyDescent="0.25">
      <c r="A105" s="15">
        <v>52</v>
      </c>
      <c r="B105" s="18">
        <v>0.26858562231063843</v>
      </c>
      <c r="C105" s="18">
        <v>0.23440270125865936</v>
      </c>
      <c r="D105" s="18">
        <v>0.30775341391563416</v>
      </c>
      <c r="E105" s="18">
        <v>7.3507241904735565E-2</v>
      </c>
      <c r="F105" s="18">
        <v>0.98137587308883667</v>
      </c>
    </row>
    <row r="106" spans="1:6" x14ac:dyDescent="0.25">
      <c r="A106" s="15">
        <v>52.5</v>
      </c>
      <c r="B106" s="18">
        <v>0.28512108325958252</v>
      </c>
      <c r="C106" s="18">
        <v>0.24882537126541138</v>
      </c>
      <c r="D106" s="18">
        <v>0.32671120762825012</v>
      </c>
      <c r="E106" s="18">
        <v>7.8032448887825012E-2</v>
      </c>
      <c r="F106" s="18">
        <v>1.0417979955673218</v>
      </c>
    </row>
    <row r="107" spans="1:6" x14ac:dyDescent="0.25">
      <c r="A107" s="15">
        <v>53</v>
      </c>
      <c r="B107" s="18">
        <v>0.30267459154129028</v>
      </c>
      <c r="C107" s="18">
        <v>0.26411759853363037</v>
      </c>
      <c r="D107" s="18">
        <v>0.34686031937599182</v>
      </c>
      <c r="E107" s="18">
        <v>8.2835637032985687E-2</v>
      </c>
      <c r="F107" s="18">
        <v>1.1059480905532837</v>
      </c>
    </row>
    <row r="108" spans="1:6" x14ac:dyDescent="0.25">
      <c r="A108" s="15">
        <v>53.5</v>
      </c>
      <c r="B108" s="18">
        <v>0.32130876183509827</v>
      </c>
      <c r="C108" s="18">
        <v>0.28033065795898438</v>
      </c>
      <c r="D108" s="18">
        <v>0.36827698349952698</v>
      </c>
      <c r="E108" s="18">
        <v>8.7933830916881561E-2</v>
      </c>
      <c r="F108" s="18">
        <v>1.1740567684173584</v>
      </c>
    </row>
    <row r="109" spans="1:6" x14ac:dyDescent="0.25">
      <c r="A109" s="15">
        <v>54</v>
      </c>
      <c r="B109" s="18">
        <v>0.34109014272689819</v>
      </c>
      <c r="C109" s="18">
        <v>0.29751890897750854</v>
      </c>
      <c r="D109" s="18">
        <v>0.3910423219203949</v>
      </c>
      <c r="E109" s="18">
        <v>9.3345172703266144E-2</v>
      </c>
      <c r="F109" s="18">
        <v>1.2463686466217041</v>
      </c>
    </row>
    <row r="110" spans="1:6" x14ac:dyDescent="0.25">
      <c r="A110" s="15">
        <v>54.5</v>
      </c>
      <c r="B110" s="18">
        <v>0.3620893657207489</v>
      </c>
      <c r="C110" s="18">
        <v>0.31573987007141113</v>
      </c>
      <c r="D110" s="18">
        <v>0.4152427613735199</v>
      </c>
      <c r="E110" s="18">
        <v>9.9088788032531738E-2</v>
      </c>
      <c r="F110" s="18">
        <v>1.3231437206268311</v>
      </c>
    </row>
    <row r="111" spans="1:6" x14ac:dyDescent="0.25">
      <c r="A111" s="15">
        <v>55</v>
      </c>
      <c r="B111" s="18">
        <v>0.38438144326210022</v>
      </c>
      <c r="C111" s="18">
        <v>0.33505451679229736</v>
      </c>
      <c r="D111" s="18">
        <v>0.44097030162811279</v>
      </c>
      <c r="E111" s="18">
        <v>0.10518509149551392</v>
      </c>
      <c r="F111" s="18">
        <v>1.4046581983566284</v>
      </c>
    </row>
    <row r="112" spans="1:6" x14ac:dyDescent="0.25">
      <c r="A112" s="15">
        <v>55.5</v>
      </c>
      <c r="B112" s="18">
        <v>0.40804588794708252</v>
      </c>
      <c r="C112" s="18">
        <v>0.3555271327495575</v>
      </c>
      <c r="D112" s="18">
        <v>0.46832272410392761</v>
      </c>
      <c r="E112" s="18">
        <v>0.11165563017129898</v>
      </c>
      <c r="F112" s="18">
        <v>1.4912049770355225</v>
      </c>
    </row>
    <row r="113" spans="1:6" x14ac:dyDescent="0.25">
      <c r="A113" s="15">
        <v>56</v>
      </c>
      <c r="B113" s="18">
        <v>0.43316724896430969</v>
      </c>
      <c r="C113" s="18">
        <v>0.37722602486610413</v>
      </c>
      <c r="D113" s="18">
        <v>0.49740436673164368</v>
      </c>
      <c r="E113" s="18">
        <v>0.11852339655160904</v>
      </c>
      <c r="F113" s="18">
        <v>1.5830955505371094</v>
      </c>
    </row>
    <row r="114" spans="1:6" x14ac:dyDescent="0.25">
      <c r="A114" s="15">
        <v>56.5</v>
      </c>
      <c r="B114" s="18">
        <v>0.45983520150184631</v>
      </c>
      <c r="C114" s="18">
        <v>0.40022334456443787</v>
      </c>
      <c r="D114" s="18">
        <v>0.52832603454589844</v>
      </c>
      <c r="E114" s="18">
        <v>0.12581267952919006</v>
      </c>
      <c r="F114" s="18">
        <v>1.680660605430603</v>
      </c>
    </row>
    <row r="115" spans="1:6" x14ac:dyDescent="0.25">
      <c r="A115" s="15">
        <v>57</v>
      </c>
      <c r="B115" s="18">
        <v>0.48814499378204346</v>
      </c>
      <c r="C115" s="18">
        <v>0.42459556460380554</v>
      </c>
      <c r="D115" s="18">
        <v>0.56120586395263672</v>
      </c>
      <c r="E115" s="18">
        <v>0.13354931771755219</v>
      </c>
      <c r="F115" s="18">
        <v>1.7842512130737305</v>
      </c>
    </row>
    <row r="116" spans="1:6" x14ac:dyDescent="0.25">
      <c r="A116" s="15">
        <v>57.5</v>
      </c>
      <c r="B116" s="18">
        <v>0.51819765567779541</v>
      </c>
      <c r="C116" s="18">
        <v>0.45042356848716736</v>
      </c>
      <c r="D116" s="18">
        <v>0.59616959095001221</v>
      </c>
      <c r="E116" s="18">
        <v>0.1417606920003891</v>
      </c>
      <c r="F116" s="18">
        <v>1.8942404985427856</v>
      </c>
    </row>
    <row r="117" spans="1:6" x14ac:dyDescent="0.25">
      <c r="A117" s="15">
        <v>58</v>
      </c>
      <c r="B117" s="18">
        <v>0.55010050535202026</v>
      </c>
      <c r="C117" s="18">
        <v>0.47779291868209839</v>
      </c>
      <c r="D117" s="18">
        <v>0.63335084915161133</v>
      </c>
      <c r="E117" s="18">
        <v>0.15047585964202881</v>
      </c>
      <c r="F117" s="18">
        <v>2.011023998260498</v>
      </c>
    </row>
    <row r="118" spans="1:6" x14ac:dyDescent="0.25">
      <c r="A118" s="15">
        <v>58.5</v>
      </c>
      <c r="B118" s="18">
        <v>0.58396750688552856</v>
      </c>
      <c r="C118" s="18">
        <v>0.50679445266723633</v>
      </c>
      <c r="D118" s="18">
        <v>0.67289221286773682</v>
      </c>
      <c r="E118" s="18">
        <v>0.15972569584846497</v>
      </c>
      <c r="F118" s="18">
        <v>2.1350226402282715</v>
      </c>
    </row>
    <row r="119" spans="1:6" x14ac:dyDescent="0.25">
      <c r="A119" s="15">
        <v>59</v>
      </c>
      <c r="B119" s="18">
        <v>0.61991947889328003</v>
      </c>
      <c r="C119" s="18">
        <v>0.53752392530441284</v>
      </c>
      <c r="D119" s="18">
        <v>0.71494513750076294</v>
      </c>
      <c r="E119" s="18">
        <v>0.16954292356967926</v>
      </c>
      <c r="F119" s="18">
        <v>2.2666833400726318</v>
      </c>
    </row>
    <row r="120" spans="1:6" x14ac:dyDescent="0.25">
      <c r="A120" s="15">
        <v>59.5</v>
      </c>
      <c r="B120" s="18">
        <v>0.65808486938476563</v>
      </c>
      <c r="C120" s="18">
        <v>0.57008320093154907</v>
      </c>
      <c r="D120" s="18">
        <v>0.75967103242874146</v>
      </c>
      <c r="E120" s="18">
        <v>0.17996226251125336</v>
      </c>
      <c r="F120" s="18">
        <v>2.4064803123474121</v>
      </c>
    </row>
    <row r="121" spans="1:6" x14ac:dyDescent="0.25">
      <c r="A121" s="15">
        <v>60</v>
      </c>
      <c r="B121" s="18">
        <v>0.69859987497329712</v>
      </c>
      <c r="C121" s="18">
        <v>0.6045796275138855</v>
      </c>
      <c r="D121" s="18">
        <v>0.80724155902862549</v>
      </c>
      <c r="E121" s="18">
        <v>0.19102056324481964</v>
      </c>
      <c r="F121" s="18">
        <v>2.5549170970916748</v>
      </c>
    </row>
    <row r="122" spans="1:6" x14ac:dyDescent="0.25">
      <c r="A122" s="15">
        <v>60.5</v>
      </c>
      <c r="B122" s="18">
        <v>0.74160915613174438</v>
      </c>
      <c r="C122" s="18">
        <v>0.64112710952758789</v>
      </c>
      <c r="D122" s="18">
        <v>0.85783952474594116</v>
      </c>
      <c r="E122" s="18">
        <v>0.20275694131851196</v>
      </c>
      <c r="F122" s="18">
        <v>2.7125294208526611</v>
      </c>
    </row>
    <row r="123" spans="1:6" x14ac:dyDescent="0.25">
      <c r="A123" s="15">
        <v>61</v>
      </c>
      <c r="B123" s="18">
        <v>0.78726637363433838</v>
      </c>
      <c r="C123" s="18">
        <v>0.67984628677368164</v>
      </c>
      <c r="D123" s="18">
        <v>0.9116595983505249</v>
      </c>
      <c r="E123" s="18">
        <v>0.21521288156509399</v>
      </c>
      <c r="F123" s="18">
        <v>2.879885196685791</v>
      </c>
    </row>
    <row r="124" spans="1:6" x14ac:dyDescent="0.25">
      <c r="A124" s="15">
        <v>61.5</v>
      </c>
      <c r="B124" s="18">
        <v>0.83573448657989502</v>
      </c>
      <c r="C124" s="18">
        <v>0.72086471319198608</v>
      </c>
      <c r="D124" s="18">
        <v>0.96890872716903687</v>
      </c>
      <c r="E124" s="18">
        <v>0.22843237221240997</v>
      </c>
      <c r="F124" s="18">
        <v>3.0575878620147705</v>
      </c>
    </row>
    <row r="125" spans="1:6" x14ac:dyDescent="0.25">
      <c r="A125" s="15">
        <v>62</v>
      </c>
      <c r="B125" s="18">
        <v>0.88718652725219727</v>
      </c>
      <c r="C125" s="18">
        <v>0.76431751251220703</v>
      </c>
      <c r="D125" s="18">
        <v>1.029807448387146</v>
      </c>
      <c r="E125" s="18">
        <v>0.24246217310428619</v>
      </c>
      <c r="F125" s="18">
        <v>3.2462790012359619</v>
      </c>
    </row>
    <row r="126" spans="1:6" x14ac:dyDescent="0.25">
      <c r="A126" s="15">
        <v>62.5</v>
      </c>
      <c r="B126" s="18">
        <v>0.94180619716644287</v>
      </c>
      <c r="C126" s="18">
        <v>0.81034773588180542</v>
      </c>
      <c r="D126" s="18">
        <v>1.094590425491333</v>
      </c>
      <c r="E126" s="18">
        <v>0.25735187530517578</v>
      </c>
      <c r="F126" s="18">
        <v>3.4466385841369629</v>
      </c>
    </row>
    <row r="127" spans="1:6" x14ac:dyDescent="0.25">
      <c r="A127" s="15">
        <v>63</v>
      </c>
      <c r="B127" s="18">
        <v>0.99978852272033691</v>
      </c>
      <c r="C127" s="18">
        <v>0.85910683870315552</v>
      </c>
      <c r="D127" s="18">
        <v>1.163507342338562</v>
      </c>
      <c r="E127" s="18">
        <v>0.27315393090248108</v>
      </c>
      <c r="F127" s="18">
        <v>3.6593914031982422</v>
      </c>
    </row>
    <row r="128" spans="1:6" x14ac:dyDescent="0.25">
      <c r="A128" s="15">
        <v>63.5</v>
      </c>
      <c r="B128" s="18">
        <v>1.0613405704498291</v>
      </c>
      <c r="C128" s="18">
        <v>0.91075509786605835</v>
      </c>
      <c r="D128" s="18">
        <v>1.2368240356445313</v>
      </c>
      <c r="E128" s="18">
        <v>0.2899242639541626</v>
      </c>
      <c r="F128" s="18">
        <v>3.8853034973144531</v>
      </c>
    </row>
    <row r="129" spans="1:6" x14ac:dyDescent="0.25">
      <c r="A129" s="15">
        <v>64</v>
      </c>
      <c r="B129" s="18">
        <v>1.1266820430755615</v>
      </c>
      <c r="C129" s="18">
        <v>0.96546226739883423</v>
      </c>
      <c r="D129" s="18">
        <v>1.3148233890533447</v>
      </c>
      <c r="E129" s="18">
        <v>0.30772200226783752</v>
      </c>
      <c r="F129" s="18">
        <v>4.1251921653747559</v>
      </c>
    </row>
    <row r="130" spans="1:6" x14ac:dyDescent="0.25">
      <c r="A130" s="15">
        <v>64.5</v>
      </c>
      <c r="B130" s="18">
        <v>1.1960462331771851</v>
      </c>
      <c r="C130" s="18">
        <v>1.023408055305481</v>
      </c>
      <c r="D130" s="18">
        <v>1.3978067636489868</v>
      </c>
      <c r="E130" s="18">
        <v>0.32660999894142151</v>
      </c>
      <c r="F130" s="18">
        <v>4.3799233436584473</v>
      </c>
    </row>
    <row r="131" spans="1:6" x14ac:dyDescent="0.25">
      <c r="A131" s="15">
        <v>65</v>
      </c>
      <c r="B131" s="18">
        <v>1.2696808576583862</v>
      </c>
      <c r="C131" s="18">
        <v>1.084782600402832</v>
      </c>
      <c r="D131" s="18">
        <v>1.4860947132110596</v>
      </c>
      <c r="E131" s="18">
        <v>0.34665486216545105</v>
      </c>
      <c r="F131" s="18">
        <v>4.650416374206543</v>
      </c>
    </row>
    <row r="132" spans="1:6" x14ac:dyDescent="0.25">
      <c r="A132" s="15">
        <v>65.5</v>
      </c>
      <c r="B132" s="18">
        <v>1.3478488922119141</v>
      </c>
      <c r="C132" s="18">
        <v>1.149787425994873</v>
      </c>
      <c r="D132" s="18">
        <v>1.5800282955169678</v>
      </c>
      <c r="E132" s="18">
        <v>0.36792737245559692</v>
      </c>
      <c r="F132" s="18">
        <v>4.9376497268676758</v>
      </c>
    </row>
    <row r="133" spans="1:6" x14ac:dyDescent="0.25">
      <c r="A133" s="15">
        <v>66</v>
      </c>
      <c r="B133" s="18">
        <v>1.4308292865753174</v>
      </c>
      <c r="C133" s="18">
        <v>1.2186355590820313</v>
      </c>
      <c r="D133" s="18">
        <v>1.6799708604812622</v>
      </c>
      <c r="E133" s="18">
        <v>0.3905024528503418</v>
      </c>
      <c r="F133" s="18">
        <v>5.2426619529724121</v>
      </c>
    </row>
    <row r="134" spans="1:6" x14ac:dyDescent="0.25">
      <c r="A134" s="15">
        <v>66.5</v>
      </c>
      <c r="B134" s="18">
        <v>1.5189182758331299</v>
      </c>
      <c r="C134" s="18">
        <v>1.2915529012680054</v>
      </c>
      <c r="D134" s="18">
        <v>1.7863091230392456</v>
      </c>
      <c r="E134" s="18">
        <v>0.41445979475975037</v>
      </c>
      <c r="F134" s="18">
        <v>5.5665535926818848</v>
      </c>
    </row>
    <row r="135" spans="1:6" x14ac:dyDescent="0.25">
      <c r="A135" s="15">
        <v>67</v>
      </c>
      <c r="B135" s="18">
        <v>1.6124305725097656</v>
      </c>
      <c r="C135" s="18">
        <v>1.3687783479690552</v>
      </c>
      <c r="D135" s="18">
        <v>1.8994547128677368</v>
      </c>
      <c r="E135" s="18">
        <v>0.4398837685585022</v>
      </c>
      <c r="F135" s="18">
        <v>5.9104986190795898</v>
      </c>
    </row>
    <row r="136" spans="1:6" x14ac:dyDescent="0.25">
      <c r="A136" s="15">
        <v>67.5</v>
      </c>
      <c r="B136" s="18">
        <v>1.7116998434066772</v>
      </c>
      <c r="C136" s="18">
        <v>1.4505647420883179</v>
      </c>
      <c r="D136" s="18">
        <v>2.0198454856872559</v>
      </c>
      <c r="E136" s="18">
        <v>0.46686404943466187</v>
      </c>
      <c r="F136" s="18">
        <v>6.2757382392883301</v>
      </c>
    </row>
    <row r="137" spans="1:6" x14ac:dyDescent="0.25">
      <c r="A137" s="15">
        <v>68</v>
      </c>
      <c r="B137" s="18">
        <v>1.8170808553695679</v>
      </c>
      <c r="C137" s="18">
        <v>1.5371800661087036</v>
      </c>
      <c r="D137" s="18">
        <v>2.1479477882385254</v>
      </c>
      <c r="E137" s="18">
        <v>0.49549564719200134</v>
      </c>
      <c r="F137" s="18">
        <v>6.6635956764221191</v>
      </c>
    </row>
    <row r="138" spans="1:6" x14ac:dyDescent="0.25">
      <c r="A138" s="15">
        <v>68.5</v>
      </c>
      <c r="B138" s="18">
        <v>1.9289494752883911</v>
      </c>
      <c r="C138" s="18">
        <v>1.6289077997207642</v>
      </c>
      <c r="D138" s="18">
        <v>2.2842581272125244</v>
      </c>
      <c r="E138" s="18">
        <v>0.52587944269180298</v>
      </c>
      <c r="F138" s="18">
        <v>7.0754737854003906</v>
      </c>
    </row>
    <row r="139" spans="1:6" x14ac:dyDescent="0.25">
      <c r="A139" s="15">
        <v>69</v>
      </c>
      <c r="B139" s="18">
        <v>2.0477054119110107</v>
      </c>
      <c r="C139" s="18">
        <v>1.7260479927062988</v>
      </c>
      <c r="D139" s="18">
        <v>2.429304838180542</v>
      </c>
      <c r="E139" s="18">
        <v>0.55812239646911621</v>
      </c>
      <c r="F139" s="18">
        <v>7.5128626823425293</v>
      </c>
    </row>
    <row r="140" spans="1:6" x14ac:dyDescent="0.25">
      <c r="A140" s="15">
        <v>69.5</v>
      </c>
      <c r="B140" s="18">
        <v>2.1737723350524902</v>
      </c>
      <c r="C140" s="18">
        <v>1.8289185762405396</v>
      </c>
      <c r="D140" s="18">
        <v>2.5836505889892578</v>
      </c>
      <c r="E140" s="18">
        <v>0.59233808517456055</v>
      </c>
      <c r="F140" s="18">
        <v>7.9773459434509277</v>
      </c>
    </row>
    <row r="141" spans="1:6" x14ac:dyDescent="0.25">
      <c r="A141" s="15">
        <v>70</v>
      </c>
      <c r="B141" s="18">
        <v>2.3076009750366211</v>
      </c>
      <c r="C141" s="18">
        <v>1.9378557205200195</v>
      </c>
      <c r="D141" s="18">
        <v>2.7478938102722168</v>
      </c>
      <c r="E141" s="18">
        <v>0.62864691019058228</v>
      </c>
      <c r="F141" s="18">
        <v>8.4706087112426758</v>
      </c>
    </row>
    <row r="142" spans="1:6" x14ac:dyDescent="0.25">
      <c r="A142" s="15">
        <v>70.5</v>
      </c>
      <c r="B142" s="18">
        <v>2.4496684074401855</v>
      </c>
      <c r="C142" s="18">
        <v>2.053215503692627</v>
      </c>
      <c r="D142" s="18">
        <v>2.9226717948913574</v>
      </c>
      <c r="E142" s="18">
        <v>0.66717666387557983</v>
      </c>
      <c r="F142" s="18">
        <v>8.9944314956665039</v>
      </c>
    </row>
    <row r="143" spans="1:6" x14ac:dyDescent="0.25">
      <c r="A143" s="15">
        <v>71</v>
      </c>
      <c r="B143" s="18">
        <v>2.6004822254180908</v>
      </c>
      <c r="C143" s="18">
        <v>2.1753749847412109</v>
      </c>
      <c r="D143" s="18">
        <v>3.1086633205413818</v>
      </c>
      <c r="E143" s="18">
        <v>0.70806300640106201</v>
      </c>
      <c r="F143" s="18">
        <v>9.550715446472168</v>
      </c>
    </row>
    <row r="144" spans="1:6" x14ac:dyDescent="0.25">
      <c r="A144" s="15">
        <v>71.5</v>
      </c>
      <c r="B144" s="18">
        <v>2.7605810165405273</v>
      </c>
      <c r="C144" s="18">
        <v>2.3047330379486084</v>
      </c>
      <c r="D144" s="18">
        <v>3.3065900802612305</v>
      </c>
      <c r="E144" s="18">
        <v>0.75144952535629272</v>
      </c>
      <c r="F144" s="18">
        <v>10.141474723815918</v>
      </c>
    </row>
    <row r="145" spans="1:6" x14ac:dyDescent="0.25">
      <c r="A145" s="15">
        <v>72</v>
      </c>
      <c r="B145" s="18">
        <v>2.9305365085601807</v>
      </c>
      <c r="C145" s="18">
        <v>2.4417126178741455</v>
      </c>
      <c r="D145" s="18">
        <v>3.5172216892242432</v>
      </c>
      <c r="E145" s="18">
        <v>0.79748910665512085</v>
      </c>
      <c r="F145" s="18">
        <v>10.768855094909668</v>
      </c>
    </row>
    <row r="146" spans="1:6" x14ac:dyDescent="0.25">
      <c r="A146" s="15">
        <v>72.5</v>
      </c>
      <c r="B146" s="18">
        <v>3.1109549999237061</v>
      </c>
      <c r="C146" s="18">
        <v>2.5867602825164795</v>
      </c>
      <c r="D146" s="18">
        <v>3.741375207901001</v>
      </c>
      <c r="E146" s="18">
        <v>0.84634333848953247</v>
      </c>
      <c r="F146" s="18">
        <v>11.435123443603516</v>
      </c>
    </row>
    <row r="147" spans="1:6" x14ac:dyDescent="0.25">
      <c r="A147" s="15">
        <v>73</v>
      </c>
      <c r="B147" s="18">
        <v>3.302480936050415</v>
      </c>
      <c r="C147" s="18">
        <v>2.7403497695922852</v>
      </c>
      <c r="D147" s="18">
        <v>3.9799227714538574</v>
      </c>
      <c r="E147" s="18">
        <v>0.89818412065505981</v>
      </c>
      <c r="F147" s="18">
        <v>12.1427001953125</v>
      </c>
    </row>
    <row r="148" spans="1:6" x14ac:dyDescent="0.25">
      <c r="A148" s="15">
        <v>73.5</v>
      </c>
      <c r="B148" s="18">
        <v>3.50579833984375</v>
      </c>
      <c r="C148" s="18">
        <v>2.902982234954834</v>
      </c>
      <c r="D148" s="18">
        <v>4.2337918281555176</v>
      </c>
      <c r="E148" s="18">
        <v>0.95319360494613647</v>
      </c>
      <c r="F148" s="18">
        <v>12.894148826599121</v>
      </c>
    </row>
    <row r="149" spans="1:6" x14ac:dyDescent="0.25">
      <c r="A149" s="15">
        <v>74</v>
      </c>
      <c r="B149" s="18">
        <v>3.7216331958770752</v>
      </c>
      <c r="C149" s="18">
        <v>3.075188159942627</v>
      </c>
      <c r="D149" s="18">
        <v>4.503969669342041</v>
      </c>
      <c r="E149" s="18">
        <v>1.011565089225769</v>
      </c>
      <c r="F149" s="18">
        <v>13.692202568054199</v>
      </c>
    </row>
    <row r="150" spans="1:6" x14ac:dyDescent="0.25">
      <c r="A150" s="15">
        <v>74.5</v>
      </c>
      <c r="B150" s="18">
        <v>3.9507555961608887</v>
      </c>
      <c r="C150" s="18">
        <v>3.2575292587280273</v>
      </c>
      <c r="D150" s="18">
        <v>4.7915058135986328</v>
      </c>
      <c r="E150" s="18">
        <v>1.0735034942626953</v>
      </c>
      <c r="F150" s="18">
        <v>14.53974723815918</v>
      </c>
    </row>
    <row r="151" spans="1:6" x14ac:dyDescent="0.25">
      <c r="A151" s="15">
        <v>75</v>
      </c>
      <c r="B151" s="18">
        <v>4.1939840316772461</v>
      </c>
      <c r="C151" s="18">
        <v>3.4505996704101563</v>
      </c>
      <c r="D151" s="18">
        <v>5.0975198745727539</v>
      </c>
      <c r="E151" s="18">
        <v>1.1392265558242798</v>
      </c>
      <c r="F151" s="18">
        <v>15.439861297607422</v>
      </c>
    </row>
    <row r="152" spans="1:6" x14ac:dyDescent="0.25">
      <c r="A152" s="15">
        <v>75.5</v>
      </c>
      <c r="B152" s="18">
        <v>4.4521870613098145</v>
      </c>
      <c r="C152" s="18">
        <v>3.6550295352935791</v>
      </c>
      <c r="D152" s="18">
        <v>5.4232034683227539</v>
      </c>
      <c r="E152" s="18">
        <v>1.2089648246765137</v>
      </c>
      <c r="F152" s="18">
        <v>16.395818710327148</v>
      </c>
    </row>
    <row r="153" spans="1:6" x14ac:dyDescent="0.25">
      <c r="A153" s="15">
        <v>76</v>
      </c>
      <c r="B153" s="18">
        <v>4.7262859344482422</v>
      </c>
      <c r="C153" s="18">
        <v>3.8714838027954102</v>
      </c>
      <c r="D153" s="18">
        <v>5.7698240280151367</v>
      </c>
      <c r="E153" s="18">
        <v>1.2829631567001343</v>
      </c>
      <c r="F153" s="18">
        <v>17.411083221435547</v>
      </c>
    </row>
    <row r="154" spans="1:6" x14ac:dyDescent="0.25">
      <c r="A154" s="15">
        <v>76.5</v>
      </c>
      <c r="B154" s="18">
        <v>5.0172595977783203</v>
      </c>
      <c r="C154" s="18">
        <v>4.1006684303283691</v>
      </c>
      <c r="D154" s="18">
        <v>6.1387300491333008</v>
      </c>
      <c r="E154" s="18">
        <v>1.3614811897277832</v>
      </c>
      <c r="F154" s="18">
        <v>18.489345550537109</v>
      </c>
    </row>
    <row r="155" spans="1:6" x14ac:dyDescent="0.25">
      <c r="A155" s="15">
        <v>77</v>
      </c>
      <c r="B155" s="18">
        <v>5.3261480331420898</v>
      </c>
      <c r="C155" s="18">
        <v>4.3433303833007813</v>
      </c>
      <c r="D155" s="18">
        <v>6.5313596725463867</v>
      </c>
      <c r="E155" s="18">
        <v>1.4447946548461914</v>
      </c>
      <c r="F155" s="18">
        <v>19.634523391723633</v>
      </c>
    </row>
    <row r="156" spans="1:6" x14ac:dyDescent="0.25">
      <c r="A156" s="15">
        <v>77.5</v>
      </c>
      <c r="B156" s="18">
        <v>5.6540522575378418</v>
      </c>
      <c r="C156" s="18">
        <v>4.6002588272094727</v>
      </c>
      <c r="D156" s="18">
        <v>6.9492411613464355</v>
      </c>
      <c r="E156" s="18">
        <v>1.5331954956054688</v>
      </c>
      <c r="F156" s="18">
        <v>20.850770950317383</v>
      </c>
    </row>
    <row r="157" spans="1:6" x14ac:dyDescent="0.25">
      <c r="A157" s="15">
        <v>78</v>
      </c>
      <c r="B157" s="18">
        <v>6.0021443367004395</v>
      </c>
      <c r="C157" s="18">
        <v>4.8722906112670898</v>
      </c>
      <c r="D157" s="18">
        <v>7.3940029144287109</v>
      </c>
      <c r="E157" s="18">
        <v>1.6269938945770264</v>
      </c>
      <c r="F157" s="18">
        <v>22.142511367797852</v>
      </c>
    </row>
    <row r="158" spans="1:6" x14ac:dyDescent="0.25">
      <c r="A158" s="15">
        <v>78.5</v>
      </c>
      <c r="B158" s="18">
        <v>6.3716669082641602</v>
      </c>
      <c r="C158" s="18">
        <v>5.1603121757507324</v>
      </c>
      <c r="D158" s="18">
        <v>7.8673796653747559</v>
      </c>
      <c r="E158" s="18">
        <v>1.7265186309814453</v>
      </c>
      <c r="F158" s="18">
        <v>23.51445198059082</v>
      </c>
    </row>
    <row r="159" spans="1:6" x14ac:dyDescent="0.25">
      <c r="A159" s="15">
        <v>79</v>
      </c>
      <c r="B159" s="18">
        <v>6.7639384269714355</v>
      </c>
      <c r="C159" s="18">
        <v>5.4652595520019531</v>
      </c>
      <c r="D159" s="18">
        <v>8.3712148666381836</v>
      </c>
      <c r="E159" s="18">
        <v>1.8321187496185303</v>
      </c>
      <c r="F159" s="18">
        <v>24.971563339233398</v>
      </c>
    </row>
    <row r="160" spans="1:6" x14ac:dyDescent="0.25">
      <c r="A160" s="15">
        <v>79.5</v>
      </c>
      <c r="B160" s="18">
        <v>7.1803603172302246</v>
      </c>
      <c r="C160" s="18">
        <v>5.7881255149841309</v>
      </c>
      <c r="D160" s="18">
        <v>8.907475471496582</v>
      </c>
      <c r="E160" s="18">
        <v>1.9441640377044678</v>
      </c>
      <c r="F160" s="18">
        <v>26.519149780273438</v>
      </c>
    </row>
    <row r="161" spans="1:6" x14ac:dyDescent="0.25">
      <c r="A161" s="15">
        <v>80</v>
      </c>
      <c r="B161" s="18">
        <v>7.6224193572998047</v>
      </c>
      <c r="C161" s="18">
        <v>6.1299595832824707</v>
      </c>
      <c r="D161" s="18">
        <v>9.4782466888427734</v>
      </c>
      <c r="E161" s="18">
        <v>2.0630476474761963</v>
      </c>
      <c r="F161" s="18">
        <v>28.162839889526367</v>
      </c>
    </row>
    <row r="162" spans="1:6" x14ac:dyDescent="0.25">
      <c r="A162" s="15">
        <v>80.5</v>
      </c>
      <c r="B162" s="18">
        <v>8.0916948318481445</v>
      </c>
      <c r="C162" s="18">
        <v>6.4918761253356934</v>
      </c>
      <c r="D162" s="18">
        <v>10.085762977600098</v>
      </c>
      <c r="E162" s="18">
        <v>2.1891851425170898</v>
      </c>
      <c r="F162" s="18">
        <v>29.908624649047852</v>
      </c>
    </row>
    <row r="163" spans="1:6" x14ac:dyDescent="0.25">
      <c r="A163" s="15">
        <v>81</v>
      </c>
      <c r="B163" s="18">
        <v>8.5898609161376953</v>
      </c>
      <c r="C163" s="18">
        <v>6.8750495910644531</v>
      </c>
      <c r="D163" s="18">
        <v>10.732389450073242</v>
      </c>
      <c r="E163" s="18">
        <v>2.32301926612854</v>
      </c>
      <c r="F163" s="18">
        <v>31.762845993041992</v>
      </c>
    </row>
    <row r="164" spans="1:6" x14ac:dyDescent="0.25">
      <c r="A164" s="15">
        <v>81.5</v>
      </c>
      <c r="B164" s="18">
        <v>9.1186943054199219</v>
      </c>
      <c r="C164" s="18">
        <v>7.2807250022888184</v>
      </c>
      <c r="D164" s="18">
        <v>11.420647621154785</v>
      </c>
      <c r="E164" s="18">
        <v>2.465017557144165</v>
      </c>
      <c r="F164" s="18">
        <v>33.732250213623047</v>
      </c>
    </row>
    <row r="165" spans="1:6" x14ac:dyDescent="0.25">
      <c r="A165" s="15">
        <v>82</v>
      </c>
      <c r="B165" s="18">
        <v>9.6800880432128906</v>
      </c>
      <c r="C165" s="18">
        <v>7.7102236747741699</v>
      </c>
      <c r="D165" s="18">
        <v>12.153227806091309</v>
      </c>
      <c r="E165" s="18">
        <v>2.6156783103942871</v>
      </c>
      <c r="F165" s="18">
        <v>35.824016571044922</v>
      </c>
    </row>
    <row r="166" spans="1:6" x14ac:dyDescent="0.25">
      <c r="A166" s="15">
        <v>82.5</v>
      </c>
      <c r="B166" s="18">
        <v>10.276043891906738</v>
      </c>
      <c r="C166" s="18">
        <v>8.164942741394043</v>
      </c>
      <c r="D166" s="18">
        <v>12.932985305786133</v>
      </c>
      <c r="E166" s="18">
        <v>2.7755277156829834</v>
      </c>
      <c r="F166" s="18">
        <v>38.045768737792969</v>
      </c>
    </row>
    <row r="167" spans="1:6" x14ac:dyDescent="0.25">
      <c r="A167" s="15">
        <v>83</v>
      </c>
      <c r="B167" s="18">
        <v>10.908687591552734</v>
      </c>
      <c r="C167" s="18">
        <v>8.6463527679443359</v>
      </c>
      <c r="D167" s="18">
        <v>13.762966156005859</v>
      </c>
      <c r="E167" s="18">
        <v>2.9451251029968262</v>
      </c>
      <c r="F167" s="18">
        <v>40.405570983886719</v>
      </c>
    </row>
    <row r="168" spans="1:6" x14ac:dyDescent="0.25">
      <c r="A168" s="15">
        <v>83.5</v>
      </c>
      <c r="B168" s="18">
        <v>11.580282211303711</v>
      </c>
      <c r="C168" s="18">
        <v>9.1560258865356445</v>
      </c>
      <c r="D168" s="18">
        <v>14.646413803100586</v>
      </c>
      <c r="E168" s="18">
        <v>3.1250650882720947</v>
      </c>
      <c r="F168" s="18">
        <v>42.91204833984375</v>
      </c>
    </row>
    <row r="169" spans="1:6" x14ac:dyDescent="0.25">
      <c r="A169" s="15">
        <v>84</v>
      </c>
      <c r="B169" s="18">
        <v>12.293224334716797</v>
      </c>
      <c r="C169" s="18">
        <v>9.6956148147583008</v>
      </c>
      <c r="D169" s="18">
        <v>15.586774826049805</v>
      </c>
      <c r="E169" s="18">
        <v>3.3159756660461426</v>
      </c>
      <c r="F169" s="18">
        <v>45.574325561523438</v>
      </c>
    </row>
    <row r="170" spans="1:6" x14ac:dyDescent="0.25">
      <c r="A170" s="15">
        <v>84.5</v>
      </c>
      <c r="B170" s="18">
        <v>13.050054550170898</v>
      </c>
      <c r="C170" s="18">
        <v>10.266868591308594</v>
      </c>
      <c r="D170" s="18">
        <v>16.587718963623047</v>
      </c>
      <c r="E170" s="18">
        <v>3.5185236930847168</v>
      </c>
      <c r="F170" s="18">
        <v>48.402091979980469</v>
      </c>
    </row>
    <row r="171" spans="1:6" x14ac:dyDescent="0.25">
      <c r="A171" s="15">
        <v>85</v>
      </c>
      <c r="B171" s="18">
        <v>13.853483200073242</v>
      </c>
      <c r="C171" s="18">
        <v>10.871646881103516</v>
      </c>
      <c r="D171" s="18">
        <v>17.653165817260742</v>
      </c>
      <c r="E171" s="18">
        <v>3.7334194183349609</v>
      </c>
      <c r="F171" s="18">
        <v>51.405685424804688</v>
      </c>
    </row>
    <row r="172" spans="1:6" x14ac:dyDescent="0.25">
      <c r="A172" s="15">
        <v>85.5</v>
      </c>
      <c r="B172" s="18">
        <v>14.706375122070313</v>
      </c>
      <c r="C172" s="18">
        <v>11.511911392211914</v>
      </c>
      <c r="D172" s="18">
        <v>18.787277221679688</v>
      </c>
      <c r="E172" s="18">
        <v>3.9614129066467285</v>
      </c>
      <c r="F172" s="18">
        <v>54.596042633056641</v>
      </c>
    </row>
    <row r="173" spans="1:6" x14ac:dyDescent="0.25">
      <c r="A173" s="15">
        <v>86</v>
      </c>
      <c r="B173" s="18">
        <v>15.611770629882813</v>
      </c>
      <c r="C173" s="18">
        <v>12.189740180969238</v>
      </c>
      <c r="D173" s="18">
        <v>19.994470596313477</v>
      </c>
      <c r="E173" s="18">
        <v>4.2032995223999023</v>
      </c>
      <c r="F173" s="18">
        <v>57.984786987304688</v>
      </c>
    </row>
    <row r="174" spans="1:6" x14ac:dyDescent="0.25">
      <c r="A174" s="15">
        <v>86.5</v>
      </c>
      <c r="B174" s="18">
        <v>16.572912216186523</v>
      </c>
      <c r="C174" s="18">
        <v>12.90733528137207</v>
      </c>
      <c r="D174" s="18">
        <v>21.279481887817383</v>
      </c>
      <c r="E174" s="18">
        <v>4.4599261283874512</v>
      </c>
      <c r="F174" s="18">
        <v>61.584278106689453</v>
      </c>
    </row>
    <row r="175" spans="1:6" x14ac:dyDescent="0.25">
      <c r="A175" s="15">
        <v>87</v>
      </c>
      <c r="B175" s="18">
        <v>17.593225479125977</v>
      </c>
      <c r="C175" s="18">
        <v>13.667027473449707</v>
      </c>
      <c r="D175" s="18">
        <v>22.647321701049805</v>
      </c>
      <c r="E175" s="18">
        <v>4.7321887016296387</v>
      </c>
      <c r="F175" s="18">
        <v>65.407684326171875</v>
      </c>
    </row>
    <row r="176" spans="1:6" x14ac:dyDescent="0.25">
      <c r="A176" s="15">
        <v>87.5</v>
      </c>
      <c r="B176" s="18">
        <v>18.676349639892578</v>
      </c>
      <c r="C176" s="18">
        <v>14.471274375915527</v>
      </c>
      <c r="D176" s="18">
        <v>24.103340148925781</v>
      </c>
      <c r="E176" s="18">
        <v>5.0210356712341309</v>
      </c>
      <c r="F176" s="18">
        <v>69.468955993652344</v>
      </c>
    </row>
    <row r="177" spans="1:6" x14ac:dyDescent="0.25">
      <c r="A177" s="15">
        <v>88</v>
      </c>
      <c r="B177" s="18">
        <v>19.826162338256836</v>
      </c>
      <c r="C177" s="18">
        <v>15.322691917419434</v>
      </c>
      <c r="D177" s="18">
        <v>25.653240203857422</v>
      </c>
      <c r="E177" s="18">
        <v>5.3274788856506348</v>
      </c>
      <c r="F177" s="18">
        <v>73.782859802246094</v>
      </c>
    </row>
    <row r="178" spans="1:6" x14ac:dyDescent="0.25">
      <c r="A178" s="15">
        <v>88.5</v>
      </c>
      <c r="B178" s="18">
        <v>21.046762466430664</v>
      </c>
      <c r="C178" s="18">
        <v>16.224042892456055</v>
      </c>
      <c r="D178" s="18">
        <v>27.303071975708008</v>
      </c>
      <c r="E178" s="18">
        <v>5.6525864601135254</v>
      </c>
      <c r="F178" s="18">
        <v>78.365211486816406</v>
      </c>
    </row>
    <row r="179" spans="1:6" x14ac:dyDescent="0.25">
      <c r="A179" s="15">
        <v>89</v>
      </c>
      <c r="B179" s="18">
        <v>22.342502593994141</v>
      </c>
      <c r="C179" s="18">
        <v>17.178243637084961</v>
      </c>
      <c r="D179" s="18">
        <v>29.059284210205078</v>
      </c>
      <c r="E179" s="18">
        <v>5.9974908828735352</v>
      </c>
      <c r="F179" s="18">
        <v>83.232711791992188</v>
      </c>
    </row>
    <row r="180" spans="1:6" x14ac:dyDescent="0.25">
      <c r="A180" s="15">
        <v>89.5</v>
      </c>
      <c r="B180" s="18">
        <v>23.718023300170898</v>
      </c>
      <c r="C180" s="18">
        <v>18.188394546508789</v>
      </c>
      <c r="D180" s="18">
        <v>30.928764343261719</v>
      </c>
      <c r="E180" s="18">
        <v>6.363398551940918</v>
      </c>
      <c r="F180" s="18">
        <v>88.403167724609375</v>
      </c>
    </row>
    <row r="181" spans="1:6" x14ac:dyDescent="0.25">
      <c r="A181" s="15">
        <v>90</v>
      </c>
      <c r="B181" s="18">
        <v>25.178220748901367</v>
      </c>
      <c r="C181" s="18">
        <v>19.257768630981445</v>
      </c>
      <c r="D181" s="18">
        <v>32.918804168701172</v>
      </c>
      <c r="E181" s="18">
        <v>6.7515830993652344</v>
      </c>
      <c r="F181" s="18">
        <v>93.895408630371094</v>
      </c>
    </row>
    <row r="182" spans="1:6" x14ac:dyDescent="0.25">
      <c r="A182" s="15">
        <v>90.5</v>
      </c>
      <c r="B182" s="18">
        <v>26.728321075439453</v>
      </c>
      <c r="C182" s="18">
        <v>20.389841079711914</v>
      </c>
      <c r="D182" s="18">
        <v>35.037208557128906</v>
      </c>
      <c r="E182" s="18">
        <v>7.1634006500244141</v>
      </c>
      <c r="F182" s="18">
        <v>99.729621887207031</v>
      </c>
    </row>
    <row r="183" spans="1:6" x14ac:dyDescent="0.25">
      <c r="A183" s="15">
        <v>91</v>
      </c>
      <c r="B183" s="18">
        <v>28.37385368347168</v>
      </c>
      <c r="C183" s="18">
        <v>21.588272094726563</v>
      </c>
      <c r="D183" s="18">
        <v>37.292263031005859</v>
      </c>
      <c r="E183" s="18">
        <v>7.600285530090332</v>
      </c>
      <c r="F183" s="18">
        <v>100</v>
      </c>
    </row>
    <row r="184" spans="1:6" x14ac:dyDescent="0.25">
      <c r="A184" s="15">
        <v>91.5</v>
      </c>
      <c r="B184" s="18">
        <v>30.120685577392578</v>
      </c>
      <c r="C184" s="18">
        <v>22.856950759887695</v>
      </c>
      <c r="D184" s="18">
        <v>39.692768096923828</v>
      </c>
      <c r="E184" s="18">
        <v>8.0637578964233398</v>
      </c>
      <c r="F184" s="18">
        <v>100</v>
      </c>
    </row>
    <row r="185" spans="1:6" x14ac:dyDescent="0.25">
      <c r="A185" s="15">
        <v>92</v>
      </c>
      <c r="B185" s="18">
        <v>31.975069046020508</v>
      </c>
      <c r="C185" s="18">
        <v>24.199991226196289</v>
      </c>
      <c r="D185" s="18">
        <v>42.248161315917969</v>
      </c>
      <c r="E185" s="18">
        <v>8.5554399490356445</v>
      </c>
      <c r="F185" s="18">
        <v>100</v>
      </c>
    </row>
    <row r="186" spans="1:6" x14ac:dyDescent="0.25">
      <c r="A186" s="15">
        <v>92.5</v>
      </c>
      <c r="B186" s="18">
        <v>33.943618774414063</v>
      </c>
      <c r="C186" s="18">
        <v>25.621744155883789</v>
      </c>
      <c r="D186" s="18">
        <v>44.968418121337891</v>
      </c>
      <c r="E186" s="18">
        <v>9.0770368576049805</v>
      </c>
      <c r="F186" s="18">
        <v>100</v>
      </c>
    </row>
    <row r="187" spans="1:6" x14ac:dyDescent="0.25">
      <c r="A187" s="15">
        <v>93</v>
      </c>
      <c r="B187" s="18">
        <v>36.033351898193359</v>
      </c>
      <c r="C187" s="18">
        <v>27.126810073852539</v>
      </c>
      <c r="D187" s="18">
        <v>47.864181518554688</v>
      </c>
      <c r="E187" s="18">
        <v>9.6303701400756836</v>
      </c>
      <c r="F187" s="18">
        <v>100</v>
      </c>
    </row>
    <row r="188" spans="1:6" x14ac:dyDescent="0.25">
      <c r="A188" s="15">
        <v>93.5</v>
      </c>
      <c r="B188" s="18">
        <v>38.251750946044922</v>
      </c>
      <c r="C188" s="18">
        <v>28.720075607299805</v>
      </c>
      <c r="D188" s="18">
        <v>50.946819305419922</v>
      </c>
      <c r="E188" s="18">
        <v>10.217366218566895</v>
      </c>
      <c r="F188" s="18">
        <v>100</v>
      </c>
    </row>
    <row r="189" spans="1:6" x14ac:dyDescent="0.25">
      <c r="A189" s="15">
        <v>94</v>
      </c>
      <c r="B189" s="18">
        <v>40.606727600097656</v>
      </c>
      <c r="C189" s="18">
        <v>30.406702041625977</v>
      </c>
      <c r="D189" s="18">
        <v>54.228378295898438</v>
      </c>
      <c r="E189" s="18">
        <v>10.840067863464355</v>
      </c>
      <c r="F189" s="18">
        <v>100</v>
      </c>
    </row>
    <row r="190" spans="1:6" x14ac:dyDescent="0.25">
      <c r="A190" s="15">
        <v>94.5</v>
      </c>
      <c r="B190" s="18">
        <v>43.106674194335938</v>
      </c>
      <c r="C190" s="18">
        <v>32.192142486572266</v>
      </c>
      <c r="D190" s="18">
        <v>57.721694946289063</v>
      </c>
      <c r="E190" s="18">
        <v>11.500641822814941</v>
      </c>
      <c r="F190" s="18">
        <v>100</v>
      </c>
    </row>
    <row r="191" spans="1:6" x14ac:dyDescent="0.25">
      <c r="A191" s="15">
        <v>95</v>
      </c>
      <c r="B191" s="18">
        <v>45.760543823242188</v>
      </c>
      <c r="C191" s="18">
        <v>34.082199096679688</v>
      </c>
      <c r="D191" s="18">
        <v>61.440498352050781</v>
      </c>
      <c r="E191" s="18">
        <v>12.201388359069824</v>
      </c>
      <c r="F191" s="18">
        <v>100</v>
      </c>
    </row>
    <row r="192" spans="1:6" x14ac:dyDescent="0.25">
      <c r="A192" s="15">
        <v>95.5</v>
      </c>
      <c r="B192" s="18">
        <v>48.577796936035156</v>
      </c>
      <c r="C192" s="18">
        <v>36.082973480224609</v>
      </c>
      <c r="D192" s="18">
        <v>65.399322509765625</v>
      </c>
      <c r="E192" s="18">
        <v>12.944745063781738</v>
      </c>
      <c r="F192" s="18">
        <v>100</v>
      </c>
    </row>
    <row r="193" spans="1:6" x14ac:dyDescent="0.25">
      <c r="A193" s="15">
        <v>96</v>
      </c>
      <c r="B193" s="18">
        <v>51.5684814453125</v>
      </c>
      <c r="C193" s="18">
        <v>38.200950622558594</v>
      </c>
      <c r="D193" s="18">
        <v>69.613670349121094</v>
      </c>
      <c r="E193" s="18">
        <v>13.733299255371094</v>
      </c>
      <c r="F193" s="18">
        <v>100</v>
      </c>
    </row>
  </sheetData>
  <mergeCells count="3">
    <mergeCell ref="B1:B2"/>
    <mergeCell ref="C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Contents</vt:lpstr>
      <vt:lpstr>Representative Samples</vt:lpstr>
      <vt:lpstr>Convenience Samples</vt:lpstr>
      <vt:lpstr>Comprehensive Tracing</vt:lpstr>
      <vt:lpstr>Other Studies</vt:lpstr>
      <vt:lpstr>Metaregression Predictions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T. Levin</dc:creator>
  <cp:keywords/>
  <dc:description/>
  <cp:lastModifiedBy>Andrew T. Levin</cp:lastModifiedBy>
  <cp:revision/>
  <dcterms:created xsi:type="dcterms:W3CDTF">2020-07-03T20:04:06Z</dcterms:created>
  <dcterms:modified xsi:type="dcterms:W3CDTF">2020-09-25T22:36:07Z</dcterms:modified>
  <cp:category/>
  <cp:contentStatus/>
</cp:coreProperties>
</file>