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A\1st Sem\"/>
    </mc:Choice>
  </mc:AlternateContent>
  <bookViews>
    <workbookView xWindow="0" yWindow="0" windowWidth="19200" windowHeight="801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Q13" i="4"/>
  <c r="S13" i="4"/>
  <c r="V13" i="4"/>
  <c r="W13" i="4" l="1"/>
  <c r="X13" i="4" s="1"/>
  <c r="Y13" i="4" s="1"/>
  <c r="V39" i="4"/>
  <c r="V28" i="4"/>
  <c r="V36" i="4"/>
  <c r="V62" i="4"/>
  <c r="V31" i="4"/>
  <c r="V57" i="4"/>
  <c r="V18" i="4"/>
  <c r="V42" i="4"/>
  <c r="V19" i="4"/>
  <c r="V20" i="4"/>
  <c r="V21" i="4"/>
  <c r="V22" i="4"/>
  <c r="V54" i="4"/>
  <c r="V34" i="4"/>
  <c r="V46" i="4"/>
  <c r="V59" i="4"/>
  <c r="V38" i="4"/>
  <c r="V37" i="4"/>
  <c r="V24" i="4"/>
  <c r="V30" i="4"/>
  <c r="V26" i="4"/>
  <c r="S39" i="4"/>
  <c r="S28" i="4"/>
  <c r="S36" i="4"/>
  <c r="S62" i="4"/>
  <c r="S31" i="4"/>
  <c r="S57" i="4"/>
  <c r="S18" i="4"/>
  <c r="S42" i="4"/>
  <c r="S19" i="4"/>
  <c r="S20" i="4"/>
  <c r="S21" i="4"/>
  <c r="S22" i="4"/>
  <c r="S54" i="4"/>
  <c r="S34" i="4"/>
  <c r="S46" i="4"/>
  <c r="S59" i="4"/>
  <c r="S38" i="4"/>
  <c r="S37" i="4"/>
  <c r="S24" i="4"/>
  <c r="S30" i="4"/>
  <c r="S26" i="4"/>
  <c r="Q39" i="4"/>
  <c r="Q28" i="4"/>
  <c r="Q36" i="4"/>
  <c r="Q62" i="4"/>
  <c r="Q31" i="4"/>
  <c r="Q57" i="4"/>
  <c r="Q18" i="4"/>
  <c r="Q42" i="4"/>
  <c r="Q19" i="4"/>
  <c r="Q20" i="4"/>
  <c r="Q21" i="4"/>
  <c r="Q22" i="4"/>
  <c r="Q54" i="4"/>
  <c r="Q34" i="4"/>
  <c r="Q46" i="4"/>
  <c r="Q59" i="4"/>
  <c r="Q38" i="4"/>
  <c r="Q37" i="4"/>
  <c r="Q24" i="4"/>
  <c r="Q30" i="4"/>
  <c r="Q26" i="4"/>
  <c r="M39" i="4"/>
  <c r="M28" i="4"/>
  <c r="M36" i="4"/>
  <c r="M62" i="4"/>
  <c r="M31" i="4"/>
  <c r="M57" i="4"/>
  <c r="M18" i="4"/>
  <c r="M42" i="4"/>
  <c r="M19" i="4"/>
  <c r="M20" i="4"/>
  <c r="M21" i="4"/>
  <c r="M22" i="4"/>
  <c r="M54" i="4"/>
  <c r="M34" i="4"/>
  <c r="M46" i="4"/>
  <c r="M59" i="4"/>
  <c r="M38" i="4"/>
  <c r="M37" i="4"/>
  <c r="M24" i="4"/>
  <c r="M30" i="4"/>
  <c r="M26" i="4"/>
  <c r="J22" i="4"/>
  <c r="J54" i="4"/>
  <c r="J34" i="4"/>
  <c r="J46" i="4"/>
  <c r="J59" i="4"/>
  <c r="J38" i="4"/>
  <c r="J37" i="4"/>
  <c r="J24" i="4"/>
  <c r="J30" i="4"/>
  <c r="J26" i="4"/>
  <c r="J39" i="4"/>
  <c r="J28" i="4"/>
  <c r="J36" i="4"/>
  <c r="J62" i="4"/>
  <c r="J31" i="4"/>
  <c r="J57" i="4"/>
  <c r="J18" i="4"/>
  <c r="J42" i="4"/>
  <c r="J19" i="4"/>
  <c r="J20" i="4"/>
  <c r="J21" i="4"/>
  <c r="M9" i="11"/>
  <c r="P11" i="4"/>
  <c r="Q63" i="4" s="1"/>
  <c r="J58" i="4"/>
  <c r="J52" i="4"/>
  <c r="J17" i="4"/>
  <c r="J56" i="4"/>
  <c r="J23" i="4"/>
  <c r="J33" i="4"/>
  <c r="J35" i="4"/>
  <c r="J45" i="4"/>
  <c r="J27" i="4"/>
  <c r="J41" i="4"/>
  <c r="J60" i="4"/>
  <c r="J47" i="4"/>
  <c r="J25" i="4"/>
  <c r="J29" i="4"/>
  <c r="J61" i="4"/>
  <c r="J53" i="4"/>
  <c r="J64" i="4"/>
  <c r="J50" i="4"/>
  <c r="J55" i="4"/>
  <c r="J14" i="4"/>
  <c r="J49" i="4"/>
  <c r="J32" i="4"/>
  <c r="J63" i="4"/>
  <c r="J40" i="4"/>
  <c r="J51" i="4"/>
  <c r="J48" i="4"/>
  <c r="J43" i="4"/>
  <c r="J16" i="4"/>
  <c r="J44" i="4"/>
  <c r="J15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38" i="4" l="1"/>
  <c r="X38" i="4" s="1"/>
  <c r="Y38" i="4" s="1"/>
  <c r="W54" i="4"/>
  <c r="X54" i="4" s="1"/>
  <c r="Y54" i="4" s="1"/>
  <c r="W19" i="4"/>
  <c r="X19" i="4" s="1"/>
  <c r="Y19" i="4" s="1"/>
  <c r="W31" i="4"/>
  <c r="X31" i="4" s="1"/>
  <c r="Y31" i="4" s="1"/>
  <c r="W39" i="4"/>
  <c r="X39" i="4" s="1"/>
  <c r="Y39" i="4" s="1"/>
  <c r="F38" i="4"/>
  <c r="F19" i="4"/>
  <c r="W30" i="4"/>
  <c r="X30" i="4" s="1"/>
  <c r="W59" i="4"/>
  <c r="X59" i="4" s="1"/>
  <c r="W22" i="4"/>
  <c r="X22" i="4" s="1"/>
  <c r="W42" i="4"/>
  <c r="X42" i="4" s="1"/>
  <c r="W24" i="4"/>
  <c r="X24" i="4" s="1"/>
  <c r="W46" i="4"/>
  <c r="X46" i="4" s="1"/>
  <c r="W21" i="4"/>
  <c r="X21" i="4" s="1"/>
  <c r="W18" i="4"/>
  <c r="X18" i="4" s="1"/>
  <c r="W36" i="4"/>
  <c r="X36" i="4" s="1"/>
  <c r="W62" i="4"/>
  <c r="X62" i="4" s="1"/>
  <c r="W37" i="4"/>
  <c r="X37" i="4" s="1"/>
  <c r="W34" i="4"/>
  <c r="X34" i="4" s="1"/>
  <c r="W20" i="4"/>
  <c r="X20" i="4" s="1"/>
  <c r="W57" i="4"/>
  <c r="X57" i="4" s="1"/>
  <c r="W28" i="4"/>
  <c r="X28" i="4" s="1"/>
  <c r="Q51" i="4"/>
  <c r="Q47" i="4"/>
  <c r="Q17" i="4"/>
  <c r="Q49" i="4"/>
  <c r="Q60" i="4"/>
  <c r="Q52" i="4"/>
  <c r="Q14" i="4"/>
  <c r="Q32" i="4"/>
  <c r="Q41" i="4"/>
  <c r="Q58" i="4"/>
  <c r="Q61" i="4"/>
  <c r="Q40" i="4"/>
  <c r="Q50" i="4"/>
  <c r="Q45" i="4"/>
  <c r="Q15" i="4"/>
  <c r="Q23" i="4"/>
  <c r="Q55" i="4"/>
  <c r="Q64" i="4"/>
  <c r="Q35" i="4"/>
  <c r="Q44" i="4"/>
  <c r="Q29" i="4"/>
  <c r="Q43" i="4"/>
  <c r="Q53" i="4"/>
  <c r="Q33" i="4"/>
  <c r="Q16" i="4"/>
  <c r="Q27" i="4"/>
  <c r="Q48" i="4"/>
  <c r="Q25" i="4"/>
  <c r="Q56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56" i="4"/>
  <c r="M45" i="4"/>
  <c r="M14" i="4"/>
  <c r="M40" i="4"/>
  <c r="M16" i="4"/>
  <c r="M58" i="4"/>
  <c r="M23" i="4"/>
  <c r="M47" i="4"/>
  <c r="M25" i="4"/>
  <c r="M29" i="4"/>
  <c r="M61" i="4"/>
  <c r="M53" i="4"/>
  <c r="M49" i="4"/>
  <c r="M32" i="4"/>
  <c r="M63" i="4"/>
  <c r="M51" i="4"/>
  <c r="M44" i="4"/>
  <c r="M52" i="4"/>
  <c r="M33" i="4"/>
  <c r="M35" i="4"/>
  <c r="M27" i="4"/>
  <c r="M41" i="4"/>
  <c r="M60" i="4"/>
  <c r="M50" i="4"/>
  <c r="M43" i="4"/>
  <c r="M15" i="4"/>
  <c r="V52" i="4"/>
  <c r="V23" i="4"/>
  <c r="V41" i="4"/>
  <c r="V50" i="4"/>
  <c r="V48" i="4"/>
  <c r="V15" i="4"/>
  <c r="S15" i="4"/>
  <c r="V16" i="4"/>
  <c r="S16" i="4"/>
  <c r="V44" i="4"/>
  <c r="S44" i="4"/>
  <c r="V43" i="4"/>
  <c r="S43" i="4"/>
  <c r="S48" i="4"/>
  <c r="M48" i="4"/>
  <c r="V51" i="4"/>
  <c r="S51" i="4"/>
  <c r="V40" i="4"/>
  <c r="S40" i="4"/>
  <c r="V63" i="4"/>
  <c r="S63" i="4"/>
  <c r="V32" i="4"/>
  <c r="S32" i="4"/>
  <c r="V49" i="4"/>
  <c r="S49" i="4"/>
  <c r="V14" i="4"/>
  <c r="S14" i="4"/>
  <c r="V55" i="4"/>
  <c r="S55" i="4"/>
  <c r="M55" i="4"/>
  <c r="S50" i="4"/>
  <c r="V64" i="4"/>
  <c r="S64" i="4"/>
  <c r="V53" i="4"/>
  <c r="S53" i="4"/>
  <c r="V61" i="4"/>
  <c r="S61" i="4"/>
  <c r="V29" i="4"/>
  <c r="S29" i="4"/>
  <c r="V25" i="4"/>
  <c r="S25" i="4"/>
  <c r="V47" i="4"/>
  <c r="S47" i="4"/>
  <c r="V60" i="4"/>
  <c r="S60" i="4"/>
  <c r="S41" i="4"/>
  <c r="V27" i="4"/>
  <c r="S27" i="4"/>
  <c r="V45" i="4"/>
  <c r="S45" i="4"/>
  <c r="V35" i="4"/>
  <c r="S35" i="4"/>
  <c r="V33" i="4"/>
  <c r="S33" i="4"/>
  <c r="S23" i="4"/>
  <c r="V56" i="4"/>
  <c r="S56" i="4"/>
  <c r="V17" i="4"/>
  <c r="S17" i="4"/>
  <c r="M17" i="4"/>
  <c r="S52" i="4"/>
  <c r="V58" i="4"/>
  <c r="S58" i="4"/>
  <c r="F39" i="4" l="1"/>
  <c r="F54" i="4"/>
  <c r="F31" i="4"/>
  <c r="Y37" i="4"/>
  <c r="F37" i="4"/>
  <c r="Y22" i="4"/>
  <c r="F22" i="4"/>
  <c r="Y57" i="4"/>
  <c r="F57" i="4"/>
  <c r="Y46" i="4"/>
  <c r="F46" i="4"/>
  <c r="Y59" i="4"/>
  <c r="F59" i="4"/>
  <c r="Y20" i="4"/>
  <c r="F20" i="4"/>
  <c r="Y36" i="4"/>
  <c r="F36" i="4"/>
  <c r="Y24" i="4"/>
  <c r="F24" i="4"/>
  <c r="Y30" i="4"/>
  <c r="F30" i="4"/>
  <c r="Y28" i="4"/>
  <c r="F28" i="4"/>
  <c r="Y21" i="4"/>
  <c r="F21" i="4"/>
  <c r="Y62" i="4"/>
  <c r="F62" i="4"/>
  <c r="Y34" i="4"/>
  <c r="F34" i="4"/>
  <c r="Y18" i="4"/>
  <c r="F18" i="4"/>
  <c r="Y42" i="4"/>
  <c r="F42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7" i="4"/>
  <c r="X27" i="4" s="1"/>
  <c r="Y27" i="4" s="1"/>
  <c r="W63" i="4"/>
  <c r="X63" i="4" s="1"/>
  <c r="Y63" i="4" s="1"/>
  <c r="W23" i="4"/>
  <c r="X23" i="4" s="1"/>
  <c r="F23" i="4" s="1"/>
  <c r="W51" i="4"/>
  <c r="X51" i="4" s="1"/>
  <c r="F51" i="4" s="1"/>
  <c r="W41" i="4"/>
  <c r="X41" i="4" s="1"/>
  <c r="Y41" i="4" s="1"/>
  <c r="W15" i="4"/>
  <c r="X15" i="4" s="1"/>
  <c r="Y15" i="4" s="1"/>
  <c r="W49" i="4"/>
  <c r="X49" i="4" s="1"/>
  <c r="Y49" i="4" s="1"/>
  <c r="W14" i="4"/>
  <c r="X14" i="4" s="1"/>
  <c r="Y14" i="4" s="1"/>
  <c r="W43" i="4"/>
  <c r="X43" i="4" s="1"/>
  <c r="Y43" i="4" s="1"/>
  <c r="W50" i="4"/>
  <c r="X50" i="4" s="1"/>
  <c r="Y50" i="4" s="1"/>
  <c r="W26" i="4"/>
  <c r="W55" i="4"/>
  <c r="X55" i="4" s="1"/>
  <c r="Y55" i="4" s="1"/>
  <c r="W40" i="4"/>
  <c r="X40" i="4" s="1"/>
  <c r="F40" i="4" s="1"/>
  <c r="W53" i="4"/>
  <c r="X53" i="4" s="1"/>
  <c r="Y53" i="4" s="1"/>
  <c r="W44" i="4"/>
  <c r="X44" i="4" s="1"/>
  <c r="Y44" i="4" s="1"/>
  <c r="W17" i="4"/>
  <c r="X17" i="4" s="1"/>
  <c r="F17" i="4" s="1"/>
  <c r="W35" i="4"/>
  <c r="X35" i="4" s="1"/>
  <c r="F35" i="4" s="1"/>
  <c r="W32" i="4"/>
  <c r="X32" i="4" s="1"/>
  <c r="Y32" i="4" s="1"/>
  <c r="W25" i="4"/>
  <c r="X25" i="4" s="1"/>
  <c r="Y25" i="4" s="1"/>
  <c r="W58" i="4"/>
  <c r="X58" i="4" s="1"/>
  <c r="F58" i="4" s="1"/>
  <c r="W47" i="4"/>
  <c r="X47" i="4" s="1"/>
  <c r="Y47" i="4" s="1"/>
  <c r="W45" i="4"/>
  <c r="X45" i="4" s="1"/>
  <c r="Y45" i="4" s="1"/>
  <c r="W56" i="4"/>
  <c r="X56" i="4" s="1"/>
  <c r="F56" i="4" s="1"/>
  <c r="W33" i="4"/>
  <c r="X33" i="4" s="1"/>
  <c r="Y33" i="4" s="1"/>
  <c r="W52" i="4"/>
  <c r="X52" i="4" s="1"/>
  <c r="Y52" i="4" s="1"/>
  <c r="M64" i="4"/>
  <c r="W29" i="4"/>
  <c r="X29" i="4" s="1"/>
  <c r="Y29" i="4" s="1"/>
  <c r="W61" i="4"/>
  <c r="X61" i="4" s="1"/>
  <c r="F61" i="4" s="1"/>
  <c r="W16" i="4"/>
  <c r="X16" i="4" s="1"/>
  <c r="F16" i="4" s="1"/>
  <c r="W60" i="4"/>
  <c r="X60" i="4" s="1"/>
  <c r="F60" i="4" s="1"/>
  <c r="W48" i="4"/>
  <c r="X48" i="4" s="1"/>
  <c r="Y48" i="4" s="1"/>
  <c r="X26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64" i="4"/>
  <c r="X64" i="4" s="1"/>
  <c r="Y64" i="4" s="1"/>
  <c r="F32" i="4"/>
  <c r="Y58" i="4"/>
  <c r="F44" i="4"/>
  <c r="F49" i="4"/>
  <c r="F43" i="4"/>
  <c r="Y60" i="4"/>
  <c r="F41" i="4"/>
  <c r="F27" i="4"/>
  <c r="F33" i="4"/>
  <c r="Y23" i="4"/>
  <c r="F47" i="4"/>
  <c r="F48" i="4"/>
  <c r="Y40" i="4"/>
  <c r="Y51" i="4"/>
  <c r="F15" i="4"/>
  <c r="F25" i="4"/>
  <c r="F14" i="4"/>
  <c r="Y56" i="4"/>
  <c r="Y16" i="4"/>
  <c r="F29" i="4"/>
  <c r="Y35" i="4"/>
  <c r="F50" i="4"/>
  <c r="F63" i="4"/>
  <c r="F13" i="4"/>
  <c r="F53" i="4"/>
  <c r="Y61" i="4"/>
  <c r="F45" i="4"/>
  <c r="Y17" i="4"/>
  <c r="F52" i="4"/>
  <c r="F55" i="4"/>
  <c r="Y26" i="4" l="1"/>
  <c r="F26" i="4"/>
  <c r="AK44" i="5"/>
  <c r="AK43" i="5"/>
  <c r="F45" i="5"/>
  <c r="AK42" i="5"/>
  <c r="AK11" i="5" s="1"/>
  <c r="F64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<sst xmlns="http://schemas.openxmlformats.org/spreadsheetml/2006/main" count="270" uniqueCount="161">
  <si>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</si>
  <si>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</si>
  <si>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</si>
  <si>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</si>
  <si>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</si>
  <si>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</si>
  <si>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</si>
  <si>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</si>
  <si>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</si>
  <si>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</si>
  <si>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</si>
  <si>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</si>
  <si>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</si>
  <si>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</si>
  <si>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</si>
  <si>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</si>
  <si>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</si>
  <si>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</si>
  <si>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</si>
  <si>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</si>
  <si>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</si>
  <si>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</si>
  <si>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</si>
  <si>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</si>
  <si>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</si>
  <si>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</si>
  <si>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</si>
  <si>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</si>
  <si>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</si>
  <si>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</si>
  <si>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</si>
  <si>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</si>
  <si>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</si>
  <si>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</si>
  <si>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</si>
  <si>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</si>
  <si>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</si>
  <si>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</si>
  <si>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</si>
  <si>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</si>
  <si>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</si>
  <si>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</si>
  <si>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</si>
  <si>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</si>
  <si>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</si>
  <si>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</si>
  <si>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</si>
  <si>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</si>
  <si>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</si>
  <si>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</si>
  <si>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</si>
  <si>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</si>
  <si>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</si>
  <si>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</si>
  <si>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</si>
  <si>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</si>
  <si>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</si>
  <si>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</si>
  <si>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</si>
  <si>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</si>
  <si>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</si>
  <si>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</si>
  <si>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</si>
  <si>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</si>
  <si>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</si>
  <si>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</si>
  <si>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</si>
  <si>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</si>
  <si>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</si>
  <si>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</si>
  <si>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</si>
  <si>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</si>
  <si>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</si>
  <si>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</si>
  <si>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</si>
  <si>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</si>
  <si>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</si>
  <si>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</si>
  <si>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</si>
  <si>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</si>
  <si>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</si>
  <si>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</si>
  <si>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</si>
  <si>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</si>
  <si>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</si>
  <si>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</si>
  <si>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</si>
  <si>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</si>
  <si>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</si>
  <si>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</si>
  <si>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</si>
  <si>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</si>
  <si>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</si>
  <si>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</si>
  <si>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</si>
  <si>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</si>
  <si>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</si>
  <si>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</si>
  <si>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</si>
  <si>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</si>
  <si>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</si>
  <si>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</si>
  <si>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</si>
  <si>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</si>
  <si>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</si>
  <si>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</si>
  <si>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</si>
  <si>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</si>
  <si>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</si>
  <si>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</si>
  <si>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</si>
  <si>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</si>
  <si>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</si>
  <si>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</si>
  <si>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</si>
  <si>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</si>
  <si>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</si>
  <si>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</si>
  <si>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</si>
  <si>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</si>
  <si>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</si>
  <si>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</si>
  <si>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</si>
  <si>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</si>
  <si>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</si>
  <si>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</si>
  <si>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</si>
  <si>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</si>
  <si>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</si>
  <si>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</si>
  <si>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</si>
  <si>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</si>
  <si>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</si>
  <si>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</si>
  <si>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</si>
  <si>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</si>
  <si>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</si>
  <si>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</si>
  <si>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</si>
  <si>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</si>
  <si>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</si>
  <si>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</si>
  <si>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</si>
  <si>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</si>
  <si>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</si>
  <si>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</si>
  <si>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</si>
  <si>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</si>
  <si>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</si>
  <si>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</si>
  <si>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</si>
  <si>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</si>
  <si>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</si>
  <si>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</si>
  <si>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</si>
  <si>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</si>
  <si>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</si>
  <si>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FL301</t>
  </si>
  <si>
    <t>Foreign Language 1</t>
  </si>
  <si>
    <t>BSIT 3A</t>
  </si>
  <si>
    <t>1st SEMESTER SY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</si>
</sst>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2" fillId="0" borderId="25" xfId="0" applyFont="1" applyBorder="1"/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12" fillId="9" borderId="2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A4" sqref="A4:Z4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</row>
    <row r="3" spans="1:29" ht="19.5" customHeight="1" x14ac:dyDescent="0.4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 spans="1:29" ht="21.75" customHeight="1" x14ac:dyDescent="0.4">
      <c r="A4" s="151" t="s">
        <v>160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157</v>
      </c>
      <c r="G5" s="13"/>
      <c r="H5" s="13"/>
      <c r="I5" s="13"/>
      <c r="J5" s="13"/>
      <c r="K5" s="13"/>
      <c r="L5" s="13"/>
      <c r="M5" s="13"/>
      <c r="N5" s="153"/>
      <c r="O5" s="153"/>
      <c r="P5" s="153"/>
      <c r="Q5" s="152"/>
      <c r="R5" s="152"/>
      <c r="S5" s="152"/>
      <c r="T5" s="152"/>
      <c r="U5" s="152"/>
      <c r="V5" s="152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4" t="s">
        <v>6</v>
      </c>
      <c r="D9" s="157" t="s">
        <v>7</v>
      </c>
      <c r="E9" s="52"/>
      <c r="F9" s="158" t="s">
        <v>8</v>
      </c>
      <c r="G9" s="161" t="s">
        <v>9</v>
      </c>
      <c r="H9" s="162"/>
      <c r="I9" s="162"/>
      <c r="J9" s="163"/>
      <c r="K9" s="161" t="s">
        <v>10</v>
      </c>
      <c r="L9" s="162"/>
      <c r="M9" s="163"/>
      <c r="N9" s="161" t="s">
        <v>11</v>
      </c>
      <c r="O9" s="164"/>
      <c r="P9" s="164"/>
      <c r="Q9" s="163"/>
      <c r="R9" s="161" t="s">
        <v>12</v>
      </c>
      <c r="S9" s="163"/>
      <c r="T9" s="161" t="s">
        <v>13</v>
      </c>
      <c r="U9" s="162"/>
      <c r="V9" s="163"/>
      <c r="W9" s="166" t="s">
        <v>14</v>
      </c>
      <c r="X9" s="162"/>
      <c r="Y9" s="162"/>
      <c r="Z9" s="163"/>
    </row>
    <row r="10" spans="1:29" ht="12" customHeight="1" thickBot="1" x14ac:dyDescent="0.3">
      <c r="A10" s="18"/>
      <c r="B10" s="19"/>
      <c r="C10" s="155"/>
      <c r="D10" s="155"/>
      <c r="E10" s="50"/>
      <c r="F10" s="159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56"/>
      <c r="D11" s="156"/>
      <c r="E11" s="51"/>
      <c r="F11" s="160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65"/>
      <c r="AC11" s="165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105</v>
      </c>
      <c r="E13" s="143"/>
      <c r="F13" s="144">
        <f>X13</f>
        <v>1.75</v>
      </c>
      <c r="G13" s="138">
        <v>68</v>
      </c>
      <c r="H13" s="138">
        <v>106</v>
      </c>
      <c r="I13" s="138">
        <v>158</v>
      </c>
      <c r="J13" s="145">
        <f>SUM(G13:I13)/SUM($G$11:$I$11)*50+50</f>
        <v>87.72727272727272</v>
      </c>
      <c r="K13" s="138">
        <v>36</v>
      </c>
      <c r="L13" s="138">
        <v>57</v>
      </c>
      <c r="M13" s="146">
        <f>SUM(K13:L13)/SUM($K$11:$L$11)*50+50</f>
        <v>88.75</v>
      </c>
      <c r="N13" s="138">
        <v>2</v>
      </c>
      <c r="O13" s="138">
        <v>4</v>
      </c>
      <c r="P13" s="138">
        <v>69</v>
      </c>
      <c r="Q13" s="147">
        <f>SUM(N13:P13)/SUM($N$11:$P$11)*50+50</f>
        <v>84.403669724770651</v>
      </c>
      <c r="R13" s="138">
        <v>10</v>
      </c>
      <c r="S13" s="148">
        <f>SUM(R13:R13)/SUM($R$11:$R$11)*50+50</f>
        <v>100</v>
      </c>
      <c r="T13" s="138">
        <v>84</v>
      </c>
      <c r="U13" s="138">
        <v>67</v>
      </c>
      <c r="V13" s="139">
        <f>(T13/$T$11*50+50)*0.5+(U13/$U$11*50+50)*0.5</f>
        <v>87.75</v>
      </c>
      <c r="W13" s="37">
        <f>(J13*0.3)+(M13*0.2)+(Q13*0.15)+(S13*0.05)+(V13*0.3)</f>
        <v>88.053732276897406</v>
      </c>
      <c r="X13" s="37">
        <f>VLOOKUP(W13,'Grade Range'!$A$2:$B$11,2)</f>
        <v>1.75</v>
      </c>
      <c r="Y13" s="37" t="str">
        <f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106</v>
      </c>
      <c r="E14" s="143"/>
      <c r="F14" s="144">
        <f>X14</f>
        <v>1.25</v>
      </c>
      <c r="G14" s="138">
        <v>78</v>
      </c>
      <c r="H14" s="138">
        <v>98</v>
      </c>
      <c r="I14" s="138">
        <v>192</v>
      </c>
      <c r="J14" s="145">
        <f>SUM(G14:I14)/SUM($G$11:$I$11)*50+50</f>
        <v>91.818181818181813</v>
      </c>
      <c r="K14" s="138">
        <v>57</v>
      </c>
      <c r="L14" s="138">
        <v>51</v>
      </c>
      <c r="M14" s="146">
        <f>SUM(K14:L14)/SUM($K$11:$L$11)*50+50</f>
        <v>95</v>
      </c>
      <c r="N14" s="138">
        <v>1</v>
      </c>
      <c r="O14" s="138">
        <v>5</v>
      </c>
      <c r="P14" s="138">
        <v>76</v>
      </c>
      <c r="Q14" s="147">
        <f>SUM(N14:P14)/SUM($N$11:$P$11)*50+50</f>
        <v>87.614678899082577</v>
      </c>
      <c r="R14" s="138">
        <v>9</v>
      </c>
      <c r="S14" s="148">
        <f>SUM(R14:R14)/SUM($R$11:$R$11)*50+50</f>
        <v>95</v>
      </c>
      <c r="T14" s="138">
        <v>99</v>
      </c>
      <c r="U14" s="138">
        <v>96</v>
      </c>
      <c r="V14" s="139">
        <f>(T14/$T$11*50+50)*0.5+(U14/$U$11*50+50)*0.5</f>
        <v>98.75</v>
      </c>
      <c r="W14" s="37">
        <f>(J14*0.3)+(M14*0.2)+(Q14*0.15)+(S14*0.05)+(V14*0.3)</f>
        <v>94.062656380316923</v>
      </c>
      <c r="X14" s="37">
        <f>VLOOKUP(W14,'Grade Range'!$A$2:$B$11,2)</f>
        <v>1.25</v>
      </c>
      <c r="Y14" s="37" t="str">
        <f>IF(X14&lt;=3,"Passed","Failed")</f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107</v>
      </c>
      <c r="E15" s="143"/>
      <c r="F15" s="144">
        <f>X15</f>
        <v>1.75</v>
      </c>
      <c r="G15" s="138">
        <v>119</v>
      </c>
      <c r="H15" s="138">
        <v>102</v>
      </c>
      <c r="I15" s="138">
        <v>190</v>
      </c>
      <c r="J15" s="145">
        <f>SUM(G15:I15)/SUM($G$11:$I$11)*50+50</f>
        <v>96.704545454545453</v>
      </c>
      <c r="K15" s="138">
        <v>51</v>
      </c>
      <c r="L15" s="138">
        <v>46</v>
      </c>
      <c r="M15" s="146">
        <f>SUM(K15:L15)/SUM($K$11:$L$11)*50+50</f>
        <v>90.416666666666657</v>
      </c>
      <c r="N15" s="138">
        <v>1</v>
      </c>
      <c r="O15" s="138">
        <v>6</v>
      </c>
      <c r="P15" s="138">
        <v>70</v>
      </c>
      <c r="Q15" s="147">
        <f>SUM(N15:P15)/SUM($N$11:$P$11)*50+50</f>
        <v>85.321100917431195</v>
      </c>
      <c r="R15" s="138">
        <v>8</v>
      </c>
      <c r="S15" s="148">
        <f>SUM(R15:R15)/SUM($R$11:$R$11)*50+50</f>
        <v>90</v>
      </c>
      <c r="T15" s="138">
        <v>80</v>
      </c>
      <c r="U15" s="138">
        <v>65</v>
      </c>
      <c r="V15" s="139">
        <f>(T15/$T$11*50+50)*0.5+(U15/$U$11*50+50)*0.5</f>
        <v>86.25</v>
      </c>
      <c r="W15" s="37">
        <f>(J15*0.3)+(M15*0.2)+(Q15*0.15)+(S15*0.05)+(V15*0.3)</f>
        <v>90.267862107311657</v>
      </c>
      <c r="X15" s="37">
        <f>VLOOKUP(W15,'Grade Range'!$A$2:$B$11,2)</f>
        <v>1.75</v>
      </c>
      <c r="Y15" s="37" t="str">
        <f>IF(X15&lt;=3,"Passed","Failed")</f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108</v>
      </c>
      <c r="E16" s="143"/>
      <c r="F16" s="144">
        <f>X16</f>
        <v>1.75</v>
      </c>
      <c r="G16" s="138">
        <v>70</v>
      </c>
      <c r="H16" s="138">
        <v>92</v>
      </c>
      <c r="I16" s="138">
        <v>125</v>
      </c>
      <c r="J16" s="145">
        <f>SUM(G16:I16)/SUM($G$11:$I$11)*50+50</f>
        <v>82.61363636363636</v>
      </c>
      <c r="K16" s="138">
        <v>56</v>
      </c>
      <c r="L16" s="138">
        <v>56</v>
      </c>
      <c r="M16" s="146">
        <f>SUM(K16:L16)/SUM($K$11:$L$11)*50+50</f>
        <v>96.666666666666657</v>
      </c>
      <c r="N16" s="138">
        <v>1</v>
      </c>
      <c r="O16" s="138">
        <v>7</v>
      </c>
      <c r="P16" s="138">
        <v>84</v>
      </c>
      <c r="Q16" s="147">
        <f>SUM(N16:P16)/SUM($N$11:$P$11)*50+50</f>
        <v>92.201834862385326</v>
      </c>
      <c r="R16" s="138">
        <v>10</v>
      </c>
      <c r="S16" s="148">
        <f>SUM(R16:R16)/SUM($R$11:$R$11)*50+50</f>
        <v>100</v>
      </c>
      <c r="T16" s="138">
        <v>60</v>
      </c>
      <c r="U16" s="138">
        <v>99</v>
      </c>
      <c r="V16" s="139">
        <f>(T16/$T$11*50+50)*0.5+(U16/$U$11*50+50)*0.5</f>
        <v>89.75</v>
      </c>
      <c r="W16" s="37">
        <f>(J16*0.3)+(M16*0.2)+(Q16*0.15)+(S16*0.05)+(V16*0.3)</f>
        <v>89.872699471782028</v>
      </c>
      <c r="X16" s="37">
        <f>VLOOKUP(W16,'Grade Range'!$A$2:$B$11,2)</f>
        <v>1.75</v>
      </c>
      <c r="Y16" s="37" t="str">
        <f>IF(X16&lt;=3,"Passed","Failed")</f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109</v>
      </c>
      <c r="E17" s="143"/>
      <c r="F17" s="144">
        <f>X17</f>
        <v>1.75</v>
      </c>
      <c r="G17" s="138">
        <v>116</v>
      </c>
      <c r="H17" s="138">
        <v>85</v>
      </c>
      <c r="I17" s="138">
        <v>116</v>
      </c>
      <c r="J17" s="145">
        <f>SUM(G17:I17)/SUM($G$11:$I$11)*50+50</f>
        <v>86.02272727272728</v>
      </c>
      <c r="K17" s="138">
        <v>58</v>
      </c>
      <c r="L17" s="138">
        <v>59</v>
      </c>
      <c r="M17" s="146">
        <f>SUM(K17:L17)/SUM($K$11:$L$11)*50+50</f>
        <v>98.75</v>
      </c>
      <c r="N17" s="138">
        <v>2</v>
      </c>
      <c r="O17" s="138">
        <v>6</v>
      </c>
      <c r="P17" s="138">
        <v>76</v>
      </c>
      <c r="Q17" s="147">
        <f>SUM(N17:P17)/SUM($N$11:$P$11)*50+50</f>
        <v>88.532110091743121</v>
      </c>
      <c r="R17" s="138">
        <v>10</v>
      </c>
      <c r="S17" s="148">
        <f>SUM(R17:R17)/SUM($R$11:$R$11)*50+50</f>
        <v>100</v>
      </c>
      <c r="T17" s="138">
        <v>89</v>
      </c>
      <c r="U17" s="138">
        <v>65</v>
      </c>
      <c r="V17" s="139">
        <f>(T17/$T$11*50+50)*0.5+(U17/$U$11*50+50)*0.5</f>
        <v>88.5</v>
      </c>
      <c r="W17" s="37">
        <f>(J17*0.3)+(M17*0.2)+(Q17*0.15)+(S17*0.05)+(V17*0.3)</f>
        <v>90.386634695579659</v>
      </c>
      <c r="X17" s="37">
        <f>VLOOKUP(W17,'Grade Range'!$A$2:$B$11,2)</f>
        <v>1.75</v>
      </c>
      <c r="Y17" s="37" t="str">
        <f>IF(X17&lt;=3,"Passed","Failed")</f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110</v>
      </c>
      <c r="E18" s="143"/>
      <c r="F18" s="144">
        <f>X18</f>
        <v>2</v>
      </c>
      <c r="G18" s="138">
        <v>97</v>
      </c>
      <c r="H18" s="138">
        <v>74</v>
      </c>
      <c r="I18" s="138">
        <v>112</v>
      </c>
      <c r="J18" s="145">
        <f>SUM(G18:I18)/SUM($G$11:$I$11)*50+50</f>
        <v>82.159090909090907</v>
      </c>
      <c r="K18" s="138">
        <v>35</v>
      </c>
      <c r="L18" s="138">
        <v>59</v>
      </c>
      <c r="M18" s="146">
        <f>SUM(K18:L18)/SUM($K$11:$L$11)*50+50</f>
        <v>89.166666666666657</v>
      </c>
      <c r="N18" s="138">
        <v>0</v>
      </c>
      <c r="O18" s="138">
        <v>4</v>
      </c>
      <c r="P18" s="138">
        <v>86</v>
      </c>
      <c r="Q18" s="147">
        <f>SUM(N18:P18)/SUM($N$11:$P$11)*50+50</f>
        <v>91.284403669724782</v>
      </c>
      <c r="R18" s="138">
        <v>9</v>
      </c>
      <c r="S18" s="148">
        <f>SUM(R18:R18)/SUM($R$11:$R$11)*50+50</f>
        <v>95</v>
      </c>
      <c r="T18" s="138">
        <v>63</v>
      </c>
      <c r="U18" s="138">
        <v>63</v>
      </c>
      <c r="V18" s="139">
        <f>(T18/$T$11*50+50)*0.5+(U18/$U$11*50+50)*0.5</f>
        <v>81.5</v>
      </c>
      <c r="W18" s="37">
        <f>(J18*0.3)+(M18*0.2)+(Q18*0.15)+(S18*0.05)+(V18*0.3)</f>
        <v>85.373721156519323</v>
      </c>
      <c r="X18" s="37">
        <f>VLOOKUP(W18,'Grade Range'!$A$2:$B$11,2)</f>
        <v>2</v>
      </c>
      <c r="Y18" s="37" t="str">
        <f>IF(X18&lt;=3,"Passed","Failed")</f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111</v>
      </c>
      <c r="E19" s="143"/>
      <c r="F19" s="144">
        <f>X19</f>
        <v>1.5</v>
      </c>
      <c r="G19" s="138">
        <v>104</v>
      </c>
      <c r="H19" s="138">
        <v>107</v>
      </c>
      <c r="I19" s="138">
        <v>153</v>
      </c>
      <c r="J19" s="145">
        <f>SUM(G19:I19)/SUM($G$11:$I$11)*50+50</f>
        <v>91.363636363636374</v>
      </c>
      <c r="K19" s="138">
        <v>39</v>
      </c>
      <c r="L19" s="138">
        <v>54</v>
      </c>
      <c r="M19" s="146">
        <f>SUM(K19:L19)/SUM($K$11:$L$11)*50+50</f>
        <v>88.75</v>
      </c>
      <c r="N19" s="138">
        <v>0</v>
      </c>
      <c r="O19" s="138">
        <v>4</v>
      </c>
      <c r="P19" s="138">
        <v>82</v>
      </c>
      <c r="Q19" s="147">
        <f>SUM(N19:P19)/SUM($N$11:$P$11)*50+50</f>
        <v>89.449541284403665</v>
      </c>
      <c r="R19" s="138">
        <v>9</v>
      </c>
      <c r="S19" s="148">
        <f>SUM(R19:R19)/SUM($R$11:$R$11)*50+50</f>
        <v>95</v>
      </c>
      <c r="T19" s="138">
        <v>91</v>
      </c>
      <c r="U19" s="138">
        <v>96</v>
      </c>
      <c r="V19" s="139">
        <f>(T19/$T$11*50+50)*0.5+(U19/$U$11*50+50)*0.5</f>
        <v>96.75</v>
      </c>
      <c r="W19" s="37">
        <f>(J19*0.3)+(M19*0.2)+(Q19*0.15)+(S19*0.05)+(V19*0.3)</f>
        <v>92.351522101751456</v>
      </c>
      <c r="X19" s="37">
        <f>VLOOKUP(W19,'Grade Range'!$A$2:$B$11,2)</f>
        <v>1.5</v>
      </c>
      <c r="Y19" s="37" t="str">
        <f>IF(X19&lt;=3,"Passed","Failed")</f>
        <v>Passed</v>
      </c>
      <c r="Z19" s="37"/>
    </row>
    <row r="20" spans="1:26" ht="12" customHeight="1" x14ac:dyDescent="0.25">
      <c r="A20" s="36">
        <v>8</v>
      </c>
      <c r="B20" s="137" t="s">
        <v>21</v>
      </c>
      <c r="C20" s="149">
        <v>2020115156</v>
      </c>
      <c r="D20" s="138" t="s">
        <v>112</v>
      </c>
      <c r="E20" s="143"/>
      <c r="F20" s="144">
        <f>X20</f>
        <v>2</v>
      </c>
      <c r="G20" s="138">
        <v>88</v>
      </c>
      <c r="H20" s="138">
        <v>78</v>
      </c>
      <c r="I20" s="138">
        <v>200</v>
      </c>
      <c r="J20" s="145">
        <f>SUM(G20:I20)/SUM($G$11:$I$11)*50+50</f>
        <v>91.590909090909093</v>
      </c>
      <c r="K20" s="138">
        <v>33</v>
      </c>
      <c r="L20" s="138">
        <v>31</v>
      </c>
      <c r="M20" s="146">
        <f>SUM(K20:L20)/SUM($K$11:$L$11)*50+50</f>
        <v>76.666666666666671</v>
      </c>
      <c r="N20" s="138">
        <v>0</v>
      </c>
      <c r="O20" s="138">
        <v>7</v>
      </c>
      <c r="P20" s="138">
        <v>61</v>
      </c>
      <c r="Q20" s="147">
        <f>SUM(N20:P20)/SUM($N$11:$P$11)*50+50</f>
        <v>81.192660550458726</v>
      </c>
      <c r="R20" s="138">
        <v>9</v>
      </c>
      <c r="S20" s="148">
        <f>SUM(R20:R20)/SUM($R$11:$R$11)*50+50</f>
        <v>95</v>
      </c>
      <c r="T20" s="138">
        <v>72</v>
      </c>
      <c r="U20" s="138">
        <v>75</v>
      </c>
      <c r="V20" s="139">
        <f>(T20/$T$11*50+50)*0.5+(U20/$U$11*50+50)*0.5</f>
        <v>86.75</v>
      </c>
      <c r="W20" s="37">
        <f>(J20*0.3)+(M20*0.2)+(Q20*0.15)+(S20*0.05)+(V20*0.3)</f>
        <v>85.764505143174858</v>
      </c>
      <c r="X20" s="37">
        <f>VLOOKUP(W20,'Grade Range'!$A$2:$B$11,2)</f>
        <v>2</v>
      </c>
      <c r="Y20" s="37" t="str">
        <f>IF(X20&lt;=3,"Passed","Failed")</f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113</v>
      </c>
      <c r="E21" s="143"/>
      <c r="F21" s="144">
        <f>X21</f>
        <v>1.75</v>
      </c>
      <c r="G21" s="138">
        <v>106</v>
      </c>
      <c r="H21" s="138">
        <v>67</v>
      </c>
      <c r="I21" s="138">
        <v>180</v>
      </c>
      <c r="J21" s="145">
        <f>SUM(G21:I21)/SUM($G$11:$I$11)*50+50</f>
        <v>90.11363636363636</v>
      </c>
      <c r="K21" s="138">
        <v>55</v>
      </c>
      <c r="L21" s="138">
        <v>49</v>
      </c>
      <c r="M21" s="146">
        <f>SUM(K21:L21)/SUM($K$11:$L$11)*50+50</f>
        <v>93.333333333333343</v>
      </c>
      <c r="N21" s="138">
        <v>0</v>
      </c>
      <c r="O21" s="138">
        <v>4</v>
      </c>
      <c r="P21" s="138">
        <v>94</v>
      </c>
      <c r="Q21" s="147">
        <f>SUM(N21:P21)/SUM($N$11:$P$11)*50+50</f>
        <v>94.954128440366972</v>
      </c>
      <c r="R21" s="138">
        <v>8</v>
      </c>
      <c r="S21" s="148">
        <f>SUM(R21:R21)/SUM($R$11:$R$11)*50+50</f>
        <v>90</v>
      </c>
      <c r="T21" s="138">
        <v>73</v>
      </c>
      <c r="U21" s="138">
        <v>69</v>
      </c>
      <c r="V21" s="139">
        <f>(T21/$T$11*50+50)*0.5+(U21/$U$11*50+50)*0.5</f>
        <v>85.5</v>
      </c>
      <c r="W21" s="37">
        <f>(J21*0.3)+(M21*0.2)+(Q21*0.15)+(S21*0.05)+(V21*0.3)</f>
        <v>90.09387684181263</v>
      </c>
      <c r="X21" s="37">
        <f>VLOOKUP(W21,'Grade Range'!$A$2:$B$11,2)</f>
        <v>1.75</v>
      </c>
      <c r="Y21" s="37" t="str">
        <f>IF(X21&lt;=3,"Passed","Failed")</f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114</v>
      </c>
      <c r="E22" s="143"/>
      <c r="F22" s="144">
        <f>X22</f>
        <v>1.75</v>
      </c>
      <c r="G22" s="138">
        <v>111</v>
      </c>
      <c r="H22" s="138">
        <v>79</v>
      </c>
      <c r="I22" s="138">
        <v>128</v>
      </c>
      <c r="J22" s="145">
        <f>SUM(G22:I22)/SUM($G$11:$I$11)*50+50</f>
        <v>86.13636363636364</v>
      </c>
      <c r="K22" s="138">
        <v>55</v>
      </c>
      <c r="L22" s="138">
        <v>52</v>
      </c>
      <c r="M22" s="146">
        <f>SUM(K22:L22)/SUM($K$11:$L$11)*50+50</f>
        <v>94.583333333333343</v>
      </c>
      <c r="N22" s="138">
        <v>2</v>
      </c>
      <c r="O22" s="138">
        <v>7</v>
      </c>
      <c r="P22" s="138">
        <v>85</v>
      </c>
      <c r="Q22" s="147">
        <f>SUM(N22:P22)/SUM($N$11:$P$11)*50+50</f>
        <v>93.11926605504587</v>
      </c>
      <c r="R22" s="138">
        <v>9</v>
      </c>
      <c r="S22" s="148">
        <f>SUM(R22:R22)/SUM($R$11:$R$11)*50+50</f>
        <v>95</v>
      </c>
      <c r="T22" s="138">
        <v>87</v>
      </c>
      <c r="U22" s="138">
        <v>71</v>
      </c>
      <c r="V22" s="139">
        <f>(T22/$T$11*50+50)*0.5+(U22/$U$11*50+50)*0.5</f>
        <v>89.5</v>
      </c>
      <c r="W22" s="37">
        <f>(J22*0.3)+(M22*0.2)+(Q22*0.15)+(S22*0.05)+(V22*0.3)</f>
        <v>90.325465665832638</v>
      </c>
      <c r="X22" s="37">
        <f>VLOOKUP(W22,'Grade Range'!$A$2:$B$11,2)</f>
        <v>1.75</v>
      </c>
      <c r="Y22" s="37" t="str">
        <f>IF(X22&lt;=3,"Passed","Failed")</f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115</v>
      </c>
      <c r="E23" s="143"/>
      <c r="F23" s="144">
        <f>X23</f>
        <v>2</v>
      </c>
      <c r="G23" s="138">
        <v>60</v>
      </c>
      <c r="H23" s="138">
        <v>112</v>
      </c>
      <c r="I23" s="138">
        <v>167</v>
      </c>
      <c r="J23" s="145">
        <f>SUM(G23:I23)/SUM($G$11:$I$11)*50+50</f>
        <v>88.52272727272728</v>
      </c>
      <c r="K23" s="138">
        <v>42</v>
      </c>
      <c r="L23" s="138">
        <v>57</v>
      </c>
      <c r="M23" s="146">
        <f>SUM(K23:L23)/SUM($K$11:$L$11)*50+50</f>
        <v>91.25</v>
      </c>
      <c r="N23" s="138">
        <v>2</v>
      </c>
      <c r="O23" s="138">
        <v>6</v>
      </c>
      <c r="P23" s="138">
        <v>60</v>
      </c>
      <c r="Q23" s="147">
        <f>SUM(N23:P23)/SUM($N$11:$P$11)*50+50</f>
        <v>81.192660550458726</v>
      </c>
      <c r="R23" s="138">
        <v>8</v>
      </c>
      <c r="S23" s="148">
        <f>SUM(R23:R23)/SUM($R$11:$R$11)*50+50</f>
        <v>90</v>
      </c>
      <c r="T23" s="138">
        <v>81</v>
      </c>
      <c r="U23" s="138">
        <v>72</v>
      </c>
      <c r="V23" s="139">
        <f>(T23/$T$11*50+50)*0.5+(U23/$U$11*50+50)*0.5</f>
        <v>88.25</v>
      </c>
      <c r="W23" s="37">
        <f>(J23*0.3)+(M23*0.2)+(Q23*0.15)+(S23*0.05)+(V23*0.3)</f>
        <v>87.960717264386986</v>
      </c>
      <c r="X23" s="37">
        <f>VLOOKUP(W23,'Grade Range'!$A$2:$B$11,2)</f>
        <v>2</v>
      </c>
      <c r="Y23" s="37" t="str">
        <f>IF(X23&lt;=3,"Passed","Failed")</f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2020117470</v>
      </c>
      <c r="D24" s="138" t="s">
        <v>117</v>
      </c>
      <c r="E24" s="143"/>
      <c r="F24" s="144">
        <f>X24</f>
        <v>1.75</v>
      </c>
      <c r="G24" s="138">
        <v>82</v>
      </c>
      <c r="H24" s="138">
        <v>91</v>
      </c>
      <c r="I24" s="138">
        <v>131</v>
      </c>
      <c r="J24" s="145">
        <f>SUM(G24:I24)/SUM($G$11:$I$11)*50+50</f>
        <v>84.545454545454547</v>
      </c>
      <c r="K24" s="138">
        <v>34</v>
      </c>
      <c r="L24" s="138">
        <v>43</v>
      </c>
      <c r="M24" s="146">
        <f>SUM(K24:L24)/SUM($K$11:$L$11)*50+50</f>
        <v>82.083333333333343</v>
      </c>
      <c r="N24" s="138">
        <v>2</v>
      </c>
      <c r="O24" s="138">
        <v>5</v>
      </c>
      <c r="P24" s="138">
        <v>97</v>
      </c>
      <c r="Q24" s="147">
        <f>SUM(N24:P24)/SUM($N$11:$P$11)*50+50</f>
        <v>97.706422018348633</v>
      </c>
      <c r="R24" s="138">
        <v>8</v>
      </c>
      <c r="S24" s="148">
        <f>SUM(R24:R24)/SUM($R$11:$R$11)*50+50</f>
        <v>90</v>
      </c>
      <c r="T24" s="138">
        <v>65</v>
      </c>
      <c r="U24" s="138">
        <v>100</v>
      </c>
      <c r="V24" s="139">
        <f>(T24/$T$11*50+50)*0.5+(U24/$U$11*50+50)*0.5</f>
        <v>91.25</v>
      </c>
      <c r="W24" s="37">
        <f>(J24*0.3)+(M24*0.2)+(Q24*0.15)+(S24*0.05)+(V24*0.3)</f>
        <v>88.311266333055329</v>
      </c>
      <c r="X24" s="37">
        <f>VLOOKUP(W24,'Grade Range'!$A$2:$B$11,2)</f>
        <v>1.75</v>
      </c>
      <c r="Y24" s="37" t="str">
        <f>IF(X24&lt;=3,"Passed","Failed")</f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2020115402</v>
      </c>
      <c r="D25" s="138" t="s">
        <v>118</v>
      </c>
      <c r="E25" s="143"/>
      <c r="F25" s="144">
        <f>X25</f>
        <v>1.75</v>
      </c>
      <c r="G25" s="138">
        <v>79</v>
      </c>
      <c r="H25" s="138">
        <v>93</v>
      </c>
      <c r="I25" s="138">
        <v>171</v>
      </c>
      <c r="J25" s="145">
        <f>SUM(G25:I25)/SUM($G$11:$I$11)*50+50</f>
        <v>88.97727272727272</v>
      </c>
      <c r="K25" s="138">
        <v>40</v>
      </c>
      <c r="L25" s="138">
        <v>52</v>
      </c>
      <c r="M25" s="146">
        <f>SUM(K25:L25)/SUM($K$11:$L$11)*50+50</f>
        <v>88.333333333333343</v>
      </c>
      <c r="N25" s="138">
        <v>0</v>
      </c>
      <c r="O25" s="138">
        <v>4</v>
      </c>
      <c r="P25" s="138">
        <v>93</v>
      </c>
      <c r="Q25" s="147">
        <f>SUM(N25:P25)/SUM($N$11:$P$11)*50+50</f>
        <v>94.495412844036707</v>
      </c>
      <c r="R25" s="138">
        <v>9</v>
      </c>
      <c r="S25" s="148">
        <f>SUM(R25:R25)/SUM($R$11:$R$11)*50+50</f>
        <v>95</v>
      </c>
      <c r="T25" s="138">
        <v>76</v>
      </c>
      <c r="U25" s="138">
        <v>86</v>
      </c>
      <c r="V25" s="139">
        <f>(T25/$T$11*50+50)*0.5+(U25/$U$11*50+50)*0.5</f>
        <v>90.5</v>
      </c>
      <c r="W25" s="37">
        <f>(J25*0.3)+(M25*0.2)+(Q25*0.15)+(S25*0.05)+(V25*0.3)</f>
        <v>90.434160411453988</v>
      </c>
      <c r="X25" s="37">
        <f>VLOOKUP(W25,'Grade Range'!$A$2:$B$11,2)</f>
        <v>1.75</v>
      </c>
      <c r="Y25" s="37" t="str">
        <f>IF(X25&lt;=3,"Passed","Failed")</f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2020102237</v>
      </c>
      <c r="D26" s="138" t="s">
        <v>116</v>
      </c>
      <c r="E26" s="143"/>
      <c r="F26" s="144">
        <f>X26</f>
        <v>1.75</v>
      </c>
      <c r="G26" s="138">
        <v>87</v>
      </c>
      <c r="H26" s="138">
        <v>70</v>
      </c>
      <c r="I26" s="138">
        <v>136</v>
      </c>
      <c r="J26" s="145">
        <f>SUM(G26:I26)/SUM($G$11:$I$11)*50+50</f>
        <v>83.295454545454547</v>
      </c>
      <c r="K26" s="138">
        <v>51</v>
      </c>
      <c r="L26" s="138">
        <v>42</v>
      </c>
      <c r="M26" s="146">
        <f>SUM(K26:L26)/SUM($K$11:$L$11)*50+50</f>
        <v>88.75</v>
      </c>
      <c r="N26" s="138">
        <v>1</v>
      </c>
      <c r="O26" s="138">
        <v>7</v>
      </c>
      <c r="P26" s="138">
        <v>94</v>
      </c>
      <c r="Q26" s="147">
        <f>SUM(N26:P26)/SUM($N$11:$P$11)*50+50</f>
        <v>96.788990825688074</v>
      </c>
      <c r="R26" s="138">
        <v>8</v>
      </c>
      <c r="S26" s="148">
        <f>SUM(R26:R26)/SUM($R$11:$R$11)*50+50</f>
        <v>90</v>
      </c>
      <c r="T26" s="138">
        <v>74</v>
      </c>
      <c r="U26" s="138">
        <v>90</v>
      </c>
      <c r="V26" s="139">
        <f>(T26/$T$11*50+50)*0.5+(U26/$U$11*50+50)*0.5</f>
        <v>91</v>
      </c>
      <c r="W26" s="37">
        <f>(J26*0.3)+(M26*0.2)+(Q26*0.15)+(S26*0.05)+(V26*0.3)</f>
        <v>89.056984987489571</v>
      </c>
      <c r="X26" s="37">
        <f>VLOOKUP(W26,'Grade Range'!$A$2:$B$11,2)</f>
        <v>1.75</v>
      </c>
      <c r="Y26" s="37" t="str">
        <f>IF(X26&lt;=3,"Passed","Failed")</f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119</v>
      </c>
      <c r="E27" s="143"/>
      <c r="F27" s="144">
        <f>X27</f>
        <v>2</v>
      </c>
      <c r="G27" s="138">
        <v>73</v>
      </c>
      <c r="H27" s="138">
        <v>65</v>
      </c>
      <c r="I27" s="138">
        <v>177</v>
      </c>
      <c r="J27" s="145">
        <f>SUM(G27:I27)/SUM($G$11:$I$11)*50+50</f>
        <v>85.795454545454547</v>
      </c>
      <c r="K27" s="138">
        <v>35</v>
      </c>
      <c r="L27" s="138">
        <v>56</v>
      </c>
      <c r="M27" s="146">
        <f>SUM(K27:L27)/SUM($K$11:$L$11)*50+50</f>
        <v>87.916666666666657</v>
      </c>
      <c r="N27" s="138">
        <v>1</v>
      </c>
      <c r="O27" s="138">
        <v>4</v>
      </c>
      <c r="P27" s="138">
        <v>76</v>
      </c>
      <c r="Q27" s="147">
        <f>SUM(N27:P27)/SUM($N$11:$P$11)*50+50</f>
        <v>87.155963302752298</v>
      </c>
      <c r="R27" s="138">
        <v>8</v>
      </c>
      <c r="S27" s="148">
        <f>SUM(R27:R27)/SUM($R$11:$R$11)*50+50</f>
        <v>90</v>
      </c>
      <c r="T27" s="138">
        <v>99</v>
      </c>
      <c r="U27" s="138">
        <v>61</v>
      </c>
      <c r="V27" s="139">
        <f>(T27/$T$11*50+50)*0.5+(U27/$U$11*50+50)*0.5</f>
        <v>90</v>
      </c>
      <c r="W27" s="37">
        <f>(J27*0.3)+(M27*0.2)+(Q27*0.15)+(S27*0.05)+(V27*0.3)</f>
        <v>87.895364192382544</v>
      </c>
      <c r="X27" s="37">
        <f>VLOOKUP(W27,'Grade Range'!$A$2:$B$11,2)</f>
        <v>2</v>
      </c>
      <c r="Y27" s="37" t="str">
        <f>IF(X27&lt;=3,"Passed","Failed")</f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120</v>
      </c>
      <c r="E28" s="143"/>
      <c r="F28" s="144">
        <f>X28</f>
        <v>1.75</v>
      </c>
      <c r="G28" s="138">
        <v>93</v>
      </c>
      <c r="H28" s="138">
        <v>62</v>
      </c>
      <c r="I28" s="138">
        <v>129</v>
      </c>
      <c r="J28" s="145">
        <f>SUM(G28:I28)/SUM($G$11:$I$11)*50+50</f>
        <v>82.27272727272728</v>
      </c>
      <c r="K28" s="138">
        <v>60</v>
      </c>
      <c r="L28" s="138">
        <v>55</v>
      </c>
      <c r="M28" s="146">
        <f>SUM(K28:L28)/SUM($K$11:$L$11)*50+50</f>
        <v>97.916666666666671</v>
      </c>
      <c r="N28" s="138">
        <v>2</v>
      </c>
      <c r="O28" s="138">
        <v>6</v>
      </c>
      <c r="P28" s="138">
        <v>66</v>
      </c>
      <c r="Q28" s="147">
        <f>SUM(N28:P28)/SUM($N$11:$P$11)*50+50</f>
        <v>83.944954128440372</v>
      </c>
      <c r="R28" s="138">
        <v>10</v>
      </c>
      <c r="S28" s="148">
        <f>SUM(R28:R28)/SUM($R$11:$R$11)*50+50</f>
        <v>100</v>
      </c>
      <c r="T28" s="138">
        <v>76</v>
      </c>
      <c r="U28" s="138">
        <v>92</v>
      </c>
      <c r="V28" s="139">
        <f>(T28/$T$11*50+50)*0.5+(U28/$U$11*50+50)*0.5</f>
        <v>92</v>
      </c>
      <c r="W28" s="37">
        <f>(J28*0.3)+(M28*0.2)+(Q28*0.15)+(S28*0.05)+(V28*0.3)</f>
        <v>89.456894634417566</v>
      </c>
      <c r="X28" s="37">
        <f>VLOOKUP(W28,'Grade Range'!$A$2:$B$11,2)</f>
        <v>1.75</v>
      </c>
      <c r="Y28" s="37" t="str">
        <f>IF(X28&lt;=3,"Passed","Failed")</f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121</v>
      </c>
      <c r="E29" s="143"/>
      <c r="F29" s="144">
        <f>X29</f>
        <v>1.75</v>
      </c>
      <c r="G29" s="138">
        <v>98</v>
      </c>
      <c r="H29" s="138">
        <v>88</v>
      </c>
      <c r="I29" s="138">
        <v>198</v>
      </c>
      <c r="J29" s="145">
        <f>SUM(G29:I29)/SUM($G$11:$I$11)*50+50</f>
        <v>93.636363636363626</v>
      </c>
      <c r="K29" s="138">
        <v>35</v>
      </c>
      <c r="L29" s="138">
        <v>47</v>
      </c>
      <c r="M29" s="146">
        <f>SUM(K29:L29)/SUM($K$11:$L$11)*50+50</f>
        <v>84.166666666666657</v>
      </c>
      <c r="N29" s="138">
        <v>1</v>
      </c>
      <c r="O29" s="138">
        <v>7</v>
      </c>
      <c r="P29" s="138">
        <v>62</v>
      </c>
      <c r="Q29" s="147">
        <f>SUM(N29:P29)/SUM($N$11:$P$11)*50+50</f>
        <v>82.11009174311927</v>
      </c>
      <c r="R29" s="138">
        <v>9</v>
      </c>
      <c r="S29" s="148">
        <f>SUM(R29:R29)/SUM($R$11:$R$11)*50+50</f>
        <v>95</v>
      </c>
      <c r="T29" s="138">
        <v>90</v>
      </c>
      <c r="U29" s="138">
        <v>71</v>
      </c>
      <c r="V29" s="139">
        <f>(T29/$T$11*50+50)*0.5+(U29/$U$11*50+50)*0.5</f>
        <v>90.25</v>
      </c>
      <c r="W29" s="37">
        <f>(J29*0.3)+(M29*0.2)+(Q29*0.15)+(S29*0.05)+(V29*0.3)</f>
        <v>89.065756185710313</v>
      </c>
      <c r="X29" s="37">
        <f>VLOOKUP(W29,'Grade Range'!$A$2:$B$11,2)</f>
        <v>1.75</v>
      </c>
      <c r="Y29" s="37" t="str">
        <f>IF(X29&lt;=3,"Passed","Failed")</f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122</v>
      </c>
      <c r="E30" s="143"/>
      <c r="F30" s="144">
        <f>X30</f>
        <v>1.75</v>
      </c>
      <c r="G30" s="138">
        <v>95</v>
      </c>
      <c r="H30" s="138">
        <v>89</v>
      </c>
      <c r="I30" s="138">
        <v>139</v>
      </c>
      <c r="J30" s="145">
        <f>SUM(G30:I30)/SUM($G$11:$I$11)*50+50</f>
        <v>86.704545454545453</v>
      </c>
      <c r="K30" s="138">
        <v>53</v>
      </c>
      <c r="L30" s="138">
        <v>50</v>
      </c>
      <c r="M30" s="146">
        <f>SUM(K30:L30)/SUM($K$11:$L$11)*50+50</f>
        <v>92.916666666666657</v>
      </c>
      <c r="N30" s="138">
        <v>0</v>
      </c>
      <c r="O30" s="138">
        <v>5</v>
      </c>
      <c r="P30" s="138">
        <v>74</v>
      </c>
      <c r="Q30" s="147">
        <f>SUM(N30:P30)/SUM($N$11:$P$11)*50+50</f>
        <v>86.238532110091739</v>
      </c>
      <c r="R30" s="138">
        <v>10</v>
      </c>
      <c r="S30" s="148">
        <f>SUM(R30:R30)/SUM($R$11:$R$11)*50+50</f>
        <v>100</v>
      </c>
      <c r="T30" s="138">
        <v>90</v>
      </c>
      <c r="U30" s="138">
        <v>82</v>
      </c>
      <c r="V30" s="139">
        <f>(T30/$T$11*50+50)*0.5+(U30/$U$11*50+50)*0.5</f>
        <v>93</v>
      </c>
      <c r="W30" s="37">
        <f>(J30*0.3)+(M30*0.2)+(Q30*0.15)+(S30*0.05)+(V30*0.3)</f>
        <v>90.430476786210733</v>
      </c>
      <c r="X30" s="37">
        <f>VLOOKUP(W30,'Grade Range'!$A$2:$B$11,2)</f>
        <v>1.75</v>
      </c>
      <c r="Y30" s="37" t="str">
        <f>IF(X30&lt;=3,"Passed","Failed")</f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123</v>
      </c>
      <c r="E31" s="143"/>
      <c r="F31" s="144">
        <f>X31</f>
        <v>1.75</v>
      </c>
      <c r="G31" s="138">
        <v>67</v>
      </c>
      <c r="H31" s="138">
        <v>64</v>
      </c>
      <c r="I31" s="138">
        <v>184</v>
      </c>
      <c r="J31" s="145">
        <f>SUM(G31:I31)/SUM($G$11:$I$11)*50+50</f>
        <v>85.795454545454547</v>
      </c>
      <c r="K31" s="138">
        <v>60</v>
      </c>
      <c r="L31" s="138">
        <v>31</v>
      </c>
      <c r="M31" s="146">
        <f>SUM(K31:L31)/SUM($K$11:$L$11)*50+50</f>
        <v>87.916666666666657</v>
      </c>
      <c r="N31" s="138">
        <v>2</v>
      </c>
      <c r="O31" s="138">
        <v>5</v>
      </c>
      <c r="P31" s="138">
        <v>87</v>
      </c>
      <c r="Q31" s="147">
        <f>SUM(N31:P31)/SUM($N$11:$P$11)*50+50</f>
        <v>93.11926605504587</v>
      </c>
      <c r="R31" s="138">
        <v>8</v>
      </c>
      <c r="S31" s="148">
        <f>SUM(R31:R31)/SUM($R$11:$R$11)*50+50</f>
        <v>90</v>
      </c>
      <c r="T31" s="138">
        <v>94</v>
      </c>
      <c r="U31" s="138">
        <v>89</v>
      </c>
      <c r="V31" s="139">
        <f>(T31/$T$11*50+50)*0.5+(U31/$U$11*50+50)*0.5</f>
        <v>95.75</v>
      </c>
      <c r="W31" s="37">
        <f>(J31*0.3)+(M31*0.2)+(Q31*0.15)+(S31*0.05)+(V31*0.3)</f>
        <v>90.514859605226576</v>
      </c>
      <c r="X31" s="37">
        <f>VLOOKUP(W31,'Grade Range'!$A$2:$B$11,2)</f>
        <v>1.75</v>
      </c>
      <c r="Y31" s="37" t="str">
        <f>IF(X31&lt;=3,"Passed","Failed")</f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124</v>
      </c>
      <c r="E32" s="143"/>
      <c r="F32" s="144">
        <f>X32</f>
        <v>1.75</v>
      </c>
      <c r="G32" s="138">
        <v>89</v>
      </c>
      <c r="H32" s="138">
        <v>63</v>
      </c>
      <c r="I32" s="138">
        <v>149</v>
      </c>
      <c r="J32" s="145">
        <f>SUM(G32:I32)/SUM($G$11:$I$11)*50+50</f>
        <v>84.204545454545453</v>
      </c>
      <c r="K32" s="138">
        <v>57</v>
      </c>
      <c r="L32" s="138">
        <v>56</v>
      </c>
      <c r="M32" s="146">
        <f>SUM(K32:L32)/SUM($K$11:$L$11)*50+50</f>
        <v>97.083333333333343</v>
      </c>
      <c r="N32" s="138">
        <v>0</v>
      </c>
      <c r="O32" s="138">
        <v>4</v>
      </c>
      <c r="P32" s="138">
        <v>79</v>
      </c>
      <c r="Q32" s="147">
        <f>SUM(N32:P32)/SUM($N$11:$P$11)*50+50</f>
        <v>88.073394495412842</v>
      </c>
      <c r="R32" s="138">
        <v>9</v>
      </c>
      <c r="S32" s="148">
        <f>SUM(R32:R32)/SUM($R$11:$R$11)*50+50</f>
        <v>95</v>
      </c>
      <c r="T32" s="138">
        <v>98</v>
      </c>
      <c r="U32" s="138">
        <v>65</v>
      </c>
      <c r="V32" s="139">
        <f>(T32/$T$11*50+50)*0.5+(U32/$U$11*50+50)*0.5</f>
        <v>90.75</v>
      </c>
      <c r="W32" s="37">
        <f>(J32*0.3)+(M32*0.2)+(Q32*0.15)+(S32*0.05)+(V32*0.3)</f>
        <v>89.864039477342232</v>
      </c>
      <c r="X32" s="37">
        <f>VLOOKUP(W32,'Grade Range'!$A$2:$B$11,2)</f>
        <v>1.75</v>
      </c>
      <c r="Y32" s="37" t="str">
        <f>IF(X32&lt;=3,"Passed","Failed")</f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125</v>
      </c>
      <c r="E33" s="143"/>
      <c r="F33" s="144">
        <f>X33</f>
        <v>1.5</v>
      </c>
      <c r="G33" s="138">
        <v>115</v>
      </c>
      <c r="H33" s="138">
        <v>82</v>
      </c>
      <c r="I33" s="138">
        <v>199</v>
      </c>
      <c r="J33" s="145">
        <f>SUM(G33:I33)/SUM($G$11:$I$11)*50+50</f>
        <v>95</v>
      </c>
      <c r="K33" s="138">
        <v>59</v>
      </c>
      <c r="L33" s="138">
        <v>56</v>
      </c>
      <c r="M33" s="146">
        <f>SUM(K33:L33)/SUM($K$11:$L$11)*50+50</f>
        <v>97.916666666666671</v>
      </c>
      <c r="N33" s="138">
        <v>1</v>
      </c>
      <c r="O33" s="138">
        <v>6</v>
      </c>
      <c r="P33" s="138">
        <v>85</v>
      </c>
      <c r="Q33" s="147">
        <f>SUM(N33:P33)/SUM($N$11:$P$11)*50+50</f>
        <v>92.201834862385326</v>
      </c>
      <c r="R33" s="138">
        <v>10</v>
      </c>
      <c r="S33" s="148">
        <f>SUM(R33:R33)/SUM($R$11:$R$11)*50+50</f>
        <v>100</v>
      </c>
      <c r="T33" s="138">
        <v>79</v>
      </c>
      <c r="U33" s="138">
        <v>81</v>
      </c>
      <c r="V33" s="139">
        <f>(T33/$T$11*50+50)*0.5+(U33/$U$11*50+50)*0.5</f>
        <v>90</v>
      </c>
      <c r="W33" s="37">
        <f>(J33*0.3)+(M33*0.2)+(Q33*0.15)+(S33*0.05)+(V33*0.3)</f>
        <v>93.913608562691138</v>
      </c>
      <c r="X33" s="37">
        <f>VLOOKUP(W33,'Grade Range'!$A$2:$B$11,2)</f>
        <v>1.5</v>
      </c>
      <c r="Y33" s="37" t="str">
        <f>IF(X33&lt;=3,"Passed","Failed")</f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2020115457</v>
      </c>
      <c r="D34" s="138" t="s">
        <v>156</v>
      </c>
      <c r="E34" s="143"/>
      <c r="F34" s="144">
        <f>X34</f>
        <v>1.5</v>
      </c>
      <c r="G34" s="138">
        <v>108</v>
      </c>
      <c r="H34" s="138">
        <v>115</v>
      </c>
      <c r="I34" s="138">
        <v>157</v>
      </c>
      <c r="J34" s="145">
        <f>SUM(G34:I34)/SUM($G$11:$I$11)*50+50</f>
        <v>93.181818181818187</v>
      </c>
      <c r="K34" s="138">
        <v>43</v>
      </c>
      <c r="L34" s="138">
        <v>53</v>
      </c>
      <c r="M34" s="146">
        <f>SUM(K34:L34)/SUM($K$11:$L$11)*50+50</f>
        <v>90</v>
      </c>
      <c r="N34" s="138">
        <v>2</v>
      </c>
      <c r="O34" s="138">
        <v>7</v>
      </c>
      <c r="P34" s="138">
        <v>83</v>
      </c>
      <c r="Q34" s="147">
        <f>SUM(N34:P34)/SUM($N$11:$P$11)*50+50</f>
        <v>92.201834862385326</v>
      </c>
      <c r="R34" s="138">
        <v>8</v>
      </c>
      <c r="S34" s="148">
        <f>SUM(R34:R34)/SUM($R$11:$R$11)*50+50</f>
        <v>90</v>
      </c>
      <c r="T34" s="138">
        <v>94</v>
      </c>
      <c r="U34" s="138">
        <v>75</v>
      </c>
      <c r="V34" s="139">
        <f>(T34/$T$11*50+50)*0.5+(U34/$U$11*50+50)*0.5</f>
        <v>92.25</v>
      </c>
      <c r="W34" s="37">
        <f>(J34*0.3)+(M34*0.2)+(Q34*0.15)+(S34*0.05)+(V34*0.3)</f>
        <v>91.959820683903246</v>
      </c>
      <c r="X34" s="37">
        <f>VLOOKUP(W34,'Grade Range'!$A$2:$B$11,2)</f>
        <v>1.5</v>
      </c>
      <c r="Y34" s="37" t="str">
        <f>IF(X34&lt;=3,"Passed","Failed")</f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2020115068</v>
      </c>
      <c r="D35" s="138" t="s">
        <v>126</v>
      </c>
      <c r="E35" s="143"/>
      <c r="F35" s="144">
        <f>X35</f>
        <v>1.5</v>
      </c>
      <c r="G35" s="138">
        <v>118</v>
      </c>
      <c r="H35" s="138">
        <v>75</v>
      </c>
      <c r="I35" s="138">
        <v>154</v>
      </c>
      <c r="J35" s="145">
        <f>SUM(G35:I35)/SUM($G$11:$I$11)*50+50</f>
        <v>89.431818181818187</v>
      </c>
      <c r="K35" s="138">
        <v>49</v>
      </c>
      <c r="L35" s="138">
        <v>40</v>
      </c>
      <c r="M35" s="146">
        <f>SUM(K35:L35)/SUM($K$11:$L$11)*50+50</f>
        <v>87.083333333333343</v>
      </c>
      <c r="N35" s="138">
        <v>2</v>
      </c>
      <c r="O35" s="138">
        <v>5</v>
      </c>
      <c r="P35" s="138">
        <v>82</v>
      </c>
      <c r="Q35" s="147">
        <f>SUM(N35:P35)/SUM($N$11:$P$11)*50+50</f>
        <v>90.825688073394502</v>
      </c>
      <c r="R35" s="138">
        <v>8</v>
      </c>
      <c r="S35" s="148">
        <f>SUM(R35:R35)/SUM($R$11:$R$11)*50+50</f>
        <v>90</v>
      </c>
      <c r="T35" s="138">
        <v>95</v>
      </c>
      <c r="U35" s="138">
        <v>89</v>
      </c>
      <c r="V35" s="139">
        <f>(T35/$T$11*50+50)*0.5+(U35/$U$11*50+50)*0.5</f>
        <v>96</v>
      </c>
      <c r="W35" s="37">
        <f>(J35*0.3)+(M35*0.2)+(Q35*0.15)+(S35*0.05)+(V35*0.3)</f>
        <v>91.170065332221299</v>
      </c>
      <c r="X35" s="37">
        <f>VLOOKUP(W35,'Grade Range'!$A$2:$B$11,2)</f>
        <v>1.5</v>
      </c>
      <c r="Y35" s="37" t="str">
        <f>IF(X35&lt;=3,"Passed","Failed")</f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2020117912</v>
      </c>
      <c r="D36" s="138" t="s">
        <v>127</v>
      </c>
      <c r="E36" s="143"/>
      <c r="F36" s="144">
        <f>X36</f>
        <v>2</v>
      </c>
      <c r="G36" s="138">
        <v>62</v>
      </c>
      <c r="H36" s="138">
        <v>109</v>
      </c>
      <c r="I36" s="138">
        <v>161</v>
      </c>
      <c r="J36" s="145">
        <f>SUM(G36:I36)/SUM($G$11:$I$11)*50+50</f>
        <v>87.72727272727272</v>
      </c>
      <c r="K36" s="138">
        <v>30</v>
      </c>
      <c r="L36" s="138">
        <v>54</v>
      </c>
      <c r="M36" s="146">
        <f>SUM(K36:L36)/SUM($K$11:$L$11)*50+50</f>
        <v>85</v>
      </c>
      <c r="N36" s="138">
        <v>1</v>
      </c>
      <c r="O36" s="138">
        <v>4</v>
      </c>
      <c r="P36" s="138">
        <v>72</v>
      </c>
      <c r="Q36" s="147">
        <f>SUM(N36:P36)/SUM($N$11:$P$11)*50+50</f>
        <v>85.321100917431195</v>
      </c>
      <c r="R36" s="138">
        <v>8</v>
      </c>
      <c r="S36" s="148">
        <f>SUM(R36:R36)/SUM($R$11:$R$11)*50+50</f>
        <v>90</v>
      </c>
      <c r="T36" s="138">
        <v>79</v>
      </c>
      <c r="U36" s="138">
        <v>76</v>
      </c>
      <c r="V36" s="139">
        <f>(T36/$T$11*50+50)*0.5+(U36/$U$11*50+50)*0.5</f>
        <v>88.75</v>
      </c>
      <c r="W36" s="37">
        <f>(J36*0.3)+(M36*0.2)+(Q36*0.15)+(S36*0.05)+(V36*0.3)</f>
        <v>87.241346955796502</v>
      </c>
      <c r="X36" s="37">
        <f>VLOOKUP(W36,'Grade Range'!$A$2:$B$11,2)</f>
        <v>2</v>
      </c>
      <c r="Y36" s="37" t="str">
        <f>IF(X36&lt;=3,"Passed","Failed")</f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2020115260</v>
      </c>
      <c r="D37" s="138" t="s">
        <v>128</v>
      </c>
      <c r="E37" s="143"/>
      <c r="F37" s="144">
        <f>X37</f>
        <v>2</v>
      </c>
      <c r="G37" s="138">
        <v>90</v>
      </c>
      <c r="H37" s="138">
        <v>86</v>
      </c>
      <c r="I37" s="138">
        <v>166</v>
      </c>
      <c r="J37" s="145">
        <f>SUM(G37:I37)/SUM($G$11:$I$11)*50+50</f>
        <v>88.86363636363636</v>
      </c>
      <c r="K37" s="138">
        <v>42</v>
      </c>
      <c r="L37" s="138">
        <v>31</v>
      </c>
      <c r="M37" s="146">
        <f>SUM(K37:L37)/SUM($K$11:$L$11)*50+50</f>
        <v>80.416666666666657</v>
      </c>
      <c r="N37" s="138">
        <v>2</v>
      </c>
      <c r="O37" s="138">
        <v>7</v>
      </c>
      <c r="P37" s="138">
        <v>69</v>
      </c>
      <c r="Q37" s="147">
        <f>SUM(N37:P37)/SUM($N$11:$P$11)*50+50</f>
        <v>85.77981651376146</v>
      </c>
      <c r="R37" s="138">
        <v>10</v>
      </c>
      <c r="S37" s="148">
        <f>SUM(R37:R37)/SUM($R$11:$R$11)*50+50</f>
        <v>100</v>
      </c>
      <c r="T37" s="138">
        <v>79</v>
      </c>
      <c r="U37" s="138">
        <v>70</v>
      </c>
      <c r="V37" s="139">
        <f>(T37/$T$11*50+50)*0.5+(U37/$U$11*50+50)*0.5</f>
        <v>87.25</v>
      </c>
      <c r="W37" s="37">
        <f>(J37*0.3)+(M37*0.2)+(Q37*0.15)+(S37*0.05)+(V37*0.3)</f>
        <v>86.784396719488456</v>
      </c>
      <c r="X37" s="37">
        <f>VLOOKUP(W37,'Grade Range'!$A$2:$B$11,2)</f>
        <v>2</v>
      </c>
      <c r="Y37" s="37" t="str">
        <f>IF(X37&lt;=3,"Passed","Failed")</f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2020115492</v>
      </c>
      <c r="D38" s="138" t="s">
        <v>129</v>
      </c>
      <c r="E38" s="143"/>
      <c r="F38" s="144">
        <f>X38</f>
        <v>1.75</v>
      </c>
      <c r="G38" s="138">
        <v>114</v>
      </c>
      <c r="H38" s="138">
        <v>66</v>
      </c>
      <c r="I38" s="138">
        <v>174</v>
      </c>
      <c r="J38" s="145">
        <f>SUM(G38:I38)/SUM($G$11:$I$11)*50+50</f>
        <v>90.22727272727272</v>
      </c>
      <c r="K38" s="138">
        <v>46</v>
      </c>
      <c r="L38" s="138">
        <v>51</v>
      </c>
      <c r="M38" s="146">
        <f>SUM(K38:L38)/SUM($K$11:$L$11)*50+50</f>
        <v>90.416666666666657</v>
      </c>
      <c r="N38" s="138">
        <v>2</v>
      </c>
      <c r="O38" s="138">
        <v>7</v>
      </c>
      <c r="P38" s="138">
        <v>67</v>
      </c>
      <c r="Q38" s="147">
        <f>SUM(N38:P38)/SUM($N$11:$P$11)*50+50</f>
        <v>84.862385321100916</v>
      </c>
      <c r="R38" s="138">
        <v>8</v>
      </c>
      <c r="S38" s="148">
        <f>SUM(R38:R38)/SUM($R$11:$R$11)*50+50</f>
        <v>90</v>
      </c>
      <c r="T38" s="138">
        <v>84</v>
      </c>
      <c r="U38" s="138">
        <v>77</v>
      </c>
      <c r="V38" s="139">
        <f>(T38/$T$11*50+50)*0.5+(U38/$U$11*50+50)*0.5</f>
        <v>90.25</v>
      </c>
      <c r="W38" s="37">
        <f>(J38*0.3)+(M38*0.2)+(Q38*0.15)+(S38*0.05)+(V38*0.3)</f>
        <v>89.455872949680284</v>
      </c>
      <c r="X38" s="37">
        <f>VLOOKUP(W38,'Grade Range'!$A$2:$B$11,2)</f>
        <v>1.75</v>
      </c>
      <c r="Y38" s="37" t="str">
        <f>IF(X38&lt;=3,"Passed","Failed")</f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2020115432</v>
      </c>
      <c r="D39" s="138" t="s">
        <v>155</v>
      </c>
      <c r="E39" s="143"/>
      <c r="F39" s="144">
        <f>X39</f>
        <v>2</v>
      </c>
      <c r="G39" s="138">
        <v>99</v>
      </c>
      <c r="H39" s="138">
        <v>77</v>
      </c>
      <c r="I39" s="138">
        <v>181</v>
      </c>
      <c r="J39" s="145">
        <f>SUM(G39:I39)/SUM($G$11:$I$11)*50+50</f>
        <v>90.568181818181813</v>
      </c>
      <c r="K39" s="138">
        <v>31</v>
      </c>
      <c r="L39" s="138">
        <v>40</v>
      </c>
      <c r="M39" s="146">
        <f>SUM(K39:L39)/SUM($K$11:$L$11)*50+50</f>
        <v>79.583333333333329</v>
      </c>
      <c r="N39" s="138">
        <v>0</v>
      </c>
      <c r="O39" s="138">
        <v>4</v>
      </c>
      <c r="P39" s="138">
        <v>74</v>
      </c>
      <c r="Q39" s="147">
        <f>SUM(N39:P39)/SUM($N$11:$P$11)*50+50</f>
        <v>85.77981651376146</v>
      </c>
      <c r="R39" s="138">
        <v>9</v>
      </c>
      <c r="S39" s="148">
        <f>SUM(R39:R39)/SUM($R$11:$R$11)*50+50</f>
        <v>95</v>
      </c>
      <c r="T39" s="138">
        <v>66</v>
      </c>
      <c r="U39" s="138">
        <v>68</v>
      </c>
      <c r="V39" s="139">
        <f>(T39/$T$11*50+50)*0.5+(U39/$U$11*50+50)*0.5</f>
        <v>83.5</v>
      </c>
      <c r="W39" s="37">
        <f>(J39*0.3)+(M39*0.2)+(Q39*0.15)+(S39*0.05)+(V39*0.3)</f>
        <v>85.754093689185424</v>
      </c>
      <c r="X39" s="37">
        <f>VLOOKUP(W39,'Grade Range'!$A$2:$B$11,2)</f>
        <v>2</v>
      </c>
      <c r="Y39" s="37" t="str">
        <f>IF(X39&lt;=3,"Passed","Failed")</f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2020115315</v>
      </c>
      <c r="D40" s="138" t="s">
        <v>130</v>
      </c>
      <c r="E40" s="143"/>
      <c r="F40" s="144">
        <f>X40</f>
        <v>1.75</v>
      </c>
      <c r="G40" s="138">
        <v>96</v>
      </c>
      <c r="H40" s="138">
        <v>99</v>
      </c>
      <c r="I40" s="138">
        <v>155</v>
      </c>
      <c r="J40" s="145">
        <f>SUM(G40:I40)/SUM($G$11:$I$11)*50+50</f>
        <v>89.77272727272728</v>
      </c>
      <c r="K40" s="138">
        <v>30</v>
      </c>
      <c r="L40" s="138">
        <v>48</v>
      </c>
      <c r="M40" s="146">
        <f>SUM(K40:L40)/SUM($K$11:$L$11)*50+50</f>
        <v>82.5</v>
      </c>
      <c r="N40" s="138">
        <v>1</v>
      </c>
      <c r="O40" s="138">
        <v>7</v>
      </c>
      <c r="P40" s="138">
        <v>92</v>
      </c>
      <c r="Q40" s="147">
        <f>SUM(N40:P40)/SUM($N$11:$P$11)*50+50</f>
        <v>95.871559633027516</v>
      </c>
      <c r="R40" s="138">
        <v>9</v>
      </c>
      <c r="S40" s="148">
        <f>SUM(R40:R40)/SUM($R$11:$R$11)*50+50</f>
        <v>95</v>
      </c>
      <c r="T40" s="138">
        <v>73</v>
      </c>
      <c r="U40" s="138">
        <v>69</v>
      </c>
      <c r="V40" s="139">
        <f>(T40/$T$11*50+50)*0.5+(U40/$U$11*50+50)*0.5</f>
        <v>85.5</v>
      </c>
      <c r="W40" s="37">
        <f>(J40*0.3)+(M40*0.2)+(Q40*0.15)+(S40*0.05)+(V40*0.3)</f>
        <v>88.212552126772323</v>
      </c>
      <c r="X40" s="37">
        <f>VLOOKUP(W40,'Grade Range'!$A$2:$B$11,2)</f>
        <v>1.75</v>
      </c>
      <c r="Y40" s="37" t="str">
        <f>IF(X40&lt;=3,"Passed","Failed")</f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2020100748</v>
      </c>
      <c r="D41" s="138" t="s">
        <v>131</v>
      </c>
      <c r="E41" s="143"/>
      <c r="F41" s="144">
        <f>X41</f>
        <v>2.25</v>
      </c>
      <c r="G41" s="138">
        <v>76</v>
      </c>
      <c r="H41" s="138">
        <v>114</v>
      </c>
      <c r="I41" s="138">
        <v>122</v>
      </c>
      <c r="J41" s="145">
        <f>SUM(G41:I41)/SUM($G$11:$I$11)*50+50</f>
        <v>85.454545454545453</v>
      </c>
      <c r="K41" s="138">
        <v>36</v>
      </c>
      <c r="L41" s="138">
        <v>36</v>
      </c>
      <c r="M41" s="146">
        <f>SUM(K41:L41)/SUM($K$11:$L$11)*50+50</f>
        <v>80</v>
      </c>
      <c r="N41" s="138">
        <v>0</v>
      </c>
      <c r="O41" s="138">
        <v>4</v>
      </c>
      <c r="P41" s="138">
        <v>79</v>
      </c>
      <c r="Q41" s="147">
        <f>SUM(N41:P41)/SUM($N$11:$P$11)*50+50</f>
        <v>88.073394495412842</v>
      </c>
      <c r="R41" s="138">
        <v>8</v>
      </c>
      <c r="S41" s="148">
        <f>SUM(R41:R41)/SUM($R$11:$R$11)*50+50</f>
        <v>90</v>
      </c>
      <c r="T41" s="138">
        <v>69</v>
      </c>
      <c r="U41" s="138">
        <v>60</v>
      </c>
      <c r="V41" s="139">
        <f>(T41/$T$11*50+50)*0.5+(U41/$U$11*50+50)*0.5</f>
        <v>82.25</v>
      </c>
      <c r="W41" s="37">
        <f>(J41*0.3)+(M41*0.2)+(Q41*0.15)+(S41*0.05)+(V41*0.3)</f>
        <v>84.022372810675563</v>
      </c>
      <c r="X41" s="37">
        <f>VLOOKUP(W41,'Grade Range'!$A$2:$B$11,2)</f>
        <v>2.25</v>
      </c>
      <c r="Y41" s="37" t="str">
        <f>IF(X41&lt;=3,"Passed","Failed")</f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2020115336</v>
      </c>
      <c r="D42" s="138" t="s">
        <v>132</v>
      </c>
      <c r="E42" s="143"/>
      <c r="F42" s="144">
        <f>X42</f>
        <v>2</v>
      </c>
      <c r="G42" s="138">
        <v>84</v>
      </c>
      <c r="H42" s="138">
        <v>60</v>
      </c>
      <c r="I42" s="138">
        <v>100</v>
      </c>
      <c r="J42" s="145">
        <f>SUM(G42:I42)/SUM($G$11:$I$11)*50+50</f>
        <v>77.72727272727272</v>
      </c>
      <c r="K42" s="138">
        <v>39</v>
      </c>
      <c r="L42" s="138">
        <v>49</v>
      </c>
      <c r="M42" s="146">
        <f>SUM(K42:L42)/SUM($K$11:$L$11)*50+50</f>
        <v>86.666666666666657</v>
      </c>
      <c r="N42" s="138">
        <v>2</v>
      </c>
      <c r="O42" s="138">
        <v>7</v>
      </c>
      <c r="P42" s="138">
        <v>71</v>
      </c>
      <c r="Q42" s="147">
        <f>SUM(N42:P42)/SUM($N$11:$P$11)*50+50</f>
        <v>86.697247706422019</v>
      </c>
      <c r="R42" s="138">
        <v>10</v>
      </c>
      <c r="S42" s="148">
        <f>SUM(R42:R42)/SUM($R$11:$R$11)*50+50</f>
        <v>100</v>
      </c>
      <c r="T42" s="138">
        <v>78</v>
      </c>
      <c r="U42" s="138">
        <v>82</v>
      </c>
      <c r="V42" s="139">
        <f>(T42/$T$11*50+50)*0.5+(U42/$U$11*50+50)*0.5</f>
        <v>90</v>
      </c>
      <c r="W42" s="37">
        <f>(J42*0.3)+(M42*0.2)+(Q42*0.15)+(S42*0.05)+(V42*0.3)</f>
        <v>85.656102307478449</v>
      </c>
      <c r="X42" s="37">
        <f>VLOOKUP(W42,'Grade Range'!$A$2:$B$11,2)</f>
        <v>2</v>
      </c>
      <c r="Y42" s="37" t="str">
        <f>IF(X42&lt;=3,"Passed","Failed")</f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2020100700</v>
      </c>
      <c r="D43" s="150" t="s">
        <v>133</v>
      </c>
      <c r="E43" s="143"/>
      <c r="F43" s="144">
        <f>X43</f>
        <v>1.75</v>
      </c>
      <c r="G43" s="138">
        <v>69</v>
      </c>
      <c r="H43" s="138">
        <v>84</v>
      </c>
      <c r="I43" s="138">
        <v>159</v>
      </c>
      <c r="J43" s="145">
        <f>SUM(G43:I43)/SUM($G$11:$I$11)*50+50</f>
        <v>85.454545454545453</v>
      </c>
      <c r="K43" s="138">
        <v>57</v>
      </c>
      <c r="L43" s="138">
        <v>43</v>
      </c>
      <c r="M43" s="146">
        <f>SUM(K43:L43)/SUM($K$11:$L$11)*50+50</f>
        <v>91.666666666666671</v>
      </c>
      <c r="N43" s="138">
        <v>2</v>
      </c>
      <c r="O43" s="138">
        <v>7</v>
      </c>
      <c r="P43" s="138">
        <v>88</v>
      </c>
      <c r="Q43" s="147">
        <f>SUM(N43:P43)/SUM($N$11:$P$11)*50+50</f>
        <v>94.495412844036707</v>
      </c>
      <c r="R43" s="138">
        <v>8</v>
      </c>
      <c r="S43" s="148">
        <f>SUM(R43:R43)/SUM($R$11:$R$11)*50+50</f>
        <v>90</v>
      </c>
      <c r="T43" s="138">
        <v>63</v>
      </c>
      <c r="U43" s="138">
        <v>85</v>
      </c>
      <c r="V43" s="139">
        <f>(T43/$T$11*50+50)*0.5+(U43/$U$11*50+50)*0.5</f>
        <v>87</v>
      </c>
      <c r="W43" s="37">
        <f>(J43*0.3)+(M43*0.2)+(Q43*0.15)+(S43*0.05)+(V43*0.3)</f>
        <v>88.744008896302475</v>
      </c>
      <c r="X43" s="37">
        <f>VLOOKUP(W43,'Grade Range'!$A$2:$B$11,2)</f>
        <v>1.75</v>
      </c>
      <c r="Y43" s="37" t="str">
        <f>IF(X43&lt;=3,"Passed","Failed")</f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2020115243</v>
      </c>
      <c r="D44" s="138" t="s">
        <v>134</v>
      </c>
      <c r="E44" s="143"/>
      <c r="F44" s="144">
        <f>X44</f>
        <v>2.25</v>
      </c>
      <c r="G44" s="138">
        <v>80</v>
      </c>
      <c r="H44" s="138">
        <v>69</v>
      </c>
      <c r="I44" s="138">
        <v>102</v>
      </c>
      <c r="J44" s="145">
        <f>SUM(G44:I44)/SUM($G$11:$I$11)*50+50</f>
        <v>78.52272727272728</v>
      </c>
      <c r="K44" s="138">
        <v>49</v>
      </c>
      <c r="L44" s="138">
        <v>52</v>
      </c>
      <c r="M44" s="146">
        <f>SUM(K44:L44)/SUM($K$11:$L$11)*50+50</f>
        <v>92.083333333333343</v>
      </c>
      <c r="N44" s="138">
        <v>2</v>
      </c>
      <c r="O44" s="138">
        <v>6</v>
      </c>
      <c r="P44" s="138">
        <v>78</v>
      </c>
      <c r="Q44" s="147">
        <f>SUM(N44:P44)/SUM($N$11:$P$11)*50+50</f>
        <v>89.449541284403665</v>
      </c>
      <c r="R44" s="138">
        <v>10</v>
      </c>
      <c r="S44" s="148">
        <f>SUM(R44:R44)/SUM($R$11:$R$11)*50+50</f>
        <v>100</v>
      </c>
      <c r="T44" s="138">
        <v>62</v>
      </c>
      <c r="U44" s="138">
        <v>66</v>
      </c>
      <c r="V44" s="139">
        <f>(T44/$T$11*50+50)*0.5+(U44/$U$11*50+50)*0.5</f>
        <v>82</v>
      </c>
      <c r="W44" s="37">
        <f>(J44*0.3)+(M44*0.2)+(Q44*0.15)+(S44*0.05)+(V44*0.3)</f>
        <v>84.990916041145397</v>
      </c>
      <c r="X44" s="37">
        <f>VLOOKUP(W44,'Grade Range'!$A$2:$B$11,2)</f>
        <v>2.25</v>
      </c>
      <c r="Y44" s="37" t="str">
        <f>IF(X44&lt;=3,"Passed","Failed")</f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2020114941</v>
      </c>
      <c r="D45" s="138" t="s">
        <v>135</v>
      </c>
      <c r="E45" s="143"/>
      <c r="F45" s="144">
        <f>X45</f>
        <v>1.5</v>
      </c>
      <c r="G45" s="138">
        <v>103</v>
      </c>
      <c r="H45" s="138">
        <v>108</v>
      </c>
      <c r="I45" s="138">
        <v>194</v>
      </c>
      <c r="J45" s="145">
        <f>SUM(G45:I45)/SUM($G$11:$I$11)*50+50</f>
        <v>96.02272727272728</v>
      </c>
      <c r="K45" s="138">
        <v>54</v>
      </c>
      <c r="L45" s="138">
        <v>56</v>
      </c>
      <c r="M45" s="146">
        <f>SUM(K45:L45)/SUM($K$11:$L$11)*50+50</f>
        <v>95.833333333333329</v>
      </c>
      <c r="N45" s="138">
        <v>0</v>
      </c>
      <c r="O45" s="138">
        <v>5</v>
      </c>
      <c r="P45" s="138">
        <v>78</v>
      </c>
      <c r="Q45" s="147">
        <f>SUM(N45:P45)/SUM($N$11:$P$11)*50+50</f>
        <v>88.073394495412842</v>
      </c>
      <c r="R45" s="138">
        <v>8</v>
      </c>
      <c r="S45" s="148">
        <f>SUM(R45:R45)/SUM($R$11:$R$11)*50+50</f>
        <v>90</v>
      </c>
      <c r="T45" s="138">
        <v>91</v>
      </c>
      <c r="U45" s="138">
        <v>78</v>
      </c>
      <c r="V45" s="139">
        <f>(T45/$T$11*50+50)*0.5+(U45/$U$11*50+50)*0.5</f>
        <v>92.25</v>
      </c>
      <c r="W45" s="37">
        <f>(J45*0.3)+(M45*0.2)+(Q45*0.15)+(S45*0.05)+(V45*0.3)</f>
        <v>93.359494022796767</v>
      </c>
      <c r="X45" s="37">
        <f>VLOOKUP(W45,'Grade Range'!$A$2:$B$11,2)</f>
        <v>1.5</v>
      </c>
      <c r="Y45" s="37" t="str">
        <f>IF(X45&lt;=3,"Passed","Failed")</f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2020115173</v>
      </c>
      <c r="D46" s="138" t="s">
        <v>136</v>
      </c>
      <c r="E46" s="143"/>
      <c r="F46" s="144">
        <f>X46</f>
        <v>2</v>
      </c>
      <c r="G46" s="138">
        <v>83</v>
      </c>
      <c r="H46" s="138">
        <v>94</v>
      </c>
      <c r="I46" s="138">
        <v>114</v>
      </c>
      <c r="J46" s="145">
        <f>SUM(G46:I46)/SUM($G$11:$I$11)*50+50</f>
        <v>83.068181818181813</v>
      </c>
      <c r="K46" s="138">
        <v>44</v>
      </c>
      <c r="L46" s="138">
        <v>60</v>
      </c>
      <c r="M46" s="146">
        <f>SUM(K46:L46)/SUM($K$11:$L$11)*50+50</f>
        <v>93.333333333333343</v>
      </c>
      <c r="N46" s="138">
        <v>0</v>
      </c>
      <c r="O46" s="138">
        <v>6</v>
      </c>
      <c r="P46" s="138">
        <v>80</v>
      </c>
      <c r="Q46" s="147">
        <f>SUM(N46:P46)/SUM($N$11:$P$11)*50+50</f>
        <v>89.449541284403665</v>
      </c>
      <c r="R46" s="138">
        <v>9</v>
      </c>
      <c r="S46" s="148">
        <f>SUM(R46:R46)/SUM($R$11:$R$11)*50+50</f>
        <v>95</v>
      </c>
      <c r="T46" s="138">
        <v>65</v>
      </c>
      <c r="U46" s="138">
        <v>77</v>
      </c>
      <c r="V46" s="139">
        <f>(T46/$T$11*50+50)*0.5+(U46/$U$11*50+50)*0.5</f>
        <v>85.5</v>
      </c>
      <c r="W46" s="37">
        <f>(J46*0.3)+(M46*0.2)+(Q46*0.15)+(S46*0.05)+(V46*0.3)</f>
        <v>87.404552404781754</v>
      </c>
      <c r="X46" s="37">
        <f>VLOOKUP(W46,'Grade Range'!$A$2:$B$11,2)</f>
        <v>2</v>
      </c>
      <c r="Y46" s="37" t="str">
        <f>IF(X46&lt;=3,"Passed","Failed")</f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2020117906</v>
      </c>
      <c r="D47" s="138" t="s">
        <v>137</v>
      </c>
      <c r="E47" s="143"/>
      <c r="F47" s="144">
        <f>X47</f>
        <v>1.75</v>
      </c>
      <c r="G47" s="138">
        <v>120</v>
      </c>
      <c r="H47" s="138">
        <v>116</v>
      </c>
      <c r="I47" s="138">
        <v>164</v>
      </c>
      <c r="J47" s="145">
        <f>SUM(G47:I47)/SUM($G$11:$I$11)*50+50</f>
        <v>95.454545454545453</v>
      </c>
      <c r="K47" s="138">
        <v>53</v>
      </c>
      <c r="L47" s="138">
        <v>38</v>
      </c>
      <c r="M47" s="146">
        <f>SUM(K47:L47)/SUM($K$11:$L$11)*50+50</f>
        <v>87.916666666666657</v>
      </c>
      <c r="N47" s="138">
        <v>1</v>
      </c>
      <c r="O47" s="138">
        <v>7</v>
      </c>
      <c r="P47" s="138">
        <v>78</v>
      </c>
      <c r="Q47" s="147">
        <f>SUM(N47:P47)/SUM($N$11:$P$11)*50+50</f>
        <v>89.449541284403665</v>
      </c>
      <c r="R47" s="138">
        <v>9</v>
      </c>
      <c r="S47" s="148">
        <f>SUM(R47:R47)/SUM($R$11:$R$11)*50+50</f>
        <v>95</v>
      </c>
      <c r="T47" s="138">
        <v>74</v>
      </c>
      <c r="U47" s="138">
        <v>69</v>
      </c>
      <c r="V47" s="139">
        <f>(T47/$T$11*50+50)*0.5+(U47/$U$11*50+50)*0.5</f>
        <v>85.75</v>
      </c>
      <c r="W47" s="37">
        <f>(J47*0.3)+(M47*0.2)+(Q47*0.15)+(S47*0.05)+(V47*0.3)</f>
        <v>90.112128162357521</v>
      </c>
      <c r="X47" s="37">
        <f>VLOOKUP(W47,'Grade Range'!$A$2:$B$11,2)</f>
        <v>1.75</v>
      </c>
      <c r="Y47" s="37" t="str">
        <f>IF(X47&lt;=3,"Passed","Failed")</f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2020115040</v>
      </c>
      <c r="D48" s="138" t="s">
        <v>138</v>
      </c>
      <c r="E48" s="143"/>
      <c r="F48" s="144">
        <f>X48</f>
        <v>1.75</v>
      </c>
      <c r="G48" s="138">
        <v>77</v>
      </c>
      <c r="H48" s="138">
        <v>95</v>
      </c>
      <c r="I48" s="138">
        <v>104</v>
      </c>
      <c r="J48" s="145">
        <f>SUM(G48:I48)/SUM($G$11:$I$11)*50+50</f>
        <v>81.363636363636374</v>
      </c>
      <c r="K48" s="138">
        <v>37</v>
      </c>
      <c r="L48" s="138">
        <v>57</v>
      </c>
      <c r="M48" s="146">
        <f>SUM(K48:L48)/SUM($K$11:$L$11)*50+50</f>
        <v>89.166666666666657</v>
      </c>
      <c r="N48" s="138">
        <v>1</v>
      </c>
      <c r="O48" s="138">
        <v>5</v>
      </c>
      <c r="P48" s="138">
        <v>61</v>
      </c>
      <c r="Q48" s="147">
        <f>SUM(N48:P48)/SUM($N$11:$P$11)*50+50</f>
        <v>80.733944954128447</v>
      </c>
      <c r="R48" s="138">
        <v>9</v>
      </c>
      <c r="S48" s="148">
        <f>SUM(R48:R48)/SUM($R$11:$R$11)*50+50</f>
        <v>95</v>
      </c>
      <c r="T48" s="138">
        <v>95</v>
      </c>
      <c r="U48" s="138">
        <v>100</v>
      </c>
      <c r="V48" s="139">
        <f>(T48/$T$11*50+50)*0.5+(U48/$U$11*50+50)*0.5</f>
        <v>98.75</v>
      </c>
      <c r="W48" s="37">
        <f>(J48*0.3)+(M48*0.2)+(Q48*0.15)+(S48*0.05)+(V48*0.3)</f>
        <v>88.727515985543505</v>
      </c>
      <c r="X48" s="37">
        <f>VLOOKUP(W48,'Grade Range'!$A$2:$B$11,2)</f>
        <v>1.75</v>
      </c>
      <c r="Y48" s="37" t="str">
        <f>IF(X48&lt;=3,"Passed","Failed")</f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2020117329</v>
      </c>
      <c r="D49" s="138" t="s">
        <v>139</v>
      </c>
      <c r="E49" s="143"/>
      <c r="F49" s="144">
        <f>X49</f>
        <v>1.5</v>
      </c>
      <c r="G49" s="138">
        <v>102</v>
      </c>
      <c r="H49" s="138">
        <v>87</v>
      </c>
      <c r="I49" s="138">
        <v>195</v>
      </c>
      <c r="J49" s="145">
        <f>SUM(G49:I49)/SUM($G$11:$I$11)*50+50</f>
        <v>93.636363636363626</v>
      </c>
      <c r="K49" s="138">
        <v>53</v>
      </c>
      <c r="L49" s="138">
        <v>40</v>
      </c>
      <c r="M49" s="146">
        <f>SUM(K49:L49)/SUM($K$11:$L$11)*50+50</f>
        <v>88.75</v>
      </c>
      <c r="N49" s="138">
        <v>0</v>
      </c>
      <c r="O49" s="138">
        <v>6</v>
      </c>
      <c r="P49" s="138">
        <v>96</v>
      </c>
      <c r="Q49" s="147">
        <f>SUM(N49:P49)/SUM($N$11:$P$11)*50+50</f>
        <v>96.788990825688074</v>
      </c>
      <c r="R49" s="138">
        <v>9</v>
      </c>
      <c r="S49" s="148">
        <f>SUM(R49:R49)/SUM($R$11:$R$11)*50+50</f>
        <v>95</v>
      </c>
      <c r="T49" s="138">
        <v>92</v>
      </c>
      <c r="U49" s="138">
        <v>69</v>
      </c>
      <c r="V49" s="139">
        <f>(T49/$T$11*50+50)*0.5+(U49/$U$11*50+50)*0.5</f>
        <v>90.25</v>
      </c>
      <c r="W49" s="37">
        <f>(J49*0.3)+(M49*0.2)+(Q49*0.15)+(S49*0.05)+(V49*0.3)</f>
        <v>92.184257714762296</v>
      </c>
      <c r="X49" s="37">
        <f>VLOOKUP(W49,'Grade Range'!$A$2:$B$11,2)</f>
        <v>1.5</v>
      </c>
      <c r="Y49" s="37" t="str">
        <f>IF(X49&lt;=3,"Passed","Failed")</f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2020101052</v>
      </c>
      <c r="D50" s="138" t="s">
        <v>140</v>
      </c>
      <c r="E50" s="143"/>
      <c r="F50" s="144">
        <f>X50</f>
        <v>1.75</v>
      </c>
      <c r="G50" s="138">
        <v>63</v>
      </c>
      <c r="H50" s="138">
        <v>120</v>
      </c>
      <c r="I50" s="138">
        <v>162</v>
      </c>
      <c r="J50" s="145">
        <f>SUM(G50:I50)/SUM($G$11:$I$11)*50+50</f>
        <v>89.204545454545453</v>
      </c>
      <c r="K50" s="138">
        <v>42</v>
      </c>
      <c r="L50" s="138">
        <v>34</v>
      </c>
      <c r="M50" s="146">
        <f>SUM(K50:L50)/SUM($K$11:$L$11)*50+50</f>
        <v>81.666666666666657</v>
      </c>
      <c r="N50" s="138">
        <v>1</v>
      </c>
      <c r="O50" s="138">
        <v>4</v>
      </c>
      <c r="P50" s="138">
        <v>95</v>
      </c>
      <c r="Q50" s="147">
        <f>SUM(N50:P50)/SUM($N$11:$P$11)*50+50</f>
        <v>95.871559633027516</v>
      </c>
      <c r="R50" s="138">
        <v>9</v>
      </c>
      <c r="S50" s="148">
        <f>SUM(R50:R50)/SUM($R$11:$R$11)*50+50</f>
        <v>95</v>
      </c>
      <c r="T50" s="138">
        <v>83</v>
      </c>
      <c r="U50" s="138">
        <v>78</v>
      </c>
      <c r="V50" s="139">
        <f>(T50/$T$11*50+50)*0.5+(U50/$U$11*50+50)*0.5</f>
        <v>90.25</v>
      </c>
      <c r="W50" s="37">
        <f>(J50*0.3)+(M50*0.2)+(Q50*0.15)+(S50*0.05)+(V50*0.3)</f>
        <v>89.300430914651102</v>
      </c>
      <c r="X50" s="37">
        <f>VLOOKUP(W50,'Grade Range'!$A$2:$B$11,2)</f>
        <v>1.75</v>
      </c>
      <c r="Y50" s="37" t="str">
        <f>IF(X50&lt;=3,"Passed","Failed")</f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2020115271</v>
      </c>
      <c r="D51" s="138" t="s">
        <v>141</v>
      </c>
      <c r="E51" s="143"/>
      <c r="F51" s="144">
        <f>X51</f>
        <v>2.25</v>
      </c>
      <c r="G51" s="138">
        <v>61</v>
      </c>
      <c r="H51" s="138">
        <v>119</v>
      </c>
      <c r="I51" s="138">
        <v>148</v>
      </c>
      <c r="J51" s="145">
        <f>SUM(G51:I51)/SUM($G$11:$I$11)*50+50</f>
        <v>87.27272727272728</v>
      </c>
      <c r="K51" s="138">
        <v>40</v>
      </c>
      <c r="L51" s="138">
        <v>32</v>
      </c>
      <c r="M51" s="146">
        <f>SUM(K51:L51)/SUM($K$11:$L$11)*50+50</f>
        <v>80</v>
      </c>
      <c r="N51" s="138">
        <v>1</v>
      </c>
      <c r="O51" s="138">
        <v>7</v>
      </c>
      <c r="P51" s="138">
        <v>67</v>
      </c>
      <c r="Q51" s="147">
        <f>SUM(N51:P51)/SUM($N$11:$P$11)*50+50</f>
        <v>84.403669724770651</v>
      </c>
      <c r="R51" s="138">
        <v>10</v>
      </c>
      <c r="S51" s="148">
        <f>SUM(R51:R51)/SUM($R$11:$R$11)*50+50</f>
        <v>100</v>
      </c>
      <c r="T51" s="138">
        <v>65</v>
      </c>
      <c r="U51" s="138">
        <v>62</v>
      </c>
      <c r="V51" s="139">
        <f>(T51/$T$11*50+50)*0.5+(U51/$U$11*50+50)*0.5</f>
        <v>81.75</v>
      </c>
      <c r="W51" s="37">
        <f>(J51*0.3)+(M51*0.2)+(Q51*0.15)+(S51*0.05)+(V51*0.3)</f>
        <v>84.367368640533783</v>
      </c>
      <c r="X51" s="37">
        <f>VLOOKUP(W51,'Grade Range'!$A$2:$B$11,2)</f>
        <v>2.25</v>
      </c>
      <c r="Y51" s="37" t="str">
        <f>IF(X51&lt;=3,"Passed","Failed")</f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2020101137</v>
      </c>
      <c r="D52" s="138" t="s">
        <v>142</v>
      </c>
      <c r="E52" s="143"/>
      <c r="F52" s="144">
        <f>X52</f>
        <v>1.75</v>
      </c>
      <c r="G52" s="138">
        <v>81</v>
      </c>
      <c r="H52" s="138">
        <v>100</v>
      </c>
      <c r="I52" s="138">
        <v>144</v>
      </c>
      <c r="J52" s="145">
        <f>SUM(G52:I52)/SUM($G$11:$I$11)*50+50</f>
        <v>86.931818181818187</v>
      </c>
      <c r="K52" s="138">
        <v>39</v>
      </c>
      <c r="L52" s="138">
        <v>51</v>
      </c>
      <c r="M52" s="146">
        <f>SUM(K52:L52)/SUM($K$11:$L$11)*50+50</f>
        <v>87.5</v>
      </c>
      <c r="N52" s="138">
        <v>0</v>
      </c>
      <c r="O52" s="138">
        <v>6</v>
      </c>
      <c r="P52" s="138">
        <v>67</v>
      </c>
      <c r="Q52" s="147">
        <f>SUM(N52:P52)/SUM($N$11:$P$11)*50+50</f>
        <v>83.486238532110093</v>
      </c>
      <c r="R52" s="138">
        <v>10</v>
      </c>
      <c r="S52" s="148">
        <f>SUM(R52:R52)/SUM($R$11:$R$11)*50+50</f>
        <v>100</v>
      </c>
      <c r="T52" s="138">
        <v>93</v>
      </c>
      <c r="U52" s="138">
        <v>73</v>
      </c>
      <c r="V52" s="139">
        <f>(T52/$T$11*50+50)*0.5+(U52/$U$11*50+50)*0.5</f>
        <v>91.5</v>
      </c>
      <c r="W52" s="37">
        <f>(J52*0.3)+(M52*0.2)+(Q52*0.15)+(S52*0.05)+(V52*0.3)</f>
        <v>88.552481234361963</v>
      </c>
      <c r="X52" s="37">
        <f>VLOOKUP(W52,'Grade Range'!$A$2:$B$11,2)</f>
        <v>1.75</v>
      </c>
      <c r="Y52" s="37" t="str">
        <f>IF(X52&lt;=3,"Passed","Failed")</f>
        <v>Passed</v>
      </c>
      <c r="Z52" s="37"/>
    </row>
    <row r="53" spans="1:26" ht="12" customHeight="1" x14ac:dyDescent="0.25">
      <c r="A53" s="36">
        <v>41</v>
      </c>
      <c r="B53" s="137"/>
      <c r="C53" s="149">
        <v>2020101174</v>
      </c>
      <c r="D53" s="138" t="s">
        <v>143</v>
      </c>
      <c r="E53" s="143"/>
      <c r="F53" s="144">
        <f>X53</f>
        <v>1.75</v>
      </c>
      <c r="G53" s="138">
        <v>107</v>
      </c>
      <c r="H53" s="138">
        <v>83</v>
      </c>
      <c r="I53" s="138">
        <v>106</v>
      </c>
      <c r="J53" s="145">
        <f>SUM(G53:I53)/SUM($G$11:$I$11)*50+50</f>
        <v>83.636363636363626</v>
      </c>
      <c r="K53" s="138">
        <v>53</v>
      </c>
      <c r="L53" s="138">
        <v>44</v>
      </c>
      <c r="M53" s="146">
        <f>SUM(K53:L53)/SUM($K$11:$L$11)*50+50</f>
        <v>90.416666666666657</v>
      </c>
      <c r="N53" s="138">
        <v>0</v>
      </c>
      <c r="O53" s="138">
        <v>4</v>
      </c>
      <c r="P53" s="138">
        <v>75</v>
      </c>
      <c r="Q53" s="147">
        <f>SUM(N53:P53)/SUM($N$11:$P$11)*50+50</f>
        <v>86.238532110091739</v>
      </c>
      <c r="R53" s="138">
        <v>10</v>
      </c>
      <c r="S53" s="148">
        <f>SUM(R53:R53)/SUM($R$11:$R$11)*50+50</f>
        <v>100</v>
      </c>
      <c r="T53" s="138">
        <v>83</v>
      </c>
      <c r="U53" s="138">
        <v>80</v>
      </c>
      <c r="V53" s="139">
        <f>(T53/$T$11*50+50)*0.5+(U53/$U$11*50+50)*0.5</f>
        <v>90.75</v>
      </c>
      <c r="W53" s="37">
        <f>(J53*0.3)+(M53*0.2)+(Q53*0.15)+(S53*0.05)+(V53*0.3)</f>
        <v>88.335022240756174</v>
      </c>
      <c r="X53" s="37">
        <f>VLOOKUP(W53,'Grade Range'!$A$2:$B$11,2)</f>
        <v>1.75</v>
      </c>
      <c r="Y53" s="37" t="str">
        <f>IF(X53&lt;=3,"Passed","Failed")</f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2020101199</v>
      </c>
      <c r="D54" s="138" t="s">
        <v>144</v>
      </c>
      <c r="E54" s="143"/>
      <c r="F54" s="144">
        <f>X54</f>
        <v>1.75</v>
      </c>
      <c r="G54" s="138">
        <v>94</v>
      </c>
      <c r="H54" s="138">
        <v>117</v>
      </c>
      <c r="I54" s="138">
        <v>152</v>
      </c>
      <c r="J54" s="145">
        <f>SUM(G54:I54)/SUM($G$11:$I$11)*50+50</f>
        <v>91.25</v>
      </c>
      <c r="K54" s="138">
        <v>30</v>
      </c>
      <c r="L54" s="138">
        <v>36</v>
      </c>
      <c r="M54" s="146">
        <f>SUM(K54:L54)/SUM($K$11:$L$11)*50+50</f>
        <v>77.5</v>
      </c>
      <c r="N54" s="138">
        <v>1</v>
      </c>
      <c r="O54" s="138">
        <v>5</v>
      </c>
      <c r="P54" s="138">
        <v>97</v>
      </c>
      <c r="Q54" s="147">
        <f>SUM(N54:P54)/SUM($N$11:$P$11)*50+50</f>
        <v>97.247706422018354</v>
      </c>
      <c r="R54" s="138">
        <v>8</v>
      </c>
      <c r="S54" s="148">
        <f>SUM(R54:R54)/SUM($R$11:$R$11)*50+50</f>
        <v>90</v>
      </c>
      <c r="T54" s="138">
        <v>62</v>
      </c>
      <c r="U54" s="138">
        <v>99</v>
      </c>
      <c r="V54" s="139">
        <f>(T54/$T$11*50+50)*0.5+(U54/$U$11*50+50)*0.5</f>
        <v>90.25</v>
      </c>
      <c r="W54" s="37">
        <f>(J54*0.3)+(M54*0.2)+(Q54*0.15)+(S54*0.05)+(V54*0.3)</f>
        <v>89.037155963302752</v>
      </c>
      <c r="X54" s="37">
        <f>VLOOKUP(W54,'Grade Range'!$A$2:$B$11,2)</f>
        <v>1.75</v>
      </c>
      <c r="Y54" s="37" t="str">
        <f>IF(X54&lt;=3,"Passed","Failed")</f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2020101318</v>
      </c>
      <c r="D55" s="138" t="s">
        <v>145</v>
      </c>
      <c r="E55" s="143"/>
      <c r="F55" s="144">
        <f>X55</f>
        <v>1.75</v>
      </c>
      <c r="G55" s="138">
        <v>72</v>
      </c>
      <c r="H55" s="138">
        <v>118</v>
      </c>
      <c r="I55" s="138">
        <v>120</v>
      </c>
      <c r="J55" s="145">
        <f>SUM(G55:I55)/SUM($G$11:$I$11)*50+50</f>
        <v>85.22727272727272</v>
      </c>
      <c r="K55" s="138">
        <v>41</v>
      </c>
      <c r="L55" s="138">
        <v>55</v>
      </c>
      <c r="M55" s="146">
        <f>SUM(K55:L55)/SUM($K$11:$L$11)*50+50</f>
        <v>90</v>
      </c>
      <c r="N55" s="138">
        <v>1</v>
      </c>
      <c r="O55" s="138">
        <v>7</v>
      </c>
      <c r="P55" s="138">
        <v>95</v>
      </c>
      <c r="Q55" s="147">
        <f>SUM(N55:P55)/SUM($N$11:$P$11)*50+50</f>
        <v>97.247706422018354</v>
      </c>
      <c r="R55" s="138">
        <v>10</v>
      </c>
      <c r="S55" s="148">
        <f>SUM(R55:R55)/SUM($R$11:$R$11)*50+50</f>
        <v>100</v>
      </c>
      <c r="T55" s="138">
        <v>65</v>
      </c>
      <c r="U55" s="138">
        <v>85</v>
      </c>
      <c r="V55" s="139">
        <f>(T55/$T$11*50+50)*0.5+(U55/$U$11*50+50)*0.5</f>
        <v>87.5</v>
      </c>
      <c r="W55" s="37">
        <f>(J55*0.3)+(M55*0.2)+(Q55*0.15)+(S55*0.05)+(V55*0.3)</f>
        <v>89.405337781484562</v>
      </c>
      <c r="X55" s="37">
        <f>VLOOKUP(W55,'Grade Range'!$A$2:$B$11,2)</f>
        <v>1.75</v>
      </c>
      <c r="Y55" s="37" t="str">
        <f>IF(X55&lt;=3,"Passed","Failed")</f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2020117080</v>
      </c>
      <c r="D56" s="138" t="s">
        <v>146</v>
      </c>
      <c r="E56" s="143"/>
      <c r="F56" s="144">
        <f>X56</f>
        <v>1.5</v>
      </c>
      <c r="G56" s="138">
        <v>113</v>
      </c>
      <c r="H56" s="138">
        <v>80</v>
      </c>
      <c r="I56" s="138">
        <v>182</v>
      </c>
      <c r="J56" s="145">
        <f>SUM(G56:I56)/SUM($G$11:$I$11)*50+50</f>
        <v>92.613636363636374</v>
      </c>
      <c r="K56" s="138">
        <v>49</v>
      </c>
      <c r="L56" s="138">
        <v>41</v>
      </c>
      <c r="M56" s="146">
        <f>SUM(K56:L56)/SUM($K$11:$L$11)*50+50</f>
        <v>87.5</v>
      </c>
      <c r="N56" s="138">
        <v>1</v>
      </c>
      <c r="O56" s="138">
        <v>7</v>
      </c>
      <c r="P56" s="138">
        <v>95</v>
      </c>
      <c r="Q56" s="147">
        <f>SUM(N56:P56)/SUM($N$11:$P$11)*50+50</f>
        <v>97.247706422018354</v>
      </c>
      <c r="R56" s="138">
        <v>8</v>
      </c>
      <c r="S56" s="148">
        <f>SUM(R56:R56)/SUM($R$11:$R$11)*50+50</f>
        <v>90</v>
      </c>
      <c r="T56" s="138">
        <v>95</v>
      </c>
      <c r="U56" s="138">
        <v>64</v>
      </c>
      <c r="V56" s="139">
        <f>(T56/$T$11*50+50)*0.5+(U56/$U$11*50+50)*0.5</f>
        <v>89.75</v>
      </c>
      <c r="W56" s="37">
        <f>(J56*0.3)+(M56*0.2)+(Q56*0.15)+(S56*0.05)+(V56*0.3)</f>
        <v>91.296246872393652</v>
      </c>
      <c r="X56" s="37">
        <f>VLOOKUP(W56,'Grade Range'!$A$2:$B$11,2)</f>
        <v>1.5</v>
      </c>
      <c r="Y56" s="37" t="str">
        <f>IF(X56&lt;=3,"Passed","Failed")</f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2020115139</v>
      </c>
      <c r="D57" s="138" t="s">
        <v>147</v>
      </c>
      <c r="E57" s="143"/>
      <c r="F57" s="144">
        <f>X57</f>
        <v>2</v>
      </c>
      <c r="G57" s="138">
        <v>66</v>
      </c>
      <c r="H57" s="138">
        <v>111</v>
      </c>
      <c r="I57" s="138">
        <v>169</v>
      </c>
      <c r="J57" s="145">
        <f>SUM(G57:I57)/SUM($G$11:$I$11)*50+50</f>
        <v>89.318181818181813</v>
      </c>
      <c r="K57" s="138">
        <v>31</v>
      </c>
      <c r="L57" s="138">
        <v>34</v>
      </c>
      <c r="M57" s="146">
        <f>SUM(K57:L57)/SUM($K$11:$L$11)*50+50</f>
        <v>77.083333333333329</v>
      </c>
      <c r="N57" s="138">
        <v>0</v>
      </c>
      <c r="O57" s="138">
        <v>7</v>
      </c>
      <c r="P57" s="138">
        <v>67</v>
      </c>
      <c r="Q57" s="147">
        <f>SUM(N57:P57)/SUM($N$11:$P$11)*50+50</f>
        <v>83.944954128440372</v>
      </c>
      <c r="R57" s="138">
        <v>8</v>
      </c>
      <c r="S57" s="148">
        <f>SUM(R57:R57)/SUM($R$11:$R$11)*50+50</f>
        <v>90</v>
      </c>
      <c r="T57" s="138">
        <v>70</v>
      </c>
      <c r="U57" s="138">
        <v>82</v>
      </c>
      <c r="V57" s="139">
        <f>(T57/$T$11*50+50)*0.5+(U57/$U$11*50+50)*0.5</f>
        <v>88</v>
      </c>
      <c r="W57" s="37">
        <f>(J57*0.3)+(M57*0.2)+(Q57*0.15)+(S57*0.05)+(V57*0.3)</f>
        <v>85.703864331387265</v>
      </c>
      <c r="X57" s="37">
        <f>VLOOKUP(W57,'Grade Range'!$A$2:$B$11,2)</f>
        <v>2</v>
      </c>
      <c r="Y57" s="37" t="str">
        <f>IF(X57&lt;=3,"Passed","Failed")</f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2020115367</v>
      </c>
      <c r="D58" s="138" t="s">
        <v>148</v>
      </c>
      <c r="E58" s="143"/>
      <c r="F58" s="144">
        <f>X58</f>
        <v>1.75</v>
      </c>
      <c r="G58" s="138">
        <v>75</v>
      </c>
      <c r="H58" s="138">
        <v>104</v>
      </c>
      <c r="I58" s="138">
        <v>130</v>
      </c>
      <c r="J58" s="145">
        <f>SUM(G58:I58)/SUM($G$11:$I$11)*50+50</f>
        <v>85.113636363636374</v>
      </c>
      <c r="K58" s="138">
        <v>31</v>
      </c>
      <c r="L58" s="138">
        <v>31</v>
      </c>
      <c r="M58" s="146">
        <f>SUM(K58:L58)/SUM($K$11:$L$11)*50+50</f>
        <v>75.833333333333343</v>
      </c>
      <c r="N58" s="138">
        <v>1</v>
      </c>
      <c r="O58" s="138">
        <v>5</v>
      </c>
      <c r="P58" s="138">
        <v>94</v>
      </c>
      <c r="Q58" s="147">
        <f>SUM(N58:P58)/SUM($N$11:$P$11)*50+50</f>
        <v>95.871559633027516</v>
      </c>
      <c r="R58" s="138">
        <v>10</v>
      </c>
      <c r="S58" s="148">
        <f>SUM(R58:R58)/SUM($R$11:$R$11)*50+50</f>
        <v>100</v>
      </c>
      <c r="T58" s="138">
        <v>75</v>
      </c>
      <c r="U58" s="138">
        <v>98</v>
      </c>
      <c r="V58" s="139">
        <f>(T58/$T$11*50+50)*0.5+(U58/$U$11*50+50)*0.5</f>
        <v>93.25</v>
      </c>
      <c r="W58" s="37">
        <f>(J58*0.3)+(M58*0.2)+(Q58*0.15)+(S58*0.05)+(V58*0.3)</f>
        <v>88.056491520711702</v>
      </c>
      <c r="X58" s="37">
        <f>VLOOKUP(W58,'Grade Range'!$A$2:$B$11,2)</f>
        <v>1.75</v>
      </c>
      <c r="Y58" s="37" t="str">
        <f>IF(X58&lt;=3,"Passed","Failed")</f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2020117421</v>
      </c>
      <c r="D59" s="138" t="s">
        <v>149</v>
      </c>
      <c r="E59" s="143"/>
      <c r="F59" s="144">
        <f>X59</f>
        <v>1.75</v>
      </c>
      <c r="G59" s="138">
        <v>112</v>
      </c>
      <c r="H59" s="138">
        <v>110</v>
      </c>
      <c r="I59" s="138">
        <v>141</v>
      </c>
      <c r="J59" s="145">
        <f>SUM(G59:I59)/SUM($G$11:$I$11)*50+50</f>
        <v>91.25</v>
      </c>
      <c r="K59" s="138">
        <v>54</v>
      </c>
      <c r="L59" s="138">
        <v>60</v>
      </c>
      <c r="M59" s="146">
        <f>SUM(K59:L59)/SUM($K$11:$L$11)*50+50</f>
        <v>97.5</v>
      </c>
      <c r="N59" s="138">
        <v>0</v>
      </c>
      <c r="O59" s="138">
        <v>5</v>
      </c>
      <c r="P59" s="138">
        <v>62</v>
      </c>
      <c r="Q59" s="147">
        <f>SUM(N59:P59)/SUM($N$11:$P$11)*50+50</f>
        <v>80.733944954128447</v>
      </c>
      <c r="R59" s="138">
        <v>9</v>
      </c>
      <c r="S59" s="148">
        <f>SUM(R59:R59)/SUM($R$11:$R$11)*50+50</f>
        <v>95</v>
      </c>
      <c r="T59" s="138">
        <v>63</v>
      </c>
      <c r="U59" s="138">
        <v>84</v>
      </c>
      <c r="V59" s="139">
        <f>(T59/$T$11*50+50)*0.5+(U59/$U$11*50+50)*0.5</f>
        <v>86.75</v>
      </c>
      <c r="W59" s="37">
        <f>(J59*0.3)+(M59*0.2)+(Q59*0.15)+(S59*0.05)+(V59*0.3)</f>
        <v>89.760091743119261</v>
      </c>
      <c r="X59" s="37">
        <f>VLOOKUP(W59,'Grade Range'!$A$2:$B$11,2)</f>
        <v>1.75</v>
      </c>
      <c r="Y59" s="37" t="str">
        <f>IF(X59&lt;=3,"Passed","Failed")</f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2020115235</v>
      </c>
      <c r="D60" s="138" t="s">
        <v>150</v>
      </c>
      <c r="E60" s="143"/>
      <c r="F60" s="144">
        <f>X60</f>
        <v>1.75</v>
      </c>
      <c r="G60" s="138">
        <v>100</v>
      </c>
      <c r="H60" s="138">
        <v>103</v>
      </c>
      <c r="I60" s="138">
        <v>189</v>
      </c>
      <c r="J60" s="145">
        <f>SUM(G60:I60)/SUM($G$11:$I$11)*50+50</f>
        <v>94.545454545454547</v>
      </c>
      <c r="K60" s="138">
        <v>58</v>
      </c>
      <c r="L60" s="138">
        <v>34</v>
      </c>
      <c r="M60" s="146">
        <f>SUM(K60:L60)/SUM($K$11:$L$11)*50+50</f>
        <v>88.333333333333343</v>
      </c>
      <c r="N60" s="138">
        <v>0</v>
      </c>
      <c r="O60" s="138">
        <v>4</v>
      </c>
      <c r="P60" s="138">
        <v>69</v>
      </c>
      <c r="Q60" s="147">
        <f>SUM(N60:P60)/SUM($N$11:$P$11)*50+50</f>
        <v>83.486238532110093</v>
      </c>
      <c r="R60" s="138">
        <v>10</v>
      </c>
      <c r="S60" s="148">
        <f>SUM(R60:R60)/SUM($R$11:$R$11)*50+50</f>
        <v>100</v>
      </c>
      <c r="T60" s="138">
        <v>69</v>
      </c>
      <c r="U60" s="138">
        <v>88</v>
      </c>
      <c r="V60" s="139">
        <f>(T60/$T$11*50+50)*0.5+(U60/$U$11*50+50)*0.5</f>
        <v>89.25</v>
      </c>
      <c r="W60" s="37">
        <f>(J60*0.3)+(M60*0.2)+(Q60*0.15)+(S60*0.05)+(V60*0.3)</f>
        <v>90.328238810119544</v>
      </c>
      <c r="X60" s="37">
        <f>VLOOKUP(W60,'Grade Range'!$A$2:$B$11,2)</f>
        <v>1.75</v>
      </c>
      <c r="Y60" s="37" t="str">
        <f>IF(X60&lt;=3,"Passed","Failed")</f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2020115211</v>
      </c>
      <c r="D61" s="138" t="s">
        <v>151</v>
      </c>
      <c r="E61" s="143"/>
      <c r="F61" s="144">
        <f>X61</f>
        <v>2</v>
      </c>
      <c r="G61" s="138">
        <v>74</v>
      </c>
      <c r="H61" s="138">
        <v>71</v>
      </c>
      <c r="I61" s="138">
        <v>107</v>
      </c>
      <c r="J61" s="145">
        <f>SUM(G61:I61)/SUM($G$11:$I$11)*50+50</f>
        <v>78.63636363636364</v>
      </c>
      <c r="K61" s="138">
        <v>30</v>
      </c>
      <c r="L61" s="138">
        <v>57</v>
      </c>
      <c r="M61" s="146">
        <f>SUM(K61:L61)/SUM($K$11:$L$11)*50+50</f>
        <v>86.25</v>
      </c>
      <c r="N61" s="138">
        <v>1</v>
      </c>
      <c r="O61" s="138">
        <v>4</v>
      </c>
      <c r="P61" s="138">
        <v>96</v>
      </c>
      <c r="Q61" s="147">
        <f>SUM(N61:P61)/SUM($N$11:$P$11)*50+50</f>
        <v>96.330275229357795</v>
      </c>
      <c r="R61" s="138">
        <v>8</v>
      </c>
      <c r="S61" s="148">
        <f>SUM(R61:R61)/SUM($R$11:$R$11)*50+50</f>
        <v>90</v>
      </c>
      <c r="T61" s="138">
        <v>80</v>
      </c>
      <c r="U61" s="138">
        <v>70</v>
      </c>
      <c r="V61" s="139">
        <f>(T61/$T$11*50+50)*0.5+(U61/$U$11*50+50)*0.5</f>
        <v>87.5</v>
      </c>
      <c r="W61" s="37">
        <f>(J61*0.3)+(M61*0.2)+(Q61*0.15)+(S61*0.05)+(V61*0.3)</f>
        <v>86.040450375312759</v>
      </c>
      <c r="X61" s="37">
        <f>VLOOKUP(W61,'Grade Range'!$A$2:$B$11,2)</f>
        <v>2</v>
      </c>
      <c r="Y61" s="37" t="str">
        <f>IF(X61&lt;=3,"Passed","Failed")</f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2020101987</v>
      </c>
      <c r="D62" s="138" t="s">
        <v>152</v>
      </c>
      <c r="E62" s="143"/>
      <c r="F62" s="144">
        <f>X62</f>
        <v>2</v>
      </c>
      <c r="G62" s="138">
        <v>105</v>
      </c>
      <c r="H62" s="138">
        <v>96</v>
      </c>
      <c r="I62" s="138">
        <v>117</v>
      </c>
      <c r="J62" s="145">
        <f>SUM(G62:I62)/SUM($G$11:$I$11)*50+50</f>
        <v>86.13636363636364</v>
      </c>
      <c r="K62" s="138">
        <v>38</v>
      </c>
      <c r="L62" s="138">
        <v>50</v>
      </c>
      <c r="M62" s="146">
        <f>SUM(K62:L62)/SUM($K$11:$L$11)*50+50</f>
        <v>86.666666666666657</v>
      </c>
      <c r="N62" s="138">
        <v>2</v>
      </c>
      <c r="O62" s="138">
        <v>4</v>
      </c>
      <c r="P62" s="138">
        <v>66</v>
      </c>
      <c r="Q62" s="147">
        <f>SUM(N62:P62)/SUM($N$11:$P$11)*50+50</f>
        <v>83.027522935779814</v>
      </c>
      <c r="R62" s="138">
        <v>8</v>
      </c>
      <c r="S62" s="148">
        <f>SUM(R62:R62)/SUM($R$11:$R$11)*50+50</f>
        <v>90</v>
      </c>
      <c r="T62" s="138">
        <v>69</v>
      </c>
      <c r="U62" s="138">
        <v>64</v>
      </c>
      <c r="V62" s="139">
        <f>(T62/$T$11*50+50)*0.5+(U62/$U$11*50+50)*0.5</f>
        <v>83.25</v>
      </c>
      <c r="W62" s="37">
        <f>(J62*0.3)+(M62*0.2)+(Q62*0.15)+(S62*0.05)+(V62*0.3)</f>
        <v>85.103370864609388</v>
      </c>
      <c r="X62" s="37">
        <f>VLOOKUP(W62,'Grade Range'!$A$2:$B$11,2)</f>
        <v>2</v>
      </c>
      <c r="Y62" s="37" t="str">
        <f>IF(X62&lt;=3,"Passed","Failed")</f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2020115018</v>
      </c>
      <c r="D63" s="138" t="s">
        <v>153</v>
      </c>
      <c r="E63" s="143"/>
      <c r="F63" s="144">
        <f>X63</f>
        <v>1.75</v>
      </c>
      <c r="G63" s="138">
        <v>71</v>
      </c>
      <c r="H63" s="138">
        <v>113</v>
      </c>
      <c r="I63" s="138">
        <v>172</v>
      </c>
      <c r="J63" s="145">
        <f>SUM(G63:I63)/SUM($G$11:$I$11)*50+50</f>
        <v>90.454545454545453</v>
      </c>
      <c r="K63" s="138">
        <v>45</v>
      </c>
      <c r="L63" s="138">
        <v>31</v>
      </c>
      <c r="M63" s="146">
        <f>SUM(K63:L63)/SUM($K$11:$L$11)*50+50</f>
        <v>81.666666666666657</v>
      </c>
      <c r="N63" s="138">
        <v>2</v>
      </c>
      <c r="O63" s="138">
        <v>5</v>
      </c>
      <c r="P63" s="138">
        <v>99</v>
      </c>
      <c r="Q63" s="147">
        <f>SUM(N63:P63)/SUM($N$11:$P$11)*50+50</f>
        <v>98.623853211009177</v>
      </c>
      <c r="R63" s="138">
        <v>9</v>
      </c>
      <c r="S63" s="148">
        <f>SUM(R63:R63)/SUM($R$11:$R$11)*50+50</f>
        <v>95</v>
      </c>
      <c r="T63" s="138">
        <v>62</v>
      </c>
      <c r="U63" s="138">
        <v>95</v>
      </c>
      <c r="V63" s="139">
        <f>(T63/$T$11*50+50)*0.5+(U63/$U$11*50+50)*0.5</f>
        <v>89.25</v>
      </c>
      <c r="W63" s="37">
        <f>(J63*0.3)+(M63*0.2)+(Q63*0.15)+(S63*0.05)+(V63*0.3)</f>
        <v>89.788274951348342</v>
      </c>
      <c r="X63" s="37">
        <f>VLOOKUP(W63,'Grade Range'!$A$2:$B$11,2)</f>
        <v>1.75</v>
      </c>
      <c r="Y63" s="37" t="str">
        <f>IF(X63&lt;=3,"Passed","Failed")</f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2020108563</v>
      </c>
      <c r="D64" s="138" t="s">
        <v>154</v>
      </c>
      <c r="E64" s="143"/>
      <c r="F64" s="144">
        <f>X64</f>
        <v>1.5</v>
      </c>
      <c r="G64" s="138">
        <v>101</v>
      </c>
      <c r="H64" s="138">
        <v>90</v>
      </c>
      <c r="I64" s="138">
        <v>121</v>
      </c>
      <c r="J64" s="145">
        <f>SUM(G64:I64)/SUM($G$11:$I$11)*50+50</f>
        <v>85.454545454545453</v>
      </c>
      <c r="K64" s="138">
        <v>51</v>
      </c>
      <c r="L64" s="138">
        <v>42</v>
      </c>
      <c r="M64" s="146">
        <f>SUM(K64:L64)/SUM($K$11:$L$11)*50+50</f>
        <v>88.75</v>
      </c>
      <c r="N64" s="138">
        <v>1</v>
      </c>
      <c r="O64" s="138">
        <v>5</v>
      </c>
      <c r="P64" s="138">
        <v>86</v>
      </c>
      <c r="Q64" s="147">
        <f>SUM(N64:P64)/SUM($N$11:$P$11)*50+50</f>
        <v>92.201834862385326</v>
      </c>
      <c r="R64" s="138">
        <v>10</v>
      </c>
      <c r="S64" s="148">
        <f>SUM(R64:R64)/SUM($R$11:$R$11)*50+50</f>
        <v>100</v>
      </c>
      <c r="T64" s="138">
        <v>98</v>
      </c>
      <c r="U64" s="138">
        <v>100</v>
      </c>
      <c r="V64" s="139">
        <f>(T64/$T$11*50+50)*0.5+(U64/$U$11*50+50)*0.5</f>
        <v>99.5</v>
      </c>
      <c r="W64" s="37">
        <f>(J64*0.3)+(M64*0.2)+(Q64*0.15)+(S64*0.05)+(V64*0.3)</f>
        <v>92.06663886572143</v>
      </c>
      <c r="X64" s="37">
        <f>VLOOKUP(W64,'Grade Range'!$A$2:$B$11,2)</f>
        <v>1.5</v>
      </c>
      <c r="Y64" s="37" t="str">
        <f>IF(X64&lt;=3,"Passed","Failed")</f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67" t="s">
        <v>22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3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>
    <sortState ref="A13:Z64">
      <sortCondition ref="A12:A64"/>
    </sortState>
  </autoFilter>
  <sortState ref="A14:D64">
    <sortCondition ref="D13"/>
  </sortState>
  <mergeCells count="15">
    <mergeCell ref="AB11:AC11"/>
    <mergeCell ref="R9:S9"/>
    <mergeCell ref="T9:V9"/>
    <mergeCell ref="W9:Z9"/>
    <mergeCell ref="A66:Z66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</row>
    <row r="3" spans="1:38" ht="19.5" customHeight="1" x14ac:dyDescent="0.4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3"/>
      <c r="L5" s="152"/>
      <c r="M5" s="152"/>
      <c r="N5" s="152"/>
      <c r="O5" s="72"/>
      <c r="P5" s="13"/>
      <c r="Q5" s="13"/>
      <c r="R5" s="13"/>
      <c r="S5" s="13"/>
      <c r="T5" s="153"/>
      <c r="U5" s="153"/>
      <c r="V5" s="153"/>
      <c r="W5" s="153"/>
      <c r="X5" s="13"/>
      <c r="Y5" s="13"/>
      <c r="Z5" s="13"/>
      <c r="AA5" s="13"/>
      <c r="AB5" s="153"/>
      <c r="AC5" s="153"/>
      <c r="AD5" s="153"/>
      <c r="AE5" s="153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4" t="s">
        <v>6</v>
      </c>
      <c r="D9" s="157" t="s">
        <v>7</v>
      </c>
      <c r="E9" s="52"/>
      <c r="F9" s="158" t="s">
        <v>8</v>
      </c>
      <c r="G9" s="168" t="s">
        <v>77</v>
      </c>
      <c r="H9" s="169"/>
      <c r="I9" s="168" t="s">
        <v>78</v>
      </c>
      <c r="J9" s="169"/>
      <c r="K9" s="168" t="s">
        <v>79</v>
      </c>
      <c r="L9" s="169"/>
      <c r="M9" s="168" t="s">
        <v>80</v>
      </c>
      <c r="N9" s="169"/>
      <c r="O9" s="126" t="s">
        <v>81</v>
      </c>
      <c r="P9" s="170" t="s">
        <v>83</v>
      </c>
      <c r="Q9" s="171"/>
      <c r="R9" s="170" t="s">
        <v>84</v>
      </c>
      <c r="S9" s="171"/>
      <c r="T9" s="170" t="s">
        <v>85</v>
      </c>
      <c r="U9" s="171"/>
      <c r="V9" s="170" t="s">
        <v>86</v>
      </c>
      <c r="W9" s="171"/>
      <c r="X9" s="170" t="s">
        <v>87</v>
      </c>
      <c r="Y9" s="171"/>
      <c r="Z9" s="170" t="s">
        <v>88</v>
      </c>
      <c r="AA9" s="171"/>
      <c r="AB9" s="170" t="s">
        <v>89</v>
      </c>
      <c r="AC9" s="171"/>
      <c r="AD9" s="170" t="s">
        <v>90</v>
      </c>
      <c r="AE9" s="171"/>
      <c r="AF9" s="170" t="s">
        <v>91</v>
      </c>
      <c r="AG9" s="171"/>
      <c r="AH9" s="126" t="s">
        <v>82</v>
      </c>
      <c r="AI9" s="166" t="s">
        <v>14</v>
      </c>
      <c r="AJ9" s="162"/>
      <c r="AK9" s="162"/>
      <c r="AL9" s="163"/>
    </row>
    <row r="10" spans="1:38" ht="12" customHeight="1" thickBot="1" x14ac:dyDescent="0.3">
      <c r="A10" s="18"/>
      <c r="B10" s="19"/>
      <c r="C10" s="155"/>
      <c r="D10" s="155"/>
      <c r="E10" s="50"/>
      <c r="F10" s="159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56"/>
      <c r="D11" s="156"/>
      <c r="E11" s="51"/>
      <c r="F11" s="160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67" t="s">
        <v>22</v>
      </c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3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4" t="s">
        <v>26</v>
      </c>
      <c r="E51" s="174"/>
      <c r="F51" s="174"/>
      <c r="G51" s="174"/>
      <c r="H51" s="1"/>
      <c r="I51" s="1"/>
      <c r="J51" s="174"/>
      <c r="K51" s="174"/>
      <c r="L51" s="174"/>
      <c r="M51" s="174"/>
      <c r="N51" s="38"/>
      <c r="O51" s="38"/>
      <c r="P51" s="174" t="s">
        <v>27</v>
      </c>
      <c r="Q51" s="174"/>
      <c r="R51" s="174"/>
      <c r="S51" s="174"/>
      <c r="T51" s="174"/>
      <c r="U51" s="174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5"/>
      <c r="AJ51" s="175"/>
      <c r="AK51" s="175"/>
      <c r="AL51" s="1"/>
    </row>
    <row r="52" spans="1:38" ht="27.65" customHeight="1" x14ac:dyDescent="0.25">
      <c r="A52" s="39"/>
      <c r="B52" s="39"/>
      <c r="C52" s="39"/>
      <c r="D52" s="172" t="s">
        <v>28</v>
      </c>
      <c r="E52" s="172"/>
      <c r="F52" s="172"/>
      <c r="G52" s="172"/>
      <c r="H52" s="39"/>
      <c r="I52" s="39"/>
      <c r="J52" s="173"/>
      <c r="K52" s="173"/>
      <c r="L52" s="173"/>
      <c r="M52" s="173"/>
      <c r="N52" s="40"/>
      <c r="O52" s="40"/>
      <c r="P52" s="173" t="s">
        <v>29</v>
      </c>
      <c r="Q52" s="173"/>
      <c r="R52" s="173"/>
      <c r="S52" s="173"/>
      <c r="T52" s="173"/>
      <c r="U52" s="173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72"/>
      <c r="AJ52" s="172"/>
      <c r="AK52" s="172"/>
      <c r="AL52" s="39"/>
    </row>
    <row r="53" spans="1:38" s="41" customFormat="1" ht="27.65" customHeight="1" x14ac:dyDescent="0.25">
      <c r="A53" s="39"/>
      <c r="B53" s="39"/>
      <c r="C53" s="39"/>
      <c r="D53" s="172"/>
      <c r="E53" s="172"/>
      <c r="F53" s="172"/>
      <c r="G53" s="172"/>
      <c r="H53" s="39"/>
      <c r="I53" s="39"/>
      <c r="J53" s="173"/>
      <c r="K53" s="173"/>
      <c r="L53" s="173"/>
      <c r="M53" s="173"/>
      <c r="N53" s="40"/>
      <c r="O53" s="40"/>
      <c r="P53" s="40"/>
      <c r="Q53" s="39"/>
      <c r="R53" s="39"/>
      <c r="S53" s="173"/>
      <c r="T53" s="173"/>
      <c r="U53" s="173"/>
      <c r="V53" s="173"/>
      <c r="W53" s="40"/>
      <c r="X53" s="40"/>
      <c r="Y53" s="39"/>
      <c r="Z53" s="39"/>
      <c r="AA53" s="173"/>
      <c r="AB53" s="173"/>
      <c r="AC53" s="173"/>
      <c r="AD53" s="173"/>
      <c r="AE53" s="40"/>
      <c r="AF53" s="40"/>
      <c r="AG53" s="40"/>
      <c r="AH53" s="40"/>
      <c r="AI53" s="172"/>
      <c r="AJ53" s="172"/>
      <c r="AK53" s="172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dcmitype/"/>
    <ds:schemaRef ds:uri="http://www.w3.org/XML/1998/namespace"/>
    <ds:schemaRef ds:uri="http://schemas.microsoft.com/office/2006/documentManagement/types"/>
    <ds:schemaRef ds:uri="a692b9ac-6a0e-4676-b636-3a854615fd9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9beb38-7de8-4135-a391-6b3a87a21dd6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2022-11-12T00:35:37Z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