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W44" i="4" s="1"/>
  <c r="X44" i="4" s="1"/>
  <c r="Y44" i="4" s="1"/>
  <c r="M45" i="4"/>
  <c r="M46" i="4"/>
  <c r="M47" i="4"/>
  <c r="M48" i="4"/>
  <c r="W48" i="4" s="1"/>
  <c r="X48" i="4" s="1"/>
  <c r="Y48" i="4" s="1"/>
  <c r="M49" i="4"/>
  <c r="M50" i="4"/>
  <c r="M51" i="4"/>
  <c r="M52" i="4"/>
  <c r="W52" i="4" s="1"/>
  <c r="X52" i="4" s="1"/>
  <c r="Y52" i="4" s="1"/>
  <c r="M53" i="4"/>
  <c r="M54" i="4"/>
  <c r="M55" i="4"/>
  <c r="M56" i="4"/>
  <c r="W56" i="4" s="1"/>
  <c r="X56" i="4" s="1"/>
  <c r="Y56" i="4" s="1"/>
  <c r="M57" i="4"/>
  <c r="M58" i="4"/>
  <c r="M59" i="4"/>
  <c r="M60" i="4"/>
  <c r="W60" i="4" s="1"/>
  <c r="X60" i="4" s="1"/>
  <c r="Y60" i="4" s="1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60" i="4" l="1"/>
  <c r="F56" i="4"/>
  <c r="F52" i="4"/>
  <c r="F48" i="4"/>
  <c r="F44" i="4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61" i="4" l="1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<sst xmlns="http://schemas.openxmlformats.org/spreadsheetml/2006/main" count="270" uniqueCount="161">
  <si>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</si>
  <si>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</si>
  <si>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</si>
  <si>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</si>
  <si>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</si>
  <si>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</si>
  <si>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</si>
  <si>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</si>
  <si>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</si>
  <si>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</si>
  <si>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</si>
  <si>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</si>
  <si>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</si>
  <si>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</si>
  <si>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</si>
  <si>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</si>
  <si>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</si>
  <si>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</si>
  <si>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</si>
  <si>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</si>
  <si>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</si>
  <si>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</si>
  <si>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</si>
  <si>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</si>
  <si>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</si>
  <si>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</si>
  <si>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</si>
  <si>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</si>
  <si>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</si>
  <si>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</si>
  <si>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</si>
  <si>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</si>
  <si>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</si>
  <si>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</si>
  <si>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</si>
  <si>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</si>
  <si>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</si>
  <si>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</si>
  <si>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</si>
  <si>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</si>
  <si>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</si>
  <si>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</si>
  <si>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</si>
  <si>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</si>
  <si>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</si>
  <si>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</si>
  <si>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</si>
  <si>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</si>
  <si>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</si>
  <si>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</si>
  <si>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</si>
  <si>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</si>
  <si>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</si>
  <si>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</si>
  <si>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</si>
  <si>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</si>
  <si>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</si>
  <si>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</si>
  <si>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</si>
  <si>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</si>
  <si>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</si>
  <si>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</si>
  <si>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</si>
  <si>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</si>
  <si>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</si>
  <si>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</si>
  <si>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</si>
  <si>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</si>
  <si>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</si>
  <si>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</si>
  <si>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</si>
  <si>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</si>
  <si>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</si>
  <si>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</si>
  <si>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</si>
  <si>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</si>
  <si>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</si>
  <si>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</si>
  <si>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</si>
  <si>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</si>
  <si>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</si>
  <si>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</si>
  <si>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</si>
  <si>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</si>
  <si>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</si>
  <si>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</si>
  <si>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</si>
  <si>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</si>
  <si>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</si>
  <si>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</si>
  <si>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</si>
  <si>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</si>
  <si>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</si>
  <si>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</si>
  <si>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</si>
  <si>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</si>
  <si>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</si>
  <si>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</si>
  <si>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</si>
  <si>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</si>
  <si>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</si>
  <si>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</si>
  <si>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</si>
  <si>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</si>
  <si>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</si>
  <si>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304</t>
  </si>
  <si>
    <t>Web Systems and Technologies 1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</si>
  <si>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</si>
  <si>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</si>
  <si>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</si>
  <si>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</si>
  <si>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</si>
  <si>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</si>
  <si>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</si>
  <si>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</si>
  <si>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</si>
  <si>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</si>
  <si>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</si>
  <si>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</si>
  <si>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</si>
  <si>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</si>
  <si>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</si>
  <si>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</si>
  <si>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</si>
  <si>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</si>
  <si>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</si>
  <si>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</si>
  <si>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</si>
  <si>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</si>
  <si>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</si>
  <si>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</si>
  <si>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</si>
  <si>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</si>
  <si>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</si>
  <si>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</si>
  <si>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</si>
  <si>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</si>
  <si>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</si>
  <si>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</si>
  <si>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</si>
  <si>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</si>
  <si>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</si>
  <si>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</si>
  <si>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</si>
  <si>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</si>
  <si>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</si>
  <si>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</si>
  <si>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</si>
  <si>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</si>
  <si>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</si>
  <si>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</si>
  <si>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</si>
  <si>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</si>
  <si>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</si>
  <si>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</si>
  <si>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</si>
  <si>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</si>
  <si>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</si>
  <si>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</si>
  <si>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3A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</si>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</sst>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4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4">
      <c r="A4" s="150" t="s">
        <v>160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105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106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107</v>
      </c>
      <c r="E13" s="143"/>
      <c r="F13" s="144">
        <f t="shared" ref="F13:F43" si="0">X13</f>
        <v>1.75</v>
      </c>
      <c r="G13" s="138">
        <v>78</v>
      </c>
      <c r="H13" s="138">
        <v>66</v>
      </c>
      <c r="I13" s="138">
        <v>100</v>
      </c>
      <c r="J13" s="145">
        <f t="shared" ref="J13:J43" si="1">SUM(G13:I13)/SUM($G$11:$I$11)*50+50</f>
        <v>77.72727272727272</v>
      </c>
      <c r="K13" s="138">
        <v>47</v>
      </c>
      <c r="L13" s="138">
        <v>50</v>
      </c>
      <c r="M13" s="146">
        <f>SUM(K13:L13)/SUM($K$11:$L$11)*50+50</f>
        <v>90.416666666666657</v>
      </c>
      <c r="N13" s="138">
        <v>2</v>
      </c>
      <c r="O13" s="138">
        <v>4</v>
      </c>
      <c r="P13" s="138">
        <v>86</v>
      </c>
      <c r="Q13" s="147">
        <f>SUM(N13:P13)/SUM($N$11:$P$11)*50+50</f>
        <v>92.201834862385326</v>
      </c>
      <c r="R13" s="138">
        <v>10</v>
      </c>
      <c r="S13" s="148">
        <f>SUM(R13:R13)/SUM($R$11:$R$11)*50+50</f>
        <v>100</v>
      </c>
      <c r="T13" s="138">
        <v>80</v>
      </c>
      <c r="U13" s="138">
        <v>98</v>
      </c>
      <c r="V13" s="139">
        <f>(T13/$T$11*50+50)*0.5+(U13/$U$11*50+50)*0.5</f>
        <v>94.5</v>
      </c>
      <c r="W13" s="37">
        <f>(J13*0.3)+(M13*0.2)+(Q13*0.15)+(S13*0.05)+(V13*0.3)</f>
        <v>88.581790380872945</v>
      </c>
      <c r="X13" s="37">
        <f>VLOOKUP(W13,'Grade Range'!$A$2:$B$11,2)</f>
        <v>1.75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108</v>
      </c>
      <c r="E14" s="143"/>
      <c r="F14" s="144">
        <f t="shared" si="0"/>
        <v>1.5</v>
      </c>
      <c r="G14" s="138">
        <v>110</v>
      </c>
      <c r="H14" s="138">
        <v>107</v>
      </c>
      <c r="I14" s="138">
        <v>169</v>
      </c>
      <c r="J14" s="145">
        <f t="shared" si="1"/>
        <v>93.863636363636374</v>
      </c>
      <c r="K14" s="138">
        <v>35</v>
      </c>
      <c r="L14" s="138">
        <v>36</v>
      </c>
      <c r="M14" s="146">
        <f t="shared" ref="M14:M64" si="3">SUM(K14:L14)/SUM($K$11:$L$11)*50+50</f>
        <v>79.583333333333329</v>
      </c>
      <c r="N14" s="138">
        <v>1</v>
      </c>
      <c r="O14" s="138">
        <v>5</v>
      </c>
      <c r="P14" s="138">
        <v>91</v>
      </c>
      <c r="Q14" s="147">
        <f t="shared" ref="Q14:Q64" si="4">SUM(N14:P14)/SUM($N$11:$P$11)*50+50</f>
        <v>94.495412844036707</v>
      </c>
      <c r="R14" s="138">
        <v>10</v>
      </c>
      <c r="S14" s="148">
        <f t="shared" ref="S14:S64" si="5">SUM(R14:R14)/SUM($R$11:$R$11)*50+50</f>
        <v>100</v>
      </c>
      <c r="T14" s="138">
        <v>97</v>
      </c>
      <c r="U14" s="138">
        <v>84</v>
      </c>
      <c r="V14" s="139">
        <f t="shared" ref="V14:V64" si="6">(T14/$T$11*50+50)*0.5+(U14/$U$11*50+50)*0.5</f>
        <v>95.25</v>
      </c>
      <c r="W14" s="37">
        <f t="shared" ref="W14:W64" si="7">(J14*0.3)+(M14*0.2)+(Q14*0.15)+(S14*0.05)+(V14*0.3)</f>
        <v>91.825069502363078</v>
      </c>
      <c r="X14" s="37">
        <f>VLOOKUP(W14,'Grade Range'!$A$2:$B$11,2)</f>
        <v>1.5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109</v>
      </c>
      <c r="E15" s="143"/>
      <c r="F15" s="144">
        <f t="shared" si="0"/>
        <v>1.75</v>
      </c>
      <c r="G15" s="138">
        <v>72</v>
      </c>
      <c r="H15" s="138">
        <v>110</v>
      </c>
      <c r="I15" s="138">
        <v>110</v>
      </c>
      <c r="J15" s="145">
        <f t="shared" si="1"/>
        <v>83.181818181818187</v>
      </c>
      <c r="K15" s="138">
        <v>39</v>
      </c>
      <c r="L15" s="138">
        <v>60</v>
      </c>
      <c r="M15" s="146">
        <f t="shared" si="3"/>
        <v>91.25</v>
      </c>
      <c r="N15" s="138">
        <v>0</v>
      </c>
      <c r="O15" s="138">
        <v>6</v>
      </c>
      <c r="P15" s="138">
        <v>89</v>
      </c>
      <c r="Q15" s="147">
        <f t="shared" si="4"/>
        <v>93.577981651376149</v>
      </c>
      <c r="R15" s="138">
        <v>10</v>
      </c>
      <c r="S15" s="148">
        <f t="shared" si="5"/>
        <v>100</v>
      </c>
      <c r="T15" s="138">
        <v>90</v>
      </c>
      <c r="U15" s="138">
        <v>72</v>
      </c>
      <c r="V15" s="139">
        <f t="shared" si="6"/>
        <v>90.5</v>
      </c>
      <c r="W15" s="37">
        <f t="shared" si="7"/>
        <v>89.391242702251873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110</v>
      </c>
      <c r="E16" s="143"/>
      <c r="F16" s="144">
        <f t="shared" si="0"/>
        <v>1.75</v>
      </c>
      <c r="G16" s="138">
        <v>68</v>
      </c>
      <c r="H16" s="138">
        <v>97</v>
      </c>
      <c r="I16" s="138">
        <v>121</v>
      </c>
      <c r="J16" s="145">
        <f t="shared" si="1"/>
        <v>82.5</v>
      </c>
      <c r="K16" s="138">
        <v>50</v>
      </c>
      <c r="L16" s="138">
        <v>48</v>
      </c>
      <c r="M16" s="146">
        <f t="shared" si="3"/>
        <v>90.833333333333343</v>
      </c>
      <c r="N16" s="138">
        <v>2</v>
      </c>
      <c r="O16" s="138">
        <v>6</v>
      </c>
      <c r="P16" s="138">
        <v>81</v>
      </c>
      <c r="Q16" s="147">
        <f t="shared" si="4"/>
        <v>90.825688073394502</v>
      </c>
      <c r="R16" s="138">
        <v>10</v>
      </c>
      <c r="S16" s="148">
        <f t="shared" si="5"/>
        <v>100</v>
      </c>
      <c r="T16" s="138">
        <v>90</v>
      </c>
      <c r="U16" s="138">
        <v>88</v>
      </c>
      <c r="V16" s="139">
        <f t="shared" si="6"/>
        <v>94.5</v>
      </c>
      <c r="W16" s="37">
        <f t="shared" si="7"/>
        <v>89.890519877675843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111</v>
      </c>
      <c r="E17" s="143"/>
      <c r="F17" s="144">
        <f t="shared" si="0"/>
        <v>1.5</v>
      </c>
      <c r="G17" s="138">
        <v>113</v>
      </c>
      <c r="H17" s="138">
        <v>95</v>
      </c>
      <c r="I17" s="138">
        <v>105</v>
      </c>
      <c r="J17" s="145">
        <f t="shared" si="1"/>
        <v>85.568181818181813</v>
      </c>
      <c r="K17" s="138">
        <v>53</v>
      </c>
      <c r="L17" s="138">
        <v>59</v>
      </c>
      <c r="M17" s="146">
        <f t="shared" si="3"/>
        <v>96.666666666666657</v>
      </c>
      <c r="N17" s="138">
        <v>1</v>
      </c>
      <c r="O17" s="138">
        <v>7</v>
      </c>
      <c r="P17" s="138">
        <v>77</v>
      </c>
      <c r="Q17" s="147">
        <f t="shared" si="4"/>
        <v>88.990825688073386</v>
      </c>
      <c r="R17" s="138">
        <v>8</v>
      </c>
      <c r="S17" s="148">
        <f t="shared" si="5"/>
        <v>90</v>
      </c>
      <c r="T17" s="138">
        <v>97</v>
      </c>
      <c r="U17" s="138">
        <v>95</v>
      </c>
      <c r="V17" s="139">
        <f t="shared" si="6"/>
        <v>98</v>
      </c>
      <c r="W17" s="37">
        <f t="shared" si="7"/>
        <v>92.252411731998876</v>
      </c>
      <c r="X17" s="37">
        <f>VLOOKUP(W17,'Grade Range'!$A$2:$B$11,2)</f>
        <v>1.5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112</v>
      </c>
      <c r="E18" s="143"/>
      <c r="F18" s="144">
        <f t="shared" si="0"/>
        <v>1.75</v>
      </c>
      <c r="G18" s="138">
        <v>88</v>
      </c>
      <c r="H18" s="138">
        <v>98</v>
      </c>
      <c r="I18" s="138">
        <v>102</v>
      </c>
      <c r="J18" s="145">
        <f t="shared" si="1"/>
        <v>82.72727272727272</v>
      </c>
      <c r="K18" s="138">
        <v>44</v>
      </c>
      <c r="L18" s="138">
        <v>45</v>
      </c>
      <c r="M18" s="146">
        <f t="shared" si="3"/>
        <v>87.083333333333343</v>
      </c>
      <c r="N18" s="138">
        <v>2</v>
      </c>
      <c r="O18" s="138">
        <v>6</v>
      </c>
      <c r="P18" s="138">
        <v>72</v>
      </c>
      <c r="Q18" s="147">
        <f t="shared" si="4"/>
        <v>86.697247706422019</v>
      </c>
      <c r="R18" s="138">
        <v>8</v>
      </c>
      <c r="S18" s="148">
        <f t="shared" si="5"/>
        <v>90</v>
      </c>
      <c r="T18" s="138">
        <v>99</v>
      </c>
      <c r="U18" s="138">
        <v>91</v>
      </c>
      <c r="V18" s="139">
        <f t="shared" si="6"/>
        <v>97.5</v>
      </c>
      <c r="W18" s="37">
        <f t="shared" si="7"/>
        <v>88.989435640811791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113</v>
      </c>
      <c r="E19" s="143"/>
      <c r="F19" s="144">
        <f t="shared" si="0"/>
        <v>1.75</v>
      </c>
      <c r="G19" s="138">
        <v>107</v>
      </c>
      <c r="H19" s="138">
        <v>83</v>
      </c>
      <c r="I19" s="138">
        <v>159</v>
      </c>
      <c r="J19" s="145">
        <f t="shared" si="1"/>
        <v>89.659090909090907</v>
      </c>
      <c r="K19" s="138">
        <v>54</v>
      </c>
      <c r="L19" s="138">
        <v>45</v>
      </c>
      <c r="M19" s="146">
        <f t="shared" si="3"/>
        <v>91.25</v>
      </c>
      <c r="N19" s="138">
        <v>1</v>
      </c>
      <c r="O19" s="138">
        <v>6</v>
      </c>
      <c r="P19" s="138">
        <v>66</v>
      </c>
      <c r="Q19" s="147">
        <f t="shared" si="4"/>
        <v>83.486238532110093</v>
      </c>
      <c r="R19" s="138">
        <v>10</v>
      </c>
      <c r="S19" s="148">
        <f t="shared" si="5"/>
        <v>100</v>
      </c>
      <c r="T19" s="138">
        <v>96</v>
      </c>
      <c r="U19" s="138">
        <v>78</v>
      </c>
      <c r="V19" s="139">
        <f t="shared" si="6"/>
        <v>93.5</v>
      </c>
      <c r="W19" s="37">
        <f t="shared" si="7"/>
        <v>90.720663052543784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114</v>
      </c>
      <c r="E20" s="143"/>
      <c r="F20" s="144">
        <f t="shared" si="0"/>
        <v>2</v>
      </c>
      <c r="G20" s="138">
        <v>93</v>
      </c>
      <c r="H20" s="138">
        <v>73</v>
      </c>
      <c r="I20" s="138">
        <v>119</v>
      </c>
      <c r="J20" s="145">
        <f t="shared" si="1"/>
        <v>82.386363636363626</v>
      </c>
      <c r="K20" s="138">
        <v>41</v>
      </c>
      <c r="L20" s="138">
        <v>46</v>
      </c>
      <c r="M20" s="146">
        <f t="shared" si="3"/>
        <v>86.25</v>
      </c>
      <c r="N20" s="138">
        <v>2</v>
      </c>
      <c r="O20" s="138">
        <v>5</v>
      </c>
      <c r="P20" s="138">
        <v>62</v>
      </c>
      <c r="Q20" s="147">
        <f t="shared" si="4"/>
        <v>81.651376146788991</v>
      </c>
      <c r="R20" s="138">
        <v>8</v>
      </c>
      <c r="S20" s="148">
        <f t="shared" si="5"/>
        <v>90</v>
      </c>
      <c r="T20" s="138">
        <v>97</v>
      </c>
      <c r="U20" s="138">
        <v>92</v>
      </c>
      <c r="V20" s="139">
        <f t="shared" si="6"/>
        <v>97.25</v>
      </c>
      <c r="W20" s="37">
        <f t="shared" si="7"/>
        <v>87.88861551292743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115</v>
      </c>
      <c r="E21" s="143"/>
      <c r="F21" s="144">
        <f t="shared" si="0"/>
        <v>1.5</v>
      </c>
      <c r="G21" s="138">
        <v>69</v>
      </c>
      <c r="H21" s="138">
        <v>111</v>
      </c>
      <c r="I21" s="138">
        <v>189</v>
      </c>
      <c r="J21" s="145">
        <f t="shared" si="1"/>
        <v>91.931818181818187</v>
      </c>
      <c r="K21" s="138">
        <v>39</v>
      </c>
      <c r="L21" s="138">
        <v>44</v>
      </c>
      <c r="M21" s="146">
        <f t="shared" si="3"/>
        <v>84.583333333333343</v>
      </c>
      <c r="N21" s="138">
        <v>0</v>
      </c>
      <c r="O21" s="138">
        <v>5</v>
      </c>
      <c r="P21" s="138">
        <v>99</v>
      </c>
      <c r="Q21" s="147">
        <f t="shared" si="4"/>
        <v>97.706422018348633</v>
      </c>
      <c r="R21" s="138">
        <v>8</v>
      </c>
      <c r="S21" s="148">
        <f t="shared" si="5"/>
        <v>90</v>
      </c>
      <c r="T21" s="138">
        <v>92</v>
      </c>
      <c r="U21" s="138">
        <v>99</v>
      </c>
      <c r="V21" s="139">
        <f t="shared" si="6"/>
        <v>97.75</v>
      </c>
      <c r="W21" s="37">
        <f t="shared" si="7"/>
        <v>92.977175423964425</v>
      </c>
      <c r="X21" s="37">
        <f>VLOOKUP(W21,'Grade Range'!$A$2:$B$11,2)</f>
        <v>1.5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116</v>
      </c>
      <c r="E22" s="143"/>
      <c r="F22" s="144">
        <f t="shared" si="0"/>
        <v>1.75</v>
      </c>
      <c r="G22" s="138">
        <v>103</v>
      </c>
      <c r="H22" s="138">
        <v>113</v>
      </c>
      <c r="I22" s="138">
        <v>151</v>
      </c>
      <c r="J22" s="145">
        <f t="shared" si="1"/>
        <v>91.704545454545453</v>
      </c>
      <c r="K22" s="138">
        <v>55</v>
      </c>
      <c r="L22" s="138">
        <v>49</v>
      </c>
      <c r="M22" s="146">
        <f t="shared" si="3"/>
        <v>93.333333333333343</v>
      </c>
      <c r="N22" s="138">
        <v>1</v>
      </c>
      <c r="O22" s="138">
        <v>4</v>
      </c>
      <c r="P22" s="138">
        <v>76</v>
      </c>
      <c r="Q22" s="147">
        <f t="shared" si="4"/>
        <v>87.155963302752298</v>
      </c>
      <c r="R22" s="138">
        <v>8</v>
      </c>
      <c r="S22" s="148">
        <f t="shared" si="5"/>
        <v>90</v>
      </c>
      <c r="T22" s="138">
        <v>73</v>
      </c>
      <c r="U22" s="138">
        <v>75</v>
      </c>
      <c r="V22" s="139">
        <f t="shared" si="6"/>
        <v>87</v>
      </c>
      <c r="W22" s="37">
        <f t="shared" si="7"/>
        <v>89.851424798443148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117</v>
      </c>
      <c r="E23" s="143"/>
      <c r="F23" s="144">
        <f t="shared" si="0"/>
        <v>1.75</v>
      </c>
      <c r="G23" s="138">
        <v>97</v>
      </c>
      <c r="H23" s="138">
        <v>89</v>
      </c>
      <c r="I23" s="138">
        <v>111</v>
      </c>
      <c r="J23" s="145">
        <f t="shared" si="1"/>
        <v>83.75</v>
      </c>
      <c r="K23" s="138">
        <v>46</v>
      </c>
      <c r="L23" s="138">
        <v>53</v>
      </c>
      <c r="M23" s="146">
        <f t="shared" si="3"/>
        <v>91.25</v>
      </c>
      <c r="N23" s="138">
        <v>0</v>
      </c>
      <c r="O23" s="138">
        <v>4</v>
      </c>
      <c r="P23" s="138">
        <v>92</v>
      </c>
      <c r="Q23" s="147">
        <f t="shared" si="4"/>
        <v>94.036697247706428</v>
      </c>
      <c r="R23" s="138">
        <v>8</v>
      </c>
      <c r="S23" s="148">
        <f t="shared" si="5"/>
        <v>90</v>
      </c>
      <c r="T23" s="138">
        <v>93</v>
      </c>
      <c r="U23" s="138">
        <v>87</v>
      </c>
      <c r="V23" s="139">
        <f t="shared" si="6"/>
        <v>95</v>
      </c>
      <c r="W23" s="37">
        <f t="shared" si="7"/>
        <v>90.480504587155963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2020102237</v>
      </c>
      <c r="D24" s="138" t="s">
        <v>118</v>
      </c>
      <c r="E24" s="143"/>
      <c r="F24" s="144">
        <f t="shared" si="0"/>
        <v>1.75</v>
      </c>
      <c r="G24" s="138">
        <v>73</v>
      </c>
      <c r="H24" s="138">
        <v>63</v>
      </c>
      <c r="I24" s="138">
        <v>180</v>
      </c>
      <c r="J24" s="145">
        <f t="shared" si="1"/>
        <v>85.909090909090907</v>
      </c>
      <c r="K24" s="138">
        <v>50</v>
      </c>
      <c r="L24" s="138">
        <v>52</v>
      </c>
      <c r="M24" s="146">
        <f t="shared" si="3"/>
        <v>92.5</v>
      </c>
      <c r="N24" s="138">
        <v>0</v>
      </c>
      <c r="O24" s="138">
        <v>4</v>
      </c>
      <c r="P24" s="138">
        <v>71</v>
      </c>
      <c r="Q24" s="147">
        <f t="shared" si="4"/>
        <v>84.403669724770651</v>
      </c>
      <c r="R24" s="138">
        <v>10</v>
      </c>
      <c r="S24" s="148">
        <f t="shared" si="5"/>
        <v>100</v>
      </c>
      <c r="T24" s="138">
        <v>76</v>
      </c>
      <c r="U24" s="138">
        <v>87</v>
      </c>
      <c r="V24" s="139">
        <f t="shared" si="6"/>
        <v>90.75</v>
      </c>
      <c r="W24" s="37">
        <f t="shared" si="7"/>
        <v>89.158277731442865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2020117470</v>
      </c>
      <c r="D25" s="138" t="s">
        <v>119</v>
      </c>
      <c r="E25" s="143"/>
      <c r="F25" s="144">
        <f t="shared" si="0"/>
        <v>2</v>
      </c>
      <c r="G25" s="138">
        <v>91</v>
      </c>
      <c r="H25" s="138">
        <v>64</v>
      </c>
      <c r="I25" s="138">
        <v>115</v>
      </c>
      <c r="J25" s="145">
        <f t="shared" si="1"/>
        <v>80.681818181818187</v>
      </c>
      <c r="K25" s="138">
        <v>39</v>
      </c>
      <c r="L25" s="138">
        <v>47</v>
      </c>
      <c r="M25" s="146">
        <f t="shared" si="3"/>
        <v>85.833333333333343</v>
      </c>
      <c r="N25" s="138">
        <v>1</v>
      </c>
      <c r="O25" s="138">
        <v>7</v>
      </c>
      <c r="P25" s="138">
        <v>74</v>
      </c>
      <c r="Q25" s="147">
        <f t="shared" si="4"/>
        <v>87.614678899082577</v>
      </c>
      <c r="R25" s="138">
        <v>9</v>
      </c>
      <c r="S25" s="148">
        <f t="shared" si="5"/>
        <v>95</v>
      </c>
      <c r="T25" s="138">
        <v>83</v>
      </c>
      <c r="U25" s="138">
        <v>81</v>
      </c>
      <c r="V25" s="139">
        <f t="shared" si="6"/>
        <v>91</v>
      </c>
      <c r="W25" s="37">
        <f t="shared" si="7"/>
        <v>86.563413956074513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2020115402</v>
      </c>
      <c r="D26" s="138" t="s">
        <v>120</v>
      </c>
      <c r="E26" s="143"/>
      <c r="F26" s="144">
        <f t="shared" si="0"/>
        <v>1.75</v>
      </c>
      <c r="G26" s="138">
        <v>65</v>
      </c>
      <c r="H26" s="138">
        <v>99</v>
      </c>
      <c r="I26" s="138">
        <v>134</v>
      </c>
      <c r="J26" s="145">
        <f t="shared" si="1"/>
        <v>83.86363636363636</v>
      </c>
      <c r="K26" s="138">
        <v>38</v>
      </c>
      <c r="L26" s="138">
        <v>58</v>
      </c>
      <c r="M26" s="146">
        <f t="shared" si="3"/>
        <v>90</v>
      </c>
      <c r="N26" s="138">
        <v>0</v>
      </c>
      <c r="O26" s="138">
        <v>4</v>
      </c>
      <c r="P26" s="138">
        <v>79</v>
      </c>
      <c r="Q26" s="147">
        <f t="shared" si="4"/>
        <v>88.073394495412842</v>
      </c>
      <c r="R26" s="138">
        <v>9</v>
      </c>
      <c r="S26" s="148">
        <f t="shared" si="5"/>
        <v>95</v>
      </c>
      <c r="T26" s="138">
        <v>97</v>
      </c>
      <c r="U26" s="138">
        <v>76</v>
      </c>
      <c r="V26" s="139">
        <f t="shared" si="6"/>
        <v>93.25</v>
      </c>
      <c r="W26" s="37">
        <f t="shared" si="7"/>
        <v>89.095100083402826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121</v>
      </c>
      <c r="E27" s="143"/>
      <c r="F27" s="144">
        <f t="shared" si="0"/>
        <v>1.5</v>
      </c>
      <c r="G27" s="138">
        <v>112</v>
      </c>
      <c r="H27" s="138">
        <v>120</v>
      </c>
      <c r="I27" s="138">
        <v>130</v>
      </c>
      <c r="J27" s="145">
        <f t="shared" si="1"/>
        <v>91.13636363636364</v>
      </c>
      <c r="K27" s="138">
        <v>60</v>
      </c>
      <c r="L27" s="138">
        <v>41</v>
      </c>
      <c r="M27" s="146">
        <f t="shared" si="3"/>
        <v>92.083333333333343</v>
      </c>
      <c r="N27" s="138">
        <v>1</v>
      </c>
      <c r="O27" s="138">
        <v>7</v>
      </c>
      <c r="P27" s="138">
        <v>62</v>
      </c>
      <c r="Q27" s="147">
        <f t="shared" si="4"/>
        <v>82.11009174311927</v>
      </c>
      <c r="R27" s="138">
        <v>9</v>
      </c>
      <c r="S27" s="148">
        <f t="shared" si="5"/>
        <v>95</v>
      </c>
      <c r="T27" s="138">
        <v>92</v>
      </c>
      <c r="U27" s="138">
        <v>95</v>
      </c>
      <c r="V27" s="139">
        <f t="shared" si="6"/>
        <v>96.75</v>
      </c>
      <c r="W27" s="37">
        <f t="shared" si="7"/>
        <v>91.849089519043645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122</v>
      </c>
      <c r="E28" s="143"/>
      <c r="F28" s="144">
        <f t="shared" si="0"/>
        <v>1.5</v>
      </c>
      <c r="G28" s="138">
        <v>71</v>
      </c>
      <c r="H28" s="138">
        <v>100</v>
      </c>
      <c r="I28" s="138">
        <v>113</v>
      </c>
      <c r="J28" s="145">
        <f t="shared" si="1"/>
        <v>82.27272727272728</v>
      </c>
      <c r="K28" s="138">
        <v>39</v>
      </c>
      <c r="L28" s="138">
        <v>52</v>
      </c>
      <c r="M28" s="146">
        <f t="shared" si="3"/>
        <v>87.916666666666657</v>
      </c>
      <c r="N28" s="138">
        <v>1</v>
      </c>
      <c r="O28" s="138">
        <v>4</v>
      </c>
      <c r="P28" s="138">
        <v>99</v>
      </c>
      <c r="Q28" s="147">
        <f t="shared" si="4"/>
        <v>97.706422018348633</v>
      </c>
      <c r="R28" s="138">
        <v>8</v>
      </c>
      <c r="S28" s="148">
        <f t="shared" si="5"/>
        <v>90</v>
      </c>
      <c r="T28" s="138">
        <v>97</v>
      </c>
      <c r="U28" s="138">
        <v>99</v>
      </c>
      <c r="V28" s="139">
        <f t="shared" si="6"/>
        <v>99</v>
      </c>
      <c r="W28" s="37">
        <f t="shared" si="7"/>
        <v>91.121114817903816</v>
      </c>
      <c r="X28" s="37">
        <f>VLOOKUP(W28,'Grade Range'!$A$2:$B$11,2)</f>
        <v>1.5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123</v>
      </c>
      <c r="E29" s="143"/>
      <c r="F29" s="144">
        <f t="shared" si="0"/>
        <v>1.75</v>
      </c>
      <c r="G29" s="138">
        <v>95</v>
      </c>
      <c r="H29" s="138">
        <v>114</v>
      </c>
      <c r="I29" s="138">
        <v>187</v>
      </c>
      <c r="J29" s="145">
        <f t="shared" si="1"/>
        <v>95</v>
      </c>
      <c r="K29" s="138">
        <v>46</v>
      </c>
      <c r="L29" s="138">
        <v>35</v>
      </c>
      <c r="M29" s="146">
        <f t="shared" si="3"/>
        <v>83.75</v>
      </c>
      <c r="N29" s="138">
        <v>0</v>
      </c>
      <c r="O29" s="138">
        <v>4</v>
      </c>
      <c r="P29" s="138">
        <v>77</v>
      </c>
      <c r="Q29" s="147">
        <f t="shared" si="4"/>
        <v>87.155963302752298</v>
      </c>
      <c r="R29" s="138">
        <v>10</v>
      </c>
      <c r="S29" s="148">
        <f t="shared" si="5"/>
        <v>100</v>
      </c>
      <c r="T29" s="138">
        <v>75</v>
      </c>
      <c r="U29" s="138">
        <v>75</v>
      </c>
      <c r="V29" s="139">
        <f t="shared" si="6"/>
        <v>87.5</v>
      </c>
      <c r="W29" s="37">
        <f t="shared" si="7"/>
        <v>89.573394495412842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124</v>
      </c>
      <c r="E30" s="143"/>
      <c r="F30" s="144">
        <f t="shared" si="0"/>
        <v>2</v>
      </c>
      <c r="G30" s="138">
        <v>101</v>
      </c>
      <c r="H30" s="138">
        <v>92</v>
      </c>
      <c r="I30" s="138">
        <v>173</v>
      </c>
      <c r="J30" s="145">
        <f t="shared" si="1"/>
        <v>91.590909090909093</v>
      </c>
      <c r="K30" s="138">
        <v>42</v>
      </c>
      <c r="L30" s="138">
        <v>43</v>
      </c>
      <c r="M30" s="146">
        <f t="shared" si="3"/>
        <v>85.416666666666671</v>
      </c>
      <c r="N30" s="138">
        <v>1</v>
      </c>
      <c r="O30" s="138">
        <v>5</v>
      </c>
      <c r="P30" s="138">
        <v>64</v>
      </c>
      <c r="Q30" s="147">
        <f t="shared" si="4"/>
        <v>82.11009174311927</v>
      </c>
      <c r="R30" s="138">
        <v>10</v>
      </c>
      <c r="S30" s="148">
        <f t="shared" si="5"/>
        <v>100</v>
      </c>
      <c r="T30" s="138">
        <v>77</v>
      </c>
      <c r="U30" s="138">
        <v>70</v>
      </c>
      <c r="V30" s="139">
        <f t="shared" si="6"/>
        <v>86.75</v>
      </c>
      <c r="W30" s="37">
        <f t="shared" si="7"/>
        <v>87.902119822073956</v>
      </c>
      <c r="X30" s="37">
        <f>VLOOKUP(W30,'Grade Range'!$A$2:$B$11,2)</f>
        <v>2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125</v>
      </c>
      <c r="E31" s="143"/>
      <c r="F31" s="144">
        <f t="shared" si="0"/>
        <v>1.5</v>
      </c>
      <c r="G31" s="138">
        <v>106</v>
      </c>
      <c r="H31" s="138">
        <v>116</v>
      </c>
      <c r="I31" s="138">
        <v>104</v>
      </c>
      <c r="J31" s="145">
        <f t="shared" si="1"/>
        <v>87.045454545454547</v>
      </c>
      <c r="K31" s="138">
        <v>60</v>
      </c>
      <c r="L31" s="138">
        <v>47</v>
      </c>
      <c r="M31" s="146">
        <f t="shared" si="3"/>
        <v>94.583333333333343</v>
      </c>
      <c r="N31" s="138">
        <v>1</v>
      </c>
      <c r="O31" s="138">
        <v>4</v>
      </c>
      <c r="P31" s="138">
        <v>89</v>
      </c>
      <c r="Q31" s="147">
        <f t="shared" si="4"/>
        <v>93.11926605504587</v>
      </c>
      <c r="R31" s="138">
        <v>9</v>
      </c>
      <c r="S31" s="148">
        <f t="shared" si="5"/>
        <v>95</v>
      </c>
      <c r="T31" s="138">
        <v>89</v>
      </c>
      <c r="U31" s="138">
        <v>96</v>
      </c>
      <c r="V31" s="139">
        <f t="shared" si="6"/>
        <v>96.25</v>
      </c>
      <c r="W31" s="37">
        <f t="shared" si="7"/>
        <v>92.62319293855991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126</v>
      </c>
      <c r="E32" s="143"/>
      <c r="F32" s="144">
        <f t="shared" si="0"/>
        <v>1.5</v>
      </c>
      <c r="G32" s="138">
        <v>116</v>
      </c>
      <c r="H32" s="138">
        <v>104</v>
      </c>
      <c r="I32" s="138">
        <v>197</v>
      </c>
      <c r="J32" s="145">
        <f t="shared" si="1"/>
        <v>97.38636363636364</v>
      </c>
      <c r="K32" s="138">
        <v>56</v>
      </c>
      <c r="L32" s="138">
        <v>53</v>
      </c>
      <c r="M32" s="146">
        <f t="shared" si="3"/>
        <v>95.416666666666657</v>
      </c>
      <c r="N32" s="138">
        <v>1</v>
      </c>
      <c r="O32" s="138">
        <v>7</v>
      </c>
      <c r="P32" s="138">
        <v>87</v>
      </c>
      <c r="Q32" s="147">
        <f t="shared" si="4"/>
        <v>93.577981651376149</v>
      </c>
      <c r="R32" s="138">
        <v>10</v>
      </c>
      <c r="S32" s="148">
        <f t="shared" si="5"/>
        <v>100</v>
      </c>
      <c r="T32" s="138">
        <v>72</v>
      </c>
      <c r="U32" s="138">
        <v>82</v>
      </c>
      <c r="V32" s="139">
        <f t="shared" si="6"/>
        <v>88.5</v>
      </c>
      <c r="W32" s="37">
        <f t="shared" si="7"/>
        <v>93.885939671948833</v>
      </c>
      <c r="X32" s="37">
        <f>VLOOKUP(W32,'Grade Range'!$A$2:$B$11,2)</f>
        <v>1.5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127</v>
      </c>
      <c r="E33" s="143"/>
      <c r="F33" s="144">
        <f t="shared" si="0"/>
        <v>1.75</v>
      </c>
      <c r="G33" s="138">
        <v>66</v>
      </c>
      <c r="H33" s="138">
        <v>65</v>
      </c>
      <c r="I33" s="138">
        <v>155</v>
      </c>
      <c r="J33" s="145">
        <f t="shared" si="1"/>
        <v>82.5</v>
      </c>
      <c r="K33" s="138">
        <v>39</v>
      </c>
      <c r="L33" s="138">
        <v>43</v>
      </c>
      <c r="M33" s="146">
        <f t="shared" si="3"/>
        <v>84.166666666666657</v>
      </c>
      <c r="N33" s="138">
        <v>1</v>
      </c>
      <c r="O33" s="138">
        <v>5</v>
      </c>
      <c r="P33" s="138">
        <v>73</v>
      </c>
      <c r="Q33" s="147">
        <f t="shared" si="4"/>
        <v>86.238532110091739</v>
      </c>
      <c r="R33" s="138">
        <v>9</v>
      </c>
      <c r="S33" s="148">
        <f t="shared" si="5"/>
        <v>95</v>
      </c>
      <c r="T33" s="138">
        <v>99</v>
      </c>
      <c r="U33" s="138">
        <v>96</v>
      </c>
      <c r="V33" s="139">
        <f t="shared" si="6"/>
        <v>98.75</v>
      </c>
      <c r="W33" s="37">
        <f t="shared" si="7"/>
        <v>88.894113149847087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2020115068</v>
      </c>
      <c r="D34" s="138" t="s">
        <v>128</v>
      </c>
      <c r="E34" s="143"/>
      <c r="F34" s="144">
        <f t="shared" si="0"/>
        <v>1.75</v>
      </c>
      <c r="G34" s="138">
        <v>70</v>
      </c>
      <c r="H34" s="138">
        <v>81</v>
      </c>
      <c r="I34" s="138">
        <v>150</v>
      </c>
      <c r="J34" s="145">
        <f t="shared" si="1"/>
        <v>84.204545454545453</v>
      </c>
      <c r="K34" s="138">
        <v>60</v>
      </c>
      <c r="L34" s="138">
        <v>44</v>
      </c>
      <c r="M34" s="146">
        <f t="shared" si="3"/>
        <v>93.333333333333343</v>
      </c>
      <c r="N34" s="138">
        <v>0</v>
      </c>
      <c r="O34" s="138">
        <v>6</v>
      </c>
      <c r="P34" s="138">
        <v>94</v>
      </c>
      <c r="Q34" s="147">
        <f t="shared" si="4"/>
        <v>95.871559633027516</v>
      </c>
      <c r="R34" s="138">
        <v>9</v>
      </c>
      <c r="S34" s="148">
        <f t="shared" si="5"/>
        <v>95</v>
      </c>
      <c r="T34" s="138">
        <v>79</v>
      </c>
      <c r="U34" s="138">
        <v>92</v>
      </c>
      <c r="V34" s="139">
        <f t="shared" si="6"/>
        <v>92.75</v>
      </c>
      <c r="W34" s="37">
        <f t="shared" si="7"/>
        <v>90.883764247984431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2020117912</v>
      </c>
      <c r="D35" s="138" t="s">
        <v>129</v>
      </c>
      <c r="E35" s="143"/>
      <c r="F35" s="144">
        <f t="shared" si="0"/>
        <v>1.75</v>
      </c>
      <c r="G35" s="138">
        <v>111</v>
      </c>
      <c r="H35" s="138">
        <v>91</v>
      </c>
      <c r="I35" s="138">
        <v>122</v>
      </c>
      <c r="J35" s="145">
        <f t="shared" si="1"/>
        <v>86.818181818181813</v>
      </c>
      <c r="K35" s="138">
        <v>55</v>
      </c>
      <c r="L35" s="138">
        <v>39</v>
      </c>
      <c r="M35" s="146">
        <f t="shared" si="3"/>
        <v>89.166666666666657</v>
      </c>
      <c r="N35" s="138">
        <v>0</v>
      </c>
      <c r="O35" s="138">
        <v>4</v>
      </c>
      <c r="P35" s="138">
        <v>65</v>
      </c>
      <c r="Q35" s="147">
        <f t="shared" si="4"/>
        <v>81.651376146788991</v>
      </c>
      <c r="R35" s="138">
        <v>9</v>
      </c>
      <c r="S35" s="148">
        <f t="shared" si="5"/>
        <v>95</v>
      </c>
      <c r="T35" s="138">
        <v>100</v>
      </c>
      <c r="U35" s="138">
        <v>96</v>
      </c>
      <c r="V35" s="139">
        <f t="shared" si="6"/>
        <v>99</v>
      </c>
      <c r="W35" s="37">
        <f t="shared" si="7"/>
        <v>90.576494300806218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2020115260</v>
      </c>
      <c r="D36" s="138" t="s">
        <v>130</v>
      </c>
      <c r="E36" s="143"/>
      <c r="F36" s="144">
        <f t="shared" si="0"/>
        <v>1.75</v>
      </c>
      <c r="G36" s="138">
        <v>105</v>
      </c>
      <c r="H36" s="138">
        <v>68</v>
      </c>
      <c r="I36" s="138">
        <v>183</v>
      </c>
      <c r="J36" s="145">
        <f t="shared" si="1"/>
        <v>90.454545454545453</v>
      </c>
      <c r="K36" s="138">
        <v>41</v>
      </c>
      <c r="L36" s="138">
        <v>41</v>
      </c>
      <c r="M36" s="146">
        <f t="shared" si="3"/>
        <v>84.166666666666657</v>
      </c>
      <c r="N36" s="138">
        <v>2</v>
      </c>
      <c r="O36" s="138">
        <v>5</v>
      </c>
      <c r="P36" s="138">
        <v>81</v>
      </c>
      <c r="Q36" s="147">
        <f t="shared" si="4"/>
        <v>90.366972477064223</v>
      </c>
      <c r="R36" s="138">
        <v>9</v>
      </c>
      <c r="S36" s="148">
        <f t="shared" si="5"/>
        <v>95</v>
      </c>
      <c r="T36" s="138">
        <v>78</v>
      </c>
      <c r="U36" s="138">
        <v>84</v>
      </c>
      <c r="V36" s="139">
        <f t="shared" si="6"/>
        <v>90.5</v>
      </c>
      <c r="W36" s="37">
        <f t="shared" si="7"/>
        <v>89.424742841256602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2020115492</v>
      </c>
      <c r="D37" s="138" t="s">
        <v>131</v>
      </c>
      <c r="E37" s="143"/>
      <c r="F37" s="144">
        <f t="shared" si="0"/>
        <v>1.5</v>
      </c>
      <c r="G37" s="138">
        <v>117</v>
      </c>
      <c r="H37" s="138">
        <v>80</v>
      </c>
      <c r="I37" s="138">
        <v>148</v>
      </c>
      <c r="J37" s="145">
        <f t="shared" si="1"/>
        <v>89.204545454545453</v>
      </c>
      <c r="K37" s="138">
        <v>51</v>
      </c>
      <c r="L37" s="138">
        <v>60</v>
      </c>
      <c r="M37" s="146">
        <f t="shared" si="3"/>
        <v>96.25</v>
      </c>
      <c r="N37" s="138">
        <v>1</v>
      </c>
      <c r="O37" s="138">
        <v>7</v>
      </c>
      <c r="P37" s="138">
        <v>77</v>
      </c>
      <c r="Q37" s="147">
        <f t="shared" si="4"/>
        <v>88.990825688073386</v>
      </c>
      <c r="R37" s="138">
        <v>9</v>
      </c>
      <c r="S37" s="148">
        <f t="shared" si="5"/>
        <v>95</v>
      </c>
      <c r="T37" s="138">
        <v>89</v>
      </c>
      <c r="U37" s="138">
        <v>93</v>
      </c>
      <c r="V37" s="139">
        <f t="shared" si="6"/>
        <v>95.5</v>
      </c>
      <c r="W37" s="37">
        <f t="shared" si="7"/>
        <v>92.759987489574655</v>
      </c>
      <c r="X37" s="37">
        <f>VLOOKUP(W37,'Grade Range'!$A$2:$B$11,2)</f>
        <v>1.5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2020115315</v>
      </c>
      <c r="D38" s="138" t="s">
        <v>132</v>
      </c>
      <c r="E38" s="143"/>
      <c r="F38" s="144">
        <f t="shared" si="0"/>
        <v>1.75</v>
      </c>
      <c r="G38" s="138">
        <v>108</v>
      </c>
      <c r="H38" s="138">
        <v>77</v>
      </c>
      <c r="I38" s="138">
        <v>118</v>
      </c>
      <c r="J38" s="145">
        <f t="shared" si="1"/>
        <v>84.431818181818187</v>
      </c>
      <c r="K38" s="138">
        <v>47</v>
      </c>
      <c r="L38" s="138">
        <v>45</v>
      </c>
      <c r="M38" s="146">
        <f t="shared" si="3"/>
        <v>88.333333333333343</v>
      </c>
      <c r="N38" s="138">
        <v>1</v>
      </c>
      <c r="O38" s="138">
        <v>7</v>
      </c>
      <c r="P38" s="138">
        <v>82</v>
      </c>
      <c r="Q38" s="147">
        <f t="shared" si="4"/>
        <v>91.284403669724782</v>
      </c>
      <c r="R38" s="138">
        <v>10</v>
      </c>
      <c r="S38" s="148">
        <f t="shared" si="5"/>
        <v>100</v>
      </c>
      <c r="T38" s="138">
        <v>83</v>
      </c>
      <c r="U38" s="138">
        <v>95</v>
      </c>
      <c r="V38" s="139">
        <f t="shared" si="6"/>
        <v>94.5</v>
      </c>
      <c r="W38" s="37">
        <f t="shared" si="7"/>
        <v>90.038872671670845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2020100748</v>
      </c>
      <c r="D39" s="138" t="s">
        <v>133</v>
      </c>
      <c r="E39" s="143"/>
      <c r="F39" s="144">
        <f t="shared" si="0"/>
        <v>1.75</v>
      </c>
      <c r="G39" s="138">
        <v>100</v>
      </c>
      <c r="H39" s="138">
        <v>102</v>
      </c>
      <c r="I39" s="138">
        <v>106</v>
      </c>
      <c r="J39" s="145">
        <f t="shared" si="1"/>
        <v>85</v>
      </c>
      <c r="K39" s="138">
        <v>44</v>
      </c>
      <c r="L39" s="138">
        <v>49</v>
      </c>
      <c r="M39" s="146">
        <f t="shared" si="3"/>
        <v>88.75</v>
      </c>
      <c r="N39" s="138">
        <v>1</v>
      </c>
      <c r="O39" s="138">
        <v>5</v>
      </c>
      <c r="P39" s="138">
        <v>66</v>
      </c>
      <c r="Q39" s="147">
        <f t="shared" si="4"/>
        <v>83.027522935779814</v>
      </c>
      <c r="R39" s="138">
        <v>9</v>
      </c>
      <c r="S39" s="148">
        <f t="shared" si="5"/>
        <v>95</v>
      </c>
      <c r="T39" s="138">
        <v>99</v>
      </c>
      <c r="U39" s="138">
        <v>78</v>
      </c>
      <c r="V39" s="139">
        <f t="shared" si="6"/>
        <v>94.25</v>
      </c>
      <c r="W39" s="37">
        <f t="shared" si="7"/>
        <v>88.729128440366964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2020115336</v>
      </c>
      <c r="D40" s="138" t="s">
        <v>134</v>
      </c>
      <c r="E40" s="143"/>
      <c r="F40" s="144">
        <f t="shared" si="0"/>
        <v>1.75</v>
      </c>
      <c r="G40" s="138">
        <v>61</v>
      </c>
      <c r="H40" s="138">
        <v>96</v>
      </c>
      <c r="I40" s="138">
        <v>171</v>
      </c>
      <c r="J40" s="145">
        <f t="shared" si="1"/>
        <v>87.27272727272728</v>
      </c>
      <c r="K40" s="138">
        <v>43</v>
      </c>
      <c r="L40" s="138">
        <v>51</v>
      </c>
      <c r="M40" s="146">
        <f t="shared" si="3"/>
        <v>89.166666666666657</v>
      </c>
      <c r="N40" s="138">
        <v>2</v>
      </c>
      <c r="O40" s="138">
        <v>7</v>
      </c>
      <c r="P40" s="138">
        <v>71</v>
      </c>
      <c r="Q40" s="147">
        <f t="shared" si="4"/>
        <v>86.697247706422019</v>
      </c>
      <c r="R40" s="138">
        <v>8</v>
      </c>
      <c r="S40" s="148">
        <f t="shared" si="5"/>
        <v>90</v>
      </c>
      <c r="T40" s="138">
        <v>81</v>
      </c>
      <c r="U40" s="138">
        <v>99</v>
      </c>
      <c r="V40" s="139">
        <f t="shared" si="6"/>
        <v>95</v>
      </c>
      <c r="W40" s="37">
        <f t="shared" si="7"/>
        <v>90.019738671114823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2020100700</v>
      </c>
      <c r="D41" s="138" t="s">
        <v>135</v>
      </c>
      <c r="E41" s="143"/>
      <c r="F41" s="144">
        <f t="shared" si="0"/>
        <v>1.75</v>
      </c>
      <c r="G41" s="138">
        <v>83</v>
      </c>
      <c r="H41" s="138">
        <v>69</v>
      </c>
      <c r="I41" s="138">
        <v>164</v>
      </c>
      <c r="J41" s="145">
        <f t="shared" si="1"/>
        <v>85.909090909090907</v>
      </c>
      <c r="K41" s="138">
        <v>39</v>
      </c>
      <c r="L41" s="138">
        <v>48</v>
      </c>
      <c r="M41" s="146">
        <f t="shared" si="3"/>
        <v>86.25</v>
      </c>
      <c r="N41" s="138">
        <v>1</v>
      </c>
      <c r="O41" s="138">
        <v>7</v>
      </c>
      <c r="P41" s="138">
        <v>94</v>
      </c>
      <c r="Q41" s="147">
        <f t="shared" si="4"/>
        <v>96.788990825688074</v>
      </c>
      <c r="R41" s="138">
        <v>10</v>
      </c>
      <c r="S41" s="148">
        <f t="shared" si="5"/>
        <v>100</v>
      </c>
      <c r="T41" s="138">
        <v>91</v>
      </c>
      <c r="U41" s="138">
        <v>80</v>
      </c>
      <c r="V41" s="139">
        <f t="shared" si="6"/>
        <v>92.75</v>
      </c>
      <c r="W41" s="37">
        <f t="shared" si="7"/>
        <v>90.366075896580483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2020115243</v>
      </c>
      <c r="D42" s="138" t="s">
        <v>136</v>
      </c>
      <c r="E42" s="143"/>
      <c r="F42" s="144">
        <f t="shared" si="0"/>
        <v>1.75</v>
      </c>
      <c r="G42" s="138">
        <v>63</v>
      </c>
      <c r="H42" s="138">
        <v>84</v>
      </c>
      <c r="I42" s="138">
        <v>136</v>
      </c>
      <c r="J42" s="145">
        <f t="shared" si="1"/>
        <v>82.159090909090907</v>
      </c>
      <c r="K42" s="138">
        <v>59</v>
      </c>
      <c r="L42" s="138">
        <v>35</v>
      </c>
      <c r="M42" s="146">
        <f t="shared" si="3"/>
        <v>89.166666666666657</v>
      </c>
      <c r="N42" s="138">
        <v>2</v>
      </c>
      <c r="O42" s="138">
        <v>6</v>
      </c>
      <c r="P42" s="138">
        <v>84</v>
      </c>
      <c r="Q42" s="147">
        <f t="shared" si="4"/>
        <v>92.201834862385326</v>
      </c>
      <c r="R42" s="138">
        <v>10</v>
      </c>
      <c r="S42" s="148">
        <f t="shared" si="5"/>
        <v>100</v>
      </c>
      <c r="T42" s="138">
        <v>94</v>
      </c>
      <c r="U42" s="138">
        <v>78</v>
      </c>
      <c r="V42" s="139">
        <f t="shared" si="6"/>
        <v>93</v>
      </c>
      <c r="W42" s="37">
        <f t="shared" si="7"/>
        <v>89.211335835418396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2020114941</v>
      </c>
      <c r="D43" s="138" t="s">
        <v>137</v>
      </c>
      <c r="E43" s="143"/>
      <c r="F43" s="144">
        <f t="shared" si="0"/>
        <v>1.5</v>
      </c>
      <c r="G43" s="138">
        <v>114</v>
      </c>
      <c r="H43" s="138">
        <v>101</v>
      </c>
      <c r="I43" s="138">
        <v>167</v>
      </c>
      <c r="J43" s="145">
        <f t="shared" si="1"/>
        <v>93.409090909090907</v>
      </c>
      <c r="K43" s="138">
        <v>53</v>
      </c>
      <c r="L43" s="138">
        <v>41</v>
      </c>
      <c r="M43" s="146">
        <f t="shared" si="3"/>
        <v>89.166666666666657</v>
      </c>
      <c r="N43" s="138">
        <v>1</v>
      </c>
      <c r="O43" s="138">
        <v>6</v>
      </c>
      <c r="P43" s="138">
        <v>93</v>
      </c>
      <c r="Q43" s="147">
        <f t="shared" si="4"/>
        <v>95.871559633027516</v>
      </c>
      <c r="R43" s="138">
        <v>8</v>
      </c>
      <c r="S43" s="148">
        <f t="shared" si="5"/>
        <v>90</v>
      </c>
      <c r="T43" s="138">
        <v>79</v>
      </c>
      <c r="U43" s="138">
        <v>74</v>
      </c>
      <c r="V43" s="139">
        <f t="shared" si="6"/>
        <v>88.25</v>
      </c>
      <c r="W43" s="37">
        <f t="shared" si="7"/>
        <v>91.211794551014719</v>
      </c>
      <c r="X43" s="37">
        <f>VLOOKUP(W43,'Grade Range'!$A$2:$B$11,2)</f>
        <v>1.5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2020115173</v>
      </c>
      <c r="D44" s="138" t="s">
        <v>138</v>
      </c>
      <c r="E44" s="143"/>
      <c r="F44" s="144">
        <f t="shared" ref="F44:F64" si="8">X44</f>
        <v>1.75</v>
      </c>
      <c r="G44" s="138">
        <v>86</v>
      </c>
      <c r="H44" s="138">
        <v>93</v>
      </c>
      <c r="I44" s="138">
        <v>141</v>
      </c>
      <c r="J44" s="145">
        <f t="shared" ref="J44:J64" si="9">SUM(G44:I44)/SUM($G$11:$I$11)*50+50</f>
        <v>86.363636363636374</v>
      </c>
      <c r="K44" s="138">
        <v>36</v>
      </c>
      <c r="L44" s="138">
        <v>45</v>
      </c>
      <c r="M44" s="146">
        <f t="shared" si="3"/>
        <v>83.75</v>
      </c>
      <c r="N44" s="138">
        <v>0</v>
      </c>
      <c r="O44" s="138">
        <v>4</v>
      </c>
      <c r="P44" s="138">
        <v>78</v>
      </c>
      <c r="Q44" s="147">
        <f t="shared" si="4"/>
        <v>87.614678899082577</v>
      </c>
      <c r="R44" s="138">
        <v>9</v>
      </c>
      <c r="S44" s="148">
        <f t="shared" si="5"/>
        <v>95</v>
      </c>
      <c r="T44" s="138">
        <v>96</v>
      </c>
      <c r="U44" s="138">
        <v>100</v>
      </c>
      <c r="V44" s="139">
        <f t="shared" si="6"/>
        <v>99</v>
      </c>
      <c r="W44" s="37">
        <f t="shared" si="7"/>
        <v>90.251292743953286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2020117906</v>
      </c>
      <c r="D45" s="138" t="s">
        <v>139</v>
      </c>
      <c r="E45" s="143"/>
      <c r="F45" s="144">
        <f t="shared" si="8"/>
        <v>2</v>
      </c>
      <c r="G45" s="138">
        <v>90</v>
      </c>
      <c r="H45" s="138">
        <v>70</v>
      </c>
      <c r="I45" s="138">
        <v>170</v>
      </c>
      <c r="J45" s="145">
        <f t="shared" si="9"/>
        <v>87.5</v>
      </c>
      <c r="K45" s="138">
        <v>36</v>
      </c>
      <c r="L45" s="138">
        <v>45</v>
      </c>
      <c r="M45" s="146">
        <f t="shared" si="3"/>
        <v>83.75</v>
      </c>
      <c r="N45" s="138">
        <v>2</v>
      </c>
      <c r="O45" s="138">
        <v>6</v>
      </c>
      <c r="P45" s="138">
        <v>75</v>
      </c>
      <c r="Q45" s="147">
        <f t="shared" si="4"/>
        <v>88.073394495412842</v>
      </c>
      <c r="R45" s="138">
        <v>10</v>
      </c>
      <c r="S45" s="148">
        <f t="shared" si="5"/>
        <v>100</v>
      </c>
      <c r="T45" s="138">
        <v>72</v>
      </c>
      <c r="U45" s="138">
        <v>83</v>
      </c>
      <c r="V45" s="139">
        <f t="shared" si="6"/>
        <v>88.75</v>
      </c>
      <c r="W45" s="37">
        <f t="shared" si="7"/>
        <v>87.836009174311926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2020115040</v>
      </c>
      <c r="D46" s="138" t="s">
        <v>140</v>
      </c>
      <c r="E46" s="143"/>
      <c r="F46" s="144">
        <f t="shared" si="8"/>
        <v>1.75</v>
      </c>
      <c r="G46" s="138">
        <v>79</v>
      </c>
      <c r="H46" s="138">
        <v>82</v>
      </c>
      <c r="I46" s="138">
        <v>190</v>
      </c>
      <c r="J46" s="145">
        <f t="shared" si="9"/>
        <v>89.886363636363626</v>
      </c>
      <c r="K46" s="138">
        <v>38</v>
      </c>
      <c r="L46" s="138">
        <v>37</v>
      </c>
      <c r="M46" s="146">
        <f t="shared" si="3"/>
        <v>81.25</v>
      </c>
      <c r="N46" s="138">
        <v>1</v>
      </c>
      <c r="O46" s="138">
        <v>4</v>
      </c>
      <c r="P46" s="138">
        <v>93</v>
      </c>
      <c r="Q46" s="147">
        <f t="shared" si="4"/>
        <v>94.954128440366972</v>
      </c>
      <c r="R46" s="138">
        <v>8</v>
      </c>
      <c r="S46" s="148">
        <f t="shared" si="5"/>
        <v>90</v>
      </c>
      <c r="T46" s="138">
        <v>88</v>
      </c>
      <c r="U46" s="138">
        <v>96</v>
      </c>
      <c r="V46" s="139">
        <f t="shared" si="6"/>
        <v>96</v>
      </c>
      <c r="W46" s="37">
        <f t="shared" si="7"/>
        <v>90.759028356964137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2020117329</v>
      </c>
      <c r="D47" s="138" t="s">
        <v>141</v>
      </c>
      <c r="E47" s="143"/>
      <c r="F47" s="144">
        <f t="shared" si="8"/>
        <v>1.5</v>
      </c>
      <c r="G47" s="138">
        <v>67</v>
      </c>
      <c r="H47" s="138">
        <v>106</v>
      </c>
      <c r="I47" s="138">
        <v>191</v>
      </c>
      <c r="J47" s="145">
        <f t="shared" si="9"/>
        <v>91.363636363636374</v>
      </c>
      <c r="K47" s="138">
        <v>59</v>
      </c>
      <c r="L47" s="138">
        <v>56</v>
      </c>
      <c r="M47" s="146">
        <f t="shared" si="3"/>
        <v>97.916666666666671</v>
      </c>
      <c r="N47" s="138">
        <v>2</v>
      </c>
      <c r="O47" s="138">
        <v>4</v>
      </c>
      <c r="P47" s="138">
        <v>69</v>
      </c>
      <c r="Q47" s="147">
        <f t="shared" si="4"/>
        <v>84.403669724770651</v>
      </c>
      <c r="R47" s="138">
        <v>8</v>
      </c>
      <c r="S47" s="148">
        <f t="shared" si="5"/>
        <v>90</v>
      </c>
      <c r="T47" s="138">
        <v>92</v>
      </c>
      <c r="U47" s="138">
        <v>73</v>
      </c>
      <c r="V47" s="139">
        <f t="shared" si="6"/>
        <v>91.25</v>
      </c>
      <c r="W47" s="37">
        <f t="shared" si="7"/>
        <v>91.52797470113984</v>
      </c>
      <c r="X47" s="37">
        <f>VLOOKUP(W47,'Grade Range'!$A$2:$B$11,2)</f>
        <v>1.5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2020101052</v>
      </c>
      <c r="D48" s="138" t="s">
        <v>142</v>
      </c>
      <c r="E48" s="143"/>
      <c r="F48" s="144">
        <f t="shared" si="8"/>
        <v>1.5</v>
      </c>
      <c r="G48" s="138">
        <v>64</v>
      </c>
      <c r="H48" s="138">
        <v>87</v>
      </c>
      <c r="I48" s="138">
        <v>165</v>
      </c>
      <c r="J48" s="145">
        <f t="shared" si="9"/>
        <v>85.909090909090907</v>
      </c>
      <c r="K48" s="138">
        <v>55</v>
      </c>
      <c r="L48" s="138">
        <v>52</v>
      </c>
      <c r="M48" s="146">
        <f t="shared" si="3"/>
        <v>94.583333333333343</v>
      </c>
      <c r="N48" s="138">
        <v>2</v>
      </c>
      <c r="O48" s="138">
        <v>5</v>
      </c>
      <c r="P48" s="138">
        <v>97</v>
      </c>
      <c r="Q48" s="147">
        <f t="shared" si="4"/>
        <v>97.706422018348633</v>
      </c>
      <c r="R48" s="138">
        <v>8</v>
      </c>
      <c r="S48" s="148">
        <f t="shared" si="5"/>
        <v>90</v>
      </c>
      <c r="T48" s="138">
        <v>98</v>
      </c>
      <c r="U48" s="138">
        <v>97</v>
      </c>
      <c r="V48" s="139">
        <f t="shared" si="6"/>
        <v>98.75</v>
      </c>
      <c r="W48" s="37">
        <f t="shared" si="7"/>
        <v>93.470357242146235</v>
      </c>
      <c r="X48" s="37">
        <f>VLOOKUP(W48,'Grade Range'!$A$2:$B$11,2)</f>
        <v>1.5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2020115271</v>
      </c>
      <c r="D49" s="138" t="s">
        <v>143</v>
      </c>
      <c r="E49" s="143"/>
      <c r="F49" s="144">
        <f t="shared" si="8"/>
        <v>2</v>
      </c>
      <c r="G49" s="138">
        <v>74</v>
      </c>
      <c r="H49" s="138">
        <v>90</v>
      </c>
      <c r="I49" s="138">
        <v>107</v>
      </c>
      <c r="J49" s="145">
        <f t="shared" si="9"/>
        <v>80.795454545454547</v>
      </c>
      <c r="K49" s="138">
        <v>36</v>
      </c>
      <c r="L49" s="138">
        <v>37</v>
      </c>
      <c r="M49" s="146">
        <f t="shared" si="3"/>
        <v>80.416666666666657</v>
      </c>
      <c r="N49" s="138">
        <v>0</v>
      </c>
      <c r="O49" s="138">
        <v>7</v>
      </c>
      <c r="P49" s="138">
        <v>83</v>
      </c>
      <c r="Q49" s="147">
        <f t="shared" si="4"/>
        <v>91.284403669724782</v>
      </c>
      <c r="R49" s="138">
        <v>8</v>
      </c>
      <c r="S49" s="148">
        <f t="shared" si="5"/>
        <v>90</v>
      </c>
      <c r="T49" s="138">
        <v>88</v>
      </c>
      <c r="U49" s="138">
        <v>94</v>
      </c>
      <c r="V49" s="139">
        <f t="shared" si="6"/>
        <v>95.5</v>
      </c>
      <c r="W49" s="37">
        <f t="shared" si="7"/>
        <v>87.16463024742842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2020101137</v>
      </c>
      <c r="D50" s="138" t="s">
        <v>144</v>
      </c>
      <c r="E50" s="143"/>
      <c r="F50" s="144">
        <f t="shared" si="8"/>
        <v>2</v>
      </c>
      <c r="G50" s="138">
        <v>76</v>
      </c>
      <c r="H50" s="138">
        <v>67</v>
      </c>
      <c r="I50" s="138">
        <v>145</v>
      </c>
      <c r="J50" s="145">
        <f t="shared" si="9"/>
        <v>82.72727272727272</v>
      </c>
      <c r="K50" s="138">
        <v>44</v>
      </c>
      <c r="L50" s="138">
        <v>35</v>
      </c>
      <c r="M50" s="146">
        <f t="shared" si="3"/>
        <v>82.916666666666657</v>
      </c>
      <c r="N50" s="138">
        <v>0</v>
      </c>
      <c r="O50" s="138">
        <v>4</v>
      </c>
      <c r="P50" s="138">
        <v>78</v>
      </c>
      <c r="Q50" s="147">
        <f t="shared" si="4"/>
        <v>87.614678899082577</v>
      </c>
      <c r="R50" s="138">
        <v>9</v>
      </c>
      <c r="S50" s="148">
        <f t="shared" si="5"/>
        <v>95</v>
      </c>
      <c r="T50" s="138">
        <v>70</v>
      </c>
      <c r="U50" s="138">
        <v>95</v>
      </c>
      <c r="V50" s="139">
        <f t="shared" si="6"/>
        <v>91.25</v>
      </c>
      <c r="W50" s="37">
        <f t="shared" si="7"/>
        <v>86.668716986377532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2020101174</v>
      </c>
      <c r="D51" s="138" t="s">
        <v>145</v>
      </c>
      <c r="E51" s="143"/>
      <c r="F51" s="144">
        <f t="shared" si="8"/>
        <v>1.5</v>
      </c>
      <c r="G51" s="138">
        <v>96</v>
      </c>
      <c r="H51" s="138">
        <v>88</v>
      </c>
      <c r="I51" s="138">
        <v>174</v>
      </c>
      <c r="J51" s="145">
        <f t="shared" si="9"/>
        <v>90.681818181818187</v>
      </c>
      <c r="K51" s="138">
        <v>54</v>
      </c>
      <c r="L51" s="138">
        <v>45</v>
      </c>
      <c r="M51" s="146">
        <f t="shared" si="3"/>
        <v>91.25</v>
      </c>
      <c r="N51" s="138">
        <v>2</v>
      </c>
      <c r="O51" s="138">
        <v>7</v>
      </c>
      <c r="P51" s="138">
        <v>70</v>
      </c>
      <c r="Q51" s="147">
        <f t="shared" si="4"/>
        <v>86.238532110091739</v>
      </c>
      <c r="R51" s="138">
        <v>10</v>
      </c>
      <c r="S51" s="148">
        <f t="shared" si="5"/>
        <v>100</v>
      </c>
      <c r="T51" s="138">
        <v>90</v>
      </c>
      <c r="U51" s="138">
        <v>91</v>
      </c>
      <c r="V51" s="139">
        <f t="shared" si="6"/>
        <v>95.25</v>
      </c>
      <c r="W51" s="37">
        <f t="shared" si="7"/>
        <v>91.965325271059214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2020101199</v>
      </c>
      <c r="D52" s="138" t="s">
        <v>146</v>
      </c>
      <c r="E52" s="143"/>
      <c r="F52" s="144">
        <f t="shared" si="8"/>
        <v>2</v>
      </c>
      <c r="G52" s="138">
        <v>84</v>
      </c>
      <c r="H52" s="138">
        <v>61</v>
      </c>
      <c r="I52" s="138">
        <v>125</v>
      </c>
      <c r="J52" s="145">
        <f t="shared" si="9"/>
        <v>80.681818181818187</v>
      </c>
      <c r="K52" s="138">
        <v>44</v>
      </c>
      <c r="L52" s="138">
        <v>52</v>
      </c>
      <c r="M52" s="146">
        <f t="shared" si="3"/>
        <v>90</v>
      </c>
      <c r="N52" s="138">
        <v>0</v>
      </c>
      <c r="O52" s="138">
        <v>4</v>
      </c>
      <c r="P52" s="138">
        <v>92</v>
      </c>
      <c r="Q52" s="147">
        <f t="shared" si="4"/>
        <v>94.036697247706428</v>
      </c>
      <c r="R52" s="138">
        <v>9</v>
      </c>
      <c r="S52" s="148">
        <f t="shared" si="5"/>
        <v>95</v>
      </c>
      <c r="T52" s="138">
        <v>85</v>
      </c>
      <c r="U52" s="138">
        <v>72</v>
      </c>
      <c r="V52" s="139">
        <f t="shared" si="6"/>
        <v>89.25</v>
      </c>
      <c r="W52" s="37">
        <f t="shared" si="7"/>
        <v>87.835050041701408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2020101318</v>
      </c>
      <c r="D53" s="138" t="s">
        <v>147</v>
      </c>
      <c r="E53" s="143"/>
      <c r="F53" s="144">
        <f t="shared" si="8"/>
        <v>1.5</v>
      </c>
      <c r="G53" s="138">
        <v>99</v>
      </c>
      <c r="H53" s="138">
        <v>105</v>
      </c>
      <c r="I53" s="138">
        <v>135</v>
      </c>
      <c r="J53" s="145">
        <f t="shared" si="9"/>
        <v>88.52272727272728</v>
      </c>
      <c r="K53" s="138">
        <v>46</v>
      </c>
      <c r="L53" s="138">
        <v>56</v>
      </c>
      <c r="M53" s="146">
        <f t="shared" si="3"/>
        <v>92.5</v>
      </c>
      <c r="N53" s="138">
        <v>0</v>
      </c>
      <c r="O53" s="138">
        <v>7</v>
      </c>
      <c r="P53" s="138">
        <v>75</v>
      </c>
      <c r="Q53" s="147">
        <f t="shared" si="4"/>
        <v>87.614678899082577</v>
      </c>
      <c r="R53" s="138">
        <v>9</v>
      </c>
      <c r="S53" s="148">
        <f t="shared" si="5"/>
        <v>95</v>
      </c>
      <c r="T53" s="138">
        <v>90</v>
      </c>
      <c r="U53" s="138">
        <v>95</v>
      </c>
      <c r="V53" s="139">
        <f t="shared" si="6"/>
        <v>96.25</v>
      </c>
      <c r="W53" s="37">
        <f t="shared" si="7"/>
        <v>91.824020016680578</v>
      </c>
      <c r="X53" s="37">
        <f>VLOOKUP(W53,'Grade Range'!$A$2:$B$11,2)</f>
        <v>1.5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2020117080</v>
      </c>
      <c r="D54" s="138" t="s">
        <v>148</v>
      </c>
      <c r="E54" s="143"/>
      <c r="F54" s="144">
        <f t="shared" si="8"/>
        <v>1.75</v>
      </c>
      <c r="G54" s="138">
        <v>81</v>
      </c>
      <c r="H54" s="138">
        <v>85</v>
      </c>
      <c r="I54" s="138">
        <v>194</v>
      </c>
      <c r="J54" s="145">
        <f t="shared" si="9"/>
        <v>90.909090909090907</v>
      </c>
      <c r="K54" s="138">
        <v>36</v>
      </c>
      <c r="L54" s="138">
        <v>49</v>
      </c>
      <c r="M54" s="146">
        <f t="shared" si="3"/>
        <v>85.416666666666671</v>
      </c>
      <c r="N54" s="138">
        <v>0</v>
      </c>
      <c r="O54" s="138">
        <v>4</v>
      </c>
      <c r="P54" s="138">
        <v>72</v>
      </c>
      <c r="Q54" s="147">
        <f t="shared" si="4"/>
        <v>84.862385321100916</v>
      </c>
      <c r="R54" s="138">
        <v>8</v>
      </c>
      <c r="S54" s="148">
        <f t="shared" si="5"/>
        <v>90</v>
      </c>
      <c r="T54" s="138">
        <v>84</v>
      </c>
      <c r="U54" s="138">
        <v>81</v>
      </c>
      <c r="V54" s="139">
        <f t="shared" si="6"/>
        <v>91.25</v>
      </c>
      <c r="W54" s="37">
        <f t="shared" si="7"/>
        <v>88.960418404225749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2020115139</v>
      </c>
      <c r="D55" s="138" t="s">
        <v>149</v>
      </c>
      <c r="E55" s="143"/>
      <c r="F55" s="144">
        <f t="shared" si="8"/>
        <v>1.5</v>
      </c>
      <c r="G55" s="138">
        <v>118</v>
      </c>
      <c r="H55" s="138">
        <v>79</v>
      </c>
      <c r="I55" s="138">
        <v>192</v>
      </c>
      <c r="J55" s="145">
        <f t="shared" si="9"/>
        <v>94.204545454545453</v>
      </c>
      <c r="K55" s="138">
        <v>49</v>
      </c>
      <c r="L55" s="138">
        <v>49</v>
      </c>
      <c r="M55" s="146">
        <f t="shared" si="3"/>
        <v>90.833333333333343</v>
      </c>
      <c r="N55" s="138">
        <v>2</v>
      </c>
      <c r="O55" s="138">
        <v>7</v>
      </c>
      <c r="P55" s="138">
        <v>95</v>
      </c>
      <c r="Q55" s="147">
        <f t="shared" si="4"/>
        <v>97.706422018348633</v>
      </c>
      <c r="R55" s="138">
        <v>9</v>
      </c>
      <c r="S55" s="148">
        <f t="shared" si="5"/>
        <v>95</v>
      </c>
      <c r="T55" s="138">
        <v>86</v>
      </c>
      <c r="U55" s="138">
        <v>81</v>
      </c>
      <c r="V55" s="139">
        <f t="shared" si="6"/>
        <v>91.75</v>
      </c>
      <c r="W55" s="37">
        <f t="shared" si="7"/>
        <v>93.358993605782587</v>
      </c>
      <c r="X55" s="37">
        <f>VLOOKUP(W55,'Grade Range'!$A$2:$B$11,2)</f>
        <v>1.5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2020115367</v>
      </c>
      <c r="D56" s="138" t="s">
        <v>150</v>
      </c>
      <c r="E56" s="143"/>
      <c r="F56" s="144">
        <f t="shared" si="8"/>
        <v>1.5</v>
      </c>
      <c r="G56" s="138">
        <v>89</v>
      </c>
      <c r="H56" s="138">
        <v>75</v>
      </c>
      <c r="I56" s="138">
        <v>200</v>
      </c>
      <c r="J56" s="145">
        <f t="shared" si="9"/>
        <v>91.363636363636374</v>
      </c>
      <c r="K56" s="138">
        <v>60</v>
      </c>
      <c r="L56" s="138">
        <v>44</v>
      </c>
      <c r="M56" s="146">
        <f t="shared" si="3"/>
        <v>93.333333333333343</v>
      </c>
      <c r="N56" s="138">
        <v>1</v>
      </c>
      <c r="O56" s="138">
        <v>5</v>
      </c>
      <c r="P56" s="138">
        <v>70</v>
      </c>
      <c r="Q56" s="147">
        <f t="shared" si="4"/>
        <v>84.862385321100916</v>
      </c>
      <c r="R56" s="138">
        <v>8</v>
      </c>
      <c r="S56" s="148">
        <f t="shared" si="5"/>
        <v>90</v>
      </c>
      <c r="T56" s="138">
        <v>99</v>
      </c>
      <c r="U56" s="138">
        <v>93</v>
      </c>
      <c r="V56" s="139">
        <f t="shared" si="6"/>
        <v>98</v>
      </c>
      <c r="W56" s="37">
        <f t="shared" si="7"/>
        <v>92.705115373922723</v>
      </c>
      <c r="X56" s="37">
        <f>VLOOKUP(W56,'Grade Range'!$A$2:$B$11,2)</f>
        <v>1.5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2020117421</v>
      </c>
      <c r="D57" s="138" t="s">
        <v>151</v>
      </c>
      <c r="E57" s="143"/>
      <c r="F57" s="144">
        <f t="shared" si="8"/>
        <v>1.75</v>
      </c>
      <c r="G57" s="138">
        <v>80</v>
      </c>
      <c r="H57" s="138">
        <v>76</v>
      </c>
      <c r="I57" s="138">
        <v>108</v>
      </c>
      <c r="J57" s="145">
        <f t="shared" si="9"/>
        <v>80</v>
      </c>
      <c r="K57" s="138">
        <v>49</v>
      </c>
      <c r="L57" s="138">
        <v>59</v>
      </c>
      <c r="M57" s="146">
        <f t="shared" si="3"/>
        <v>95</v>
      </c>
      <c r="N57" s="138">
        <v>2</v>
      </c>
      <c r="O57" s="138">
        <v>7</v>
      </c>
      <c r="P57" s="138">
        <v>96</v>
      </c>
      <c r="Q57" s="147">
        <f t="shared" si="4"/>
        <v>98.165137614678898</v>
      </c>
      <c r="R57" s="138">
        <v>8</v>
      </c>
      <c r="S57" s="148">
        <f t="shared" si="5"/>
        <v>90</v>
      </c>
      <c r="T57" s="138">
        <v>76</v>
      </c>
      <c r="U57" s="138">
        <v>90</v>
      </c>
      <c r="V57" s="139">
        <f t="shared" si="6"/>
        <v>91.5</v>
      </c>
      <c r="W57" s="37">
        <f t="shared" si="7"/>
        <v>89.674770642201835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2020115235</v>
      </c>
      <c r="D58" s="138" t="s">
        <v>152</v>
      </c>
      <c r="E58" s="143"/>
      <c r="F58" s="144">
        <f t="shared" si="8"/>
        <v>1.5</v>
      </c>
      <c r="G58" s="138">
        <v>109</v>
      </c>
      <c r="H58" s="138">
        <v>108</v>
      </c>
      <c r="I58" s="138">
        <v>101</v>
      </c>
      <c r="J58" s="145">
        <f t="shared" si="9"/>
        <v>86.13636363636364</v>
      </c>
      <c r="K58" s="138">
        <v>47</v>
      </c>
      <c r="L58" s="138">
        <v>49</v>
      </c>
      <c r="M58" s="146">
        <f t="shared" si="3"/>
        <v>90</v>
      </c>
      <c r="N58" s="138">
        <v>0</v>
      </c>
      <c r="O58" s="138">
        <v>6</v>
      </c>
      <c r="P58" s="138">
        <v>99</v>
      </c>
      <c r="Q58" s="147">
        <f t="shared" si="4"/>
        <v>98.165137614678898</v>
      </c>
      <c r="R58" s="138">
        <v>9</v>
      </c>
      <c r="S58" s="148">
        <f t="shared" si="5"/>
        <v>95</v>
      </c>
      <c r="T58" s="138">
        <v>83</v>
      </c>
      <c r="U58" s="138">
        <v>88</v>
      </c>
      <c r="V58" s="139">
        <f t="shared" si="6"/>
        <v>92.75</v>
      </c>
      <c r="W58" s="37">
        <f t="shared" si="7"/>
        <v>91.140679733110929</v>
      </c>
      <c r="X58" s="37">
        <f>VLOOKUP(W58,'Grade Range'!$A$2:$B$11,2)</f>
        <v>1.5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2020115211</v>
      </c>
      <c r="D59" s="138" t="s">
        <v>153</v>
      </c>
      <c r="E59" s="143"/>
      <c r="F59" s="144">
        <f t="shared" si="8"/>
        <v>1.75</v>
      </c>
      <c r="G59" s="138">
        <v>60</v>
      </c>
      <c r="H59" s="138">
        <v>71</v>
      </c>
      <c r="I59" s="138">
        <v>186</v>
      </c>
      <c r="J59" s="145">
        <f t="shared" si="9"/>
        <v>86.02272727272728</v>
      </c>
      <c r="K59" s="138">
        <v>54</v>
      </c>
      <c r="L59" s="138">
        <v>49</v>
      </c>
      <c r="M59" s="146">
        <f t="shared" si="3"/>
        <v>92.916666666666657</v>
      </c>
      <c r="N59" s="138">
        <v>0</v>
      </c>
      <c r="O59" s="138">
        <v>5</v>
      </c>
      <c r="P59" s="138">
        <v>95</v>
      </c>
      <c r="Q59" s="147">
        <f t="shared" si="4"/>
        <v>95.871559633027516</v>
      </c>
      <c r="R59" s="138">
        <v>9</v>
      </c>
      <c r="S59" s="148">
        <f t="shared" si="5"/>
        <v>95</v>
      </c>
      <c r="T59" s="138">
        <v>81</v>
      </c>
      <c r="U59" s="138">
        <v>78</v>
      </c>
      <c r="V59" s="139">
        <f t="shared" si="6"/>
        <v>89.75</v>
      </c>
      <c r="W59" s="37">
        <f t="shared" si="7"/>
        <v>90.445885460105643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2020101987</v>
      </c>
      <c r="D60" s="138" t="s">
        <v>154</v>
      </c>
      <c r="E60" s="143"/>
      <c r="F60" s="144">
        <f t="shared" si="8"/>
        <v>1.75</v>
      </c>
      <c r="G60" s="138">
        <v>94</v>
      </c>
      <c r="H60" s="138">
        <v>109</v>
      </c>
      <c r="I60" s="138">
        <v>126</v>
      </c>
      <c r="J60" s="145">
        <f t="shared" si="9"/>
        <v>87.386363636363626</v>
      </c>
      <c r="K60" s="138">
        <v>51</v>
      </c>
      <c r="L60" s="138">
        <v>45</v>
      </c>
      <c r="M60" s="146">
        <f t="shared" si="3"/>
        <v>90</v>
      </c>
      <c r="N60" s="138">
        <v>2</v>
      </c>
      <c r="O60" s="138">
        <v>7</v>
      </c>
      <c r="P60" s="138">
        <v>96</v>
      </c>
      <c r="Q60" s="147">
        <f t="shared" si="4"/>
        <v>98.165137614678898</v>
      </c>
      <c r="R60" s="138">
        <v>8</v>
      </c>
      <c r="S60" s="148">
        <f t="shared" si="5"/>
        <v>90</v>
      </c>
      <c r="T60" s="138">
        <v>85</v>
      </c>
      <c r="U60" s="138">
        <v>75</v>
      </c>
      <c r="V60" s="139">
        <f t="shared" si="6"/>
        <v>90</v>
      </c>
      <c r="W60" s="37">
        <f t="shared" si="7"/>
        <v>90.440679733110926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2020115018</v>
      </c>
      <c r="D61" s="138" t="s">
        <v>155</v>
      </c>
      <c r="E61" s="143"/>
      <c r="F61" s="144">
        <f t="shared" si="8"/>
        <v>1.5</v>
      </c>
      <c r="G61" s="138">
        <v>104</v>
      </c>
      <c r="H61" s="138">
        <v>115</v>
      </c>
      <c r="I61" s="138">
        <v>185</v>
      </c>
      <c r="J61" s="145">
        <f t="shared" si="9"/>
        <v>95.909090909090907</v>
      </c>
      <c r="K61" s="138">
        <v>57</v>
      </c>
      <c r="L61" s="138">
        <v>44</v>
      </c>
      <c r="M61" s="146">
        <f t="shared" si="3"/>
        <v>92.083333333333343</v>
      </c>
      <c r="N61" s="138">
        <v>2</v>
      </c>
      <c r="O61" s="138">
        <v>7</v>
      </c>
      <c r="P61" s="138">
        <v>91</v>
      </c>
      <c r="Q61" s="147">
        <f t="shared" si="4"/>
        <v>95.871559633027516</v>
      </c>
      <c r="R61" s="138">
        <v>10</v>
      </c>
      <c r="S61" s="148">
        <f t="shared" si="5"/>
        <v>100</v>
      </c>
      <c r="T61" s="138">
        <v>76</v>
      </c>
      <c r="U61" s="138">
        <v>87</v>
      </c>
      <c r="V61" s="139">
        <f t="shared" si="6"/>
        <v>90.75</v>
      </c>
      <c r="W61" s="37">
        <f t="shared" si="7"/>
        <v>93.795127884348062</v>
      </c>
      <c r="X61" s="37">
        <f>VLOOKUP(W61,'Grade Range'!$A$2:$B$11,2)</f>
        <v>1.5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2020108563</v>
      </c>
      <c r="D62" s="138" t="s">
        <v>156</v>
      </c>
      <c r="E62" s="143"/>
      <c r="F62" s="144">
        <f t="shared" si="8"/>
        <v>1.75</v>
      </c>
      <c r="G62" s="138">
        <v>62</v>
      </c>
      <c r="H62" s="138">
        <v>86</v>
      </c>
      <c r="I62" s="138">
        <v>179</v>
      </c>
      <c r="J62" s="145">
        <f t="shared" si="9"/>
        <v>87.159090909090907</v>
      </c>
      <c r="K62" s="138">
        <v>48</v>
      </c>
      <c r="L62" s="138">
        <v>48</v>
      </c>
      <c r="M62" s="146">
        <f t="shared" si="3"/>
        <v>90</v>
      </c>
      <c r="N62" s="138">
        <v>2</v>
      </c>
      <c r="O62" s="138">
        <v>5</v>
      </c>
      <c r="P62" s="138">
        <v>100</v>
      </c>
      <c r="Q62" s="147">
        <f t="shared" si="4"/>
        <v>99.082568807339442</v>
      </c>
      <c r="R62" s="138">
        <v>8</v>
      </c>
      <c r="S62" s="148">
        <f t="shared" si="5"/>
        <v>90</v>
      </c>
      <c r="T62" s="138">
        <v>80</v>
      </c>
      <c r="U62" s="138">
        <v>83</v>
      </c>
      <c r="V62" s="139">
        <f t="shared" si="6"/>
        <v>90.75</v>
      </c>
      <c r="W62" s="37">
        <f t="shared" si="7"/>
        <v>90.735112593828177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2020115432</v>
      </c>
      <c r="D63" s="138" t="s">
        <v>157</v>
      </c>
      <c r="E63" s="143"/>
      <c r="F63" s="144">
        <f t="shared" si="8"/>
        <v>1.75</v>
      </c>
      <c r="G63" s="138">
        <v>98</v>
      </c>
      <c r="H63" s="138">
        <v>60</v>
      </c>
      <c r="I63" s="138">
        <v>139</v>
      </c>
      <c r="J63" s="145">
        <f t="shared" si="9"/>
        <v>83.75</v>
      </c>
      <c r="K63" s="138">
        <v>55</v>
      </c>
      <c r="L63" s="138">
        <v>50</v>
      </c>
      <c r="M63" s="146">
        <f t="shared" si="3"/>
        <v>93.75</v>
      </c>
      <c r="N63" s="138">
        <v>0</v>
      </c>
      <c r="O63" s="138">
        <v>5</v>
      </c>
      <c r="P63" s="138">
        <v>73</v>
      </c>
      <c r="Q63" s="147">
        <f t="shared" si="4"/>
        <v>85.77981651376146</v>
      </c>
      <c r="R63" s="138">
        <v>10</v>
      </c>
      <c r="S63" s="148">
        <f t="shared" si="5"/>
        <v>100</v>
      </c>
      <c r="T63" s="138">
        <v>79</v>
      </c>
      <c r="U63" s="138">
        <v>81</v>
      </c>
      <c r="V63" s="139">
        <f t="shared" si="6"/>
        <v>90</v>
      </c>
      <c r="W63" s="37">
        <f t="shared" si="7"/>
        <v>88.741972477064223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2020115457</v>
      </c>
      <c r="D64" s="138" t="s">
        <v>158</v>
      </c>
      <c r="E64" s="143"/>
      <c r="F64" s="144">
        <f t="shared" si="8"/>
        <v>1.75</v>
      </c>
      <c r="G64" s="138">
        <v>120</v>
      </c>
      <c r="H64" s="138">
        <v>112</v>
      </c>
      <c r="I64" s="138">
        <v>103</v>
      </c>
      <c r="J64" s="145">
        <f t="shared" si="9"/>
        <v>88.068181818181813</v>
      </c>
      <c r="K64" s="138">
        <v>40</v>
      </c>
      <c r="L64" s="138">
        <v>53</v>
      </c>
      <c r="M64" s="146">
        <f t="shared" si="3"/>
        <v>88.75</v>
      </c>
      <c r="N64" s="138">
        <v>1</v>
      </c>
      <c r="O64" s="138">
        <v>7</v>
      </c>
      <c r="P64" s="138">
        <v>81</v>
      </c>
      <c r="Q64" s="147">
        <f t="shared" si="4"/>
        <v>90.825688073394502</v>
      </c>
      <c r="R64" s="138">
        <v>8</v>
      </c>
      <c r="S64" s="148">
        <f t="shared" si="5"/>
        <v>90</v>
      </c>
      <c r="T64" s="138">
        <v>98</v>
      </c>
      <c r="U64" s="138">
        <v>73</v>
      </c>
      <c r="V64" s="139">
        <f t="shared" si="6"/>
        <v>92.75</v>
      </c>
      <c r="W64" s="37">
        <f t="shared" si="7"/>
        <v>90.119307756463726</v>
      </c>
      <c r="X64" s="37">
        <f>VLOOKUP(W64,'Grade Range'!$A$2:$B$11,2)</f>
        <v>1.75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O5" s="72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6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6" t="s">
        <v>82</v>
      </c>
      <c r="AI9" s="165" t="s">
        <v>14</v>
      </c>
      <c r="AJ9" s="161"/>
      <c r="AK9" s="161"/>
      <c r="AL9" s="162"/>
    </row>
    <row r="10" spans="1:38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5"/>
      <c r="D11" s="155"/>
      <c r="E11" s="51"/>
      <c r="F11" s="159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4"/>
      <c r="AJ51" s="174"/>
      <c r="AK51" s="174"/>
      <c r="AL51" s="1"/>
    </row>
    <row r="52" spans="1:38" ht="27.65" customHeight="1" x14ac:dyDescent="0.25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5" customHeight="1" x14ac:dyDescent="0.25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