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nde\Downloads\CAPS\2nd sem\BSIT 1A\"/>
    </mc:Choice>
  </mc:AlternateContent>
  <xr:revisionPtr revIDLastSave="0" documentId="13_ncr:1_{DF150905-3307-4278-8E9E-09D72671F995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sample!$A$12:$Z$43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V13" i="4" l="1"/>
  <c r="J13" i="4"/>
  <c r="M13" i="4"/>
  <c r="S13" i="4"/>
  <c r="J44" i="4"/>
  <c r="M44" i="4"/>
  <c r="S44" i="4"/>
  <c r="V44" i="4"/>
  <c r="J45" i="4"/>
  <c r="M45" i="4"/>
  <c r="S45" i="4"/>
  <c r="V45" i="4"/>
  <c r="J46" i="4"/>
  <c r="M46" i="4"/>
  <c r="S46" i="4"/>
  <c r="V46" i="4"/>
  <c r="J47" i="4"/>
  <c r="M47" i="4"/>
  <c r="S47" i="4"/>
  <c r="V47" i="4"/>
  <c r="J48" i="4"/>
  <c r="M48" i="4"/>
  <c r="Q48" i="4"/>
  <c r="S48" i="4"/>
  <c r="V48" i="4"/>
  <c r="J49" i="4"/>
  <c r="M49" i="4"/>
  <c r="S49" i="4"/>
  <c r="V49" i="4"/>
  <c r="J50" i="4"/>
  <c r="M50" i="4"/>
  <c r="S50" i="4"/>
  <c r="V50" i="4"/>
  <c r="J51" i="4"/>
  <c r="M51" i="4"/>
  <c r="S51" i="4"/>
  <c r="V51" i="4"/>
  <c r="J15" i="4"/>
  <c r="M15" i="4"/>
  <c r="S15" i="4"/>
  <c r="V15" i="4"/>
  <c r="J28" i="4"/>
  <c r="M28" i="4"/>
  <c r="S28" i="4"/>
  <c r="V28" i="4"/>
  <c r="J26" i="4"/>
  <c r="M26" i="4"/>
  <c r="S26" i="4"/>
  <c r="V26" i="4"/>
  <c r="J24" i="4"/>
  <c r="M24" i="4"/>
  <c r="S24" i="4"/>
  <c r="V24" i="4"/>
  <c r="M9" i="11"/>
  <c r="V33" i="4"/>
  <c r="S33" i="4"/>
  <c r="P11" i="4"/>
  <c r="Q43" i="4" s="1"/>
  <c r="M33" i="4"/>
  <c r="J21" i="4"/>
  <c r="J18" i="4"/>
  <c r="J27" i="4"/>
  <c r="J39" i="4"/>
  <c r="J25" i="4"/>
  <c r="J16" i="4"/>
  <c r="J23" i="4"/>
  <c r="J32" i="4"/>
  <c r="J19" i="4"/>
  <c r="J34" i="4"/>
  <c r="J20" i="4"/>
  <c r="J37" i="4"/>
  <c r="J36" i="4"/>
  <c r="J31" i="4"/>
  <c r="J14" i="4"/>
  <c r="J29" i="4"/>
  <c r="J40" i="4"/>
  <c r="J43" i="4"/>
  <c r="J42" i="4"/>
  <c r="J38" i="4"/>
  <c r="J22" i="4"/>
  <c r="J41" i="4"/>
  <c r="J35" i="4"/>
  <c r="J30" i="4"/>
  <c r="J17" i="4"/>
  <c r="J3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W48" i="4" l="1"/>
  <c r="X48" i="4" s="1"/>
  <c r="Y48" i="4" s="1"/>
  <c r="Q51" i="4"/>
  <c r="W51" i="4" s="1"/>
  <c r="X51" i="4" s="1"/>
  <c r="Y51" i="4" s="1"/>
  <c r="Q45" i="4"/>
  <c r="W45" i="4" s="1"/>
  <c r="X45" i="4" s="1"/>
  <c r="Y45" i="4" s="1"/>
  <c r="Q13" i="4"/>
  <c r="W13" i="4" s="1"/>
  <c r="X13" i="4" s="1"/>
  <c r="Y13" i="4" s="1"/>
  <c r="Q49" i="4"/>
  <c r="W49" i="4" s="1"/>
  <c r="X49" i="4" s="1"/>
  <c r="F49" i="4" s="1"/>
  <c r="Q46" i="4"/>
  <c r="W46" i="4" s="1"/>
  <c r="X46" i="4" s="1"/>
  <c r="F46" i="4" s="1"/>
  <c r="Q44" i="4"/>
  <c r="W44" i="4" s="1"/>
  <c r="X44" i="4" s="1"/>
  <c r="Q50" i="4"/>
  <c r="W50" i="4" s="1"/>
  <c r="X50" i="4" s="1"/>
  <c r="F50" i="4" s="1"/>
  <c r="Q47" i="4"/>
  <c r="W47" i="4" s="1"/>
  <c r="X47" i="4" s="1"/>
  <c r="Q28" i="4"/>
  <c r="W28" i="4" s="1"/>
  <c r="X28" i="4" s="1"/>
  <c r="F28" i="4" s="1"/>
  <c r="Q24" i="4"/>
  <c r="W24" i="4" s="1"/>
  <c r="X24" i="4" s="1"/>
  <c r="F24" i="4" s="1"/>
  <c r="Q15" i="4"/>
  <c r="W15" i="4" s="1"/>
  <c r="X15" i="4" s="1"/>
  <c r="F15" i="4" s="1"/>
  <c r="Q26" i="4"/>
  <c r="W26" i="4" s="1"/>
  <c r="X26" i="4" s="1"/>
  <c r="F26" i="4" s="1"/>
  <c r="Q38" i="4"/>
  <c r="Q27" i="4"/>
  <c r="Q19" i="4"/>
  <c r="Q18" i="4"/>
  <c r="Q29" i="4"/>
  <c r="Q40" i="4"/>
  <c r="Q21" i="4"/>
  <c r="Q37" i="4"/>
  <c r="Q42" i="4"/>
  <c r="Q33" i="4"/>
  <c r="W33" i="4" s="1"/>
  <c r="Q17" i="4"/>
  <c r="Q23" i="4"/>
  <c r="Q35" i="4"/>
  <c r="Q25" i="4"/>
  <c r="Q14" i="4"/>
  <c r="Q30" i="4"/>
  <c r="Q31" i="4"/>
  <c r="Q16" i="4"/>
  <c r="Q20" i="4"/>
  <c r="Q36" i="4"/>
  <c r="Q41" i="4"/>
  <c r="Q32" i="4"/>
  <c r="Q22" i="4"/>
  <c r="Q34" i="4"/>
  <c r="Q39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39" i="4"/>
  <c r="M23" i="4"/>
  <c r="M29" i="4"/>
  <c r="M42" i="4"/>
  <c r="M41" i="4"/>
  <c r="M17" i="4"/>
  <c r="M21" i="4"/>
  <c r="M25" i="4"/>
  <c r="M34" i="4"/>
  <c r="M20" i="4"/>
  <c r="M37" i="4"/>
  <c r="M36" i="4"/>
  <c r="M40" i="4"/>
  <c r="M43" i="4"/>
  <c r="M38" i="4"/>
  <c r="M18" i="4"/>
  <c r="M16" i="4"/>
  <c r="M32" i="4"/>
  <c r="M19" i="4"/>
  <c r="M35" i="4"/>
  <c r="M30" i="4"/>
  <c r="V18" i="4"/>
  <c r="V25" i="4"/>
  <c r="V22" i="4"/>
  <c r="V17" i="4"/>
  <c r="S17" i="4"/>
  <c r="V30" i="4"/>
  <c r="S30" i="4"/>
  <c r="V35" i="4"/>
  <c r="S35" i="4"/>
  <c r="V41" i="4"/>
  <c r="S41" i="4"/>
  <c r="S22" i="4"/>
  <c r="M22" i="4"/>
  <c r="V38" i="4"/>
  <c r="S38" i="4"/>
  <c r="V42" i="4"/>
  <c r="S42" i="4"/>
  <c r="V43" i="4"/>
  <c r="S43" i="4"/>
  <c r="V40" i="4"/>
  <c r="S40" i="4"/>
  <c r="V29" i="4"/>
  <c r="S29" i="4"/>
  <c r="V14" i="4"/>
  <c r="S14" i="4"/>
  <c r="M14" i="4"/>
  <c r="V31" i="4"/>
  <c r="S31" i="4"/>
  <c r="V36" i="4"/>
  <c r="S36" i="4"/>
  <c r="V37" i="4"/>
  <c r="S37" i="4"/>
  <c r="V20" i="4"/>
  <c r="S20" i="4"/>
  <c r="V34" i="4"/>
  <c r="S34" i="4"/>
  <c r="V19" i="4"/>
  <c r="S19" i="4"/>
  <c r="V32" i="4"/>
  <c r="S32" i="4"/>
  <c r="V23" i="4"/>
  <c r="S23" i="4"/>
  <c r="V16" i="4"/>
  <c r="S16" i="4"/>
  <c r="S25" i="4"/>
  <c r="V39" i="4"/>
  <c r="S39" i="4"/>
  <c r="V27" i="4"/>
  <c r="S27" i="4"/>
  <c r="M27" i="4"/>
  <c r="S18" i="4"/>
  <c r="V21" i="4"/>
  <c r="S21" i="4"/>
  <c r="F48" i="4" l="1"/>
  <c r="F51" i="4"/>
  <c r="F45" i="4"/>
  <c r="Y50" i="4"/>
  <c r="F44" i="4"/>
  <c r="Y44" i="4"/>
  <c r="F47" i="4"/>
  <c r="Y47" i="4"/>
  <c r="Y46" i="4"/>
  <c r="Y49" i="4"/>
  <c r="Y26" i="4"/>
  <c r="Y24" i="4"/>
  <c r="Y15" i="4"/>
  <c r="Y28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X33" i="4"/>
  <c r="Y33" i="4" s="1"/>
  <c r="W32" i="4"/>
  <c r="X32" i="4" s="1"/>
  <c r="Y32" i="4" s="1"/>
  <c r="W43" i="4"/>
  <c r="X43" i="4" s="1"/>
  <c r="Y43" i="4" s="1"/>
  <c r="W25" i="4"/>
  <c r="X25" i="4" s="1"/>
  <c r="F25" i="4" s="1"/>
  <c r="W38" i="4"/>
  <c r="X38" i="4" s="1"/>
  <c r="F38" i="4" s="1"/>
  <c r="W35" i="4"/>
  <c r="X35" i="4" s="1"/>
  <c r="Y35" i="4" s="1"/>
  <c r="W17" i="4"/>
  <c r="X17" i="4" s="1"/>
  <c r="Y17" i="4" s="1"/>
  <c r="W29" i="4"/>
  <c r="X29" i="4" s="1"/>
  <c r="Y29" i="4" s="1"/>
  <c r="W30" i="4"/>
  <c r="X30" i="4" s="1"/>
  <c r="F30" i="4" s="1"/>
  <c r="W14" i="4"/>
  <c r="X14" i="4" s="1"/>
  <c r="Y14" i="4" s="1"/>
  <c r="W42" i="4"/>
  <c r="X42" i="4" s="1"/>
  <c r="F42" i="4" s="1"/>
  <c r="W36" i="4"/>
  <c r="X36" i="4" s="1"/>
  <c r="Y36" i="4" s="1"/>
  <c r="W27" i="4"/>
  <c r="X27" i="4" s="1"/>
  <c r="F27" i="4" s="1"/>
  <c r="W16" i="4"/>
  <c r="X16" i="4" s="1"/>
  <c r="F16" i="4" s="1"/>
  <c r="W40" i="4"/>
  <c r="X40" i="4" s="1"/>
  <c r="Y40" i="4" s="1"/>
  <c r="W34" i="4"/>
  <c r="X34" i="4" s="1"/>
  <c r="Y34" i="4" s="1"/>
  <c r="W21" i="4"/>
  <c r="X21" i="4" s="1"/>
  <c r="F21" i="4" s="1"/>
  <c r="W23" i="4"/>
  <c r="X23" i="4" s="1"/>
  <c r="Y23" i="4" s="1"/>
  <c r="W39" i="4"/>
  <c r="X39" i="4" s="1"/>
  <c r="F39" i="4" s="1"/>
  <c r="W18" i="4"/>
  <c r="X18" i="4" s="1"/>
  <c r="Y18" i="4" s="1"/>
  <c r="M31" i="4"/>
  <c r="W20" i="4"/>
  <c r="X20" i="4" s="1"/>
  <c r="Y20" i="4" s="1"/>
  <c r="W37" i="4"/>
  <c r="X37" i="4" s="1"/>
  <c r="F37" i="4" s="1"/>
  <c r="W41" i="4"/>
  <c r="X41" i="4" s="1"/>
  <c r="F41" i="4" s="1"/>
  <c r="W19" i="4"/>
  <c r="X19" i="4" s="1"/>
  <c r="F19" i="4" s="1"/>
  <c r="W22" i="4"/>
  <c r="X22" i="4" s="1"/>
  <c r="Y22" i="4" s="1"/>
  <c r="O44" i="5" l="1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1" i="4"/>
  <c r="X31" i="4" s="1"/>
  <c r="Y31" i="4" s="1"/>
  <c r="F40" i="4"/>
  <c r="Y21" i="4"/>
  <c r="Y19" i="4"/>
  <c r="F32" i="4"/>
  <c r="F13" i="4"/>
  <c r="Y25" i="4"/>
  <c r="Y30" i="4"/>
  <c r="F22" i="4"/>
  <c r="Y42" i="4"/>
  <c r="Y38" i="4"/>
  <c r="F35" i="4"/>
  <c r="F34" i="4"/>
  <c r="F17" i="4"/>
  <c r="F29" i="4"/>
  <c r="Y39" i="4"/>
  <c r="Y41" i="4"/>
  <c r="F20" i="4"/>
  <c r="Y16" i="4"/>
  <c r="F43" i="4"/>
  <c r="F33" i="4"/>
  <c r="F36" i="4"/>
  <c r="Y37" i="4"/>
  <c r="F23" i="4"/>
  <c r="Y27" i="4"/>
  <c r="F18" i="4"/>
  <c r="F14" i="4"/>
  <c r="AK44" i="5" l="1"/>
  <c r="AK43" i="5"/>
  <c r="F45" i="5"/>
  <c r="AK42" i="5"/>
  <c r="AK11" i="5" s="1"/>
  <c r="F3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<sst xmlns="http://schemas.openxmlformats.org/spreadsheetml/2006/main" count="243" uniqueCount="148">
  <si>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</si>
  <si>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</si>
  <si>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</si>
  <si>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</si>
  <si>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</si>
  <si>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</si>
  <si>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</si>
  <si>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</si>
  <si>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</si>
  <si>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</si>
  <si>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</si>
  <si>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</si>
  <si>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</si>
  <si>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</si>
  <si>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</si>
  <si>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</si>
  <si>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</si>
  <si>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</si>
  <si>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</si>
  <si>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</si>
  <si>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</si>
  <si>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</si>
  <si>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</si>
  <si>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</si>
  <si>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</si>
  <si>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</si>
  <si>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</si>
  <si>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</si>
  <si>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</si>
  <si>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</si>
  <si>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</si>
  <si>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</si>
  <si>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</si>
  <si>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</si>
  <si>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</si>
  <si>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</si>
  <si>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</si>
  <si>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</si>
  <si>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</si>
  <si>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</si>
  <si>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</si>
  <si>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</si>
  <si>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</si>
  <si>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</si>
  <si>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</si>
  <si>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</si>
  <si>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</si>
  <si>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</si>
  <si>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</si>
  <si>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</si>
  <si>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</si>
  <si>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</si>
  <si>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</si>
  <si>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</si>
  <si>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</si>
  <si>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</si>
  <si>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</si>
  <si>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</si>
  <si>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</si>
  <si>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</si>
  <si>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</si>
  <si>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</si>
  <si>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</si>
  <si>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</si>
  <si>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</si>
  <si>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</si>
  <si>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</si>
  <si>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</si>
  <si>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</si>
  <si>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</si>
  <si>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</si>
  <si>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</si>
  <si>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</si>
  <si>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</si>
  <si>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</si>
  <si>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</si>
  <si>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</si>
  <si>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</si>
  <si>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</si>
  <si>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</si>
  <si>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</si>
  <si>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</si>
  <si>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</si>
  <si>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</si>
  <si>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</si>
  <si>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</si>
  <si>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</si>
  <si>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</si>
  <si>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</si>
  <si>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</si>
  <si>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</si>
  <si>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</si>
  <si>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</si>
  <si>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</si>
  <si>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</si>
  <si>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</si>
  <si>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</si>
  <si>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</si>
  <si>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</si>
  <si>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</si>
  <si>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</si>
  <si>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</si>
  <si>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</si>
  <si>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</si>
  <si>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</si>
  <si>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Angeles, Patrick A.</t>
  </si>
  <si>
    <t>Belandres, Marc Jason V.</t>
  </si>
  <si>
    <t>Benavente, Angelica A.</t>
  </si>
  <si>
    <t>Bernardo, Jeanne Ruby H.</t>
  </si>
  <si>
    <t>Buenaventura, John Carlo C.</t>
  </si>
  <si>
    <t>Castro, Aliza Claire S.</t>
  </si>
  <si>
    <t>Corilla, Azriel Avi Y.</t>
  </si>
  <si>
    <t>Cristobal, Czarina Camille M.</t>
  </si>
  <si>
    <t>Cunanan, Evan Ernest L.</t>
  </si>
  <si>
    <t>Cuntapay, Jeric A.</t>
  </si>
  <si>
    <t>Curtan, Alwin Miguel</t>
  </si>
  <si>
    <t>De Vera, Blessie Grace R.</t>
  </si>
  <si>
    <t>Dela Cruz, Aldrin Ver S.</t>
  </si>
  <si>
    <t>Esquilador, Eunice Joy L.</t>
  </si>
  <si>
    <t>Gatdula, Ariane Krystel A.</t>
  </si>
  <si>
    <t>Hermogenes, Robert Andrei DC.</t>
  </si>
  <si>
    <t>Hosingco, Aldyn D.</t>
  </si>
  <si>
    <t>Jacinto, Stella Marie C.</t>
  </si>
  <si>
    <t>Jacob, Jenina C.</t>
  </si>
  <si>
    <t>Liongson, Jessa J.</t>
  </si>
  <si>
    <t>Lopez, John Lenard P.</t>
  </si>
  <si>
    <t>Luzande, Belteshazzar C.</t>
  </si>
  <si>
    <t>Mañego, Ma. Althea B.</t>
  </si>
  <si>
    <t>Mangalindan, Rickle O.</t>
  </si>
  <si>
    <t>Ocfemia, John Angelo A.</t>
  </si>
  <si>
    <t>Oliten, Tricia Mae DC.</t>
  </si>
  <si>
    <t>Pagdanganan, Jude Emmanuel R.</t>
  </si>
  <si>
    <t>Placido, Lovely Joy Q.</t>
  </si>
  <si>
    <t>Ramas, Jhoebrick M.</t>
  </si>
  <si>
    <t>Reyes, Hanna Giesell G.</t>
  </si>
  <si>
    <t>Reyes, Maria Angelline V.</t>
  </si>
  <si>
    <t>Reynoso, David Meinard S.</t>
  </si>
  <si>
    <t>Sacdalan, Ric Laurenz C.</t>
  </si>
  <si>
    <t>Sambilay, Julie Mae E.</t>
  </si>
  <si>
    <t>Santos, Jimwell S.</t>
  </si>
  <si>
    <t>Sicat, Xyrelle Mae E.</t>
  </si>
  <si>
    <t>Sula, Dan Derrik D.M.</t>
  </si>
  <si>
    <t>Tamayo, Bernadett S.</t>
  </si>
  <si>
    <t>Tapoc, Leilen Franschiel U.</t>
  </si>
  <si>
    <t>BSIT 1A</t>
  </si>
  <si>
    <t>2nd SEMESTER SY 2022- 2023</t>
  </si>
  <si>
    <t>MMW101</t>
  </si>
  <si>
    <t xml:space="preserve">Mathematics in the Modern World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</si>
</sst>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6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8"/>
      <color theme="0"/>
      <name val="Cambria"/>
      <family val="1"/>
    </font>
    <font>
      <sz val="10"/>
      <color rgb="FF00000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9" fontId="19" fillId="4" borderId="16" xfId="0" applyNumberFormat="1" applyFont="1" applyFill="1" applyBorder="1" applyAlignment="1">
      <alignment horizontal="center" textRotation="90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9" fontId="19" fillId="2" borderId="16" xfId="0" applyNumberFormat="1" applyFont="1" applyFill="1" applyBorder="1" applyAlignment="1">
      <alignment horizontal="center" textRotation="90"/>
    </xf>
    <xf numFmtId="9" fontId="19" fillId="6" borderId="16" xfId="0" applyNumberFormat="1" applyFont="1" applyFill="1" applyBorder="1" applyAlignment="1">
      <alignment horizontal="center" textRotation="90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Fill="1" applyAlignment="1">
      <alignment horizontal="center"/>
    </xf>
    <xf numFmtId="0" fontId="10" fillId="0" borderId="0" xfId="0" applyFont="1" applyAlignme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 applyAlignment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 applyAlignme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1" fillId="0" borderId="0" xfId="0" applyFont="1" applyBorder="1"/>
    <xf numFmtId="0" fontId="1" fillId="0" borderId="17" xfId="0" applyFont="1" applyBorder="1"/>
    <xf numFmtId="0" fontId="15" fillId="0" borderId="26" xfId="0" applyFont="1" applyBorder="1"/>
    <xf numFmtId="0" fontId="12" fillId="0" borderId="27" xfId="0" applyFont="1" applyBorder="1"/>
    <xf numFmtId="0" fontId="1" fillId="0" borderId="27" xfId="0" applyFont="1" applyBorder="1"/>
    <xf numFmtId="2" fontId="18" fillId="6" borderId="27" xfId="0" applyNumberFormat="1" applyFont="1" applyFill="1" applyBorder="1"/>
    <xf numFmtId="2" fontId="18" fillId="6" borderId="28" xfId="0" applyNumberFormat="1" applyFont="1" applyFill="1" applyBorder="1"/>
    <xf numFmtId="0" fontId="13" fillId="0" borderId="29" xfId="0" applyFont="1" applyBorder="1" applyAlignment="1">
      <alignment horizontal="center" textRotation="90"/>
    </xf>
    <xf numFmtId="0" fontId="13" fillId="0" borderId="25" xfId="0" applyFont="1" applyBorder="1"/>
    <xf numFmtId="2" fontId="20" fillId="3" borderId="28" xfId="0" applyNumberFormat="1" applyFont="1" applyFill="1" applyBorder="1" applyAlignment="1">
      <alignment horizontal="center"/>
    </xf>
    <xf numFmtId="2" fontId="20" fillId="7" borderId="26" xfId="0" applyNumberFormat="1" applyFont="1" applyFill="1" applyBorder="1" applyAlignment="1">
      <alignment horizontal="center"/>
    </xf>
    <xf numFmtId="2" fontId="16" fillId="10" borderId="28" xfId="0" applyNumberFormat="1" applyFont="1" applyFill="1" applyBorder="1" applyAlignment="1">
      <alignment horizontal="center"/>
    </xf>
    <xf numFmtId="2" fontId="16" fillId="11" borderId="28" xfId="0" applyNumberFormat="1" applyFont="1" applyFill="1" applyBorder="1" applyAlignment="1">
      <alignment horizontal="center"/>
    </xf>
    <xf numFmtId="2" fontId="16" fillId="6" borderId="26" xfId="0" applyNumberFormat="1" applyFont="1" applyFill="1" applyBorder="1" applyAlignment="1">
      <alignment horizontal="center"/>
    </xf>
    <xf numFmtId="0" fontId="1" fillId="0" borderId="26" xfId="0" applyFont="1" applyBorder="1"/>
    <xf numFmtId="0" fontId="15" fillId="0" borderId="30" xfId="0" applyFont="1" applyBorder="1"/>
    <xf numFmtId="0" fontId="15" fillId="0" borderId="31" xfId="0" applyFont="1" applyBorder="1"/>
    <xf numFmtId="0" fontId="5" fillId="0" borderId="0" xfId="0" applyFont="1" applyBorder="1" applyAlignment="1">
      <alignment horizontal="center" vertical="center"/>
    </xf>
    <xf numFmtId="0" fontId="22" fillId="0" borderId="0" xfId="0" applyFont="1" applyBorder="1"/>
    <xf numFmtId="0" fontId="15" fillId="0" borderId="0" xfId="0" applyFont="1" applyBorder="1"/>
    <xf numFmtId="2" fontId="13" fillId="0" borderId="0" xfId="0" applyNumberFormat="1" applyFont="1" applyBorder="1" applyAlignment="1">
      <alignment horizontal="center"/>
    </xf>
    <xf numFmtId="0" fontId="12" fillId="0" borderId="27" xfId="0" applyFont="1" applyFill="1" applyBorder="1"/>
    <xf numFmtId="2" fontId="24" fillId="0" borderId="0" xfId="0" applyNumberFormat="1" applyFont="1" applyBorder="1" applyAlignment="1">
      <alignment horizontal="center"/>
    </xf>
    <xf numFmtId="0" fontId="25" fillId="0" borderId="25" xfId="0" applyFont="1" applyBorder="1" applyAlignment="1">
      <alignment horizontal="center" wrapText="1"/>
    </xf>
    <xf numFmtId="0" fontId="25" fillId="0" borderId="25" xfId="0" applyFont="1" applyBorder="1" applyAlignment="1">
      <alignment wrapText="1"/>
    </xf>
    <xf numFmtId="0" fontId="23" fillId="0" borderId="11" xfId="0" applyFont="1" applyBorder="1" applyAlignment="1">
      <alignment horizontal="right" wrapText="1"/>
    </xf>
    <xf numFmtId="0" fontId="23" fillId="0" borderId="32" xfId="0" applyFont="1" applyBorder="1" applyAlignment="1">
      <alignment horizontal="right" wrapText="1"/>
    </xf>
    <xf numFmtId="0" fontId="23" fillId="0" borderId="0" xfId="0" applyFont="1"/>
    <xf numFmtId="0" fontId="3" fillId="0" borderId="0" xfId="0" applyFont="1"/>
    <xf numFmtId="0" fontId="21" fillId="0" borderId="0" xfId="0" applyFont="1" applyBorder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 applyAlignment="1"/>
    <xf numFmtId="0" fontId="4" fillId="0" borderId="5" xfId="0" applyFont="1" applyBorder="1" applyAlignment="1"/>
    <xf numFmtId="0" fontId="14" fillId="9" borderId="4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 applyAlignment="1"/>
    <xf numFmtId="0" fontId="4" fillId="0" borderId="13" xfId="0" applyFont="1" applyBorder="1" applyAlignment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 applyAlignment="1"/>
    <xf numFmtId="0" fontId="17" fillId="0" borderId="13" xfId="0" applyFont="1" applyBorder="1" applyAlignment="1"/>
    <xf numFmtId="0" fontId="12" fillId="9" borderId="2" xfId="0" applyFont="1" applyFill="1" applyBorder="1" applyAlignment="1">
      <alignment horizontal="center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3" fillId="0" borderId="33" xfId="0" applyFont="1" applyBorder="1" applyAlignment="1">
      <alignment horizontal="right" wrapText="1"/>
    </xf>
    <xf numFmtId="0" fontId="23" fillId="0" borderId="34" xfId="0" applyFont="1" applyBorder="1" applyAlignment="1">
      <alignment horizontal="right" wrapText="1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85"/>
  <sheetViews>
    <sheetView tabSelected="1" topLeftCell="A24" zoomScaleNormal="100" workbookViewId="0">
      <pane xSplit="5" topLeftCell="F1" activePane="topRight" state="frozen"/>
      <selection pane="topRight" activeCell="O35" sqref="O35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24.5703125" customWidth="1"/>
    <col min="4" max="4" width="33.85546875" customWidth="1"/>
    <col min="5" max="5" width="13.28515625" customWidth="1"/>
    <col min="6" max="6" width="5.7109375" customWidth="1"/>
    <col min="7" max="7" width="5.28515625" customWidth="1"/>
    <col min="8" max="8" width="4.42578125" customWidth="1"/>
    <col min="9" max="9" width="4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85546875" customWidth="1"/>
    <col min="17" max="17" width="7.42578125" customWidth="1"/>
    <col min="18" max="18" width="3.7109375" customWidth="1"/>
    <col min="19" max="19" width="7.140625" customWidth="1"/>
    <col min="20" max="20" width="5" customWidth="1"/>
    <col min="21" max="21" width="4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9" ht="19.5" customHeight="1" x14ac:dyDescent="0.3">
      <c r="A2" s="161" t="s">
        <v>0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</row>
    <row r="3" spans="1:29" ht="19.5" customHeight="1" x14ac:dyDescent="0.3">
      <c r="A3" s="161" t="s">
        <v>1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</row>
    <row r="4" spans="1:29" ht="21.75" customHeight="1" x14ac:dyDescent="0.3">
      <c r="A4" s="161" t="s">
        <v>145</v>
      </c>
      <c r="B4" s="162"/>
      <c r="C4" s="162"/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</row>
    <row r="5" spans="1:29" ht="21" customHeight="1" x14ac:dyDescent="0.3">
      <c r="A5" s="14" t="s">
        <v>3</v>
      </c>
      <c r="B5" s="14"/>
      <c r="C5" s="14"/>
      <c r="D5" s="14"/>
      <c r="E5" s="14"/>
      <c r="F5" s="13" t="s">
        <v>146</v>
      </c>
      <c r="G5" s="13"/>
      <c r="H5" s="13"/>
      <c r="I5" s="13"/>
      <c r="J5" s="13"/>
      <c r="K5" s="13"/>
      <c r="L5" s="13"/>
      <c r="M5" s="13"/>
      <c r="N5" s="163"/>
      <c r="O5" s="163"/>
      <c r="P5" s="163"/>
      <c r="Q5" s="162"/>
      <c r="R5" s="162"/>
      <c r="S5" s="162"/>
      <c r="T5" s="162"/>
      <c r="U5" s="162"/>
      <c r="V5" s="162"/>
      <c r="W5" s="13"/>
      <c r="X5" s="13"/>
      <c r="Y5" s="13"/>
      <c r="Z5" s="13"/>
    </row>
    <row r="6" spans="1:29" ht="19.5" customHeight="1" x14ac:dyDescent="0.3">
      <c r="A6" s="14" t="s">
        <v>4</v>
      </c>
      <c r="B6" s="14"/>
      <c r="C6" s="14"/>
      <c r="D6" s="14"/>
      <c r="E6" s="14"/>
      <c r="F6" s="13" t="s">
        <v>147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5"/>
      <c r="R6" s="15"/>
      <c r="S6" s="15"/>
      <c r="T6" s="13"/>
      <c r="U6" s="13"/>
      <c r="V6" s="13"/>
      <c r="W6" s="13"/>
      <c r="X6" s="13"/>
      <c r="Y6" s="13"/>
      <c r="Z6" s="13"/>
    </row>
    <row r="7" spans="1:29" ht="19.5" customHeight="1" x14ac:dyDescent="0.3">
      <c r="A7" s="14" t="s">
        <v>5</v>
      </c>
      <c r="B7" s="14"/>
      <c r="C7" s="14"/>
      <c r="D7" s="14"/>
      <c r="E7" s="14"/>
      <c r="F7" s="13" t="s">
        <v>144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5"/>
      <c r="X7" s="15"/>
      <c r="Y7" s="15"/>
      <c r="Z7" s="13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6"/>
      <c r="B9" s="17"/>
      <c r="C9" s="164" t="s">
        <v>6</v>
      </c>
      <c r="D9" s="167" t="s">
        <v>7</v>
      </c>
      <c r="E9" s="52"/>
      <c r="F9" s="168" t="s">
        <v>8</v>
      </c>
      <c r="G9" s="157" t="s">
        <v>9</v>
      </c>
      <c r="H9" s="159"/>
      <c r="I9" s="159"/>
      <c r="J9" s="158"/>
      <c r="K9" s="157" t="s">
        <v>10</v>
      </c>
      <c r="L9" s="159"/>
      <c r="M9" s="158"/>
      <c r="N9" s="157" t="s">
        <v>11</v>
      </c>
      <c r="O9" s="171"/>
      <c r="P9" s="171"/>
      <c r="Q9" s="158"/>
      <c r="R9" s="157" t="s">
        <v>12</v>
      </c>
      <c r="S9" s="158"/>
      <c r="T9" s="157" t="s">
        <v>13</v>
      </c>
      <c r="U9" s="159"/>
      <c r="V9" s="158"/>
      <c r="W9" s="160" t="s">
        <v>14</v>
      </c>
      <c r="X9" s="159"/>
      <c r="Y9" s="159"/>
      <c r="Z9" s="158"/>
    </row>
    <row r="10" spans="1:29" ht="12" customHeight="1" thickBot="1" x14ac:dyDescent="0.25">
      <c r="A10" s="18"/>
      <c r="B10" s="19"/>
      <c r="C10" s="165"/>
      <c r="D10" s="165"/>
      <c r="E10" s="50"/>
      <c r="F10" s="169"/>
      <c r="G10" s="20">
        <v>1</v>
      </c>
      <c r="H10" s="20">
        <v>2</v>
      </c>
      <c r="I10" s="20" t="s">
        <v>92</v>
      </c>
      <c r="J10" s="21"/>
      <c r="K10" s="20">
        <v>1</v>
      </c>
      <c r="L10" s="20">
        <v>2</v>
      </c>
      <c r="M10" s="22" t="s">
        <v>15</v>
      </c>
      <c r="N10" s="125">
        <v>1</v>
      </c>
      <c r="O10" s="126">
        <v>2</v>
      </c>
      <c r="P10" s="126">
        <v>3</v>
      </c>
      <c r="Q10" s="21" t="s">
        <v>15</v>
      </c>
      <c r="R10" s="20">
        <v>1</v>
      </c>
      <c r="S10" s="22" t="s">
        <v>15</v>
      </c>
      <c r="T10" s="20" t="s">
        <v>16</v>
      </c>
      <c r="U10" s="23" t="s">
        <v>17</v>
      </c>
      <c r="V10" s="21"/>
      <c r="W10" s="24" t="s">
        <v>18</v>
      </c>
      <c r="X10" s="24" t="s">
        <v>15</v>
      </c>
      <c r="Y10" s="24" t="s">
        <v>19</v>
      </c>
      <c r="Z10" s="24" t="s">
        <v>20</v>
      </c>
    </row>
    <row r="11" spans="1:29" ht="27" customHeight="1" thickBot="1" x14ac:dyDescent="0.25">
      <c r="A11" s="25"/>
      <c r="B11" s="26"/>
      <c r="C11" s="166"/>
      <c r="D11" s="166"/>
      <c r="E11" s="51"/>
      <c r="F11" s="170"/>
      <c r="G11" s="134">
        <v>120</v>
      </c>
      <c r="H11" s="28">
        <v>120</v>
      </c>
      <c r="I11" s="28">
        <v>200</v>
      </c>
      <c r="J11" s="43">
        <v>0.3</v>
      </c>
      <c r="K11" s="27">
        <v>60</v>
      </c>
      <c r="L11" s="28">
        <v>60</v>
      </c>
      <c r="M11" s="45">
        <v>0.2</v>
      </c>
      <c r="N11" s="27">
        <v>2</v>
      </c>
      <c r="O11" s="53">
        <v>7</v>
      </c>
      <c r="P11" s="53">
        <f>I11/2</f>
        <v>100</v>
      </c>
      <c r="Q11" s="46">
        <v>0.15</v>
      </c>
      <c r="R11" s="27">
        <v>10</v>
      </c>
      <c r="S11" s="48">
        <v>0.05</v>
      </c>
      <c r="T11" s="27">
        <v>100</v>
      </c>
      <c r="U11" s="27">
        <v>100</v>
      </c>
      <c r="V11" s="49">
        <v>0.3</v>
      </c>
      <c r="W11" s="29"/>
      <c r="X11" s="29"/>
      <c r="Y11" s="30"/>
      <c r="Z11" s="29"/>
      <c r="AB11" s="156"/>
      <c r="AC11" s="156"/>
    </row>
    <row r="12" spans="1:29" ht="12" customHeight="1" thickBot="1" x14ac:dyDescent="0.25">
      <c r="A12" s="31"/>
      <c r="B12" s="32"/>
      <c r="C12" s="32"/>
      <c r="D12" s="33"/>
      <c r="E12" s="33"/>
      <c r="F12" s="61"/>
      <c r="G12" s="135"/>
      <c r="H12" s="34"/>
      <c r="I12" s="34"/>
      <c r="J12" s="44"/>
      <c r="K12" s="34"/>
      <c r="L12" s="34"/>
      <c r="M12" s="44"/>
      <c r="N12" s="35"/>
      <c r="O12" s="35"/>
      <c r="P12" s="35"/>
      <c r="Q12" s="47"/>
      <c r="R12" s="34"/>
      <c r="S12" s="44"/>
      <c r="T12" s="34"/>
      <c r="U12" s="34"/>
      <c r="V12" s="44"/>
      <c r="W12" s="35"/>
      <c r="X12" s="35"/>
      <c r="Y12" s="35"/>
      <c r="Z12" s="35"/>
    </row>
    <row r="13" spans="1:29" ht="12" customHeight="1" thickBot="1" x14ac:dyDescent="0.25">
      <c r="A13" s="128">
        <v>1</v>
      </c>
      <c r="B13" s="130" t="s">
        <v>21</v>
      </c>
      <c r="C13" s="150">
        <v>2022115302</v>
      </c>
      <c r="D13" s="151" t="s">
        <v>105</v>
      </c>
      <c r="E13" s="129"/>
      <c r="F13" s="132">
        <f t="shared" ref="F13:F43" si="0">X13</f>
        <v>2.25</v>
      </c>
      <c r="G13" s="152">
        <v>103</v>
      </c>
      <c r="H13" s="181">
        <v>114</v>
      </c>
      <c r="I13" s="181">
        <v>169</v>
      </c>
      <c r="J13" s="136">
        <f t="shared" ref="J13:J43" si="1">SUM(G13:I13)/SUM($G$11:$I$11)*50+50</f>
        <v>93.863636363636374</v>
      </c>
      <c r="K13" s="152">
        <v>47</v>
      </c>
      <c r="L13" s="181">
        <v>11</v>
      </c>
      <c r="M13" s="137">
        <f t="shared" ref="M13:M43" si="2">SUM(K13:L13)/SUM($K$11:$L$11)*50+50</f>
        <v>74.166666666666671</v>
      </c>
      <c r="N13" s="152">
        <v>2</v>
      </c>
      <c r="O13" s="181">
        <v>5</v>
      </c>
      <c r="P13" s="181">
        <v>67</v>
      </c>
      <c r="Q13" s="138">
        <f t="shared" ref="Q13:Q43" si="3">SUM(N13:P13)/SUM($N$11:$P$11)*50+50</f>
        <v>83.944954128440372</v>
      </c>
      <c r="R13" s="152">
        <v>4</v>
      </c>
      <c r="S13" s="139">
        <f t="shared" ref="S13:S51" si="4">SUM(R13:R13)/SUM($R$11:$R$11)*50+50</f>
        <v>70</v>
      </c>
      <c r="T13" s="152">
        <v>49</v>
      </c>
      <c r="U13" s="181">
        <v>80</v>
      </c>
      <c r="V13" s="140">
        <f t="shared" ref="V13:V43" si="5">(T13/$T$11*50+50)*0.5+(U13/$U$11*50+50)*0.5</f>
        <v>82.25</v>
      </c>
      <c r="W13" s="37">
        <f t="shared" ref="W13:W43" si="6">(J13*0.3)+(M13*0.2)+(Q13*0.15)+(S13*0.05)+(V13*0.3)</f>
        <v>83.759167361690302</v>
      </c>
      <c r="X13" s="37">
        <f>VLOOKUP(W13,'Grade Range'!$A$2:$B$11,2)</f>
        <v>2.25</v>
      </c>
      <c r="Y13" s="37" t="str">
        <f t="shared" ref="Y13:Y51" si="7">IF(X13&lt;=3,"Passed","Failed")</f>
        <v>Passed</v>
      </c>
      <c r="Z13" s="37"/>
    </row>
    <row r="14" spans="1:29" ht="12" customHeight="1" thickBot="1" x14ac:dyDescent="0.25">
      <c r="A14" s="128">
        <v>2</v>
      </c>
      <c r="B14" s="130" t="s">
        <v>21</v>
      </c>
      <c r="C14" s="150">
        <v>2022115088</v>
      </c>
      <c r="D14" s="151" t="s">
        <v>106</v>
      </c>
      <c r="E14" s="129"/>
      <c r="F14" s="132">
        <f t="shared" si="0"/>
        <v>2.25</v>
      </c>
      <c r="G14" s="153">
        <v>108</v>
      </c>
      <c r="H14" s="182">
        <v>114</v>
      </c>
      <c r="I14" s="182">
        <v>191</v>
      </c>
      <c r="J14" s="136">
        <f t="shared" si="1"/>
        <v>96.931818181818187</v>
      </c>
      <c r="K14" s="153">
        <v>15</v>
      </c>
      <c r="L14" s="182">
        <v>10</v>
      </c>
      <c r="M14" s="137">
        <f t="shared" si="2"/>
        <v>60.416666666666671</v>
      </c>
      <c r="N14" s="153">
        <v>1</v>
      </c>
      <c r="O14" s="182">
        <v>4</v>
      </c>
      <c r="P14" s="182">
        <v>88</v>
      </c>
      <c r="Q14" s="138">
        <f t="shared" si="3"/>
        <v>92.660550458715591</v>
      </c>
      <c r="R14" s="153">
        <v>9</v>
      </c>
      <c r="S14" s="139">
        <f t="shared" si="4"/>
        <v>95</v>
      </c>
      <c r="T14" s="153">
        <v>52</v>
      </c>
      <c r="U14" s="182">
        <v>55</v>
      </c>
      <c r="V14" s="140">
        <f t="shared" si="5"/>
        <v>76.75</v>
      </c>
      <c r="W14" s="37">
        <f t="shared" si="6"/>
        <v>82.836961356686118</v>
      </c>
      <c r="X14" s="37">
        <f>VLOOKUP(W14,'Grade Range'!$A$2:$B$11,2)</f>
        <v>2.25</v>
      </c>
      <c r="Y14" s="37" t="str">
        <f t="shared" si="7"/>
        <v>Passed</v>
      </c>
      <c r="Z14" s="37"/>
    </row>
    <row r="15" spans="1:29" ht="12" customHeight="1" thickBot="1" x14ac:dyDescent="0.25">
      <c r="A15" s="128">
        <v>3</v>
      </c>
      <c r="B15" s="148" t="s">
        <v>21</v>
      </c>
      <c r="C15" s="150">
        <v>2022117363</v>
      </c>
      <c r="D15" s="151" t="s">
        <v>107</v>
      </c>
      <c r="E15" s="129"/>
      <c r="F15" s="132">
        <f t="shared" si="0"/>
        <v>1.75</v>
      </c>
      <c r="G15" s="153">
        <v>120</v>
      </c>
      <c r="H15" s="182">
        <v>117</v>
      </c>
      <c r="I15" s="182">
        <v>171</v>
      </c>
      <c r="J15" s="136">
        <f t="shared" si="1"/>
        <v>96.36363636363636</v>
      </c>
      <c r="K15" s="153">
        <v>23</v>
      </c>
      <c r="L15" s="182">
        <v>29</v>
      </c>
      <c r="M15" s="137">
        <f t="shared" si="2"/>
        <v>71.666666666666671</v>
      </c>
      <c r="N15" s="153">
        <v>2</v>
      </c>
      <c r="O15" s="182">
        <v>6</v>
      </c>
      <c r="P15" s="182">
        <v>84</v>
      </c>
      <c r="Q15" s="138">
        <f t="shared" si="3"/>
        <v>92.201834862385326</v>
      </c>
      <c r="R15" s="153">
        <v>9</v>
      </c>
      <c r="S15" s="139">
        <f t="shared" si="4"/>
        <v>95</v>
      </c>
      <c r="T15" s="153">
        <v>75</v>
      </c>
      <c r="U15" s="182">
        <v>97</v>
      </c>
      <c r="V15" s="140">
        <f t="shared" si="5"/>
        <v>93</v>
      </c>
      <c r="W15" s="37">
        <f t="shared" si="6"/>
        <v>89.72269947178205</v>
      </c>
      <c r="X15" s="37">
        <f>VLOOKUP(W15,'Grade Range'!$A$2:$B$11,2)</f>
        <v>1.75</v>
      </c>
      <c r="Y15" s="37" t="str">
        <f t="shared" si="7"/>
        <v>Passed</v>
      </c>
      <c r="Z15" s="37"/>
    </row>
    <row r="16" spans="1:29" ht="12" customHeight="1" thickBot="1" x14ac:dyDescent="0.25">
      <c r="A16" s="128">
        <v>4</v>
      </c>
      <c r="B16" s="130"/>
      <c r="C16" s="150">
        <v>2022115324</v>
      </c>
      <c r="D16" s="151" t="s">
        <v>108</v>
      </c>
      <c r="E16" s="129"/>
      <c r="F16" s="132">
        <f t="shared" si="0"/>
        <v>2.25</v>
      </c>
      <c r="G16" s="153">
        <v>112</v>
      </c>
      <c r="H16" s="182">
        <v>105</v>
      </c>
      <c r="I16" s="182">
        <v>138</v>
      </c>
      <c r="J16" s="136">
        <f t="shared" si="1"/>
        <v>90.340909090909093</v>
      </c>
      <c r="K16" s="153">
        <v>13</v>
      </c>
      <c r="L16" s="182">
        <v>31</v>
      </c>
      <c r="M16" s="137">
        <f t="shared" si="2"/>
        <v>68.333333333333329</v>
      </c>
      <c r="N16" s="153">
        <v>1</v>
      </c>
      <c r="O16" s="182">
        <v>3</v>
      </c>
      <c r="P16" s="182">
        <v>91</v>
      </c>
      <c r="Q16" s="138">
        <f t="shared" si="3"/>
        <v>93.577981651376149</v>
      </c>
      <c r="R16" s="153">
        <v>6</v>
      </c>
      <c r="S16" s="139">
        <f t="shared" si="4"/>
        <v>80</v>
      </c>
      <c r="T16" s="153">
        <v>55</v>
      </c>
      <c r="U16" s="182">
        <v>92</v>
      </c>
      <c r="V16" s="140">
        <f t="shared" si="5"/>
        <v>86.75</v>
      </c>
      <c r="W16" s="37">
        <f t="shared" si="6"/>
        <v>84.83063664164581</v>
      </c>
      <c r="X16" s="37">
        <f>VLOOKUP(W16,'Grade Range'!$A$2:$B$11,2)</f>
        <v>2.25</v>
      </c>
      <c r="Y16" s="37" t="str">
        <f t="shared" si="7"/>
        <v>Passed</v>
      </c>
      <c r="Z16" s="37"/>
    </row>
    <row r="17" spans="1:26" ht="12" customHeight="1" thickBot="1" x14ac:dyDescent="0.25">
      <c r="A17" s="128">
        <v>5</v>
      </c>
      <c r="B17" s="130" t="s">
        <v>21</v>
      </c>
      <c r="C17" s="150">
        <v>2022115615</v>
      </c>
      <c r="D17" s="151" t="s">
        <v>109</v>
      </c>
      <c r="E17" s="129"/>
      <c r="F17" s="132">
        <f t="shared" si="0"/>
        <v>1.75</v>
      </c>
      <c r="G17" s="153">
        <v>110</v>
      </c>
      <c r="H17" s="182">
        <v>105</v>
      </c>
      <c r="I17" s="182">
        <v>155</v>
      </c>
      <c r="J17" s="136">
        <f t="shared" si="1"/>
        <v>92.045454545454547</v>
      </c>
      <c r="K17" s="153">
        <v>41</v>
      </c>
      <c r="L17" s="182">
        <v>34</v>
      </c>
      <c r="M17" s="137">
        <f t="shared" si="2"/>
        <v>81.25</v>
      </c>
      <c r="N17" s="153">
        <v>2</v>
      </c>
      <c r="O17" s="182">
        <v>4</v>
      </c>
      <c r="P17" s="182">
        <v>80</v>
      </c>
      <c r="Q17" s="138">
        <f t="shared" si="3"/>
        <v>89.449541284403665</v>
      </c>
      <c r="R17" s="153">
        <v>10</v>
      </c>
      <c r="S17" s="139">
        <f t="shared" si="4"/>
        <v>100</v>
      </c>
      <c r="T17" s="153">
        <v>80</v>
      </c>
      <c r="U17" s="182">
        <v>94</v>
      </c>
      <c r="V17" s="140">
        <f t="shared" si="5"/>
        <v>93.5</v>
      </c>
      <c r="W17" s="37">
        <f t="shared" si="6"/>
        <v>90.331067556296915</v>
      </c>
      <c r="X17" s="37">
        <f>VLOOKUP(W17,'Grade Range'!$A$2:$B$11,2)</f>
        <v>1.75</v>
      </c>
      <c r="Y17" s="37" t="str">
        <f t="shared" si="7"/>
        <v>Passed</v>
      </c>
      <c r="Z17" s="37"/>
    </row>
    <row r="18" spans="1:26" ht="12" customHeight="1" thickBot="1" x14ac:dyDescent="0.25">
      <c r="A18" s="128">
        <v>6</v>
      </c>
      <c r="B18" s="130" t="s">
        <v>21</v>
      </c>
      <c r="C18" s="150">
        <v>2022115366</v>
      </c>
      <c r="D18" s="151" t="s">
        <v>110</v>
      </c>
      <c r="E18" s="129"/>
      <c r="F18" s="132">
        <f t="shared" si="0"/>
        <v>2.25</v>
      </c>
      <c r="G18" s="153">
        <v>106</v>
      </c>
      <c r="H18" s="182">
        <v>108</v>
      </c>
      <c r="I18" s="182">
        <v>103</v>
      </c>
      <c r="J18" s="136">
        <f t="shared" si="1"/>
        <v>86.02272727272728</v>
      </c>
      <c r="K18" s="153">
        <v>39</v>
      </c>
      <c r="L18" s="182">
        <v>26</v>
      </c>
      <c r="M18" s="137">
        <f t="shared" si="2"/>
        <v>77.083333333333329</v>
      </c>
      <c r="N18" s="153">
        <v>1</v>
      </c>
      <c r="O18" s="182">
        <v>5</v>
      </c>
      <c r="P18" s="182">
        <v>86</v>
      </c>
      <c r="Q18" s="138">
        <f t="shared" si="3"/>
        <v>92.201834862385326</v>
      </c>
      <c r="R18" s="153">
        <v>1</v>
      </c>
      <c r="S18" s="139">
        <f t="shared" si="4"/>
        <v>55</v>
      </c>
      <c r="T18" s="153">
        <v>69</v>
      </c>
      <c r="U18" s="182">
        <v>74</v>
      </c>
      <c r="V18" s="140">
        <f t="shared" si="5"/>
        <v>85.75</v>
      </c>
      <c r="W18" s="37">
        <f t="shared" si="6"/>
        <v>83.528760077842648</v>
      </c>
      <c r="X18" s="37">
        <f>VLOOKUP(W18,'Grade Range'!$A$2:$B$11,2)</f>
        <v>2.25</v>
      </c>
      <c r="Y18" s="37" t="str">
        <f t="shared" si="7"/>
        <v>Passed</v>
      </c>
      <c r="Z18" s="37"/>
    </row>
    <row r="19" spans="1:26" ht="12" customHeight="1" thickBot="1" x14ac:dyDescent="0.25">
      <c r="A19" s="128">
        <v>7</v>
      </c>
      <c r="B19" s="130" t="s">
        <v>21</v>
      </c>
      <c r="C19" s="150">
        <v>2022115287</v>
      </c>
      <c r="D19" s="151" t="s">
        <v>111</v>
      </c>
      <c r="E19" s="129"/>
      <c r="F19" s="132">
        <f t="shared" si="0"/>
        <v>2.5</v>
      </c>
      <c r="G19" s="153">
        <v>103</v>
      </c>
      <c r="H19" s="182">
        <v>117</v>
      </c>
      <c r="I19" s="182">
        <v>118</v>
      </c>
      <c r="J19" s="136">
        <f t="shared" si="1"/>
        <v>88.409090909090907</v>
      </c>
      <c r="K19" s="153">
        <v>22</v>
      </c>
      <c r="L19" s="182">
        <v>10</v>
      </c>
      <c r="M19" s="137">
        <f t="shared" si="2"/>
        <v>63.333333333333336</v>
      </c>
      <c r="N19" s="153">
        <v>1</v>
      </c>
      <c r="O19" s="182">
        <v>1</v>
      </c>
      <c r="P19" s="182">
        <v>93</v>
      </c>
      <c r="Q19" s="138">
        <f t="shared" si="3"/>
        <v>93.577981651376149</v>
      </c>
      <c r="R19" s="153">
        <v>8</v>
      </c>
      <c r="S19" s="139">
        <f t="shared" si="4"/>
        <v>90</v>
      </c>
      <c r="T19" s="153">
        <v>40</v>
      </c>
      <c r="U19" s="182">
        <v>75</v>
      </c>
      <c r="V19" s="140">
        <f t="shared" si="5"/>
        <v>78.75</v>
      </c>
      <c r="W19" s="37">
        <f t="shared" si="6"/>
        <v>81.351091187100366</v>
      </c>
      <c r="X19" s="37">
        <f>VLOOKUP(W19,'Grade Range'!$A$2:$B$11,2)</f>
        <v>2.5</v>
      </c>
      <c r="Y19" s="37" t="str">
        <f t="shared" si="7"/>
        <v>Passed</v>
      </c>
      <c r="Z19" s="37"/>
    </row>
    <row r="20" spans="1:26" ht="12" customHeight="1" thickBot="1" x14ac:dyDescent="0.25">
      <c r="A20" s="128">
        <v>8</v>
      </c>
      <c r="B20" s="130" t="s">
        <v>21</v>
      </c>
      <c r="C20" s="150">
        <v>2022114968</v>
      </c>
      <c r="D20" s="151" t="s">
        <v>112</v>
      </c>
      <c r="E20" s="129"/>
      <c r="F20" s="132">
        <f t="shared" si="0"/>
        <v>2</v>
      </c>
      <c r="G20" s="153">
        <v>106</v>
      </c>
      <c r="H20" s="182">
        <v>114</v>
      </c>
      <c r="I20" s="182">
        <v>140</v>
      </c>
      <c r="J20" s="136">
        <f t="shared" si="1"/>
        <v>90.909090909090907</v>
      </c>
      <c r="K20" s="153">
        <v>42</v>
      </c>
      <c r="L20" s="182">
        <v>43</v>
      </c>
      <c r="M20" s="137">
        <f t="shared" si="2"/>
        <v>85.416666666666671</v>
      </c>
      <c r="N20" s="153">
        <v>2</v>
      </c>
      <c r="O20" s="182">
        <v>3</v>
      </c>
      <c r="P20" s="182">
        <v>80</v>
      </c>
      <c r="Q20" s="138">
        <f t="shared" si="3"/>
        <v>88.990825688073386</v>
      </c>
      <c r="R20" s="153">
        <v>8</v>
      </c>
      <c r="S20" s="139">
        <f t="shared" si="4"/>
        <v>90</v>
      </c>
      <c r="T20" s="153">
        <v>64</v>
      </c>
      <c r="U20" s="182">
        <v>44</v>
      </c>
      <c r="V20" s="140">
        <f t="shared" si="5"/>
        <v>77</v>
      </c>
      <c r="W20" s="37">
        <f t="shared" si="6"/>
        <v>85.304684459271613</v>
      </c>
      <c r="X20" s="37">
        <f>VLOOKUP(W20,'Grade Range'!$A$2:$B$11,2)</f>
        <v>2</v>
      </c>
      <c r="Y20" s="37" t="str">
        <f t="shared" si="7"/>
        <v>Passed</v>
      </c>
      <c r="Z20" s="37"/>
    </row>
    <row r="21" spans="1:26" ht="12" customHeight="1" thickBot="1" x14ac:dyDescent="0.25">
      <c r="A21" s="128">
        <v>9</v>
      </c>
      <c r="B21" s="130" t="s">
        <v>21</v>
      </c>
      <c r="C21" s="150">
        <v>2022115293</v>
      </c>
      <c r="D21" s="151" t="s">
        <v>113</v>
      </c>
      <c r="E21" s="129"/>
      <c r="F21" s="132">
        <f t="shared" si="0"/>
        <v>2</v>
      </c>
      <c r="G21" s="153">
        <v>101</v>
      </c>
      <c r="H21" s="182">
        <v>119</v>
      </c>
      <c r="I21" s="182">
        <v>112</v>
      </c>
      <c r="J21" s="136">
        <f t="shared" si="1"/>
        <v>87.72727272727272</v>
      </c>
      <c r="K21" s="153">
        <v>48</v>
      </c>
      <c r="L21" s="182">
        <v>39</v>
      </c>
      <c r="M21" s="137">
        <f t="shared" si="2"/>
        <v>86.25</v>
      </c>
      <c r="N21" s="153">
        <v>2</v>
      </c>
      <c r="O21" s="182">
        <v>6</v>
      </c>
      <c r="P21" s="182">
        <v>61</v>
      </c>
      <c r="Q21" s="138">
        <f t="shared" si="3"/>
        <v>81.651376146788991</v>
      </c>
      <c r="R21" s="153">
        <v>8</v>
      </c>
      <c r="S21" s="139">
        <f t="shared" si="4"/>
        <v>90</v>
      </c>
      <c r="T21" s="153">
        <v>67</v>
      </c>
      <c r="U21" s="182">
        <v>63</v>
      </c>
      <c r="V21" s="140">
        <f t="shared" si="5"/>
        <v>82.5</v>
      </c>
      <c r="W21" s="37">
        <f t="shared" si="6"/>
        <v>85.065888240200167</v>
      </c>
      <c r="X21" s="37">
        <f>VLOOKUP(W21,'Grade Range'!$A$2:$B$11,2)</f>
        <v>2</v>
      </c>
      <c r="Y21" s="37" t="str">
        <f t="shared" si="7"/>
        <v>Passed</v>
      </c>
      <c r="Z21" s="37"/>
    </row>
    <row r="22" spans="1:26" ht="12" customHeight="1" thickBot="1" x14ac:dyDescent="0.25">
      <c r="A22" s="128">
        <v>10</v>
      </c>
      <c r="B22" s="130" t="s">
        <v>21</v>
      </c>
      <c r="C22" s="150">
        <v>2022114911</v>
      </c>
      <c r="D22" s="151" t="s">
        <v>114</v>
      </c>
      <c r="E22" s="129"/>
      <c r="F22" s="132">
        <f t="shared" si="0"/>
        <v>2.5</v>
      </c>
      <c r="G22" s="153">
        <v>104</v>
      </c>
      <c r="H22" s="182">
        <v>105</v>
      </c>
      <c r="I22" s="182">
        <v>198</v>
      </c>
      <c r="J22" s="136">
        <f t="shared" si="1"/>
        <v>96.25</v>
      </c>
      <c r="K22" s="153">
        <v>36</v>
      </c>
      <c r="L22" s="182">
        <v>18</v>
      </c>
      <c r="M22" s="137">
        <f t="shared" si="2"/>
        <v>72.5</v>
      </c>
      <c r="N22" s="153">
        <v>2</v>
      </c>
      <c r="O22" s="182">
        <v>1</v>
      </c>
      <c r="P22" s="182">
        <v>74</v>
      </c>
      <c r="Q22" s="138">
        <f t="shared" si="3"/>
        <v>85.321100917431195</v>
      </c>
      <c r="R22" s="153">
        <v>5</v>
      </c>
      <c r="S22" s="139">
        <f t="shared" si="4"/>
        <v>75</v>
      </c>
      <c r="T22" s="153">
        <v>36</v>
      </c>
      <c r="U22" s="182">
        <v>31</v>
      </c>
      <c r="V22" s="140">
        <f t="shared" si="5"/>
        <v>66.75</v>
      </c>
      <c r="W22" s="37">
        <f t="shared" si="6"/>
        <v>79.94816513761468</v>
      </c>
      <c r="X22" s="37">
        <f>VLOOKUP(W22,'Grade Range'!$A$2:$B$11,2)</f>
        <v>2.5</v>
      </c>
      <c r="Y22" s="37" t="str">
        <f t="shared" si="7"/>
        <v>Passed</v>
      </c>
      <c r="Z22" s="37"/>
    </row>
    <row r="23" spans="1:26" ht="12" customHeight="1" thickBot="1" x14ac:dyDescent="0.25">
      <c r="A23" s="128">
        <v>11</v>
      </c>
      <c r="B23" s="130" t="s">
        <v>21</v>
      </c>
      <c r="C23" s="150">
        <v>2022600549</v>
      </c>
      <c r="D23" s="151" t="s">
        <v>115</v>
      </c>
      <c r="E23" s="129"/>
      <c r="F23" s="132">
        <f t="shared" si="0"/>
        <v>1.75</v>
      </c>
      <c r="G23" s="153">
        <v>108</v>
      </c>
      <c r="H23" s="182">
        <v>105</v>
      </c>
      <c r="I23" s="182">
        <v>146</v>
      </c>
      <c r="J23" s="136">
        <f t="shared" si="1"/>
        <v>90.795454545454547</v>
      </c>
      <c r="K23" s="153">
        <v>18</v>
      </c>
      <c r="L23" s="182">
        <v>46</v>
      </c>
      <c r="M23" s="137">
        <f t="shared" si="2"/>
        <v>76.666666666666671</v>
      </c>
      <c r="N23" s="153">
        <v>2</v>
      </c>
      <c r="O23" s="182">
        <v>5</v>
      </c>
      <c r="P23" s="182">
        <v>87</v>
      </c>
      <c r="Q23" s="138">
        <f t="shared" si="3"/>
        <v>93.11926605504587</v>
      </c>
      <c r="R23" s="153">
        <v>3</v>
      </c>
      <c r="S23" s="139">
        <f t="shared" si="4"/>
        <v>65</v>
      </c>
      <c r="T23" s="153">
        <v>98</v>
      </c>
      <c r="U23" s="182">
        <v>81</v>
      </c>
      <c r="V23" s="140">
        <f t="shared" si="5"/>
        <v>94.75</v>
      </c>
      <c r="W23" s="37">
        <f t="shared" si="6"/>
        <v>88.214859605226579</v>
      </c>
      <c r="X23" s="37">
        <f>VLOOKUP(W23,'Grade Range'!$A$2:$B$11,2)</f>
        <v>1.75</v>
      </c>
      <c r="Y23" s="37" t="str">
        <f t="shared" si="7"/>
        <v>Passed</v>
      </c>
      <c r="Z23" s="37"/>
    </row>
    <row r="24" spans="1:26" ht="12" customHeight="1" thickBot="1" x14ac:dyDescent="0.25">
      <c r="A24" s="128">
        <v>12</v>
      </c>
      <c r="B24" s="131" t="s">
        <v>21</v>
      </c>
      <c r="C24" s="150">
        <v>2022115105</v>
      </c>
      <c r="D24" s="151" t="s">
        <v>116</v>
      </c>
      <c r="E24" s="141"/>
      <c r="F24" s="132">
        <f t="shared" si="0"/>
        <v>2.25</v>
      </c>
      <c r="G24" s="153">
        <v>108</v>
      </c>
      <c r="H24" s="182">
        <v>111</v>
      </c>
      <c r="I24" s="182">
        <v>183</v>
      </c>
      <c r="J24" s="136">
        <f t="shared" si="1"/>
        <v>95.681818181818187</v>
      </c>
      <c r="K24" s="153">
        <v>21</v>
      </c>
      <c r="L24" s="182">
        <v>41</v>
      </c>
      <c r="M24" s="137">
        <f t="shared" si="2"/>
        <v>75.833333333333343</v>
      </c>
      <c r="N24" s="153">
        <v>1</v>
      </c>
      <c r="O24" s="182">
        <v>5</v>
      </c>
      <c r="P24" s="182">
        <v>68</v>
      </c>
      <c r="Q24" s="138">
        <f t="shared" si="3"/>
        <v>83.944954128440372</v>
      </c>
      <c r="R24" s="153">
        <v>10</v>
      </c>
      <c r="S24" s="139">
        <f t="shared" si="4"/>
        <v>100</v>
      </c>
      <c r="T24" s="153">
        <v>34</v>
      </c>
      <c r="U24" s="182">
        <v>48</v>
      </c>
      <c r="V24" s="140">
        <f t="shared" si="5"/>
        <v>70.5</v>
      </c>
      <c r="W24" s="37">
        <f t="shared" si="6"/>
        <v>82.612955240478186</v>
      </c>
      <c r="X24" s="37">
        <f>VLOOKUP(W24,'Grade Range'!$A$2:$B$11,2)</f>
        <v>2.25</v>
      </c>
      <c r="Y24" s="37" t="str">
        <f t="shared" si="7"/>
        <v>Passed</v>
      </c>
      <c r="Z24" s="128"/>
    </row>
    <row r="25" spans="1:26" ht="12" customHeight="1" thickBot="1" x14ac:dyDescent="0.25">
      <c r="A25" s="128">
        <v>13</v>
      </c>
      <c r="B25" s="130" t="s">
        <v>21</v>
      </c>
      <c r="C25" s="150">
        <v>2022114967</v>
      </c>
      <c r="D25" s="151" t="s">
        <v>117</v>
      </c>
      <c r="E25" s="129"/>
      <c r="F25" s="132">
        <f t="shared" si="0"/>
        <v>2.25</v>
      </c>
      <c r="G25" s="153">
        <v>105</v>
      </c>
      <c r="H25" s="182">
        <v>106</v>
      </c>
      <c r="I25" s="182">
        <v>153</v>
      </c>
      <c r="J25" s="136">
        <f t="shared" si="1"/>
        <v>91.363636363636374</v>
      </c>
      <c r="K25" s="153">
        <v>30</v>
      </c>
      <c r="L25" s="182">
        <v>46</v>
      </c>
      <c r="M25" s="137">
        <f t="shared" si="2"/>
        <v>81.666666666666657</v>
      </c>
      <c r="N25" s="153">
        <v>1</v>
      </c>
      <c r="O25" s="182">
        <v>6</v>
      </c>
      <c r="P25" s="182">
        <v>84</v>
      </c>
      <c r="Q25" s="138">
        <f t="shared" si="3"/>
        <v>91.743119266055047</v>
      </c>
      <c r="R25" s="153">
        <v>9</v>
      </c>
      <c r="S25" s="139">
        <f t="shared" si="4"/>
        <v>95</v>
      </c>
      <c r="T25" s="153">
        <v>31</v>
      </c>
      <c r="U25" s="182">
        <v>42</v>
      </c>
      <c r="V25" s="140">
        <f t="shared" si="5"/>
        <v>68.25</v>
      </c>
      <c r="W25" s="37">
        <f t="shared" si="6"/>
        <v>82.72889213233249</v>
      </c>
      <c r="X25" s="37">
        <f>VLOOKUP(W25,'Grade Range'!$A$2:$B$11,2)</f>
        <v>2.25</v>
      </c>
      <c r="Y25" s="37" t="str">
        <f t="shared" si="7"/>
        <v>Passed</v>
      </c>
      <c r="Z25" s="37"/>
    </row>
    <row r="26" spans="1:26" ht="12" customHeight="1" thickBot="1" x14ac:dyDescent="0.25">
      <c r="A26" s="128">
        <v>14</v>
      </c>
      <c r="B26" s="130" t="s">
        <v>21</v>
      </c>
      <c r="C26" s="150">
        <v>2022115124</v>
      </c>
      <c r="D26" s="151" t="s">
        <v>118</v>
      </c>
      <c r="E26" s="129"/>
      <c r="F26" s="132">
        <f t="shared" si="0"/>
        <v>2</v>
      </c>
      <c r="G26" s="153">
        <v>109</v>
      </c>
      <c r="H26" s="182">
        <v>117</v>
      </c>
      <c r="I26" s="182">
        <v>185</v>
      </c>
      <c r="J26" s="136">
        <f t="shared" si="1"/>
        <v>96.704545454545453</v>
      </c>
      <c r="K26" s="153">
        <v>13</v>
      </c>
      <c r="L26" s="182">
        <v>26</v>
      </c>
      <c r="M26" s="137">
        <f t="shared" si="2"/>
        <v>66.25</v>
      </c>
      <c r="N26" s="153">
        <v>1</v>
      </c>
      <c r="O26" s="182">
        <v>4</v>
      </c>
      <c r="P26" s="182">
        <v>91</v>
      </c>
      <c r="Q26" s="138">
        <f t="shared" si="3"/>
        <v>94.036697247706428</v>
      </c>
      <c r="R26" s="153">
        <v>9</v>
      </c>
      <c r="S26" s="139">
        <f t="shared" si="4"/>
        <v>95</v>
      </c>
      <c r="T26" s="153">
        <v>56</v>
      </c>
      <c r="U26" s="182">
        <v>93</v>
      </c>
      <c r="V26" s="140">
        <f t="shared" si="5"/>
        <v>87.25</v>
      </c>
      <c r="W26" s="37">
        <f t="shared" si="6"/>
        <v>87.2918682235196</v>
      </c>
      <c r="X26" s="37">
        <f>VLOOKUP(W26,'Grade Range'!$A$2:$B$11,2)</f>
        <v>2</v>
      </c>
      <c r="Y26" s="37" t="str">
        <f t="shared" si="7"/>
        <v>Passed</v>
      </c>
      <c r="Z26" s="37"/>
    </row>
    <row r="27" spans="1:26" ht="12" customHeight="1" thickBot="1" x14ac:dyDescent="0.25">
      <c r="A27" s="128">
        <v>15</v>
      </c>
      <c r="B27" s="130" t="s">
        <v>21</v>
      </c>
      <c r="C27" s="150">
        <v>2022117272</v>
      </c>
      <c r="D27" s="151" t="s">
        <v>119</v>
      </c>
      <c r="E27" s="129"/>
      <c r="F27" s="132">
        <f t="shared" si="0"/>
        <v>2</v>
      </c>
      <c r="G27" s="153">
        <v>105</v>
      </c>
      <c r="H27" s="182">
        <v>110</v>
      </c>
      <c r="I27" s="182">
        <v>124</v>
      </c>
      <c r="J27" s="136">
        <f t="shared" si="1"/>
        <v>88.52272727272728</v>
      </c>
      <c r="K27" s="153">
        <v>44</v>
      </c>
      <c r="L27" s="182">
        <v>30</v>
      </c>
      <c r="M27" s="137">
        <f t="shared" si="2"/>
        <v>80.833333333333343</v>
      </c>
      <c r="N27" s="153">
        <v>2</v>
      </c>
      <c r="O27" s="182">
        <v>1</v>
      </c>
      <c r="P27" s="182">
        <v>87</v>
      </c>
      <c r="Q27" s="138">
        <f t="shared" si="3"/>
        <v>91.284403669724782</v>
      </c>
      <c r="R27" s="153">
        <v>1</v>
      </c>
      <c r="S27" s="139">
        <f t="shared" si="4"/>
        <v>55</v>
      </c>
      <c r="T27" s="153">
        <v>84</v>
      </c>
      <c r="U27" s="182">
        <v>72</v>
      </c>
      <c r="V27" s="140">
        <f t="shared" si="5"/>
        <v>89</v>
      </c>
      <c r="W27" s="37">
        <f t="shared" si="6"/>
        <v>85.866145398943573</v>
      </c>
      <c r="X27" s="37">
        <f>VLOOKUP(W27,'Grade Range'!$A$2:$B$11,2)</f>
        <v>2</v>
      </c>
      <c r="Y27" s="37" t="str">
        <f t="shared" si="7"/>
        <v>Passed</v>
      </c>
      <c r="Z27" s="37"/>
    </row>
    <row r="28" spans="1:26" ht="12" customHeight="1" thickBot="1" x14ac:dyDescent="0.25">
      <c r="A28" s="128">
        <v>16</v>
      </c>
      <c r="B28" s="131" t="s">
        <v>21</v>
      </c>
      <c r="C28" s="150">
        <v>2022116001</v>
      </c>
      <c r="D28" s="151" t="s">
        <v>120</v>
      </c>
      <c r="E28" s="129"/>
      <c r="F28" s="132">
        <f t="shared" si="0"/>
        <v>2.25</v>
      </c>
      <c r="G28" s="153">
        <v>107</v>
      </c>
      <c r="H28" s="182">
        <v>106</v>
      </c>
      <c r="I28" s="182">
        <v>188</v>
      </c>
      <c r="J28" s="136">
        <f t="shared" si="1"/>
        <v>95.568181818181813</v>
      </c>
      <c r="K28" s="153">
        <v>25</v>
      </c>
      <c r="L28" s="182">
        <v>38</v>
      </c>
      <c r="M28" s="137">
        <f t="shared" si="2"/>
        <v>76.25</v>
      </c>
      <c r="N28" s="153">
        <v>1</v>
      </c>
      <c r="O28" s="182">
        <v>7</v>
      </c>
      <c r="P28" s="182">
        <v>70</v>
      </c>
      <c r="Q28" s="138">
        <f t="shared" si="3"/>
        <v>85.77981651376146</v>
      </c>
      <c r="R28" s="153">
        <v>8</v>
      </c>
      <c r="S28" s="139">
        <f t="shared" si="4"/>
        <v>90</v>
      </c>
      <c r="T28" s="153">
        <v>58</v>
      </c>
      <c r="U28" s="182">
        <v>43</v>
      </c>
      <c r="V28" s="140">
        <f t="shared" si="5"/>
        <v>75.25</v>
      </c>
      <c r="W28" s="37">
        <f t="shared" si="6"/>
        <v>83.862427022518759</v>
      </c>
      <c r="X28" s="37">
        <f>VLOOKUP(W28,'Grade Range'!$A$2:$B$11,2)</f>
        <v>2.25</v>
      </c>
      <c r="Y28" s="37" t="str">
        <f t="shared" si="7"/>
        <v>Passed</v>
      </c>
      <c r="Z28" s="37"/>
    </row>
    <row r="29" spans="1:26" ht="12" customHeight="1" thickBot="1" x14ac:dyDescent="0.25">
      <c r="A29" s="128">
        <v>17</v>
      </c>
      <c r="B29" s="130" t="s">
        <v>21</v>
      </c>
      <c r="C29" s="150">
        <v>2022115321</v>
      </c>
      <c r="D29" s="151" t="s">
        <v>121</v>
      </c>
      <c r="E29" s="129"/>
      <c r="F29" s="132">
        <f t="shared" si="0"/>
        <v>2.25</v>
      </c>
      <c r="G29" s="153">
        <v>119</v>
      </c>
      <c r="H29" s="182">
        <v>101</v>
      </c>
      <c r="I29" s="182">
        <v>120</v>
      </c>
      <c r="J29" s="136">
        <f t="shared" si="1"/>
        <v>88.636363636363626</v>
      </c>
      <c r="K29" s="153">
        <v>17</v>
      </c>
      <c r="L29" s="182">
        <v>43</v>
      </c>
      <c r="M29" s="137">
        <f t="shared" si="2"/>
        <v>75</v>
      </c>
      <c r="N29" s="153">
        <v>1</v>
      </c>
      <c r="O29" s="182">
        <v>3</v>
      </c>
      <c r="P29" s="182">
        <v>65</v>
      </c>
      <c r="Q29" s="138">
        <f t="shared" si="3"/>
        <v>81.651376146788991</v>
      </c>
      <c r="R29" s="153">
        <v>10</v>
      </c>
      <c r="S29" s="139">
        <f t="shared" si="4"/>
        <v>100</v>
      </c>
      <c r="T29" s="153">
        <v>43</v>
      </c>
      <c r="U29" s="182">
        <v>73</v>
      </c>
      <c r="V29" s="140">
        <f t="shared" si="5"/>
        <v>79</v>
      </c>
      <c r="W29" s="37">
        <f t="shared" si="6"/>
        <v>82.538615512927436</v>
      </c>
      <c r="X29" s="37">
        <f>VLOOKUP(W29,'Grade Range'!$A$2:$B$11,2)</f>
        <v>2.25</v>
      </c>
      <c r="Y29" s="37" t="str">
        <f t="shared" si="7"/>
        <v>Passed</v>
      </c>
      <c r="Z29" s="37"/>
    </row>
    <row r="30" spans="1:26" ht="12" customHeight="1" thickBot="1" x14ac:dyDescent="0.25">
      <c r="A30" s="128">
        <v>18</v>
      </c>
      <c r="B30" s="130" t="s">
        <v>21</v>
      </c>
      <c r="C30" s="150">
        <v>2022114961</v>
      </c>
      <c r="D30" s="151" t="s">
        <v>122</v>
      </c>
      <c r="E30" s="129"/>
      <c r="F30" s="132">
        <f t="shared" si="0"/>
        <v>2.25</v>
      </c>
      <c r="G30" s="153">
        <v>109</v>
      </c>
      <c r="H30" s="182">
        <v>100</v>
      </c>
      <c r="I30" s="182">
        <v>150</v>
      </c>
      <c r="J30" s="136">
        <f t="shared" si="1"/>
        <v>90.795454545454547</v>
      </c>
      <c r="K30" s="153">
        <v>26</v>
      </c>
      <c r="L30" s="182">
        <v>39</v>
      </c>
      <c r="M30" s="137">
        <f t="shared" si="2"/>
        <v>77.083333333333329</v>
      </c>
      <c r="N30" s="153">
        <v>1</v>
      </c>
      <c r="O30" s="182">
        <v>2</v>
      </c>
      <c r="P30" s="182">
        <v>87</v>
      </c>
      <c r="Q30" s="138">
        <f t="shared" si="3"/>
        <v>91.284403669724782</v>
      </c>
      <c r="R30" s="153">
        <v>10</v>
      </c>
      <c r="S30" s="139">
        <f t="shared" si="4"/>
        <v>100</v>
      </c>
      <c r="T30" s="153">
        <v>74</v>
      </c>
      <c r="U30" s="182">
        <v>35</v>
      </c>
      <c r="V30" s="140">
        <f t="shared" si="5"/>
        <v>77.25</v>
      </c>
      <c r="W30" s="37">
        <f t="shared" si="6"/>
        <v>84.522963580761754</v>
      </c>
      <c r="X30" s="37">
        <f>VLOOKUP(W30,'Grade Range'!$A$2:$B$11,2)</f>
        <v>2.25</v>
      </c>
      <c r="Y30" s="37" t="str">
        <f t="shared" si="7"/>
        <v>Passed</v>
      </c>
      <c r="Z30" s="37"/>
    </row>
    <row r="31" spans="1:26" ht="12" customHeight="1" thickBot="1" x14ac:dyDescent="0.25">
      <c r="A31" s="128">
        <v>19</v>
      </c>
      <c r="B31" s="130" t="s">
        <v>21</v>
      </c>
      <c r="C31" s="150">
        <v>2022115240</v>
      </c>
      <c r="D31" s="151" t="s">
        <v>123</v>
      </c>
      <c r="E31" s="129"/>
      <c r="F31" s="132">
        <f t="shared" si="0"/>
        <v>2.25</v>
      </c>
      <c r="G31" s="153">
        <v>103</v>
      </c>
      <c r="H31" s="182">
        <v>116</v>
      </c>
      <c r="I31" s="182">
        <v>115</v>
      </c>
      <c r="J31" s="136">
        <f t="shared" si="1"/>
        <v>87.954545454545453</v>
      </c>
      <c r="K31" s="153">
        <v>41</v>
      </c>
      <c r="L31" s="182">
        <v>22</v>
      </c>
      <c r="M31" s="137">
        <f t="shared" si="2"/>
        <v>76.25</v>
      </c>
      <c r="N31" s="153">
        <v>2</v>
      </c>
      <c r="O31" s="182">
        <v>7</v>
      </c>
      <c r="P31" s="182">
        <v>67</v>
      </c>
      <c r="Q31" s="138">
        <f t="shared" si="3"/>
        <v>84.862385321100916</v>
      </c>
      <c r="R31" s="153">
        <v>4</v>
      </c>
      <c r="S31" s="139">
        <f t="shared" si="4"/>
        <v>70</v>
      </c>
      <c r="T31" s="153">
        <v>92</v>
      </c>
      <c r="U31" s="182">
        <v>54</v>
      </c>
      <c r="V31" s="140">
        <f t="shared" si="5"/>
        <v>86.5</v>
      </c>
      <c r="W31" s="37">
        <f t="shared" si="6"/>
        <v>83.815721434528783</v>
      </c>
      <c r="X31" s="37">
        <f>VLOOKUP(W31,'Grade Range'!$A$2:$B$11,2)</f>
        <v>2.25</v>
      </c>
      <c r="Y31" s="37" t="str">
        <f t="shared" si="7"/>
        <v>Passed</v>
      </c>
      <c r="Z31" s="37"/>
    </row>
    <row r="32" spans="1:26" ht="12" customHeight="1" thickBot="1" x14ac:dyDescent="0.25">
      <c r="A32" s="128">
        <v>20</v>
      </c>
      <c r="B32" s="130" t="s">
        <v>21</v>
      </c>
      <c r="C32" s="150">
        <v>2022115500</v>
      </c>
      <c r="D32" s="151" t="s">
        <v>124</v>
      </c>
      <c r="E32" s="129"/>
      <c r="F32" s="132">
        <f t="shared" si="0"/>
        <v>2.25</v>
      </c>
      <c r="G32" s="153">
        <v>100</v>
      </c>
      <c r="H32" s="182">
        <v>101</v>
      </c>
      <c r="I32" s="182">
        <v>184</v>
      </c>
      <c r="J32" s="136">
        <f t="shared" si="1"/>
        <v>93.75</v>
      </c>
      <c r="K32" s="153">
        <v>23</v>
      </c>
      <c r="L32" s="182">
        <v>37</v>
      </c>
      <c r="M32" s="137">
        <f t="shared" si="2"/>
        <v>75</v>
      </c>
      <c r="N32" s="153">
        <v>2</v>
      </c>
      <c r="O32" s="182">
        <v>7</v>
      </c>
      <c r="P32" s="182">
        <v>94</v>
      </c>
      <c r="Q32" s="138">
        <f t="shared" si="3"/>
        <v>97.247706422018354</v>
      </c>
      <c r="R32" s="153">
        <v>5</v>
      </c>
      <c r="S32" s="139">
        <f t="shared" si="4"/>
        <v>75</v>
      </c>
      <c r="T32" s="153">
        <v>48</v>
      </c>
      <c r="U32" s="182">
        <v>64</v>
      </c>
      <c r="V32" s="140">
        <f t="shared" si="5"/>
        <v>78</v>
      </c>
      <c r="W32" s="37">
        <f t="shared" si="6"/>
        <v>84.86215596330274</v>
      </c>
      <c r="X32" s="37">
        <f>VLOOKUP(W32,'Grade Range'!$A$2:$B$11,2)</f>
        <v>2.25</v>
      </c>
      <c r="Y32" s="37" t="str">
        <f t="shared" si="7"/>
        <v>Passed</v>
      </c>
      <c r="Z32" s="37"/>
    </row>
    <row r="33" spans="1:26" ht="12" customHeight="1" thickBot="1" x14ac:dyDescent="0.25">
      <c r="A33" s="128">
        <v>21</v>
      </c>
      <c r="B33" s="130" t="s">
        <v>21</v>
      </c>
      <c r="C33" s="150">
        <v>2022115268</v>
      </c>
      <c r="D33" s="151" t="s">
        <v>125</v>
      </c>
      <c r="E33" s="129"/>
      <c r="F33" s="132">
        <f t="shared" si="0"/>
        <v>2</v>
      </c>
      <c r="G33" s="153">
        <v>116</v>
      </c>
      <c r="H33" s="182">
        <v>118</v>
      </c>
      <c r="I33" s="182">
        <v>151</v>
      </c>
      <c r="J33" s="136">
        <f t="shared" si="1"/>
        <v>93.75</v>
      </c>
      <c r="K33" s="153">
        <v>11</v>
      </c>
      <c r="L33" s="182">
        <v>40</v>
      </c>
      <c r="M33" s="137">
        <f t="shared" si="2"/>
        <v>71.25</v>
      </c>
      <c r="N33" s="153">
        <v>1</v>
      </c>
      <c r="O33" s="182">
        <v>3</v>
      </c>
      <c r="P33" s="182">
        <v>67</v>
      </c>
      <c r="Q33" s="138">
        <f t="shared" si="3"/>
        <v>82.568807339449535</v>
      </c>
      <c r="R33" s="153">
        <v>6</v>
      </c>
      <c r="S33" s="139">
        <f t="shared" si="4"/>
        <v>80</v>
      </c>
      <c r="T33" s="153">
        <v>87</v>
      </c>
      <c r="U33" s="182">
        <v>71</v>
      </c>
      <c r="V33" s="140">
        <f t="shared" si="5"/>
        <v>89.5</v>
      </c>
      <c r="W33" s="37">
        <f t="shared" si="6"/>
        <v>85.610321100917432</v>
      </c>
      <c r="X33" s="37">
        <f>VLOOKUP(W33,'Grade Range'!$A$2:$B$11,2)</f>
        <v>2</v>
      </c>
      <c r="Y33" s="37" t="str">
        <f t="shared" si="7"/>
        <v>Passed</v>
      </c>
      <c r="Z33" s="37"/>
    </row>
    <row r="34" spans="1:26" ht="12" customHeight="1" thickBot="1" x14ac:dyDescent="0.25">
      <c r="A34" s="128">
        <v>22</v>
      </c>
      <c r="B34" s="130" t="s">
        <v>21</v>
      </c>
      <c r="C34" s="150">
        <v>2022117242</v>
      </c>
      <c r="D34" s="151" t="s">
        <v>126</v>
      </c>
      <c r="E34" s="129"/>
      <c r="F34" s="132">
        <f t="shared" si="0"/>
        <v>2</v>
      </c>
      <c r="G34" s="153">
        <v>118</v>
      </c>
      <c r="H34" s="182">
        <v>104</v>
      </c>
      <c r="I34" s="182">
        <v>147</v>
      </c>
      <c r="J34" s="136">
        <f t="shared" si="1"/>
        <v>91.931818181818187</v>
      </c>
      <c r="K34" s="153">
        <v>45</v>
      </c>
      <c r="L34" s="182">
        <v>26</v>
      </c>
      <c r="M34" s="137">
        <f t="shared" si="2"/>
        <v>79.583333333333329</v>
      </c>
      <c r="N34" s="153">
        <v>2</v>
      </c>
      <c r="O34" s="182">
        <v>2</v>
      </c>
      <c r="P34" s="182">
        <v>72</v>
      </c>
      <c r="Q34" s="138">
        <f t="shared" si="3"/>
        <v>84.862385321100916</v>
      </c>
      <c r="R34" s="153">
        <v>2</v>
      </c>
      <c r="S34" s="139">
        <f t="shared" si="4"/>
        <v>60</v>
      </c>
      <c r="T34" s="153">
        <v>82</v>
      </c>
      <c r="U34" s="182">
        <v>70</v>
      </c>
      <c r="V34" s="140">
        <f t="shared" si="5"/>
        <v>88</v>
      </c>
      <c r="W34" s="37">
        <f t="shared" si="6"/>
        <v>85.625569919377256</v>
      </c>
      <c r="X34" s="37">
        <f>VLOOKUP(W34,'Grade Range'!$A$2:$B$11,2)</f>
        <v>2</v>
      </c>
      <c r="Y34" s="37" t="str">
        <f t="shared" si="7"/>
        <v>Passed</v>
      </c>
      <c r="Z34" s="37"/>
    </row>
    <row r="35" spans="1:26" ht="12" customHeight="1" thickBot="1" x14ac:dyDescent="0.25">
      <c r="A35" s="128">
        <v>23</v>
      </c>
      <c r="B35" s="130" t="s">
        <v>21</v>
      </c>
      <c r="C35" s="150">
        <v>2022114957</v>
      </c>
      <c r="D35" s="151" t="s">
        <v>127</v>
      </c>
      <c r="E35" s="129"/>
      <c r="F35" s="132">
        <f t="shared" si="0"/>
        <v>2.25</v>
      </c>
      <c r="G35" s="153">
        <v>112</v>
      </c>
      <c r="H35" s="182">
        <v>112</v>
      </c>
      <c r="I35" s="182">
        <v>133</v>
      </c>
      <c r="J35" s="136">
        <f t="shared" si="1"/>
        <v>90.568181818181813</v>
      </c>
      <c r="K35" s="153">
        <v>37</v>
      </c>
      <c r="L35" s="182">
        <v>47</v>
      </c>
      <c r="M35" s="137">
        <f t="shared" si="2"/>
        <v>85</v>
      </c>
      <c r="N35" s="153">
        <v>2</v>
      </c>
      <c r="O35" s="182">
        <v>6</v>
      </c>
      <c r="P35" s="182">
        <v>65</v>
      </c>
      <c r="Q35" s="138">
        <f t="shared" si="3"/>
        <v>83.486238532110093</v>
      </c>
      <c r="R35" s="153">
        <v>10</v>
      </c>
      <c r="S35" s="139">
        <f t="shared" si="4"/>
        <v>100</v>
      </c>
      <c r="T35" s="153">
        <v>32</v>
      </c>
      <c r="U35" s="182">
        <v>67</v>
      </c>
      <c r="V35" s="140">
        <f t="shared" si="5"/>
        <v>74.75</v>
      </c>
      <c r="W35" s="37">
        <f t="shared" si="6"/>
        <v>84.118390325271065</v>
      </c>
      <c r="X35" s="37">
        <f>VLOOKUP(W35,'Grade Range'!$A$2:$B$11,2)</f>
        <v>2.25</v>
      </c>
      <c r="Y35" s="37" t="str">
        <f t="shared" si="7"/>
        <v>Passed</v>
      </c>
      <c r="Z35" s="37"/>
    </row>
    <row r="36" spans="1:26" ht="12" customHeight="1" thickBot="1" x14ac:dyDescent="0.25">
      <c r="A36" s="128">
        <v>24</v>
      </c>
      <c r="B36" s="130" t="s">
        <v>21</v>
      </c>
      <c r="C36" s="150">
        <v>2022115150</v>
      </c>
      <c r="D36" s="151" t="s">
        <v>128</v>
      </c>
      <c r="E36" s="129"/>
      <c r="F36" s="132">
        <f t="shared" si="0"/>
        <v>2.5</v>
      </c>
      <c r="G36" s="153">
        <v>107</v>
      </c>
      <c r="H36" s="182">
        <v>109</v>
      </c>
      <c r="I36" s="182">
        <v>121</v>
      </c>
      <c r="J36" s="136">
        <f t="shared" si="1"/>
        <v>88.295454545454547</v>
      </c>
      <c r="K36" s="153">
        <v>10</v>
      </c>
      <c r="L36" s="182">
        <v>38</v>
      </c>
      <c r="M36" s="137">
        <f t="shared" si="2"/>
        <v>70</v>
      </c>
      <c r="N36" s="153">
        <v>2</v>
      </c>
      <c r="O36" s="182">
        <v>7</v>
      </c>
      <c r="P36" s="182">
        <v>81</v>
      </c>
      <c r="Q36" s="138">
        <f t="shared" si="3"/>
        <v>91.284403669724782</v>
      </c>
      <c r="R36" s="153">
        <v>1</v>
      </c>
      <c r="S36" s="139">
        <f t="shared" si="4"/>
        <v>55</v>
      </c>
      <c r="T36" s="153">
        <v>62</v>
      </c>
      <c r="U36" s="182">
        <v>68</v>
      </c>
      <c r="V36" s="140">
        <f t="shared" si="5"/>
        <v>82.5</v>
      </c>
      <c r="W36" s="37">
        <f t="shared" si="6"/>
        <v>81.681296914095071</v>
      </c>
      <c r="X36" s="37">
        <f>VLOOKUP(W36,'Grade Range'!$A$2:$B$11,2)</f>
        <v>2.5</v>
      </c>
      <c r="Y36" s="37" t="str">
        <f t="shared" si="7"/>
        <v>Passed</v>
      </c>
      <c r="Z36" s="37"/>
    </row>
    <row r="37" spans="1:26" ht="12" customHeight="1" thickBot="1" x14ac:dyDescent="0.25">
      <c r="A37" s="128">
        <v>25</v>
      </c>
      <c r="B37" s="130" t="s">
        <v>21</v>
      </c>
      <c r="C37" s="150">
        <v>2022115532</v>
      </c>
      <c r="D37" s="151" t="s">
        <v>129</v>
      </c>
      <c r="E37" s="129"/>
      <c r="F37" s="132">
        <f t="shared" si="0"/>
        <v>2.5</v>
      </c>
      <c r="G37" s="153">
        <v>118</v>
      </c>
      <c r="H37" s="182">
        <v>120</v>
      </c>
      <c r="I37" s="182">
        <v>127</v>
      </c>
      <c r="J37" s="136">
        <f t="shared" si="1"/>
        <v>91.47727272727272</v>
      </c>
      <c r="K37" s="153">
        <v>31</v>
      </c>
      <c r="L37" s="182">
        <v>14</v>
      </c>
      <c r="M37" s="137">
        <f t="shared" si="2"/>
        <v>68.75</v>
      </c>
      <c r="N37" s="153">
        <v>2</v>
      </c>
      <c r="O37" s="182">
        <v>2</v>
      </c>
      <c r="P37" s="182">
        <v>72</v>
      </c>
      <c r="Q37" s="138">
        <f t="shared" si="3"/>
        <v>84.862385321100916</v>
      </c>
      <c r="R37" s="153">
        <v>6</v>
      </c>
      <c r="S37" s="139">
        <f t="shared" si="4"/>
        <v>80</v>
      </c>
      <c r="T37" s="153">
        <v>78</v>
      </c>
      <c r="U37" s="182">
        <v>40</v>
      </c>
      <c r="V37" s="140">
        <f t="shared" si="5"/>
        <v>79.5</v>
      </c>
      <c r="W37" s="37">
        <f t="shared" si="6"/>
        <v>81.772539616346947</v>
      </c>
      <c r="X37" s="37">
        <f>VLOOKUP(W37,'Grade Range'!$A$2:$B$11,2)</f>
        <v>2.5</v>
      </c>
      <c r="Y37" s="37" t="str">
        <f t="shared" si="7"/>
        <v>Passed</v>
      </c>
      <c r="Z37" s="37"/>
    </row>
    <row r="38" spans="1:26" ht="12" customHeight="1" thickBot="1" x14ac:dyDescent="0.25">
      <c r="A38" s="128">
        <v>26</v>
      </c>
      <c r="B38" s="130" t="s">
        <v>21</v>
      </c>
      <c r="C38" s="150">
        <v>2022117073</v>
      </c>
      <c r="D38" s="151" t="s">
        <v>130</v>
      </c>
      <c r="E38" s="129"/>
      <c r="F38" s="132">
        <f t="shared" si="0"/>
        <v>2</v>
      </c>
      <c r="G38" s="153">
        <v>104</v>
      </c>
      <c r="H38" s="182">
        <v>116</v>
      </c>
      <c r="I38" s="182">
        <v>114</v>
      </c>
      <c r="J38" s="136">
        <f t="shared" si="1"/>
        <v>87.954545454545453</v>
      </c>
      <c r="K38" s="153">
        <v>23</v>
      </c>
      <c r="L38" s="182">
        <v>28</v>
      </c>
      <c r="M38" s="137">
        <f t="shared" si="2"/>
        <v>71.25</v>
      </c>
      <c r="N38" s="153">
        <v>1</v>
      </c>
      <c r="O38" s="182">
        <v>4</v>
      </c>
      <c r="P38" s="182">
        <v>91</v>
      </c>
      <c r="Q38" s="138">
        <f t="shared" si="3"/>
        <v>94.036697247706428</v>
      </c>
      <c r="R38" s="153">
        <v>3</v>
      </c>
      <c r="S38" s="139">
        <f t="shared" si="4"/>
        <v>65</v>
      </c>
      <c r="T38" s="153">
        <v>81</v>
      </c>
      <c r="U38" s="182">
        <v>82</v>
      </c>
      <c r="V38" s="140">
        <f t="shared" si="5"/>
        <v>90.75</v>
      </c>
      <c r="W38" s="37">
        <f t="shared" si="6"/>
        <v>85.216868223519597</v>
      </c>
      <c r="X38" s="37">
        <f>VLOOKUP(W38,'Grade Range'!$A$2:$B$11,2)</f>
        <v>2</v>
      </c>
      <c r="Y38" s="37" t="str">
        <f t="shared" si="7"/>
        <v>Passed</v>
      </c>
      <c r="Z38" s="37"/>
    </row>
    <row r="39" spans="1:26" ht="12" customHeight="1" thickBot="1" x14ac:dyDescent="0.25">
      <c r="A39" s="128">
        <v>27</v>
      </c>
      <c r="B39" s="130" t="s">
        <v>21</v>
      </c>
      <c r="C39" s="150">
        <v>2022105637</v>
      </c>
      <c r="D39" s="151" t="s">
        <v>131</v>
      </c>
      <c r="E39" s="142"/>
      <c r="F39" s="132">
        <f t="shared" si="0"/>
        <v>2.25</v>
      </c>
      <c r="G39" s="153">
        <v>107</v>
      </c>
      <c r="H39" s="182">
        <v>114</v>
      </c>
      <c r="I39" s="182">
        <v>110</v>
      </c>
      <c r="J39" s="136">
        <f t="shared" si="1"/>
        <v>87.613636363636374</v>
      </c>
      <c r="K39" s="153">
        <v>10</v>
      </c>
      <c r="L39" s="182">
        <v>13</v>
      </c>
      <c r="M39" s="137">
        <f t="shared" si="2"/>
        <v>59.583333333333336</v>
      </c>
      <c r="N39" s="153">
        <v>1</v>
      </c>
      <c r="O39" s="182">
        <v>5</v>
      </c>
      <c r="P39" s="182">
        <v>95</v>
      </c>
      <c r="Q39" s="138">
        <f t="shared" si="3"/>
        <v>96.330275229357795</v>
      </c>
      <c r="R39" s="153">
        <v>8</v>
      </c>
      <c r="S39" s="139">
        <f t="shared" si="4"/>
        <v>90</v>
      </c>
      <c r="T39" s="153">
        <v>70</v>
      </c>
      <c r="U39" s="182">
        <v>87</v>
      </c>
      <c r="V39" s="140">
        <f t="shared" si="5"/>
        <v>89.25</v>
      </c>
      <c r="W39" s="37">
        <f t="shared" si="6"/>
        <v>83.925298860161234</v>
      </c>
      <c r="X39" s="37">
        <f>VLOOKUP(W39,'Grade Range'!$A$2:$B$11,2)</f>
        <v>2.25</v>
      </c>
      <c r="Y39" s="37" t="str">
        <f t="shared" si="7"/>
        <v>Passed</v>
      </c>
      <c r="Z39" s="37"/>
    </row>
    <row r="40" spans="1:26" ht="12" customHeight="1" thickBot="1" x14ac:dyDescent="0.25">
      <c r="A40" s="128">
        <v>28</v>
      </c>
      <c r="B40" s="130" t="s">
        <v>21</v>
      </c>
      <c r="C40" s="150">
        <v>2022117795</v>
      </c>
      <c r="D40" s="151" t="s">
        <v>132</v>
      </c>
      <c r="E40" s="142"/>
      <c r="F40" s="133">
        <f t="shared" si="0"/>
        <v>2</v>
      </c>
      <c r="G40" s="153">
        <v>110</v>
      </c>
      <c r="H40" s="182">
        <v>108</v>
      </c>
      <c r="I40" s="182">
        <v>159</v>
      </c>
      <c r="J40" s="136">
        <f t="shared" si="1"/>
        <v>92.840909090909093</v>
      </c>
      <c r="K40" s="153">
        <v>15</v>
      </c>
      <c r="L40" s="182">
        <v>46</v>
      </c>
      <c r="M40" s="137">
        <f t="shared" si="2"/>
        <v>75.416666666666657</v>
      </c>
      <c r="N40" s="153">
        <v>1</v>
      </c>
      <c r="O40" s="182">
        <v>4</v>
      </c>
      <c r="P40" s="182">
        <v>92</v>
      </c>
      <c r="Q40" s="138">
        <f t="shared" si="3"/>
        <v>94.495412844036707</v>
      </c>
      <c r="R40" s="153">
        <v>10</v>
      </c>
      <c r="S40" s="139">
        <f t="shared" si="4"/>
        <v>100</v>
      </c>
      <c r="T40" s="153">
        <v>90</v>
      </c>
      <c r="U40" s="182">
        <v>52</v>
      </c>
      <c r="V40" s="140">
        <f t="shared" si="5"/>
        <v>85.5</v>
      </c>
      <c r="W40" s="37">
        <f t="shared" si="6"/>
        <v>87.759917987211566</v>
      </c>
      <c r="X40" s="37">
        <f>VLOOKUP(W40,'Grade Range'!$A$2:$B$11,2)</f>
        <v>2</v>
      </c>
      <c r="Y40" s="37" t="str">
        <f t="shared" si="7"/>
        <v>Passed</v>
      </c>
      <c r="Z40" s="37"/>
    </row>
    <row r="41" spans="1:26" ht="12" customHeight="1" thickBot="1" x14ac:dyDescent="0.25">
      <c r="A41" s="128">
        <v>29</v>
      </c>
      <c r="B41" s="130" t="s">
        <v>21</v>
      </c>
      <c r="C41" s="150">
        <v>2022115510</v>
      </c>
      <c r="D41" s="151" t="s">
        <v>133</v>
      </c>
      <c r="E41" s="143"/>
      <c r="F41" s="132">
        <f t="shared" si="0"/>
        <v>1.75</v>
      </c>
      <c r="G41" s="153">
        <v>104</v>
      </c>
      <c r="H41" s="182">
        <v>103</v>
      </c>
      <c r="I41" s="182">
        <v>148</v>
      </c>
      <c r="J41" s="136">
        <f t="shared" si="1"/>
        <v>90.340909090909093</v>
      </c>
      <c r="K41" s="153">
        <v>43</v>
      </c>
      <c r="L41" s="182">
        <v>40</v>
      </c>
      <c r="M41" s="137">
        <f t="shared" si="2"/>
        <v>84.583333333333343</v>
      </c>
      <c r="N41" s="153">
        <v>1</v>
      </c>
      <c r="O41" s="182">
        <v>2</v>
      </c>
      <c r="P41" s="182">
        <v>94</v>
      </c>
      <c r="Q41" s="138">
        <f t="shared" si="3"/>
        <v>94.495412844036707</v>
      </c>
      <c r="R41" s="153">
        <v>4</v>
      </c>
      <c r="S41" s="139">
        <f t="shared" si="4"/>
        <v>70</v>
      </c>
      <c r="T41" s="153">
        <v>86</v>
      </c>
      <c r="U41" s="182">
        <v>83</v>
      </c>
      <c r="V41" s="140">
        <f t="shared" si="5"/>
        <v>92.25</v>
      </c>
      <c r="W41" s="37">
        <f t="shared" si="6"/>
        <v>89.3682513205449</v>
      </c>
      <c r="X41" s="37">
        <f>VLOOKUP(W41,'Grade Range'!$A$2:$B$11,2)</f>
        <v>1.75</v>
      </c>
      <c r="Y41" s="37" t="str">
        <f t="shared" si="7"/>
        <v>Passed</v>
      </c>
      <c r="Z41" s="37"/>
    </row>
    <row r="42" spans="1:26" ht="12" customHeight="1" thickBot="1" x14ac:dyDescent="0.25">
      <c r="A42" s="128">
        <v>30</v>
      </c>
      <c r="B42" s="130" t="s">
        <v>21</v>
      </c>
      <c r="C42" s="150">
        <v>2022115053</v>
      </c>
      <c r="D42" s="151" t="s">
        <v>134</v>
      </c>
      <c r="E42" s="129"/>
      <c r="F42" s="132">
        <f t="shared" si="0"/>
        <v>2.25</v>
      </c>
      <c r="G42" s="153">
        <v>113</v>
      </c>
      <c r="H42" s="182">
        <v>112</v>
      </c>
      <c r="I42" s="182">
        <v>175</v>
      </c>
      <c r="J42" s="136">
        <f t="shared" si="1"/>
        <v>95.454545454545453</v>
      </c>
      <c r="K42" s="153">
        <v>40</v>
      </c>
      <c r="L42" s="182">
        <v>23</v>
      </c>
      <c r="M42" s="137">
        <f t="shared" si="2"/>
        <v>76.25</v>
      </c>
      <c r="N42" s="153">
        <v>2</v>
      </c>
      <c r="O42" s="182">
        <v>3</v>
      </c>
      <c r="P42" s="182">
        <v>80</v>
      </c>
      <c r="Q42" s="138">
        <f t="shared" si="3"/>
        <v>88.990825688073386</v>
      </c>
      <c r="R42" s="153">
        <v>8</v>
      </c>
      <c r="S42" s="139">
        <f t="shared" si="4"/>
        <v>90</v>
      </c>
      <c r="T42" s="153">
        <v>47</v>
      </c>
      <c r="U42" s="182">
        <v>39</v>
      </c>
      <c r="V42" s="140">
        <f t="shared" si="5"/>
        <v>71.5</v>
      </c>
      <c r="W42" s="37">
        <f t="shared" si="6"/>
        <v>83.184987489574652</v>
      </c>
      <c r="X42" s="37">
        <f>VLOOKUP(W42,'Grade Range'!$A$2:$B$11,2)</f>
        <v>2.25</v>
      </c>
      <c r="Y42" s="37" t="str">
        <f t="shared" si="7"/>
        <v>Passed</v>
      </c>
      <c r="Z42" s="37"/>
    </row>
    <row r="43" spans="1:26" ht="12" customHeight="1" thickBot="1" x14ac:dyDescent="0.25">
      <c r="A43" s="128">
        <v>31</v>
      </c>
      <c r="B43" s="130" t="s">
        <v>21</v>
      </c>
      <c r="C43" s="150">
        <v>2022115381</v>
      </c>
      <c r="D43" s="151" t="s">
        <v>135</v>
      </c>
      <c r="E43" s="129"/>
      <c r="F43" s="132">
        <f t="shared" si="0"/>
        <v>2</v>
      </c>
      <c r="G43" s="153">
        <v>114</v>
      </c>
      <c r="H43" s="182">
        <v>104</v>
      </c>
      <c r="I43" s="182">
        <v>128</v>
      </c>
      <c r="J43" s="136">
        <f t="shared" si="1"/>
        <v>89.318181818181813</v>
      </c>
      <c r="K43" s="153">
        <v>39</v>
      </c>
      <c r="L43" s="182">
        <v>20</v>
      </c>
      <c r="M43" s="137">
        <f t="shared" si="2"/>
        <v>74.583333333333329</v>
      </c>
      <c r="N43" s="153">
        <v>1</v>
      </c>
      <c r="O43" s="182">
        <v>6</v>
      </c>
      <c r="P43" s="182">
        <v>63</v>
      </c>
      <c r="Q43" s="138">
        <f t="shared" si="3"/>
        <v>82.11009174311927</v>
      </c>
      <c r="R43" s="153">
        <v>10</v>
      </c>
      <c r="S43" s="139">
        <f t="shared" si="4"/>
        <v>100</v>
      </c>
      <c r="T43" s="153">
        <v>91</v>
      </c>
      <c r="U43" s="182">
        <v>62</v>
      </c>
      <c r="V43" s="140">
        <f t="shared" si="5"/>
        <v>88.25</v>
      </c>
      <c r="W43" s="37">
        <f t="shared" si="6"/>
        <v>85.503634973589101</v>
      </c>
      <c r="X43" s="37">
        <f>VLOOKUP(W43,'Grade Range'!$A$2:$B$11,2)</f>
        <v>2</v>
      </c>
      <c r="Y43" s="37" t="str">
        <f t="shared" si="7"/>
        <v>Passed</v>
      </c>
      <c r="Z43" s="37"/>
    </row>
    <row r="44" spans="1:26" ht="12" customHeight="1" thickBot="1" x14ac:dyDescent="0.25">
      <c r="A44" s="128">
        <v>32</v>
      </c>
      <c r="B44" s="130" t="s">
        <v>21</v>
      </c>
      <c r="C44" s="150">
        <v>2022115224</v>
      </c>
      <c r="D44" s="151" t="s">
        <v>136</v>
      </c>
      <c r="E44" s="129"/>
      <c r="F44" s="132">
        <f t="shared" ref="F44:F51" si="8">X44</f>
        <v>2.25</v>
      </c>
      <c r="G44" s="153">
        <v>108</v>
      </c>
      <c r="H44" s="182">
        <v>105</v>
      </c>
      <c r="I44" s="182">
        <v>126</v>
      </c>
      <c r="J44" s="136">
        <f t="shared" ref="J44:J51" si="9">SUM(G44:I44)/SUM($G$11:$I$11)*50+50</f>
        <v>88.52272727272728</v>
      </c>
      <c r="K44" s="153">
        <v>14</v>
      </c>
      <c r="L44" s="182">
        <v>49</v>
      </c>
      <c r="M44" s="137">
        <f t="shared" ref="M44:M51" si="10">SUM(K44:L44)/SUM($K$11:$L$11)*50+50</f>
        <v>76.25</v>
      </c>
      <c r="N44" s="153">
        <v>1</v>
      </c>
      <c r="O44" s="182">
        <v>2</v>
      </c>
      <c r="P44" s="182">
        <v>83</v>
      </c>
      <c r="Q44" s="138">
        <f t="shared" ref="Q44:Q51" si="11">SUM(N44:P44)/SUM($N$11:$P$11)*50+50</f>
        <v>89.449541284403665</v>
      </c>
      <c r="R44" s="153">
        <v>10</v>
      </c>
      <c r="S44" s="139">
        <f t="shared" si="4"/>
        <v>100</v>
      </c>
      <c r="T44" s="153">
        <v>37</v>
      </c>
      <c r="U44" s="182">
        <v>60</v>
      </c>
      <c r="V44" s="140">
        <f t="shared" ref="V44:V51" si="12">(T44/$T$11*50+50)*0.5+(U44/$U$11*50+50)*0.5</f>
        <v>74.25</v>
      </c>
      <c r="W44" s="37">
        <f t="shared" ref="W44:W51" si="13">(J44*0.3)+(M44*0.2)+(Q44*0.15)+(S44*0.05)+(V44*0.3)</f>
        <v>82.499249374478737</v>
      </c>
      <c r="X44" s="37">
        <f>VLOOKUP(W44,'Grade Range'!$A$2:$B$11,2)</f>
        <v>2.25</v>
      </c>
      <c r="Y44" s="37" t="str">
        <f t="shared" si="7"/>
        <v>Passed</v>
      </c>
      <c r="Z44" s="37"/>
    </row>
    <row r="45" spans="1:26" ht="12" customHeight="1" thickBot="1" x14ac:dyDescent="0.25">
      <c r="A45" s="128">
        <v>33</v>
      </c>
      <c r="B45" s="130" t="s">
        <v>21</v>
      </c>
      <c r="C45" s="150">
        <v>2022115106</v>
      </c>
      <c r="D45" s="151" t="s">
        <v>137</v>
      </c>
      <c r="E45" s="129"/>
      <c r="F45" s="132">
        <f t="shared" si="8"/>
        <v>1.75</v>
      </c>
      <c r="G45" s="153">
        <v>106</v>
      </c>
      <c r="H45" s="182">
        <v>111</v>
      </c>
      <c r="I45" s="182">
        <v>134</v>
      </c>
      <c r="J45" s="136">
        <f t="shared" si="9"/>
        <v>89.886363636363626</v>
      </c>
      <c r="K45" s="153">
        <v>47</v>
      </c>
      <c r="L45" s="182">
        <v>44</v>
      </c>
      <c r="M45" s="137">
        <f t="shared" si="10"/>
        <v>87.916666666666657</v>
      </c>
      <c r="N45" s="153">
        <v>1</v>
      </c>
      <c r="O45" s="182">
        <v>7</v>
      </c>
      <c r="P45" s="182">
        <v>78</v>
      </c>
      <c r="Q45" s="138">
        <f t="shared" si="11"/>
        <v>89.449541284403665</v>
      </c>
      <c r="R45" s="153">
        <v>5</v>
      </c>
      <c r="S45" s="139">
        <f t="shared" si="4"/>
        <v>75</v>
      </c>
      <c r="T45" s="153">
        <v>89</v>
      </c>
      <c r="U45" s="182">
        <v>66</v>
      </c>
      <c r="V45" s="140">
        <f t="shared" si="12"/>
        <v>88.75</v>
      </c>
      <c r="W45" s="37">
        <f t="shared" si="13"/>
        <v>88.341673616902966</v>
      </c>
      <c r="X45" s="37">
        <f>VLOOKUP(W45,'Grade Range'!$A$2:$B$11,2)</f>
        <v>1.75</v>
      </c>
      <c r="Y45" s="37" t="str">
        <f t="shared" si="7"/>
        <v>Passed</v>
      </c>
      <c r="Z45" s="37"/>
    </row>
    <row r="46" spans="1:26" ht="12" customHeight="1" thickBot="1" x14ac:dyDescent="0.25">
      <c r="A46" s="128">
        <v>34</v>
      </c>
      <c r="B46" s="130" t="s">
        <v>21</v>
      </c>
      <c r="C46" s="150">
        <v>2022115113</v>
      </c>
      <c r="D46" s="151" t="s">
        <v>138</v>
      </c>
      <c r="E46" s="129"/>
      <c r="F46" s="132">
        <f t="shared" si="8"/>
        <v>2.5</v>
      </c>
      <c r="G46" s="153">
        <v>100</v>
      </c>
      <c r="H46" s="182">
        <v>111</v>
      </c>
      <c r="I46" s="182">
        <v>139</v>
      </c>
      <c r="J46" s="136">
        <f t="shared" si="9"/>
        <v>89.77272727272728</v>
      </c>
      <c r="K46" s="153">
        <v>12</v>
      </c>
      <c r="L46" s="182">
        <v>10</v>
      </c>
      <c r="M46" s="137">
        <f t="shared" si="10"/>
        <v>59.166666666666664</v>
      </c>
      <c r="N46" s="153">
        <v>1</v>
      </c>
      <c r="O46" s="182">
        <v>6</v>
      </c>
      <c r="P46" s="182">
        <v>76</v>
      </c>
      <c r="Q46" s="138">
        <f t="shared" si="11"/>
        <v>88.073394495412842</v>
      </c>
      <c r="R46" s="153">
        <v>5</v>
      </c>
      <c r="S46" s="139">
        <f t="shared" si="4"/>
        <v>75</v>
      </c>
      <c r="T46" s="153">
        <v>30</v>
      </c>
      <c r="U46" s="182">
        <v>90</v>
      </c>
      <c r="V46" s="140">
        <f t="shared" si="12"/>
        <v>80</v>
      </c>
      <c r="W46" s="37">
        <f t="shared" si="13"/>
        <v>79.726160689463441</v>
      </c>
      <c r="X46" s="37">
        <f>VLOOKUP(W46,'Grade Range'!$A$2:$B$11,2)</f>
        <v>2.5</v>
      </c>
      <c r="Y46" s="37" t="str">
        <f t="shared" si="7"/>
        <v>Passed</v>
      </c>
      <c r="Z46" s="37"/>
    </row>
    <row r="47" spans="1:26" ht="12" customHeight="1" thickBot="1" x14ac:dyDescent="0.25">
      <c r="A47" s="128">
        <v>35</v>
      </c>
      <c r="B47" s="130" t="s">
        <v>21</v>
      </c>
      <c r="C47" s="150">
        <v>2022115061</v>
      </c>
      <c r="D47" s="151" t="s">
        <v>139</v>
      </c>
      <c r="E47" s="129"/>
      <c r="F47" s="132">
        <f t="shared" si="8"/>
        <v>2.5</v>
      </c>
      <c r="G47" s="153">
        <v>111</v>
      </c>
      <c r="H47" s="182">
        <v>110</v>
      </c>
      <c r="I47" s="182">
        <v>107</v>
      </c>
      <c r="J47" s="136">
        <f t="shared" si="9"/>
        <v>87.27272727272728</v>
      </c>
      <c r="K47" s="153">
        <v>21</v>
      </c>
      <c r="L47" s="182">
        <v>17</v>
      </c>
      <c r="M47" s="137">
        <f t="shared" si="10"/>
        <v>65.833333333333329</v>
      </c>
      <c r="N47" s="153">
        <v>2</v>
      </c>
      <c r="O47" s="182">
        <v>6</v>
      </c>
      <c r="P47" s="182">
        <v>78</v>
      </c>
      <c r="Q47" s="138">
        <f t="shared" si="11"/>
        <v>89.449541284403665</v>
      </c>
      <c r="R47" s="153">
        <v>8</v>
      </c>
      <c r="S47" s="139">
        <f t="shared" si="4"/>
        <v>90</v>
      </c>
      <c r="T47" s="153">
        <v>53</v>
      </c>
      <c r="U47" s="182">
        <v>45</v>
      </c>
      <c r="V47" s="140">
        <f t="shared" si="12"/>
        <v>74.5</v>
      </c>
      <c r="W47" s="37">
        <f t="shared" si="13"/>
        <v>79.615916041145397</v>
      </c>
      <c r="X47" s="37">
        <f>VLOOKUP(W47,'Grade Range'!$A$2:$B$11,2)</f>
        <v>2.5</v>
      </c>
      <c r="Y47" s="37" t="str">
        <f t="shared" si="7"/>
        <v>Passed</v>
      </c>
      <c r="Z47" s="37"/>
    </row>
    <row r="48" spans="1:26" ht="12" customHeight="1" thickBot="1" x14ac:dyDescent="0.25">
      <c r="A48" s="128">
        <v>36</v>
      </c>
      <c r="B48" s="130" t="s">
        <v>21</v>
      </c>
      <c r="C48" s="150">
        <v>2022117311</v>
      </c>
      <c r="D48" s="151" t="s">
        <v>140</v>
      </c>
      <c r="E48" s="129"/>
      <c r="F48" s="132">
        <f t="shared" si="8"/>
        <v>2.25</v>
      </c>
      <c r="G48" s="153">
        <v>118</v>
      </c>
      <c r="H48" s="182">
        <v>101</v>
      </c>
      <c r="I48" s="182">
        <v>162</v>
      </c>
      <c r="J48" s="136">
        <f t="shared" si="9"/>
        <v>93.295454545454547</v>
      </c>
      <c r="K48" s="153">
        <v>35</v>
      </c>
      <c r="L48" s="182">
        <v>45</v>
      </c>
      <c r="M48" s="137">
        <f t="shared" si="10"/>
        <v>83.333333333333329</v>
      </c>
      <c r="N48" s="153">
        <v>2</v>
      </c>
      <c r="O48" s="182">
        <v>1</v>
      </c>
      <c r="P48" s="182">
        <v>63</v>
      </c>
      <c r="Q48" s="138">
        <f t="shared" si="11"/>
        <v>80.275229357798167</v>
      </c>
      <c r="R48" s="153">
        <v>4</v>
      </c>
      <c r="S48" s="139">
        <f t="shared" si="4"/>
        <v>70</v>
      </c>
      <c r="T48" s="153">
        <v>41</v>
      </c>
      <c r="U48" s="182">
        <v>59</v>
      </c>
      <c r="V48" s="140">
        <f t="shared" si="12"/>
        <v>75</v>
      </c>
      <c r="W48" s="37">
        <f t="shared" si="13"/>
        <v>82.696587433972752</v>
      </c>
      <c r="X48" s="37">
        <f>VLOOKUP(W48,'Grade Range'!$A$2:$B$11,2)</f>
        <v>2.25</v>
      </c>
      <c r="Y48" s="37" t="str">
        <f t="shared" si="7"/>
        <v>Passed</v>
      </c>
      <c r="Z48" s="37"/>
    </row>
    <row r="49" spans="1:26" ht="12" customHeight="1" thickBot="1" x14ac:dyDescent="0.25">
      <c r="A49" s="128">
        <v>37</v>
      </c>
      <c r="B49" s="130" t="s">
        <v>21</v>
      </c>
      <c r="C49" s="150">
        <v>2022117359</v>
      </c>
      <c r="D49" s="151" t="s">
        <v>141</v>
      </c>
      <c r="E49" s="129"/>
      <c r="F49" s="132">
        <f t="shared" si="8"/>
        <v>2.25</v>
      </c>
      <c r="G49" s="153">
        <v>110</v>
      </c>
      <c r="H49" s="182">
        <v>120</v>
      </c>
      <c r="I49" s="182">
        <v>200</v>
      </c>
      <c r="J49" s="136">
        <f t="shared" si="9"/>
        <v>98.863636363636374</v>
      </c>
      <c r="K49" s="153">
        <v>10</v>
      </c>
      <c r="L49" s="182">
        <v>38</v>
      </c>
      <c r="M49" s="137">
        <f t="shared" si="10"/>
        <v>70</v>
      </c>
      <c r="N49" s="153">
        <v>1</v>
      </c>
      <c r="O49" s="182">
        <v>1</v>
      </c>
      <c r="P49" s="182">
        <v>90</v>
      </c>
      <c r="Q49" s="138">
        <f t="shared" si="11"/>
        <v>92.201834862385326</v>
      </c>
      <c r="R49" s="153">
        <v>5</v>
      </c>
      <c r="S49" s="139">
        <f t="shared" si="4"/>
        <v>75</v>
      </c>
      <c r="T49" s="153">
        <v>51</v>
      </c>
      <c r="U49" s="182">
        <v>46</v>
      </c>
      <c r="V49" s="140">
        <f t="shared" si="12"/>
        <v>74.25</v>
      </c>
      <c r="W49" s="37">
        <f t="shared" si="13"/>
        <v>83.514366138448707</v>
      </c>
      <c r="X49" s="37">
        <f>VLOOKUP(W49,'Grade Range'!$A$2:$B$11,2)</f>
        <v>2.25</v>
      </c>
      <c r="Y49" s="37" t="str">
        <f t="shared" si="7"/>
        <v>Passed</v>
      </c>
      <c r="Z49" s="37"/>
    </row>
    <row r="50" spans="1:26" ht="12" customHeight="1" thickBot="1" x14ac:dyDescent="0.25">
      <c r="A50" s="128">
        <v>38</v>
      </c>
      <c r="B50" s="130" t="s">
        <v>21</v>
      </c>
      <c r="C50" s="150">
        <v>2022117488</v>
      </c>
      <c r="D50" s="151" t="s">
        <v>142</v>
      </c>
      <c r="E50" s="129"/>
      <c r="F50" s="132">
        <f t="shared" si="8"/>
        <v>1.75</v>
      </c>
      <c r="G50" s="153">
        <v>110</v>
      </c>
      <c r="H50" s="182">
        <v>119</v>
      </c>
      <c r="I50" s="182">
        <v>152</v>
      </c>
      <c r="J50" s="136">
        <f t="shared" si="9"/>
        <v>93.295454545454547</v>
      </c>
      <c r="K50" s="153">
        <v>39</v>
      </c>
      <c r="L50" s="182">
        <v>39</v>
      </c>
      <c r="M50" s="137">
        <f t="shared" si="10"/>
        <v>82.5</v>
      </c>
      <c r="N50" s="153">
        <v>2</v>
      </c>
      <c r="O50" s="182">
        <v>5</v>
      </c>
      <c r="P50" s="182">
        <v>87</v>
      </c>
      <c r="Q50" s="138">
        <f t="shared" si="11"/>
        <v>93.11926605504587</v>
      </c>
      <c r="R50" s="153">
        <v>2</v>
      </c>
      <c r="S50" s="139">
        <f t="shared" si="4"/>
        <v>60</v>
      </c>
      <c r="T50" s="153">
        <v>96</v>
      </c>
      <c r="U50" s="182">
        <v>91</v>
      </c>
      <c r="V50" s="140">
        <f t="shared" si="12"/>
        <v>96.75</v>
      </c>
      <c r="W50" s="37">
        <f t="shared" si="13"/>
        <v>90.481526271893244</v>
      </c>
      <c r="X50" s="37">
        <f>VLOOKUP(W50,'Grade Range'!$A$2:$B$11,2)</f>
        <v>1.75</v>
      </c>
      <c r="Y50" s="37" t="str">
        <f t="shared" si="7"/>
        <v>Passed</v>
      </c>
      <c r="Z50" s="37"/>
    </row>
    <row r="51" spans="1:26" ht="12" customHeight="1" thickBot="1" x14ac:dyDescent="0.25">
      <c r="A51" s="128">
        <v>39</v>
      </c>
      <c r="B51" s="130" t="s">
        <v>21</v>
      </c>
      <c r="C51" s="150">
        <v>2022117326</v>
      </c>
      <c r="D51" s="151" t="s">
        <v>143</v>
      </c>
      <c r="E51" s="129"/>
      <c r="F51" s="132">
        <f t="shared" si="8"/>
        <v>2.25</v>
      </c>
      <c r="G51" s="153">
        <v>120</v>
      </c>
      <c r="H51" s="182">
        <v>101</v>
      </c>
      <c r="I51" s="182">
        <v>142</v>
      </c>
      <c r="J51" s="136">
        <f t="shared" si="9"/>
        <v>91.25</v>
      </c>
      <c r="K51" s="153">
        <v>35</v>
      </c>
      <c r="L51" s="182">
        <v>32</v>
      </c>
      <c r="M51" s="137">
        <f t="shared" si="10"/>
        <v>77.916666666666671</v>
      </c>
      <c r="N51" s="153">
        <v>2</v>
      </c>
      <c r="O51" s="182">
        <v>2</v>
      </c>
      <c r="P51" s="182">
        <v>76</v>
      </c>
      <c r="Q51" s="138">
        <f t="shared" si="11"/>
        <v>86.697247706422019</v>
      </c>
      <c r="R51" s="153">
        <v>8</v>
      </c>
      <c r="S51" s="139">
        <f t="shared" si="4"/>
        <v>90</v>
      </c>
      <c r="T51" s="153">
        <v>42</v>
      </c>
      <c r="U51" s="182">
        <v>77</v>
      </c>
      <c r="V51" s="140">
        <f t="shared" si="12"/>
        <v>79.75</v>
      </c>
      <c r="W51" s="37">
        <f t="shared" si="13"/>
        <v>84.387920489296633</v>
      </c>
      <c r="X51" s="37">
        <f>VLOOKUP(W51,'Grade Range'!$A$2:$B$11,2)</f>
        <v>2.25</v>
      </c>
      <c r="Y51" s="37" t="str">
        <f t="shared" si="7"/>
        <v>Passed</v>
      </c>
      <c r="Z51" s="37"/>
    </row>
    <row r="52" spans="1:26" ht="12" customHeight="1" x14ac:dyDescent="0.2">
      <c r="G52" s="154"/>
      <c r="H52" s="154"/>
      <c r="I52" s="154"/>
      <c r="J52" s="154"/>
      <c r="K52" s="154"/>
      <c r="L52" s="154"/>
      <c r="M52" s="154"/>
      <c r="N52" s="154"/>
      <c r="O52" s="154"/>
      <c r="P52" s="154"/>
      <c r="Q52" s="154"/>
      <c r="R52" s="154"/>
      <c r="S52" s="154"/>
      <c r="T52" s="154"/>
      <c r="U52" s="154"/>
      <c r="V52" s="154"/>
      <c r="W52" s="154"/>
    </row>
    <row r="53" spans="1:26" ht="12" customHeight="1" x14ac:dyDescent="0.2">
      <c r="A53" s="127"/>
      <c r="B53" s="127"/>
      <c r="C53" s="144"/>
      <c r="D53" s="145"/>
      <c r="E53" s="146"/>
      <c r="G53" s="154"/>
      <c r="H53" s="154"/>
      <c r="I53" s="154"/>
      <c r="J53" s="154"/>
      <c r="K53" s="154"/>
      <c r="L53" s="154"/>
      <c r="M53" s="154"/>
      <c r="N53" s="154"/>
      <c r="O53" s="154"/>
      <c r="P53" s="154"/>
      <c r="Q53" s="154"/>
      <c r="R53" s="154"/>
      <c r="S53" s="154"/>
      <c r="T53" s="154"/>
      <c r="U53" s="154"/>
      <c r="V53" s="154"/>
      <c r="W53" s="154"/>
    </row>
    <row r="54" spans="1:26" ht="12" customHeight="1" x14ac:dyDescent="0.2">
      <c r="A54" s="127"/>
      <c r="B54" s="127"/>
      <c r="C54" s="144"/>
      <c r="D54" s="145"/>
      <c r="E54" s="146"/>
      <c r="F54" s="149"/>
      <c r="G54" s="147"/>
      <c r="H54" s="147"/>
      <c r="I54" s="147"/>
      <c r="J54" s="154"/>
      <c r="K54" s="154"/>
      <c r="L54" s="154"/>
      <c r="M54" s="154"/>
      <c r="N54" s="154"/>
      <c r="O54" s="154"/>
      <c r="P54" s="154"/>
      <c r="Q54" s="154"/>
      <c r="R54" s="154"/>
      <c r="S54" s="154"/>
      <c r="T54" s="154"/>
      <c r="U54" s="154"/>
      <c r="V54" s="154"/>
      <c r="W54" s="154"/>
    </row>
    <row r="55" spans="1:26" ht="12" customHeight="1" x14ac:dyDescent="0.2">
      <c r="A55" s="1"/>
      <c r="B55" s="1"/>
      <c r="C55" s="1"/>
      <c r="D55" s="1"/>
      <c r="E55" s="1"/>
      <c r="F55" s="1"/>
      <c r="G55" s="155"/>
      <c r="H55" s="155"/>
      <c r="I55" s="155"/>
      <c r="J55" s="155"/>
      <c r="K55" s="154"/>
      <c r="L55" s="154"/>
      <c r="M55" s="154"/>
      <c r="N55" s="154"/>
      <c r="O55" s="154"/>
      <c r="P55" s="154"/>
      <c r="Q55" s="155"/>
      <c r="R55" s="155"/>
      <c r="S55" s="155"/>
      <c r="T55" s="155"/>
      <c r="U55" s="155"/>
      <c r="V55" s="155"/>
      <c r="W55" s="155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55"/>
      <c r="H56" s="155"/>
      <c r="I56" s="155"/>
      <c r="J56" s="155"/>
      <c r="K56" s="154"/>
      <c r="L56" s="154"/>
      <c r="M56" s="154"/>
      <c r="N56" s="154"/>
      <c r="O56" s="154"/>
      <c r="P56" s="154"/>
      <c r="Q56" s="155"/>
      <c r="R56" s="155"/>
      <c r="S56" s="155"/>
      <c r="T56" s="155"/>
      <c r="U56" s="155"/>
      <c r="V56" s="155"/>
      <c r="W56" s="155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55"/>
      <c r="H57" s="155"/>
      <c r="I57" s="155"/>
      <c r="J57" s="155"/>
      <c r="K57" s="155"/>
      <c r="L57" s="155"/>
      <c r="M57" s="155"/>
      <c r="N57" s="155"/>
      <c r="O57" s="155"/>
      <c r="P57" s="155"/>
      <c r="Q57" s="155"/>
      <c r="R57" s="155"/>
      <c r="S57" s="155"/>
      <c r="T57" s="155"/>
      <c r="U57" s="155"/>
      <c r="V57" s="155"/>
      <c r="W57" s="155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55"/>
      <c r="H58" s="155"/>
      <c r="I58" s="155"/>
      <c r="J58" s="155"/>
      <c r="K58" s="155"/>
      <c r="L58" s="155"/>
      <c r="M58" s="155"/>
      <c r="N58" s="155"/>
      <c r="O58" s="155"/>
      <c r="P58" s="155"/>
      <c r="Q58" s="155"/>
      <c r="R58" s="155"/>
      <c r="S58" s="155"/>
      <c r="T58" s="155"/>
      <c r="U58" s="155"/>
      <c r="V58" s="155"/>
      <c r="W58" s="155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55"/>
      <c r="H59" s="155"/>
      <c r="I59" s="155"/>
      <c r="J59" s="155"/>
      <c r="K59" s="155"/>
      <c r="L59" s="155"/>
      <c r="M59" s="155"/>
      <c r="N59" s="155"/>
      <c r="O59" s="155"/>
      <c r="P59" s="155"/>
      <c r="Q59" s="155"/>
      <c r="R59" s="155"/>
      <c r="S59" s="155"/>
      <c r="T59" s="155"/>
      <c r="U59" s="155"/>
      <c r="V59" s="155"/>
      <c r="W59" s="155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55"/>
      <c r="H60" s="155"/>
      <c r="I60" s="155"/>
      <c r="J60" s="155"/>
      <c r="K60" s="155"/>
      <c r="L60" s="155"/>
      <c r="M60" s="155"/>
      <c r="N60" s="155"/>
      <c r="O60" s="155"/>
      <c r="P60" s="155"/>
      <c r="Q60" s="155"/>
      <c r="R60" s="155"/>
      <c r="S60" s="155"/>
      <c r="T60" s="155"/>
      <c r="U60" s="155"/>
      <c r="V60" s="155"/>
      <c r="W60" s="155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55"/>
      <c r="H61" s="155"/>
      <c r="I61" s="155"/>
      <c r="J61" s="155"/>
      <c r="K61" s="155"/>
      <c r="L61" s="155"/>
      <c r="M61" s="155"/>
      <c r="N61" s="155"/>
      <c r="O61" s="155"/>
      <c r="P61" s="155"/>
      <c r="Q61" s="155"/>
      <c r="R61" s="155"/>
      <c r="S61" s="155"/>
      <c r="T61" s="155"/>
      <c r="U61" s="155"/>
      <c r="V61" s="155"/>
      <c r="W61" s="155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55"/>
      <c r="H62" s="155"/>
      <c r="I62" s="155"/>
      <c r="J62" s="155"/>
      <c r="K62" s="155"/>
      <c r="L62" s="155"/>
      <c r="M62" s="155"/>
      <c r="N62" s="155"/>
      <c r="O62" s="155"/>
      <c r="P62" s="155"/>
      <c r="Q62" s="155"/>
      <c r="R62" s="155"/>
      <c r="S62" s="155"/>
      <c r="T62" s="155"/>
      <c r="U62" s="155"/>
      <c r="V62" s="155"/>
      <c r="W62" s="155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55"/>
      <c r="H63" s="155"/>
      <c r="I63" s="155"/>
      <c r="J63" s="155"/>
      <c r="K63" s="155"/>
      <c r="L63" s="155"/>
      <c r="M63" s="155"/>
      <c r="N63" s="155"/>
      <c r="O63" s="155"/>
      <c r="P63" s="155"/>
      <c r="Q63" s="155"/>
      <c r="R63" s="155"/>
      <c r="S63" s="155"/>
      <c r="T63" s="155"/>
      <c r="U63" s="155"/>
      <c r="V63" s="155"/>
      <c r="W63" s="155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55"/>
      <c r="H64" s="155"/>
      <c r="I64" s="155"/>
      <c r="J64" s="155"/>
      <c r="K64" s="155"/>
      <c r="L64" s="155"/>
      <c r="M64" s="155"/>
      <c r="N64" s="155"/>
      <c r="O64" s="155"/>
      <c r="P64" s="155"/>
      <c r="Q64" s="155"/>
      <c r="R64" s="155"/>
      <c r="S64" s="155"/>
      <c r="T64" s="155"/>
      <c r="U64" s="155"/>
      <c r="V64" s="155"/>
      <c r="W64" s="155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55"/>
      <c r="H65" s="155"/>
      <c r="I65" s="155"/>
      <c r="J65" s="155"/>
      <c r="K65" s="155"/>
      <c r="L65" s="155"/>
      <c r="M65" s="155"/>
      <c r="N65" s="155"/>
      <c r="O65" s="155"/>
      <c r="P65" s="155"/>
      <c r="Q65" s="155"/>
      <c r="R65" s="155"/>
      <c r="S65" s="155"/>
      <c r="T65" s="155"/>
      <c r="U65" s="155"/>
      <c r="V65" s="155"/>
      <c r="W65" s="155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</sheetData>
  <autoFilter ref="A12:Z47" xr:uid="{69C09688-5E5E-4F9E-869B-68EE74447BB2}">
    <sortState xmlns:xlrd2="http://schemas.microsoft.com/office/spreadsheetml/2017/richdata2" ref="A13:Z47">
      <sortCondition ref="D12:D47"/>
    </sortState>
  </autoFilter>
  <mergeCells count="14">
    <mergeCell ref="AB11:AC11"/>
    <mergeCell ref="R9:S9"/>
    <mergeCell ref="T9:V9"/>
    <mergeCell ref="W9:Z9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</mergeCells>
  <conditionalFormatting sqref="Y1:Y40 Y55:Y1048576 H54 Y42:Y51">
    <cfRule type="cellIs" dxfId="15" priority="3" operator="equal">
      <formula>"Failed"</formula>
    </cfRule>
  </conditionalFormatting>
  <conditionalFormatting sqref="Y41">
    <cfRule type="cellIs" dxfId="14" priority="1" operator="equal">
      <formula>"Failed"</formula>
    </cfRule>
  </conditionalFormatting>
  <conditionalFormatting sqref="D1:D12 D53:D1048576">
    <cfRule type="duplicateValues" dxfId="13" priority="14"/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2" spans="1:38" ht="19.5" customHeight="1" x14ac:dyDescent="0.3">
      <c r="A2" s="161" t="s">
        <v>0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2"/>
      <c r="AF2" s="162"/>
      <c r="AG2" s="162"/>
      <c r="AH2" s="162"/>
      <c r="AI2" s="162"/>
      <c r="AJ2" s="162"/>
      <c r="AK2" s="162"/>
      <c r="AL2" s="162"/>
    </row>
    <row r="3" spans="1:38" ht="19.5" customHeight="1" x14ac:dyDescent="0.3">
      <c r="A3" s="161" t="s">
        <v>1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2"/>
      <c r="AF3" s="162"/>
      <c r="AG3" s="162"/>
      <c r="AH3" s="162"/>
      <c r="AI3" s="162"/>
      <c r="AJ3" s="162"/>
      <c r="AK3" s="162"/>
      <c r="AL3" s="162"/>
    </row>
    <row r="4" spans="1:38" ht="21.75" customHeight="1" x14ac:dyDescent="0.3">
      <c r="A4" s="88" t="s">
        <v>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</row>
    <row r="5" spans="1:38" ht="21" customHeight="1" x14ac:dyDescent="0.3">
      <c r="A5" s="14" t="s">
        <v>3</v>
      </c>
      <c r="B5" s="14"/>
      <c r="C5" s="14"/>
      <c r="D5" s="14"/>
      <c r="E5" s="14"/>
      <c r="F5" s="13" t="s">
        <v>41</v>
      </c>
      <c r="G5" s="13"/>
      <c r="H5" s="13"/>
      <c r="I5" s="13"/>
      <c r="J5" s="13"/>
      <c r="K5" s="163"/>
      <c r="L5" s="162"/>
      <c r="M5" s="162"/>
      <c r="N5" s="162"/>
      <c r="O5" s="62"/>
      <c r="P5" s="13"/>
      <c r="Q5" s="13"/>
      <c r="R5" s="13"/>
      <c r="S5" s="13"/>
      <c r="T5" s="163"/>
      <c r="U5" s="163"/>
      <c r="V5" s="163"/>
      <c r="W5" s="163"/>
      <c r="X5" s="13"/>
      <c r="Y5" s="13"/>
      <c r="Z5" s="13"/>
      <c r="AA5" s="13"/>
      <c r="AB5" s="163"/>
      <c r="AC5" s="163"/>
      <c r="AD5" s="163"/>
      <c r="AE5" s="163"/>
      <c r="AF5" s="63"/>
      <c r="AG5" s="63"/>
      <c r="AH5" s="62"/>
      <c r="AI5" s="13"/>
      <c r="AJ5" s="13"/>
      <c r="AK5" s="13"/>
      <c r="AL5" s="13"/>
    </row>
    <row r="6" spans="1:38" ht="19.5" customHeight="1" x14ac:dyDescent="0.3">
      <c r="A6" s="14" t="s">
        <v>4</v>
      </c>
      <c r="B6" s="14"/>
      <c r="C6" s="14"/>
      <c r="D6" s="14"/>
      <c r="E6" s="14"/>
      <c r="F6" s="13" t="s">
        <v>42</v>
      </c>
      <c r="G6" s="13"/>
      <c r="H6" s="13"/>
      <c r="I6" s="13"/>
      <c r="J6" s="13"/>
      <c r="K6" s="13"/>
      <c r="L6" s="15"/>
      <c r="M6" s="15"/>
      <c r="N6" s="15"/>
      <c r="O6" s="15"/>
      <c r="P6" s="13"/>
      <c r="Q6" s="13"/>
      <c r="R6" s="13"/>
      <c r="S6" s="13"/>
      <c r="T6" s="13"/>
      <c r="U6" s="15"/>
      <c r="V6" s="15"/>
      <c r="W6" s="15"/>
      <c r="X6" s="13"/>
      <c r="Y6" s="13"/>
      <c r="Z6" s="13"/>
      <c r="AA6" s="13"/>
      <c r="AB6" s="13"/>
      <c r="AC6" s="15"/>
      <c r="AD6" s="15"/>
      <c r="AE6" s="15"/>
      <c r="AF6" s="15"/>
      <c r="AG6" s="15"/>
      <c r="AH6" s="15"/>
      <c r="AI6" s="13"/>
      <c r="AJ6" s="13"/>
      <c r="AK6" s="13"/>
      <c r="AL6" s="13"/>
    </row>
    <row r="7" spans="1:38" ht="19.5" customHeight="1" x14ac:dyDescent="0.3">
      <c r="A7" s="14" t="s">
        <v>5</v>
      </c>
      <c r="B7" s="14"/>
      <c r="C7" s="14"/>
      <c r="D7" s="14"/>
      <c r="E7" s="14"/>
      <c r="F7" s="13" t="s">
        <v>43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5"/>
      <c r="AJ7" s="15"/>
      <c r="AK7" s="15"/>
      <c r="AL7" s="13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6"/>
      <c r="B9" s="17"/>
      <c r="C9" s="164" t="s">
        <v>6</v>
      </c>
      <c r="D9" s="167" t="s">
        <v>7</v>
      </c>
      <c r="E9" s="52"/>
      <c r="F9" s="168" t="s">
        <v>8</v>
      </c>
      <c r="G9" s="172" t="s">
        <v>77</v>
      </c>
      <c r="H9" s="173"/>
      <c r="I9" s="172" t="s">
        <v>78</v>
      </c>
      <c r="J9" s="173"/>
      <c r="K9" s="172" t="s">
        <v>79</v>
      </c>
      <c r="L9" s="173"/>
      <c r="M9" s="172" t="s">
        <v>80</v>
      </c>
      <c r="N9" s="173"/>
      <c r="O9" s="116" t="s">
        <v>81</v>
      </c>
      <c r="P9" s="174" t="s">
        <v>83</v>
      </c>
      <c r="Q9" s="175"/>
      <c r="R9" s="174" t="s">
        <v>84</v>
      </c>
      <c r="S9" s="175"/>
      <c r="T9" s="174" t="s">
        <v>85</v>
      </c>
      <c r="U9" s="175"/>
      <c r="V9" s="174" t="s">
        <v>86</v>
      </c>
      <c r="W9" s="175"/>
      <c r="X9" s="174" t="s">
        <v>87</v>
      </c>
      <c r="Y9" s="175"/>
      <c r="Z9" s="174" t="s">
        <v>88</v>
      </c>
      <c r="AA9" s="175"/>
      <c r="AB9" s="174" t="s">
        <v>89</v>
      </c>
      <c r="AC9" s="175"/>
      <c r="AD9" s="174" t="s">
        <v>90</v>
      </c>
      <c r="AE9" s="175"/>
      <c r="AF9" s="174" t="s">
        <v>91</v>
      </c>
      <c r="AG9" s="175"/>
      <c r="AH9" s="116" t="s">
        <v>82</v>
      </c>
      <c r="AI9" s="160" t="s">
        <v>14</v>
      </c>
      <c r="AJ9" s="159"/>
      <c r="AK9" s="159"/>
      <c r="AL9" s="158"/>
    </row>
    <row r="10" spans="1:38" ht="12" customHeight="1" thickBot="1" x14ac:dyDescent="0.25">
      <c r="A10" s="18"/>
      <c r="B10" s="19"/>
      <c r="C10" s="165"/>
      <c r="D10" s="165"/>
      <c r="E10" s="50"/>
      <c r="F10" s="169"/>
      <c r="G10" s="20">
        <v>1</v>
      </c>
      <c r="H10" s="21"/>
      <c r="I10" s="20">
        <v>1</v>
      </c>
      <c r="J10" s="22" t="s">
        <v>15</v>
      </c>
      <c r="K10" s="20">
        <v>1</v>
      </c>
      <c r="L10" s="22" t="s">
        <v>15</v>
      </c>
      <c r="M10" s="20">
        <v>1</v>
      </c>
      <c r="N10" s="22" t="s">
        <v>15</v>
      </c>
      <c r="O10" s="117"/>
      <c r="P10" s="109">
        <v>1</v>
      </c>
      <c r="Q10" s="110"/>
      <c r="R10" s="109">
        <v>1</v>
      </c>
      <c r="S10" s="111" t="s">
        <v>15</v>
      </c>
      <c r="T10" s="109">
        <v>1</v>
      </c>
      <c r="U10" s="111" t="s">
        <v>15</v>
      </c>
      <c r="V10" s="109">
        <v>1</v>
      </c>
      <c r="W10" s="111" t="s">
        <v>15</v>
      </c>
      <c r="X10" s="109">
        <v>1</v>
      </c>
      <c r="Y10" s="110"/>
      <c r="Z10" s="109">
        <v>1</v>
      </c>
      <c r="AA10" s="111" t="s">
        <v>15</v>
      </c>
      <c r="AB10" s="109">
        <v>1</v>
      </c>
      <c r="AC10" s="111" t="s">
        <v>15</v>
      </c>
      <c r="AD10" s="109">
        <v>1</v>
      </c>
      <c r="AE10" s="111" t="s">
        <v>15</v>
      </c>
      <c r="AF10" s="109">
        <v>1</v>
      </c>
      <c r="AG10" s="111" t="s">
        <v>15</v>
      </c>
      <c r="AH10" s="117"/>
      <c r="AI10" s="24" t="s">
        <v>18</v>
      </c>
      <c r="AJ10" s="24" t="s">
        <v>15</v>
      </c>
      <c r="AK10" s="24" t="s">
        <v>19</v>
      </c>
      <c r="AL10" s="24" t="s">
        <v>20</v>
      </c>
    </row>
    <row r="11" spans="1:38" ht="35.450000000000003" customHeight="1" thickBot="1" x14ac:dyDescent="0.25">
      <c r="A11" s="25"/>
      <c r="B11" s="26"/>
      <c r="C11" s="166"/>
      <c r="D11" s="166"/>
      <c r="E11" s="51"/>
      <c r="F11" s="170"/>
      <c r="G11" s="27">
        <v>100</v>
      </c>
      <c r="H11" s="83">
        <v>0.4</v>
      </c>
      <c r="I11" s="27">
        <v>100</v>
      </c>
      <c r="J11" s="84">
        <v>0.4</v>
      </c>
      <c r="K11" s="27">
        <v>100</v>
      </c>
      <c r="L11" s="85">
        <v>0.1</v>
      </c>
      <c r="M11" s="27">
        <v>100</v>
      </c>
      <c r="N11" s="86">
        <v>0.1</v>
      </c>
      <c r="O11" s="118"/>
      <c r="P11" s="27">
        <v>100</v>
      </c>
      <c r="Q11" s="112">
        <v>0.125</v>
      </c>
      <c r="R11" s="27">
        <v>100</v>
      </c>
      <c r="S11" s="106">
        <v>0.1</v>
      </c>
      <c r="T11" s="27">
        <v>100</v>
      </c>
      <c r="U11" s="113">
        <v>7.4999999999999997E-2</v>
      </c>
      <c r="V11" s="27">
        <v>100</v>
      </c>
      <c r="W11" s="108">
        <v>0.15</v>
      </c>
      <c r="X11" s="27">
        <v>100</v>
      </c>
      <c r="Y11" s="105">
        <v>0.15</v>
      </c>
      <c r="Z11" s="27">
        <v>100</v>
      </c>
      <c r="AA11" s="114">
        <v>7.4999999999999997E-2</v>
      </c>
      <c r="AB11" s="27">
        <v>100</v>
      </c>
      <c r="AC11" s="107">
        <v>0.1</v>
      </c>
      <c r="AD11" s="27">
        <v>100</v>
      </c>
      <c r="AE11" s="115">
        <v>0.125</v>
      </c>
      <c r="AF11" s="27">
        <v>100</v>
      </c>
      <c r="AG11" s="108">
        <v>0.1</v>
      </c>
      <c r="AH11" s="118"/>
      <c r="AI11" s="29"/>
      <c r="AJ11" s="29"/>
      <c r="AK11" s="30">
        <f>COUNTIF(AK13:AK45,"Failed")</f>
        <v>33</v>
      </c>
      <c r="AL11" s="29"/>
    </row>
    <row r="12" spans="1:38" ht="12" customHeight="1" x14ac:dyDescent="0.2">
      <c r="A12" s="31"/>
      <c r="B12" s="32"/>
      <c r="C12" s="32"/>
      <c r="D12" s="33"/>
      <c r="E12" s="33"/>
      <c r="F12" s="61"/>
      <c r="G12" s="34"/>
      <c r="H12" s="44"/>
      <c r="I12" s="34"/>
      <c r="J12" s="44"/>
      <c r="K12" s="35"/>
      <c r="L12" s="47"/>
      <c r="M12" s="34"/>
      <c r="N12" s="44"/>
      <c r="O12" s="119"/>
      <c r="P12" s="34"/>
      <c r="Q12" s="44"/>
      <c r="R12" s="34"/>
      <c r="S12" s="44"/>
      <c r="T12" s="35"/>
      <c r="U12" s="47"/>
      <c r="V12" s="34"/>
      <c r="W12" s="44"/>
      <c r="X12" s="34"/>
      <c r="Y12" s="44"/>
      <c r="Z12" s="34"/>
      <c r="AA12" s="44"/>
      <c r="AB12" s="35"/>
      <c r="AC12" s="47"/>
      <c r="AD12" s="34"/>
      <c r="AE12" s="44"/>
      <c r="AF12" s="34"/>
      <c r="AG12" s="44"/>
      <c r="AH12" s="119"/>
      <c r="AI12" s="35"/>
      <c r="AJ12" s="35"/>
      <c r="AK12" s="35"/>
      <c r="AL12" s="35"/>
    </row>
    <row r="13" spans="1:38" ht="12" customHeight="1" x14ac:dyDescent="0.2">
      <c r="A13" s="36">
        <v>1</v>
      </c>
      <c r="B13" s="36" t="s">
        <v>21</v>
      </c>
      <c r="C13" s="59"/>
      <c r="D13" s="64" t="s">
        <v>44</v>
      </c>
      <c r="E13" s="58"/>
      <c r="F13" s="42">
        <f t="shared" ref="F13:F45" si="0">AJ13</f>
        <v>5</v>
      </c>
      <c r="G13" s="67"/>
      <c r="H13" s="68">
        <f t="shared" ref="H13:H45" si="1">SUM(G13:G13)/SUM($G$11:$G$11)*50+50</f>
        <v>50</v>
      </c>
      <c r="I13" s="69"/>
      <c r="J13" s="70">
        <f t="shared" ref="J13:J45" si="2">SUM(I13:I13)/SUM($I$11:$I$11)*50+50</f>
        <v>50</v>
      </c>
      <c r="K13" s="71"/>
      <c r="L13" s="72">
        <f t="shared" ref="L13:L45" si="3">SUM(K13:K13)/SUM($K$11:$K$11)*50+50</f>
        <v>50</v>
      </c>
      <c r="M13" s="73"/>
      <c r="N13" s="74">
        <f t="shared" ref="N13:N45" si="4">SUM(M13:M13)/SUM($M$11:$M$11)*50+50</f>
        <v>50</v>
      </c>
      <c r="O13" s="120">
        <f>($H13*$H$11)+($J13*$J$11)+($L13*$L$11)+($N13*$N$11)</f>
        <v>50</v>
      </c>
      <c r="P13" s="89"/>
      <c r="Q13" s="90">
        <f t="shared" ref="Q13:Q45" si="5">SUM(P13:P13)/SUM($G$11:$G$11)*50+50</f>
        <v>50</v>
      </c>
      <c r="R13" s="91"/>
      <c r="S13" s="92">
        <f t="shared" ref="S13:S45" si="6">SUM(R13:R13)/SUM($I$11:$I$11)*50+50</f>
        <v>50</v>
      </c>
      <c r="T13" s="93"/>
      <c r="U13" s="94">
        <f t="shared" ref="U13:U45" si="7">SUM(T13:T13)/SUM($K$11:$K$11)*50+50</f>
        <v>50</v>
      </c>
      <c r="V13" s="95"/>
      <c r="W13" s="96">
        <f t="shared" ref="W13:W45" si="8">SUM(V13:V13)/SUM($M$11:$M$11)*50+50</f>
        <v>50</v>
      </c>
      <c r="X13" s="89"/>
      <c r="Y13" s="90">
        <f t="shared" ref="Y13:Y45" si="9">SUM(X13:X13)/SUM($G$11:$G$11)*50+50</f>
        <v>50</v>
      </c>
      <c r="Z13" s="91"/>
      <c r="AA13" s="92">
        <f t="shared" ref="AA13:AA45" si="10">SUM(Z13:Z13)/SUM($I$11:$I$11)*50+50</f>
        <v>50</v>
      </c>
      <c r="AB13" s="93"/>
      <c r="AC13" s="94">
        <f t="shared" ref="AC13:AC45" si="11">SUM(AB13:AB13)/SUM($K$11:$K$11)*50+50</f>
        <v>50</v>
      </c>
      <c r="AD13" s="95"/>
      <c r="AE13" s="96">
        <f t="shared" ref="AE13:AE45" si="12">SUM(AD13:AD13)/SUM($M$11:$M$11)*50+50</f>
        <v>50</v>
      </c>
      <c r="AF13" s="95"/>
      <c r="AG13" s="96">
        <f t="shared" ref="AG13:AG45" si="13">SUM(AF13:AF13)/SUM($M$11:$M$11)*50+50</f>
        <v>50</v>
      </c>
      <c r="AH13" s="120">
        <f>($Q13*$Q$11)+($S13*$S$11)+($U13*$U$11)+($W13*$W$11)+($Y13*$Y$11)+($AA13*$AA$11)+($AC13*$AC$11)+($AE13*$AE$11)+($AG13*$AG$11)</f>
        <v>50</v>
      </c>
      <c r="AI13" s="37">
        <f>($O13*0.3)+($AH13*0.7)</f>
        <v>50</v>
      </c>
      <c r="AJ13" s="37">
        <f>VLOOKUP(AI13,'Grade Range'!$A$2:$B$11,2)</f>
        <v>5</v>
      </c>
      <c r="AK13" s="37" t="str">
        <f t="shared" ref="AK13:AK45" si="14">IF(AJ13&lt;=3,"Passed","Failed")</f>
        <v>Failed</v>
      </c>
      <c r="AL13" s="37"/>
    </row>
    <row r="14" spans="1:38" ht="12" customHeight="1" x14ac:dyDescent="0.2">
      <c r="A14" s="36">
        <v>2</v>
      </c>
      <c r="B14" s="36" t="s">
        <v>21</v>
      </c>
      <c r="C14" s="59"/>
      <c r="D14" s="65" t="s">
        <v>45</v>
      </c>
      <c r="E14" s="58"/>
      <c r="F14" s="42">
        <f t="shared" si="0"/>
        <v>5</v>
      </c>
      <c r="G14" s="67"/>
      <c r="H14" s="68">
        <f t="shared" si="1"/>
        <v>50</v>
      </c>
      <c r="I14" s="69"/>
      <c r="J14" s="70">
        <f t="shared" si="2"/>
        <v>50</v>
      </c>
      <c r="K14" s="71"/>
      <c r="L14" s="72">
        <f t="shared" si="3"/>
        <v>50</v>
      </c>
      <c r="M14" s="73"/>
      <c r="N14" s="74">
        <f t="shared" si="4"/>
        <v>50</v>
      </c>
      <c r="O14" s="120">
        <f t="shared" ref="O14:O45" si="15">($H14*$H$11)+($J14*$J$11)+($L14*$L$11)+($N14*$N$11)</f>
        <v>50</v>
      </c>
      <c r="P14" s="89"/>
      <c r="Q14" s="90">
        <f t="shared" si="5"/>
        <v>50</v>
      </c>
      <c r="R14" s="91"/>
      <c r="S14" s="92">
        <f t="shared" si="6"/>
        <v>50</v>
      </c>
      <c r="T14" s="93"/>
      <c r="U14" s="94">
        <f t="shared" si="7"/>
        <v>50</v>
      </c>
      <c r="V14" s="95"/>
      <c r="W14" s="96">
        <f t="shared" si="8"/>
        <v>50</v>
      </c>
      <c r="X14" s="89"/>
      <c r="Y14" s="90">
        <f t="shared" si="9"/>
        <v>50</v>
      </c>
      <c r="Z14" s="91"/>
      <c r="AA14" s="92">
        <f t="shared" si="10"/>
        <v>50</v>
      </c>
      <c r="AB14" s="93"/>
      <c r="AC14" s="94">
        <f t="shared" si="11"/>
        <v>50</v>
      </c>
      <c r="AD14" s="95"/>
      <c r="AE14" s="96">
        <f t="shared" si="12"/>
        <v>50</v>
      </c>
      <c r="AF14" s="95"/>
      <c r="AG14" s="96">
        <f t="shared" si="13"/>
        <v>50</v>
      </c>
      <c r="AH14" s="120">
        <f t="shared" ref="AH14:AH45" si="16">($Q14*$Q$11)+($S14*$S$11)+($U14*$U$11)+($W14*$W$11)+($Y14*$Y$11)+($AA14*$AA$11)+($AC14*$AC$11)+($AE14*$AE$11)+($AG14*$AG$11)</f>
        <v>50</v>
      </c>
      <c r="AI14" s="37">
        <f t="shared" ref="AI14:AI46" si="17">($O14*0.3)+($AH14*0.7)</f>
        <v>50</v>
      </c>
      <c r="AJ14" s="37">
        <f>VLOOKUP(AI14,'Grade Range'!$A$2:$B$11,2)</f>
        <v>5</v>
      </c>
      <c r="AK14" s="37" t="str">
        <f t="shared" si="14"/>
        <v>Failed</v>
      </c>
      <c r="AL14" s="37"/>
    </row>
    <row r="15" spans="1:38" ht="12" customHeight="1" x14ac:dyDescent="0.2">
      <c r="A15" s="36">
        <v>3</v>
      </c>
      <c r="B15" s="36" t="s">
        <v>21</v>
      </c>
      <c r="C15" s="59"/>
      <c r="D15" s="65" t="s">
        <v>46</v>
      </c>
      <c r="E15" s="58"/>
      <c r="F15" s="42">
        <f t="shared" si="0"/>
        <v>5</v>
      </c>
      <c r="G15" s="67"/>
      <c r="H15" s="68">
        <f t="shared" si="1"/>
        <v>50</v>
      </c>
      <c r="I15" s="69"/>
      <c r="J15" s="70">
        <f t="shared" si="2"/>
        <v>50</v>
      </c>
      <c r="K15" s="71"/>
      <c r="L15" s="72">
        <f t="shared" si="3"/>
        <v>50</v>
      </c>
      <c r="M15" s="73"/>
      <c r="N15" s="74">
        <f t="shared" si="4"/>
        <v>50</v>
      </c>
      <c r="O15" s="120">
        <f t="shared" si="15"/>
        <v>50</v>
      </c>
      <c r="P15" s="89"/>
      <c r="Q15" s="90">
        <f t="shared" si="5"/>
        <v>50</v>
      </c>
      <c r="R15" s="91"/>
      <c r="S15" s="92">
        <f t="shared" si="6"/>
        <v>50</v>
      </c>
      <c r="T15" s="93"/>
      <c r="U15" s="94">
        <f t="shared" si="7"/>
        <v>50</v>
      </c>
      <c r="V15" s="95"/>
      <c r="W15" s="96">
        <f t="shared" si="8"/>
        <v>50</v>
      </c>
      <c r="X15" s="89"/>
      <c r="Y15" s="90">
        <f t="shared" si="9"/>
        <v>50</v>
      </c>
      <c r="Z15" s="91"/>
      <c r="AA15" s="92">
        <f t="shared" si="10"/>
        <v>50</v>
      </c>
      <c r="AB15" s="93"/>
      <c r="AC15" s="94">
        <f t="shared" si="11"/>
        <v>50</v>
      </c>
      <c r="AD15" s="95"/>
      <c r="AE15" s="96">
        <f t="shared" si="12"/>
        <v>50</v>
      </c>
      <c r="AF15" s="95"/>
      <c r="AG15" s="96">
        <f t="shared" si="13"/>
        <v>50</v>
      </c>
      <c r="AH15" s="120">
        <f t="shared" si="16"/>
        <v>50</v>
      </c>
      <c r="AI15" s="37">
        <f t="shared" si="17"/>
        <v>50</v>
      </c>
      <c r="AJ15" s="37">
        <f>VLOOKUP(AI15,'Grade Range'!$A$2:$B$11,2)</f>
        <v>5</v>
      </c>
      <c r="AK15" s="37" t="str">
        <f t="shared" si="14"/>
        <v>Failed</v>
      </c>
      <c r="AL15" s="37"/>
    </row>
    <row r="16" spans="1:38" ht="12" customHeight="1" x14ac:dyDescent="0.2">
      <c r="A16" s="36">
        <v>4</v>
      </c>
      <c r="B16" s="36" t="s">
        <v>21</v>
      </c>
      <c r="C16" s="59"/>
      <c r="D16" s="65" t="s">
        <v>47</v>
      </c>
      <c r="E16" s="58"/>
      <c r="F16" s="42">
        <f t="shared" si="0"/>
        <v>5</v>
      </c>
      <c r="G16" s="67"/>
      <c r="H16" s="68">
        <f t="shared" si="1"/>
        <v>50</v>
      </c>
      <c r="I16" s="69"/>
      <c r="J16" s="70">
        <f t="shared" si="2"/>
        <v>50</v>
      </c>
      <c r="K16" s="71"/>
      <c r="L16" s="72">
        <f t="shared" si="3"/>
        <v>50</v>
      </c>
      <c r="M16" s="73"/>
      <c r="N16" s="74">
        <f t="shared" si="4"/>
        <v>50</v>
      </c>
      <c r="O16" s="120">
        <f t="shared" si="15"/>
        <v>50</v>
      </c>
      <c r="P16" s="89"/>
      <c r="Q16" s="90">
        <f t="shared" si="5"/>
        <v>50</v>
      </c>
      <c r="R16" s="91"/>
      <c r="S16" s="92">
        <f t="shared" si="6"/>
        <v>50</v>
      </c>
      <c r="T16" s="93"/>
      <c r="U16" s="94">
        <f t="shared" si="7"/>
        <v>50</v>
      </c>
      <c r="V16" s="95"/>
      <c r="W16" s="96">
        <f t="shared" si="8"/>
        <v>50</v>
      </c>
      <c r="X16" s="89"/>
      <c r="Y16" s="90">
        <f t="shared" si="9"/>
        <v>50</v>
      </c>
      <c r="Z16" s="91"/>
      <c r="AA16" s="92">
        <f t="shared" si="10"/>
        <v>50</v>
      </c>
      <c r="AB16" s="93"/>
      <c r="AC16" s="94">
        <f t="shared" si="11"/>
        <v>50</v>
      </c>
      <c r="AD16" s="95"/>
      <c r="AE16" s="96">
        <f t="shared" si="12"/>
        <v>50</v>
      </c>
      <c r="AF16" s="95"/>
      <c r="AG16" s="96">
        <f t="shared" si="13"/>
        <v>50</v>
      </c>
      <c r="AH16" s="120">
        <f t="shared" si="16"/>
        <v>50</v>
      </c>
      <c r="AI16" s="37">
        <f t="shared" si="17"/>
        <v>50</v>
      </c>
      <c r="AJ16" s="37">
        <f>VLOOKUP(AI16,'Grade Range'!$A$2:$B$11,2)</f>
        <v>5</v>
      </c>
      <c r="AK16" s="37" t="str">
        <f t="shared" si="14"/>
        <v>Failed</v>
      </c>
      <c r="AL16" s="37"/>
    </row>
    <row r="17" spans="1:38" ht="12" customHeight="1" x14ac:dyDescent="0.2">
      <c r="A17" s="36">
        <v>5</v>
      </c>
      <c r="B17" s="36" t="s">
        <v>21</v>
      </c>
      <c r="C17" s="59"/>
      <c r="D17" s="65" t="s">
        <v>48</v>
      </c>
      <c r="E17" s="58"/>
      <c r="F17" s="42">
        <f t="shared" si="0"/>
        <v>5</v>
      </c>
      <c r="G17" s="67"/>
      <c r="H17" s="68">
        <f t="shared" si="1"/>
        <v>50</v>
      </c>
      <c r="I17" s="69"/>
      <c r="J17" s="70">
        <f t="shared" si="2"/>
        <v>50</v>
      </c>
      <c r="K17" s="71"/>
      <c r="L17" s="72">
        <f t="shared" si="3"/>
        <v>50</v>
      </c>
      <c r="M17" s="73"/>
      <c r="N17" s="74">
        <f t="shared" si="4"/>
        <v>50</v>
      </c>
      <c r="O17" s="120">
        <f t="shared" si="15"/>
        <v>50</v>
      </c>
      <c r="P17" s="89"/>
      <c r="Q17" s="90">
        <f t="shared" si="5"/>
        <v>50</v>
      </c>
      <c r="R17" s="91"/>
      <c r="S17" s="92">
        <f t="shared" si="6"/>
        <v>50</v>
      </c>
      <c r="T17" s="93"/>
      <c r="U17" s="94">
        <f t="shared" si="7"/>
        <v>50</v>
      </c>
      <c r="V17" s="95"/>
      <c r="W17" s="96">
        <f t="shared" si="8"/>
        <v>50</v>
      </c>
      <c r="X17" s="89"/>
      <c r="Y17" s="90">
        <f t="shared" si="9"/>
        <v>50</v>
      </c>
      <c r="Z17" s="91"/>
      <c r="AA17" s="92">
        <f t="shared" si="10"/>
        <v>50</v>
      </c>
      <c r="AB17" s="93"/>
      <c r="AC17" s="94">
        <f t="shared" si="11"/>
        <v>50</v>
      </c>
      <c r="AD17" s="95"/>
      <c r="AE17" s="96">
        <f t="shared" si="12"/>
        <v>50</v>
      </c>
      <c r="AF17" s="95"/>
      <c r="AG17" s="96">
        <f t="shared" si="13"/>
        <v>50</v>
      </c>
      <c r="AH17" s="120">
        <f t="shared" si="16"/>
        <v>50</v>
      </c>
      <c r="AI17" s="37">
        <f t="shared" si="17"/>
        <v>50</v>
      </c>
      <c r="AJ17" s="37">
        <f>VLOOKUP(AI17,'Grade Range'!$A$2:$B$11,2)</f>
        <v>5</v>
      </c>
      <c r="AK17" s="37" t="str">
        <f t="shared" si="14"/>
        <v>Failed</v>
      </c>
      <c r="AL17" s="37"/>
    </row>
    <row r="18" spans="1:38" ht="12" customHeight="1" x14ac:dyDescent="0.2">
      <c r="A18" s="36">
        <v>6</v>
      </c>
      <c r="B18" s="36" t="s">
        <v>21</v>
      </c>
      <c r="C18" s="59"/>
      <c r="D18" s="65" t="s">
        <v>49</v>
      </c>
      <c r="E18" s="58"/>
      <c r="F18" s="42">
        <f t="shared" si="0"/>
        <v>5</v>
      </c>
      <c r="G18" s="67"/>
      <c r="H18" s="68">
        <f t="shared" si="1"/>
        <v>50</v>
      </c>
      <c r="I18" s="69"/>
      <c r="J18" s="70">
        <f t="shared" si="2"/>
        <v>50</v>
      </c>
      <c r="K18" s="71"/>
      <c r="L18" s="72">
        <f t="shared" si="3"/>
        <v>50</v>
      </c>
      <c r="M18" s="73"/>
      <c r="N18" s="74">
        <f t="shared" si="4"/>
        <v>50</v>
      </c>
      <c r="O18" s="120">
        <f t="shared" si="15"/>
        <v>50</v>
      </c>
      <c r="P18" s="89"/>
      <c r="Q18" s="90">
        <f t="shared" si="5"/>
        <v>50</v>
      </c>
      <c r="R18" s="91"/>
      <c r="S18" s="92">
        <f t="shared" si="6"/>
        <v>50</v>
      </c>
      <c r="T18" s="93"/>
      <c r="U18" s="94">
        <f t="shared" si="7"/>
        <v>50</v>
      </c>
      <c r="V18" s="95"/>
      <c r="W18" s="96">
        <f t="shared" si="8"/>
        <v>50</v>
      </c>
      <c r="X18" s="89"/>
      <c r="Y18" s="90">
        <f t="shared" si="9"/>
        <v>50</v>
      </c>
      <c r="Z18" s="91"/>
      <c r="AA18" s="92">
        <f t="shared" si="10"/>
        <v>50</v>
      </c>
      <c r="AB18" s="93"/>
      <c r="AC18" s="94">
        <f t="shared" si="11"/>
        <v>50</v>
      </c>
      <c r="AD18" s="95"/>
      <c r="AE18" s="96">
        <f t="shared" si="12"/>
        <v>50</v>
      </c>
      <c r="AF18" s="95"/>
      <c r="AG18" s="96">
        <f t="shared" si="13"/>
        <v>50</v>
      </c>
      <c r="AH18" s="120">
        <f t="shared" si="16"/>
        <v>50</v>
      </c>
      <c r="AI18" s="37">
        <f t="shared" si="17"/>
        <v>50</v>
      </c>
      <c r="AJ18" s="37">
        <f>VLOOKUP(AI18,'Grade Range'!$A$2:$B$11,2)</f>
        <v>5</v>
      </c>
      <c r="AK18" s="37" t="str">
        <f t="shared" si="14"/>
        <v>Failed</v>
      </c>
      <c r="AL18" s="37"/>
    </row>
    <row r="19" spans="1:38" ht="12" customHeight="1" x14ac:dyDescent="0.2">
      <c r="A19" s="36">
        <v>7</v>
      </c>
      <c r="B19" s="36" t="s">
        <v>21</v>
      </c>
      <c r="C19" s="59"/>
      <c r="D19" s="65" t="s">
        <v>50</v>
      </c>
      <c r="E19" s="58"/>
      <c r="F19" s="42">
        <f t="shared" si="0"/>
        <v>5</v>
      </c>
      <c r="G19" s="67"/>
      <c r="H19" s="68">
        <f t="shared" si="1"/>
        <v>50</v>
      </c>
      <c r="I19" s="69"/>
      <c r="J19" s="70">
        <f t="shared" si="2"/>
        <v>50</v>
      </c>
      <c r="K19" s="71"/>
      <c r="L19" s="72">
        <f t="shared" si="3"/>
        <v>50</v>
      </c>
      <c r="M19" s="73"/>
      <c r="N19" s="74">
        <f t="shared" si="4"/>
        <v>50</v>
      </c>
      <c r="O19" s="120">
        <f t="shared" si="15"/>
        <v>50</v>
      </c>
      <c r="P19" s="89"/>
      <c r="Q19" s="90">
        <f t="shared" si="5"/>
        <v>50</v>
      </c>
      <c r="R19" s="91"/>
      <c r="S19" s="92">
        <f t="shared" si="6"/>
        <v>50</v>
      </c>
      <c r="T19" s="93"/>
      <c r="U19" s="94">
        <f t="shared" si="7"/>
        <v>50</v>
      </c>
      <c r="V19" s="95"/>
      <c r="W19" s="96">
        <f t="shared" si="8"/>
        <v>50</v>
      </c>
      <c r="X19" s="89"/>
      <c r="Y19" s="90">
        <f t="shared" si="9"/>
        <v>50</v>
      </c>
      <c r="Z19" s="91"/>
      <c r="AA19" s="92">
        <f t="shared" si="10"/>
        <v>50</v>
      </c>
      <c r="AB19" s="93"/>
      <c r="AC19" s="94">
        <f t="shared" si="11"/>
        <v>50</v>
      </c>
      <c r="AD19" s="95"/>
      <c r="AE19" s="96">
        <f t="shared" si="12"/>
        <v>50</v>
      </c>
      <c r="AF19" s="95"/>
      <c r="AG19" s="96">
        <f t="shared" si="13"/>
        <v>50</v>
      </c>
      <c r="AH19" s="120">
        <f t="shared" si="16"/>
        <v>50</v>
      </c>
      <c r="AI19" s="37">
        <f t="shared" si="17"/>
        <v>50</v>
      </c>
      <c r="AJ19" s="37">
        <f>VLOOKUP(AI19,'Grade Range'!$A$2:$B$11,2)</f>
        <v>5</v>
      </c>
      <c r="AK19" s="37" t="str">
        <f t="shared" si="14"/>
        <v>Failed</v>
      </c>
      <c r="AL19" s="37"/>
    </row>
    <row r="20" spans="1:38" ht="12" customHeight="1" x14ac:dyDescent="0.2">
      <c r="A20" s="36">
        <v>8</v>
      </c>
      <c r="B20" s="36"/>
      <c r="C20" s="59"/>
      <c r="D20" s="65" t="s">
        <v>51</v>
      </c>
      <c r="E20" s="58"/>
      <c r="F20" s="42">
        <f t="shared" si="0"/>
        <v>5</v>
      </c>
      <c r="G20" s="67"/>
      <c r="H20" s="68">
        <f t="shared" si="1"/>
        <v>50</v>
      </c>
      <c r="I20" s="69"/>
      <c r="J20" s="70">
        <f t="shared" si="2"/>
        <v>50</v>
      </c>
      <c r="K20" s="71"/>
      <c r="L20" s="72">
        <f t="shared" si="3"/>
        <v>50</v>
      </c>
      <c r="M20" s="73"/>
      <c r="N20" s="74">
        <f t="shared" si="4"/>
        <v>50</v>
      </c>
      <c r="O20" s="120">
        <f t="shared" si="15"/>
        <v>50</v>
      </c>
      <c r="P20" s="89"/>
      <c r="Q20" s="90">
        <f t="shared" si="5"/>
        <v>50</v>
      </c>
      <c r="R20" s="91"/>
      <c r="S20" s="92">
        <f t="shared" si="6"/>
        <v>50</v>
      </c>
      <c r="T20" s="93"/>
      <c r="U20" s="94">
        <f t="shared" si="7"/>
        <v>50</v>
      </c>
      <c r="V20" s="95"/>
      <c r="W20" s="96">
        <f t="shared" si="8"/>
        <v>50</v>
      </c>
      <c r="X20" s="89"/>
      <c r="Y20" s="90">
        <f t="shared" si="9"/>
        <v>50</v>
      </c>
      <c r="Z20" s="91"/>
      <c r="AA20" s="92">
        <f t="shared" si="10"/>
        <v>50</v>
      </c>
      <c r="AB20" s="93"/>
      <c r="AC20" s="94">
        <f t="shared" si="11"/>
        <v>50</v>
      </c>
      <c r="AD20" s="95"/>
      <c r="AE20" s="96">
        <f t="shared" si="12"/>
        <v>50</v>
      </c>
      <c r="AF20" s="95"/>
      <c r="AG20" s="96">
        <f t="shared" si="13"/>
        <v>50</v>
      </c>
      <c r="AH20" s="120">
        <f t="shared" si="16"/>
        <v>50</v>
      </c>
      <c r="AI20" s="37">
        <f t="shared" si="17"/>
        <v>50</v>
      </c>
      <c r="AJ20" s="37">
        <f>VLOOKUP(AI20,'Grade Range'!$A$2:$B$11,2)</f>
        <v>5</v>
      </c>
      <c r="AK20" s="37" t="str">
        <f t="shared" si="14"/>
        <v>Failed</v>
      </c>
      <c r="AL20" s="37"/>
    </row>
    <row r="21" spans="1:38" ht="12" customHeight="1" x14ac:dyDescent="0.2">
      <c r="A21" s="36">
        <v>9</v>
      </c>
      <c r="B21" s="36" t="s">
        <v>21</v>
      </c>
      <c r="C21" s="59"/>
      <c r="D21" s="65" t="s">
        <v>52</v>
      </c>
      <c r="E21" s="58"/>
      <c r="F21" s="42">
        <f t="shared" si="0"/>
        <v>5</v>
      </c>
      <c r="G21" s="67"/>
      <c r="H21" s="68">
        <f t="shared" si="1"/>
        <v>50</v>
      </c>
      <c r="I21" s="69"/>
      <c r="J21" s="70">
        <f t="shared" si="2"/>
        <v>50</v>
      </c>
      <c r="K21" s="71"/>
      <c r="L21" s="72">
        <f t="shared" si="3"/>
        <v>50</v>
      </c>
      <c r="M21" s="73"/>
      <c r="N21" s="74">
        <f t="shared" si="4"/>
        <v>50</v>
      </c>
      <c r="O21" s="120">
        <f t="shared" si="15"/>
        <v>50</v>
      </c>
      <c r="P21" s="89"/>
      <c r="Q21" s="90">
        <f t="shared" si="5"/>
        <v>50</v>
      </c>
      <c r="R21" s="91"/>
      <c r="S21" s="92">
        <f t="shared" si="6"/>
        <v>50</v>
      </c>
      <c r="T21" s="93"/>
      <c r="U21" s="94">
        <f t="shared" si="7"/>
        <v>50</v>
      </c>
      <c r="V21" s="95"/>
      <c r="W21" s="96">
        <f t="shared" si="8"/>
        <v>50</v>
      </c>
      <c r="X21" s="89"/>
      <c r="Y21" s="90">
        <f t="shared" si="9"/>
        <v>50</v>
      </c>
      <c r="Z21" s="91"/>
      <c r="AA21" s="92">
        <f t="shared" si="10"/>
        <v>50</v>
      </c>
      <c r="AB21" s="93"/>
      <c r="AC21" s="94">
        <f t="shared" si="11"/>
        <v>50</v>
      </c>
      <c r="AD21" s="95"/>
      <c r="AE21" s="96">
        <f t="shared" si="12"/>
        <v>50</v>
      </c>
      <c r="AF21" s="95"/>
      <c r="AG21" s="96">
        <f t="shared" si="13"/>
        <v>50</v>
      </c>
      <c r="AH21" s="120">
        <f t="shared" si="16"/>
        <v>50</v>
      </c>
      <c r="AI21" s="37">
        <f t="shared" si="17"/>
        <v>50</v>
      </c>
      <c r="AJ21" s="37">
        <f>VLOOKUP(AI21,'Grade Range'!$A$2:$B$11,2)</f>
        <v>5</v>
      </c>
      <c r="AK21" s="37" t="str">
        <f t="shared" si="14"/>
        <v>Failed</v>
      </c>
      <c r="AL21" s="37"/>
    </row>
    <row r="22" spans="1:38" ht="12" customHeight="1" x14ac:dyDescent="0.2">
      <c r="A22" s="36">
        <v>10</v>
      </c>
      <c r="B22" s="36" t="s">
        <v>21</v>
      </c>
      <c r="C22" s="59"/>
      <c r="D22" s="65" t="s">
        <v>53</v>
      </c>
      <c r="E22" s="58"/>
      <c r="F22" s="42">
        <f t="shared" si="0"/>
        <v>5</v>
      </c>
      <c r="G22" s="67"/>
      <c r="H22" s="68">
        <f t="shared" si="1"/>
        <v>50</v>
      </c>
      <c r="I22" s="69"/>
      <c r="J22" s="70">
        <f t="shared" si="2"/>
        <v>50</v>
      </c>
      <c r="K22" s="71"/>
      <c r="L22" s="72">
        <f t="shared" si="3"/>
        <v>50</v>
      </c>
      <c r="M22" s="73"/>
      <c r="N22" s="74">
        <f t="shared" si="4"/>
        <v>50</v>
      </c>
      <c r="O22" s="120">
        <f t="shared" si="15"/>
        <v>50</v>
      </c>
      <c r="P22" s="89"/>
      <c r="Q22" s="90">
        <f t="shared" si="5"/>
        <v>50</v>
      </c>
      <c r="R22" s="91"/>
      <c r="S22" s="92">
        <f t="shared" si="6"/>
        <v>50</v>
      </c>
      <c r="T22" s="93"/>
      <c r="U22" s="94">
        <f t="shared" si="7"/>
        <v>50</v>
      </c>
      <c r="V22" s="95"/>
      <c r="W22" s="96">
        <f t="shared" si="8"/>
        <v>50</v>
      </c>
      <c r="X22" s="89"/>
      <c r="Y22" s="90">
        <f t="shared" si="9"/>
        <v>50</v>
      </c>
      <c r="Z22" s="91"/>
      <c r="AA22" s="92">
        <f t="shared" si="10"/>
        <v>50</v>
      </c>
      <c r="AB22" s="93"/>
      <c r="AC22" s="94">
        <f t="shared" si="11"/>
        <v>50</v>
      </c>
      <c r="AD22" s="95"/>
      <c r="AE22" s="96">
        <f t="shared" si="12"/>
        <v>50</v>
      </c>
      <c r="AF22" s="95"/>
      <c r="AG22" s="96">
        <f t="shared" si="13"/>
        <v>50</v>
      </c>
      <c r="AH22" s="120">
        <f t="shared" si="16"/>
        <v>50</v>
      </c>
      <c r="AI22" s="37">
        <f t="shared" si="17"/>
        <v>50</v>
      </c>
      <c r="AJ22" s="37">
        <f>VLOOKUP(AI22,'Grade Range'!$A$2:$B$11,2)</f>
        <v>5</v>
      </c>
      <c r="AK22" s="37" t="str">
        <f t="shared" si="14"/>
        <v>Failed</v>
      </c>
      <c r="AL22" s="37"/>
    </row>
    <row r="23" spans="1:38" ht="12" customHeight="1" x14ac:dyDescent="0.2">
      <c r="A23" s="36">
        <v>11</v>
      </c>
      <c r="B23" s="36" t="s">
        <v>21</v>
      </c>
      <c r="C23" s="59"/>
      <c r="D23" s="65" t="s">
        <v>54</v>
      </c>
      <c r="E23" s="58"/>
      <c r="F23" s="42">
        <f t="shared" si="0"/>
        <v>5</v>
      </c>
      <c r="G23" s="67"/>
      <c r="H23" s="68">
        <f t="shared" si="1"/>
        <v>50</v>
      </c>
      <c r="I23" s="69"/>
      <c r="J23" s="70">
        <f t="shared" si="2"/>
        <v>50</v>
      </c>
      <c r="K23" s="71"/>
      <c r="L23" s="72">
        <f t="shared" si="3"/>
        <v>50</v>
      </c>
      <c r="M23" s="73"/>
      <c r="N23" s="74">
        <f t="shared" si="4"/>
        <v>50</v>
      </c>
      <c r="O23" s="120">
        <f t="shared" si="15"/>
        <v>50</v>
      </c>
      <c r="P23" s="89"/>
      <c r="Q23" s="90">
        <f t="shared" si="5"/>
        <v>50</v>
      </c>
      <c r="R23" s="91"/>
      <c r="S23" s="92">
        <f t="shared" si="6"/>
        <v>50</v>
      </c>
      <c r="T23" s="93"/>
      <c r="U23" s="94">
        <f t="shared" si="7"/>
        <v>50</v>
      </c>
      <c r="V23" s="95"/>
      <c r="W23" s="96">
        <f t="shared" si="8"/>
        <v>50</v>
      </c>
      <c r="X23" s="89"/>
      <c r="Y23" s="90">
        <f t="shared" si="9"/>
        <v>50</v>
      </c>
      <c r="Z23" s="91"/>
      <c r="AA23" s="92">
        <f t="shared" si="10"/>
        <v>50</v>
      </c>
      <c r="AB23" s="93"/>
      <c r="AC23" s="94">
        <f t="shared" si="11"/>
        <v>50</v>
      </c>
      <c r="AD23" s="95"/>
      <c r="AE23" s="96">
        <f t="shared" si="12"/>
        <v>50</v>
      </c>
      <c r="AF23" s="95"/>
      <c r="AG23" s="96">
        <f t="shared" si="13"/>
        <v>50</v>
      </c>
      <c r="AH23" s="120">
        <f t="shared" si="16"/>
        <v>50</v>
      </c>
      <c r="AI23" s="37">
        <f t="shared" si="17"/>
        <v>50</v>
      </c>
      <c r="AJ23" s="37">
        <f>VLOOKUP(AI23,'Grade Range'!$A$2:$B$11,2)</f>
        <v>5</v>
      </c>
      <c r="AK23" s="37" t="str">
        <f t="shared" si="14"/>
        <v>Failed</v>
      </c>
      <c r="AL23" s="37"/>
    </row>
    <row r="24" spans="1:38" ht="12" customHeight="1" x14ac:dyDescent="0.2">
      <c r="A24" s="36">
        <v>12</v>
      </c>
      <c r="B24" s="36" t="s">
        <v>21</v>
      </c>
      <c r="C24" s="59"/>
      <c r="D24" s="65" t="s">
        <v>55</v>
      </c>
      <c r="E24" s="58"/>
      <c r="F24" s="42">
        <f t="shared" si="0"/>
        <v>5</v>
      </c>
      <c r="G24" s="67"/>
      <c r="H24" s="68">
        <f t="shared" si="1"/>
        <v>50</v>
      </c>
      <c r="I24" s="69"/>
      <c r="J24" s="70">
        <f t="shared" si="2"/>
        <v>50</v>
      </c>
      <c r="K24" s="71"/>
      <c r="L24" s="72">
        <f t="shared" si="3"/>
        <v>50</v>
      </c>
      <c r="M24" s="73"/>
      <c r="N24" s="74">
        <f t="shared" ref="N24:N25" si="18">SUM(M24:M24)/SUM($M$11:$M$11)*50+50</f>
        <v>50</v>
      </c>
      <c r="O24" s="120">
        <f t="shared" si="15"/>
        <v>50</v>
      </c>
      <c r="P24" s="89"/>
      <c r="Q24" s="90">
        <f t="shared" si="5"/>
        <v>50</v>
      </c>
      <c r="R24" s="91"/>
      <c r="S24" s="92">
        <f t="shared" si="6"/>
        <v>50</v>
      </c>
      <c r="T24" s="93"/>
      <c r="U24" s="94">
        <f t="shared" si="7"/>
        <v>50</v>
      </c>
      <c r="V24" s="95"/>
      <c r="W24" s="96">
        <f t="shared" si="8"/>
        <v>50</v>
      </c>
      <c r="X24" s="89"/>
      <c r="Y24" s="90">
        <f t="shared" si="9"/>
        <v>50</v>
      </c>
      <c r="Z24" s="91"/>
      <c r="AA24" s="92">
        <f t="shared" si="10"/>
        <v>50</v>
      </c>
      <c r="AB24" s="93"/>
      <c r="AC24" s="94">
        <f t="shared" si="11"/>
        <v>50</v>
      </c>
      <c r="AD24" s="95"/>
      <c r="AE24" s="96">
        <f t="shared" si="12"/>
        <v>50</v>
      </c>
      <c r="AF24" s="95"/>
      <c r="AG24" s="96">
        <f t="shared" si="13"/>
        <v>50</v>
      </c>
      <c r="AH24" s="120">
        <f t="shared" si="16"/>
        <v>50</v>
      </c>
      <c r="AI24" s="37">
        <f t="shared" si="17"/>
        <v>50</v>
      </c>
      <c r="AJ24" s="37">
        <f>VLOOKUP(AI24,'Grade Range'!$A$2:$B$11,2)</f>
        <v>5</v>
      </c>
      <c r="AK24" s="60" t="str">
        <f t="shared" si="14"/>
        <v>Failed</v>
      </c>
      <c r="AL24" s="37"/>
    </row>
    <row r="25" spans="1:38" ht="12" customHeight="1" x14ac:dyDescent="0.2">
      <c r="A25" s="36">
        <v>13</v>
      </c>
      <c r="B25" s="36" t="s">
        <v>21</v>
      </c>
      <c r="C25" s="59"/>
      <c r="D25" s="65" t="s">
        <v>56</v>
      </c>
      <c r="E25" s="58"/>
      <c r="F25" s="42">
        <f t="shared" si="0"/>
        <v>5</v>
      </c>
      <c r="G25" s="67"/>
      <c r="H25" s="68">
        <f t="shared" si="1"/>
        <v>50</v>
      </c>
      <c r="I25" s="69"/>
      <c r="J25" s="70">
        <f t="shared" si="2"/>
        <v>50</v>
      </c>
      <c r="K25" s="71"/>
      <c r="L25" s="72">
        <f t="shared" si="3"/>
        <v>50</v>
      </c>
      <c r="M25" s="73"/>
      <c r="N25" s="74">
        <f t="shared" si="18"/>
        <v>50</v>
      </c>
      <c r="O25" s="120">
        <f t="shared" si="15"/>
        <v>50</v>
      </c>
      <c r="P25" s="89"/>
      <c r="Q25" s="90">
        <f t="shared" si="5"/>
        <v>50</v>
      </c>
      <c r="R25" s="91"/>
      <c r="S25" s="92">
        <f t="shared" si="6"/>
        <v>50</v>
      </c>
      <c r="T25" s="93"/>
      <c r="U25" s="94">
        <f t="shared" si="7"/>
        <v>50</v>
      </c>
      <c r="V25" s="95"/>
      <c r="W25" s="96">
        <f t="shared" si="8"/>
        <v>50</v>
      </c>
      <c r="X25" s="89"/>
      <c r="Y25" s="90">
        <f t="shared" si="9"/>
        <v>50</v>
      </c>
      <c r="Z25" s="91"/>
      <c r="AA25" s="92">
        <f t="shared" si="10"/>
        <v>50</v>
      </c>
      <c r="AB25" s="93"/>
      <c r="AC25" s="94">
        <f t="shared" si="11"/>
        <v>50</v>
      </c>
      <c r="AD25" s="95"/>
      <c r="AE25" s="96">
        <f t="shared" si="12"/>
        <v>50</v>
      </c>
      <c r="AF25" s="95"/>
      <c r="AG25" s="96">
        <f t="shared" si="13"/>
        <v>50</v>
      </c>
      <c r="AH25" s="120">
        <f t="shared" si="16"/>
        <v>50</v>
      </c>
      <c r="AI25" s="37">
        <f t="shared" si="17"/>
        <v>50</v>
      </c>
      <c r="AJ25" s="37">
        <f>VLOOKUP(AI25,'Grade Range'!$A$2:$B$11,2)</f>
        <v>5</v>
      </c>
      <c r="AK25" s="37" t="str">
        <f t="shared" si="14"/>
        <v>Failed</v>
      </c>
      <c r="AL25" s="37"/>
    </row>
    <row r="26" spans="1:38" ht="12" customHeight="1" x14ac:dyDescent="0.2">
      <c r="A26" s="36">
        <v>14</v>
      </c>
      <c r="B26" s="36" t="s">
        <v>21</v>
      </c>
      <c r="C26" s="59"/>
      <c r="D26" s="65" t="s">
        <v>57</v>
      </c>
      <c r="E26" s="58"/>
      <c r="F26" s="42">
        <f t="shared" si="0"/>
        <v>5</v>
      </c>
      <c r="G26" s="67"/>
      <c r="H26" s="68">
        <f t="shared" si="1"/>
        <v>50</v>
      </c>
      <c r="I26" s="69"/>
      <c r="J26" s="70">
        <f t="shared" si="2"/>
        <v>50</v>
      </c>
      <c r="K26" s="71"/>
      <c r="L26" s="72">
        <f t="shared" si="3"/>
        <v>50</v>
      </c>
      <c r="M26" s="73"/>
      <c r="N26" s="74">
        <f t="shared" si="4"/>
        <v>50</v>
      </c>
      <c r="O26" s="120">
        <f t="shared" si="15"/>
        <v>50</v>
      </c>
      <c r="P26" s="89"/>
      <c r="Q26" s="90">
        <f t="shared" si="5"/>
        <v>50</v>
      </c>
      <c r="R26" s="91"/>
      <c r="S26" s="92">
        <f t="shared" si="6"/>
        <v>50</v>
      </c>
      <c r="T26" s="93"/>
      <c r="U26" s="94">
        <f t="shared" si="7"/>
        <v>50</v>
      </c>
      <c r="V26" s="95"/>
      <c r="W26" s="96">
        <f t="shared" si="8"/>
        <v>50</v>
      </c>
      <c r="X26" s="89"/>
      <c r="Y26" s="90">
        <f t="shared" si="9"/>
        <v>50</v>
      </c>
      <c r="Z26" s="91"/>
      <c r="AA26" s="92">
        <f t="shared" si="10"/>
        <v>50</v>
      </c>
      <c r="AB26" s="93"/>
      <c r="AC26" s="94">
        <f t="shared" si="11"/>
        <v>50</v>
      </c>
      <c r="AD26" s="95"/>
      <c r="AE26" s="96">
        <f t="shared" si="12"/>
        <v>50</v>
      </c>
      <c r="AF26" s="95"/>
      <c r="AG26" s="96">
        <f t="shared" si="13"/>
        <v>50</v>
      </c>
      <c r="AH26" s="120">
        <f t="shared" si="16"/>
        <v>50</v>
      </c>
      <c r="AI26" s="37">
        <f t="shared" si="17"/>
        <v>50</v>
      </c>
      <c r="AJ26" s="37">
        <f>VLOOKUP(AI26,'Grade Range'!$A$2:$B$11,2)</f>
        <v>5</v>
      </c>
      <c r="AK26" s="37" t="str">
        <f t="shared" si="14"/>
        <v>Failed</v>
      </c>
      <c r="AL26" s="37"/>
    </row>
    <row r="27" spans="1:38" ht="12" customHeight="1" x14ac:dyDescent="0.2">
      <c r="A27" s="36">
        <v>15</v>
      </c>
      <c r="B27" s="36" t="s">
        <v>21</v>
      </c>
      <c r="C27" s="59"/>
      <c r="D27" s="65" t="s">
        <v>58</v>
      </c>
      <c r="E27" s="58"/>
      <c r="F27" s="42">
        <f t="shared" si="0"/>
        <v>5</v>
      </c>
      <c r="G27" s="67"/>
      <c r="H27" s="68">
        <f t="shared" si="1"/>
        <v>50</v>
      </c>
      <c r="I27" s="69"/>
      <c r="J27" s="70">
        <f t="shared" si="2"/>
        <v>50</v>
      </c>
      <c r="K27" s="71"/>
      <c r="L27" s="72">
        <f t="shared" si="3"/>
        <v>50</v>
      </c>
      <c r="M27" s="73"/>
      <c r="N27" s="74">
        <f t="shared" si="4"/>
        <v>50</v>
      </c>
      <c r="O27" s="120">
        <f t="shared" si="15"/>
        <v>50</v>
      </c>
      <c r="P27" s="89"/>
      <c r="Q27" s="90">
        <f t="shared" si="5"/>
        <v>50</v>
      </c>
      <c r="R27" s="91"/>
      <c r="S27" s="92">
        <f t="shared" si="6"/>
        <v>50</v>
      </c>
      <c r="T27" s="93"/>
      <c r="U27" s="94">
        <f t="shared" si="7"/>
        <v>50</v>
      </c>
      <c r="V27" s="95"/>
      <c r="W27" s="96">
        <f t="shared" si="8"/>
        <v>50</v>
      </c>
      <c r="X27" s="89"/>
      <c r="Y27" s="90">
        <f t="shared" si="9"/>
        <v>50</v>
      </c>
      <c r="Z27" s="91"/>
      <c r="AA27" s="92">
        <f t="shared" si="10"/>
        <v>50</v>
      </c>
      <c r="AB27" s="93"/>
      <c r="AC27" s="94">
        <f t="shared" si="11"/>
        <v>50</v>
      </c>
      <c r="AD27" s="95"/>
      <c r="AE27" s="96">
        <f t="shared" si="12"/>
        <v>50</v>
      </c>
      <c r="AF27" s="95"/>
      <c r="AG27" s="96">
        <f t="shared" si="13"/>
        <v>50</v>
      </c>
      <c r="AH27" s="120">
        <f t="shared" si="16"/>
        <v>50</v>
      </c>
      <c r="AI27" s="37">
        <f t="shared" si="17"/>
        <v>50</v>
      </c>
      <c r="AJ27" s="37">
        <f>VLOOKUP(AI27,'Grade Range'!$A$2:$B$11,2)</f>
        <v>5</v>
      </c>
      <c r="AK27" s="37" t="str">
        <f t="shared" si="14"/>
        <v>Failed</v>
      </c>
      <c r="AL27" s="37"/>
    </row>
    <row r="28" spans="1:38" ht="12" customHeight="1" x14ac:dyDescent="0.2">
      <c r="A28" s="36">
        <v>16</v>
      </c>
      <c r="B28" s="36" t="s">
        <v>21</v>
      </c>
      <c r="C28" s="59"/>
      <c r="D28" s="65" t="s">
        <v>59</v>
      </c>
      <c r="E28" s="58"/>
      <c r="F28" s="42">
        <f t="shared" si="0"/>
        <v>5</v>
      </c>
      <c r="G28" s="67"/>
      <c r="H28" s="68">
        <f t="shared" si="1"/>
        <v>50</v>
      </c>
      <c r="I28" s="69"/>
      <c r="J28" s="70">
        <f t="shared" si="2"/>
        <v>50</v>
      </c>
      <c r="K28" s="71"/>
      <c r="L28" s="72">
        <f t="shared" si="3"/>
        <v>50</v>
      </c>
      <c r="M28" s="73"/>
      <c r="N28" s="74">
        <f t="shared" si="4"/>
        <v>50</v>
      </c>
      <c r="O28" s="120">
        <f t="shared" si="15"/>
        <v>50</v>
      </c>
      <c r="P28" s="89"/>
      <c r="Q28" s="90">
        <f t="shared" si="5"/>
        <v>50</v>
      </c>
      <c r="R28" s="91"/>
      <c r="S28" s="92">
        <f t="shared" si="6"/>
        <v>50</v>
      </c>
      <c r="T28" s="93"/>
      <c r="U28" s="94">
        <f t="shared" si="7"/>
        <v>50</v>
      </c>
      <c r="V28" s="95"/>
      <c r="W28" s="96">
        <f t="shared" si="8"/>
        <v>50</v>
      </c>
      <c r="X28" s="89"/>
      <c r="Y28" s="90">
        <f t="shared" si="9"/>
        <v>50</v>
      </c>
      <c r="Z28" s="91"/>
      <c r="AA28" s="92">
        <f t="shared" si="10"/>
        <v>50</v>
      </c>
      <c r="AB28" s="93"/>
      <c r="AC28" s="94">
        <f t="shared" si="11"/>
        <v>50</v>
      </c>
      <c r="AD28" s="95"/>
      <c r="AE28" s="96">
        <f t="shared" si="12"/>
        <v>50</v>
      </c>
      <c r="AF28" s="95"/>
      <c r="AG28" s="96">
        <f t="shared" si="13"/>
        <v>50</v>
      </c>
      <c r="AH28" s="120">
        <f t="shared" si="16"/>
        <v>50</v>
      </c>
      <c r="AI28" s="37">
        <f t="shared" si="17"/>
        <v>50</v>
      </c>
      <c r="AJ28" s="37">
        <f>VLOOKUP(AI28,'Grade Range'!$A$2:$B$11,2)</f>
        <v>5</v>
      </c>
      <c r="AK28" s="37" t="str">
        <f t="shared" si="14"/>
        <v>Failed</v>
      </c>
      <c r="AL28" s="37"/>
    </row>
    <row r="29" spans="1:38" ht="12" customHeight="1" x14ac:dyDescent="0.2">
      <c r="A29" s="36">
        <v>17</v>
      </c>
      <c r="B29" s="36" t="s">
        <v>21</v>
      </c>
      <c r="C29" s="59"/>
      <c r="D29" s="65" t="s">
        <v>60</v>
      </c>
      <c r="E29" s="58"/>
      <c r="F29" s="42">
        <f t="shared" si="0"/>
        <v>5</v>
      </c>
      <c r="G29" s="67"/>
      <c r="H29" s="68">
        <f t="shared" si="1"/>
        <v>50</v>
      </c>
      <c r="I29" s="69"/>
      <c r="J29" s="70">
        <f t="shared" si="2"/>
        <v>50</v>
      </c>
      <c r="K29" s="71"/>
      <c r="L29" s="72">
        <f t="shared" si="3"/>
        <v>50</v>
      </c>
      <c r="M29" s="73"/>
      <c r="N29" s="74">
        <f t="shared" si="4"/>
        <v>50</v>
      </c>
      <c r="O29" s="120">
        <f t="shared" si="15"/>
        <v>50</v>
      </c>
      <c r="P29" s="89"/>
      <c r="Q29" s="90">
        <f t="shared" si="5"/>
        <v>50</v>
      </c>
      <c r="R29" s="91"/>
      <c r="S29" s="92">
        <f t="shared" si="6"/>
        <v>50</v>
      </c>
      <c r="T29" s="93"/>
      <c r="U29" s="94">
        <f t="shared" si="7"/>
        <v>50</v>
      </c>
      <c r="V29" s="95"/>
      <c r="W29" s="96">
        <f t="shared" si="8"/>
        <v>50</v>
      </c>
      <c r="X29" s="89"/>
      <c r="Y29" s="90">
        <f t="shared" si="9"/>
        <v>50</v>
      </c>
      <c r="Z29" s="91"/>
      <c r="AA29" s="92">
        <f t="shared" si="10"/>
        <v>50</v>
      </c>
      <c r="AB29" s="93"/>
      <c r="AC29" s="94">
        <f t="shared" si="11"/>
        <v>50</v>
      </c>
      <c r="AD29" s="95"/>
      <c r="AE29" s="96">
        <f t="shared" si="12"/>
        <v>50</v>
      </c>
      <c r="AF29" s="95"/>
      <c r="AG29" s="96">
        <f t="shared" si="13"/>
        <v>50</v>
      </c>
      <c r="AH29" s="120">
        <f t="shared" si="16"/>
        <v>50</v>
      </c>
      <c r="AI29" s="37">
        <f t="shared" si="17"/>
        <v>50</v>
      </c>
      <c r="AJ29" s="37">
        <f>VLOOKUP(AI29,'Grade Range'!$A$2:$B$11,2)</f>
        <v>5</v>
      </c>
      <c r="AK29" s="37" t="str">
        <f t="shared" si="14"/>
        <v>Failed</v>
      </c>
      <c r="AL29" s="37"/>
    </row>
    <row r="30" spans="1:38" ht="12" customHeight="1" x14ac:dyDescent="0.2">
      <c r="A30" s="36">
        <v>18</v>
      </c>
      <c r="B30" s="36" t="s">
        <v>21</v>
      </c>
      <c r="C30" s="59"/>
      <c r="D30" s="65" t="s">
        <v>61</v>
      </c>
      <c r="E30" s="58"/>
      <c r="F30" s="42">
        <f t="shared" si="0"/>
        <v>5</v>
      </c>
      <c r="G30" s="67"/>
      <c r="H30" s="68">
        <f t="shared" si="1"/>
        <v>50</v>
      </c>
      <c r="I30" s="69"/>
      <c r="J30" s="70">
        <f t="shared" si="2"/>
        <v>50</v>
      </c>
      <c r="K30" s="71"/>
      <c r="L30" s="72">
        <f t="shared" si="3"/>
        <v>50</v>
      </c>
      <c r="M30" s="73"/>
      <c r="N30" s="74">
        <f t="shared" si="4"/>
        <v>50</v>
      </c>
      <c r="O30" s="120">
        <f t="shared" si="15"/>
        <v>50</v>
      </c>
      <c r="P30" s="89"/>
      <c r="Q30" s="90">
        <f t="shared" si="5"/>
        <v>50</v>
      </c>
      <c r="R30" s="91"/>
      <c r="S30" s="92">
        <f t="shared" si="6"/>
        <v>50</v>
      </c>
      <c r="T30" s="93"/>
      <c r="U30" s="94">
        <f t="shared" si="7"/>
        <v>50</v>
      </c>
      <c r="V30" s="95"/>
      <c r="W30" s="96">
        <f t="shared" si="8"/>
        <v>50</v>
      </c>
      <c r="X30" s="89"/>
      <c r="Y30" s="90">
        <f t="shared" si="9"/>
        <v>50</v>
      </c>
      <c r="Z30" s="91"/>
      <c r="AA30" s="92">
        <f t="shared" si="10"/>
        <v>50</v>
      </c>
      <c r="AB30" s="93"/>
      <c r="AC30" s="94">
        <f t="shared" si="11"/>
        <v>50</v>
      </c>
      <c r="AD30" s="95"/>
      <c r="AE30" s="96">
        <f t="shared" si="12"/>
        <v>50</v>
      </c>
      <c r="AF30" s="95"/>
      <c r="AG30" s="96">
        <f t="shared" si="13"/>
        <v>50</v>
      </c>
      <c r="AH30" s="120">
        <f t="shared" si="16"/>
        <v>50</v>
      </c>
      <c r="AI30" s="37">
        <f t="shared" si="17"/>
        <v>50</v>
      </c>
      <c r="AJ30" s="37">
        <f>VLOOKUP(AI30,'Grade Range'!$A$2:$B$11,2)</f>
        <v>5</v>
      </c>
      <c r="AK30" s="37" t="str">
        <f t="shared" si="14"/>
        <v>Failed</v>
      </c>
      <c r="AL30" s="37"/>
    </row>
    <row r="31" spans="1:38" ht="12" customHeight="1" x14ac:dyDescent="0.2">
      <c r="A31" s="36">
        <v>19</v>
      </c>
      <c r="B31" s="36" t="s">
        <v>21</v>
      </c>
      <c r="C31" s="59"/>
      <c r="D31" s="65" t="s">
        <v>62</v>
      </c>
      <c r="E31" s="58"/>
      <c r="F31" s="42">
        <f t="shared" si="0"/>
        <v>5</v>
      </c>
      <c r="G31" s="67"/>
      <c r="H31" s="68">
        <f t="shared" si="1"/>
        <v>50</v>
      </c>
      <c r="I31" s="69"/>
      <c r="J31" s="70">
        <f t="shared" si="2"/>
        <v>50</v>
      </c>
      <c r="K31" s="71"/>
      <c r="L31" s="72">
        <f t="shared" si="3"/>
        <v>50</v>
      </c>
      <c r="M31" s="73"/>
      <c r="N31" s="74">
        <f t="shared" si="4"/>
        <v>50</v>
      </c>
      <c r="O31" s="120">
        <f t="shared" si="15"/>
        <v>50</v>
      </c>
      <c r="P31" s="89"/>
      <c r="Q31" s="90">
        <f t="shared" si="5"/>
        <v>50</v>
      </c>
      <c r="R31" s="91"/>
      <c r="S31" s="92">
        <f t="shared" si="6"/>
        <v>50</v>
      </c>
      <c r="T31" s="93"/>
      <c r="U31" s="94">
        <f t="shared" si="7"/>
        <v>50</v>
      </c>
      <c r="V31" s="95"/>
      <c r="W31" s="96">
        <f t="shared" si="8"/>
        <v>50</v>
      </c>
      <c r="X31" s="89"/>
      <c r="Y31" s="90">
        <f t="shared" si="9"/>
        <v>50</v>
      </c>
      <c r="Z31" s="91"/>
      <c r="AA31" s="92">
        <f t="shared" si="10"/>
        <v>50</v>
      </c>
      <c r="AB31" s="93"/>
      <c r="AC31" s="94">
        <f t="shared" si="11"/>
        <v>50</v>
      </c>
      <c r="AD31" s="95"/>
      <c r="AE31" s="96">
        <f t="shared" si="12"/>
        <v>50</v>
      </c>
      <c r="AF31" s="95"/>
      <c r="AG31" s="96">
        <f t="shared" si="13"/>
        <v>50</v>
      </c>
      <c r="AH31" s="120">
        <f t="shared" si="16"/>
        <v>50</v>
      </c>
      <c r="AI31" s="37">
        <f t="shared" si="17"/>
        <v>50</v>
      </c>
      <c r="AJ31" s="37">
        <f>VLOOKUP(AI31,'Grade Range'!$A$2:$B$11,2)</f>
        <v>5</v>
      </c>
      <c r="AK31" s="37" t="str">
        <f t="shared" si="14"/>
        <v>Failed</v>
      </c>
      <c r="AL31" s="37"/>
    </row>
    <row r="32" spans="1:38" ht="12" customHeight="1" x14ac:dyDescent="0.2">
      <c r="A32" s="36">
        <v>20</v>
      </c>
      <c r="B32" s="36" t="s">
        <v>21</v>
      </c>
      <c r="C32" s="59"/>
      <c r="D32" s="65" t="s">
        <v>63</v>
      </c>
      <c r="E32" s="58"/>
      <c r="F32" s="42">
        <f t="shared" si="0"/>
        <v>5</v>
      </c>
      <c r="G32" s="67"/>
      <c r="H32" s="68">
        <f t="shared" si="1"/>
        <v>50</v>
      </c>
      <c r="I32" s="69"/>
      <c r="J32" s="70">
        <f t="shared" si="2"/>
        <v>50</v>
      </c>
      <c r="K32" s="71"/>
      <c r="L32" s="72">
        <f t="shared" si="3"/>
        <v>50</v>
      </c>
      <c r="M32" s="73"/>
      <c r="N32" s="74">
        <f t="shared" si="4"/>
        <v>50</v>
      </c>
      <c r="O32" s="120">
        <f t="shared" si="15"/>
        <v>50</v>
      </c>
      <c r="P32" s="89"/>
      <c r="Q32" s="90">
        <f t="shared" si="5"/>
        <v>50</v>
      </c>
      <c r="R32" s="91"/>
      <c r="S32" s="92">
        <f t="shared" si="6"/>
        <v>50</v>
      </c>
      <c r="T32" s="93"/>
      <c r="U32" s="94">
        <f t="shared" si="7"/>
        <v>50</v>
      </c>
      <c r="V32" s="95"/>
      <c r="W32" s="96">
        <f t="shared" si="8"/>
        <v>50</v>
      </c>
      <c r="X32" s="89"/>
      <c r="Y32" s="90">
        <f t="shared" si="9"/>
        <v>50</v>
      </c>
      <c r="Z32" s="91"/>
      <c r="AA32" s="92">
        <f t="shared" si="10"/>
        <v>50</v>
      </c>
      <c r="AB32" s="93"/>
      <c r="AC32" s="94">
        <f t="shared" si="11"/>
        <v>50</v>
      </c>
      <c r="AD32" s="95"/>
      <c r="AE32" s="96">
        <f t="shared" si="12"/>
        <v>50</v>
      </c>
      <c r="AF32" s="95"/>
      <c r="AG32" s="96">
        <f t="shared" si="13"/>
        <v>50</v>
      </c>
      <c r="AH32" s="120">
        <f t="shared" si="16"/>
        <v>50</v>
      </c>
      <c r="AI32" s="37">
        <f t="shared" si="17"/>
        <v>50</v>
      </c>
      <c r="AJ32" s="37">
        <f>VLOOKUP(AI32,'Grade Range'!$A$2:$B$11,2)</f>
        <v>5</v>
      </c>
      <c r="AK32" s="37" t="str">
        <f t="shared" si="14"/>
        <v>Failed</v>
      </c>
      <c r="AL32" s="37"/>
    </row>
    <row r="33" spans="1:38" ht="12" customHeight="1" x14ac:dyDescent="0.2">
      <c r="A33" s="36">
        <v>21</v>
      </c>
      <c r="B33" s="36" t="s">
        <v>21</v>
      </c>
      <c r="C33" s="59"/>
      <c r="D33" s="65" t="s">
        <v>64</v>
      </c>
      <c r="E33" s="58"/>
      <c r="F33" s="42">
        <f t="shared" si="0"/>
        <v>5</v>
      </c>
      <c r="G33" s="67"/>
      <c r="H33" s="68">
        <f t="shared" si="1"/>
        <v>50</v>
      </c>
      <c r="I33" s="69"/>
      <c r="J33" s="70">
        <f t="shared" si="2"/>
        <v>50</v>
      </c>
      <c r="K33" s="71"/>
      <c r="L33" s="72">
        <f t="shared" si="3"/>
        <v>50</v>
      </c>
      <c r="M33" s="73"/>
      <c r="N33" s="74">
        <f t="shared" si="4"/>
        <v>50</v>
      </c>
      <c r="O33" s="120">
        <f t="shared" si="15"/>
        <v>50</v>
      </c>
      <c r="P33" s="89"/>
      <c r="Q33" s="90">
        <f t="shared" si="5"/>
        <v>50</v>
      </c>
      <c r="R33" s="91"/>
      <c r="S33" s="92">
        <f t="shared" si="6"/>
        <v>50</v>
      </c>
      <c r="T33" s="93"/>
      <c r="U33" s="94">
        <f t="shared" si="7"/>
        <v>50</v>
      </c>
      <c r="V33" s="95"/>
      <c r="W33" s="96">
        <f t="shared" si="8"/>
        <v>50</v>
      </c>
      <c r="X33" s="89"/>
      <c r="Y33" s="90">
        <f t="shared" si="9"/>
        <v>50</v>
      </c>
      <c r="Z33" s="91"/>
      <c r="AA33" s="92">
        <f t="shared" si="10"/>
        <v>50</v>
      </c>
      <c r="AB33" s="93"/>
      <c r="AC33" s="94">
        <f t="shared" si="11"/>
        <v>50</v>
      </c>
      <c r="AD33" s="95"/>
      <c r="AE33" s="96">
        <f t="shared" si="12"/>
        <v>50</v>
      </c>
      <c r="AF33" s="95"/>
      <c r="AG33" s="96">
        <f t="shared" si="13"/>
        <v>50</v>
      </c>
      <c r="AH33" s="120">
        <f t="shared" si="16"/>
        <v>50</v>
      </c>
      <c r="AI33" s="37">
        <f t="shared" si="17"/>
        <v>50</v>
      </c>
      <c r="AJ33" s="37">
        <f>VLOOKUP(AI33,'Grade Range'!$A$2:$B$11,2)</f>
        <v>5</v>
      </c>
      <c r="AK33" s="37" t="str">
        <f t="shared" si="14"/>
        <v>Failed</v>
      </c>
      <c r="AL33" s="37"/>
    </row>
    <row r="34" spans="1:38" ht="12" customHeight="1" x14ac:dyDescent="0.2">
      <c r="A34" s="36">
        <v>22</v>
      </c>
      <c r="B34" s="36" t="s">
        <v>21</v>
      </c>
      <c r="C34" s="59"/>
      <c r="D34" s="65" t="s">
        <v>65</v>
      </c>
      <c r="E34" s="58"/>
      <c r="F34" s="42">
        <f t="shared" si="0"/>
        <v>5</v>
      </c>
      <c r="G34" s="67"/>
      <c r="H34" s="68">
        <f t="shared" si="1"/>
        <v>50</v>
      </c>
      <c r="I34" s="69"/>
      <c r="J34" s="70">
        <f t="shared" si="2"/>
        <v>50</v>
      </c>
      <c r="K34" s="71"/>
      <c r="L34" s="72">
        <f t="shared" si="3"/>
        <v>50</v>
      </c>
      <c r="M34" s="73"/>
      <c r="N34" s="74">
        <f t="shared" si="4"/>
        <v>50</v>
      </c>
      <c r="O34" s="120">
        <f t="shared" si="15"/>
        <v>50</v>
      </c>
      <c r="P34" s="89"/>
      <c r="Q34" s="90">
        <f t="shared" si="5"/>
        <v>50</v>
      </c>
      <c r="R34" s="91"/>
      <c r="S34" s="92">
        <f t="shared" si="6"/>
        <v>50</v>
      </c>
      <c r="T34" s="93"/>
      <c r="U34" s="94">
        <f t="shared" si="7"/>
        <v>50</v>
      </c>
      <c r="V34" s="95"/>
      <c r="W34" s="96">
        <f t="shared" si="8"/>
        <v>50</v>
      </c>
      <c r="X34" s="89"/>
      <c r="Y34" s="90">
        <f t="shared" si="9"/>
        <v>50</v>
      </c>
      <c r="Z34" s="91"/>
      <c r="AA34" s="92">
        <f t="shared" si="10"/>
        <v>50</v>
      </c>
      <c r="AB34" s="93"/>
      <c r="AC34" s="94">
        <f t="shared" si="11"/>
        <v>50</v>
      </c>
      <c r="AD34" s="95"/>
      <c r="AE34" s="96">
        <f t="shared" si="12"/>
        <v>50</v>
      </c>
      <c r="AF34" s="95"/>
      <c r="AG34" s="96">
        <f t="shared" si="13"/>
        <v>50</v>
      </c>
      <c r="AH34" s="120">
        <f t="shared" si="16"/>
        <v>50</v>
      </c>
      <c r="AI34" s="37">
        <f t="shared" si="17"/>
        <v>50</v>
      </c>
      <c r="AJ34" s="37">
        <f>VLOOKUP(AI34,'Grade Range'!$A$2:$B$11,2)</f>
        <v>5</v>
      </c>
      <c r="AK34" s="37" t="str">
        <f t="shared" si="14"/>
        <v>Failed</v>
      </c>
      <c r="AL34" s="37"/>
    </row>
    <row r="35" spans="1:38" ht="12" customHeight="1" x14ac:dyDescent="0.2">
      <c r="A35" s="36">
        <v>23</v>
      </c>
      <c r="B35" s="36" t="s">
        <v>21</v>
      </c>
      <c r="C35" s="59"/>
      <c r="D35" s="65" t="s">
        <v>66</v>
      </c>
      <c r="E35" s="58"/>
      <c r="F35" s="42">
        <f t="shared" si="0"/>
        <v>5</v>
      </c>
      <c r="G35" s="67"/>
      <c r="H35" s="68">
        <f t="shared" si="1"/>
        <v>50</v>
      </c>
      <c r="I35" s="69"/>
      <c r="J35" s="70">
        <f t="shared" si="2"/>
        <v>50</v>
      </c>
      <c r="K35" s="71"/>
      <c r="L35" s="72">
        <f t="shared" si="3"/>
        <v>50</v>
      </c>
      <c r="M35" s="73"/>
      <c r="N35" s="74">
        <f t="shared" si="4"/>
        <v>50</v>
      </c>
      <c r="O35" s="120">
        <f t="shared" si="15"/>
        <v>50</v>
      </c>
      <c r="P35" s="89"/>
      <c r="Q35" s="90">
        <f t="shared" si="5"/>
        <v>50</v>
      </c>
      <c r="R35" s="91"/>
      <c r="S35" s="92">
        <f t="shared" si="6"/>
        <v>50</v>
      </c>
      <c r="T35" s="93"/>
      <c r="U35" s="94">
        <f t="shared" si="7"/>
        <v>50</v>
      </c>
      <c r="V35" s="95"/>
      <c r="W35" s="96">
        <f t="shared" si="8"/>
        <v>50</v>
      </c>
      <c r="X35" s="89"/>
      <c r="Y35" s="90">
        <f t="shared" si="9"/>
        <v>50</v>
      </c>
      <c r="Z35" s="91"/>
      <c r="AA35" s="92">
        <f t="shared" si="10"/>
        <v>50</v>
      </c>
      <c r="AB35" s="93"/>
      <c r="AC35" s="94">
        <f t="shared" si="11"/>
        <v>50</v>
      </c>
      <c r="AD35" s="95"/>
      <c r="AE35" s="96">
        <f t="shared" si="12"/>
        <v>50</v>
      </c>
      <c r="AF35" s="95"/>
      <c r="AG35" s="96">
        <f t="shared" si="13"/>
        <v>50</v>
      </c>
      <c r="AH35" s="120">
        <f t="shared" si="16"/>
        <v>50</v>
      </c>
      <c r="AI35" s="37">
        <f t="shared" si="17"/>
        <v>50</v>
      </c>
      <c r="AJ35" s="37">
        <f>VLOOKUP(AI35,'Grade Range'!$A$2:$B$11,2)</f>
        <v>5</v>
      </c>
      <c r="AK35" s="37" t="str">
        <f t="shared" si="14"/>
        <v>Failed</v>
      </c>
      <c r="AL35" s="37"/>
    </row>
    <row r="36" spans="1:38" ht="12" customHeight="1" x14ac:dyDescent="0.2">
      <c r="A36" s="36">
        <v>24</v>
      </c>
      <c r="B36" s="36" t="s">
        <v>21</v>
      </c>
      <c r="C36" s="59"/>
      <c r="D36" s="65" t="s">
        <v>67</v>
      </c>
      <c r="E36" s="58"/>
      <c r="F36" s="42">
        <f t="shared" si="0"/>
        <v>5</v>
      </c>
      <c r="G36" s="67"/>
      <c r="H36" s="68">
        <f t="shared" si="1"/>
        <v>50</v>
      </c>
      <c r="I36" s="69"/>
      <c r="J36" s="70">
        <f t="shared" si="2"/>
        <v>50</v>
      </c>
      <c r="K36" s="71"/>
      <c r="L36" s="72">
        <f t="shared" si="3"/>
        <v>50</v>
      </c>
      <c r="M36" s="73"/>
      <c r="N36" s="74">
        <f t="shared" si="4"/>
        <v>50</v>
      </c>
      <c r="O36" s="120">
        <f t="shared" si="15"/>
        <v>50</v>
      </c>
      <c r="P36" s="89"/>
      <c r="Q36" s="90">
        <f t="shared" si="5"/>
        <v>50</v>
      </c>
      <c r="R36" s="91"/>
      <c r="S36" s="92">
        <f t="shared" si="6"/>
        <v>50</v>
      </c>
      <c r="T36" s="93"/>
      <c r="U36" s="94">
        <f t="shared" si="7"/>
        <v>50</v>
      </c>
      <c r="V36" s="95"/>
      <c r="W36" s="96">
        <f t="shared" si="8"/>
        <v>50</v>
      </c>
      <c r="X36" s="89"/>
      <c r="Y36" s="90">
        <f t="shared" si="9"/>
        <v>50</v>
      </c>
      <c r="Z36" s="91"/>
      <c r="AA36" s="92">
        <f t="shared" si="10"/>
        <v>50</v>
      </c>
      <c r="AB36" s="93"/>
      <c r="AC36" s="94">
        <f t="shared" si="11"/>
        <v>50</v>
      </c>
      <c r="AD36" s="95"/>
      <c r="AE36" s="96">
        <f t="shared" si="12"/>
        <v>50</v>
      </c>
      <c r="AF36" s="95"/>
      <c r="AG36" s="96">
        <f t="shared" si="13"/>
        <v>50</v>
      </c>
      <c r="AH36" s="120">
        <f t="shared" si="16"/>
        <v>50</v>
      </c>
      <c r="AI36" s="37">
        <f t="shared" si="17"/>
        <v>50</v>
      </c>
      <c r="AJ36" s="37">
        <f>VLOOKUP(AI36,'Grade Range'!$A$2:$B$11,2)</f>
        <v>5</v>
      </c>
      <c r="AK36" s="37" t="str">
        <f>IF(AJ36&lt;=3,"Passed","Failed")</f>
        <v>Failed</v>
      </c>
      <c r="AL36" s="37"/>
    </row>
    <row r="37" spans="1:38" ht="12" customHeight="1" x14ac:dyDescent="0.2">
      <c r="A37" s="36">
        <v>25</v>
      </c>
      <c r="B37" s="36" t="s">
        <v>21</v>
      </c>
      <c r="C37" s="59"/>
      <c r="D37" s="65" t="s">
        <v>68</v>
      </c>
      <c r="E37" s="58"/>
      <c r="F37" s="42">
        <f t="shared" si="0"/>
        <v>5</v>
      </c>
      <c r="G37" s="67"/>
      <c r="H37" s="68">
        <f t="shared" si="1"/>
        <v>50</v>
      </c>
      <c r="I37" s="69"/>
      <c r="J37" s="70">
        <f t="shared" si="2"/>
        <v>50</v>
      </c>
      <c r="K37" s="71"/>
      <c r="L37" s="72">
        <f t="shared" si="3"/>
        <v>50</v>
      </c>
      <c r="M37" s="73"/>
      <c r="N37" s="74">
        <f t="shared" si="4"/>
        <v>50</v>
      </c>
      <c r="O37" s="120">
        <f t="shared" si="15"/>
        <v>50</v>
      </c>
      <c r="P37" s="89"/>
      <c r="Q37" s="90">
        <f t="shared" si="5"/>
        <v>50</v>
      </c>
      <c r="R37" s="91"/>
      <c r="S37" s="92">
        <f t="shared" si="6"/>
        <v>50</v>
      </c>
      <c r="T37" s="93"/>
      <c r="U37" s="94">
        <f t="shared" si="7"/>
        <v>50</v>
      </c>
      <c r="V37" s="95"/>
      <c r="W37" s="96">
        <f t="shared" si="8"/>
        <v>50</v>
      </c>
      <c r="X37" s="89"/>
      <c r="Y37" s="90">
        <f t="shared" si="9"/>
        <v>50</v>
      </c>
      <c r="Z37" s="91"/>
      <c r="AA37" s="92">
        <f t="shared" si="10"/>
        <v>50</v>
      </c>
      <c r="AB37" s="93"/>
      <c r="AC37" s="94">
        <f t="shared" si="11"/>
        <v>50</v>
      </c>
      <c r="AD37" s="95"/>
      <c r="AE37" s="96">
        <f t="shared" si="12"/>
        <v>50</v>
      </c>
      <c r="AF37" s="95"/>
      <c r="AG37" s="96">
        <f t="shared" si="13"/>
        <v>50</v>
      </c>
      <c r="AH37" s="120">
        <f t="shared" si="16"/>
        <v>50</v>
      </c>
      <c r="AI37" s="37">
        <f t="shared" si="17"/>
        <v>50</v>
      </c>
      <c r="AJ37" s="37">
        <f>VLOOKUP(AI37,'Grade Range'!$A$2:$B$11,2)</f>
        <v>5</v>
      </c>
      <c r="AK37" s="37" t="str">
        <f t="shared" si="14"/>
        <v>Failed</v>
      </c>
      <c r="AL37" s="37"/>
    </row>
    <row r="38" spans="1:38" ht="12" customHeight="1" x14ac:dyDescent="0.2">
      <c r="A38" s="36">
        <v>26</v>
      </c>
      <c r="B38" s="36" t="s">
        <v>21</v>
      </c>
      <c r="C38" s="59"/>
      <c r="D38" s="65" t="s">
        <v>69</v>
      </c>
      <c r="E38" s="58"/>
      <c r="F38" s="42">
        <f t="shared" si="0"/>
        <v>5</v>
      </c>
      <c r="G38" s="67"/>
      <c r="H38" s="68">
        <f t="shared" si="1"/>
        <v>50</v>
      </c>
      <c r="I38" s="69"/>
      <c r="J38" s="70">
        <f t="shared" si="2"/>
        <v>50</v>
      </c>
      <c r="K38" s="71"/>
      <c r="L38" s="72">
        <f t="shared" si="3"/>
        <v>50</v>
      </c>
      <c r="M38" s="73"/>
      <c r="N38" s="74">
        <f t="shared" si="4"/>
        <v>50</v>
      </c>
      <c r="O38" s="120">
        <f t="shared" si="15"/>
        <v>50</v>
      </c>
      <c r="P38" s="89"/>
      <c r="Q38" s="90">
        <f t="shared" si="5"/>
        <v>50</v>
      </c>
      <c r="R38" s="91"/>
      <c r="S38" s="92">
        <f t="shared" si="6"/>
        <v>50</v>
      </c>
      <c r="T38" s="93"/>
      <c r="U38" s="94">
        <f t="shared" si="7"/>
        <v>50</v>
      </c>
      <c r="V38" s="95"/>
      <c r="W38" s="96">
        <f t="shared" si="8"/>
        <v>50</v>
      </c>
      <c r="X38" s="89"/>
      <c r="Y38" s="90">
        <f t="shared" si="9"/>
        <v>50</v>
      </c>
      <c r="Z38" s="91"/>
      <c r="AA38" s="92">
        <f t="shared" si="10"/>
        <v>50</v>
      </c>
      <c r="AB38" s="93"/>
      <c r="AC38" s="94">
        <f t="shared" si="11"/>
        <v>50</v>
      </c>
      <c r="AD38" s="95"/>
      <c r="AE38" s="96">
        <f t="shared" si="12"/>
        <v>50</v>
      </c>
      <c r="AF38" s="95"/>
      <c r="AG38" s="96">
        <f t="shared" si="13"/>
        <v>50</v>
      </c>
      <c r="AH38" s="120">
        <f t="shared" si="16"/>
        <v>50</v>
      </c>
      <c r="AI38" s="37">
        <f t="shared" si="17"/>
        <v>50</v>
      </c>
      <c r="AJ38" s="37">
        <f>VLOOKUP(AI38,'Grade Range'!$A$2:$B$11,2)</f>
        <v>5</v>
      </c>
      <c r="AK38" s="37" t="str">
        <f t="shared" si="14"/>
        <v>Failed</v>
      </c>
      <c r="AL38" s="37"/>
    </row>
    <row r="39" spans="1:38" ht="12" customHeight="1" x14ac:dyDescent="0.2">
      <c r="A39" s="36">
        <v>27</v>
      </c>
      <c r="B39" s="36" t="s">
        <v>21</v>
      </c>
      <c r="C39" s="59"/>
      <c r="D39" s="65" t="s">
        <v>70</v>
      </c>
      <c r="E39" s="58"/>
      <c r="F39" s="42">
        <f t="shared" si="0"/>
        <v>5</v>
      </c>
      <c r="G39" s="67"/>
      <c r="H39" s="68">
        <f t="shared" si="1"/>
        <v>50</v>
      </c>
      <c r="I39" s="69"/>
      <c r="J39" s="70">
        <f t="shared" si="2"/>
        <v>50</v>
      </c>
      <c r="K39" s="71"/>
      <c r="L39" s="72">
        <f t="shared" si="3"/>
        <v>50</v>
      </c>
      <c r="M39" s="73"/>
      <c r="N39" s="74">
        <f t="shared" si="4"/>
        <v>50</v>
      </c>
      <c r="O39" s="120">
        <f t="shared" si="15"/>
        <v>50</v>
      </c>
      <c r="P39" s="89"/>
      <c r="Q39" s="90">
        <f t="shared" si="5"/>
        <v>50</v>
      </c>
      <c r="R39" s="91"/>
      <c r="S39" s="92">
        <f t="shared" si="6"/>
        <v>50</v>
      </c>
      <c r="T39" s="93"/>
      <c r="U39" s="94">
        <f t="shared" si="7"/>
        <v>50</v>
      </c>
      <c r="V39" s="95"/>
      <c r="W39" s="96">
        <f t="shared" si="8"/>
        <v>50</v>
      </c>
      <c r="X39" s="89"/>
      <c r="Y39" s="90">
        <f t="shared" si="9"/>
        <v>50</v>
      </c>
      <c r="Z39" s="91"/>
      <c r="AA39" s="92">
        <f t="shared" si="10"/>
        <v>50</v>
      </c>
      <c r="AB39" s="93"/>
      <c r="AC39" s="94">
        <f t="shared" si="11"/>
        <v>50</v>
      </c>
      <c r="AD39" s="95"/>
      <c r="AE39" s="96">
        <f t="shared" si="12"/>
        <v>50</v>
      </c>
      <c r="AF39" s="95"/>
      <c r="AG39" s="96">
        <f t="shared" si="13"/>
        <v>50</v>
      </c>
      <c r="AH39" s="120">
        <f t="shared" si="16"/>
        <v>50</v>
      </c>
      <c r="AI39" s="37">
        <f t="shared" si="17"/>
        <v>50</v>
      </c>
      <c r="AJ39" s="37">
        <f>VLOOKUP(AI39,'Grade Range'!$A$2:$B$11,2)</f>
        <v>5</v>
      </c>
      <c r="AK39" s="37" t="str">
        <f t="shared" si="14"/>
        <v>Failed</v>
      </c>
      <c r="AL39" s="37"/>
    </row>
    <row r="40" spans="1:38" ht="12" customHeight="1" x14ac:dyDescent="0.2">
      <c r="A40" s="36">
        <v>28</v>
      </c>
      <c r="B40" s="36" t="s">
        <v>21</v>
      </c>
      <c r="C40" s="59"/>
      <c r="D40" s="65" t="s">
        <v>71</v>
      </c>
      <c r="E40" s="58"/>
      <c r="F40" s="42">
        <f t="shared" si="0"/>
        <v>5</v>
      </c>
      <c r="G40" s="67"/>
      <c r="H40" s="68">
        <f t="shared" si="1"/>
        <v>50</v>
      </c>
      <c r="I40" s="69"/>
      <c r="J40" s="70">
        <f t="shared" si="2"/>
        <v>50</v>
      </c>
      <c r="K40" s="71"/>
      <c r="L40" s="72">
        <f t="shared" si="3"/>
        <v>50</v>
      </c>
      <c r="M40" s="73"/>
      <c r="N40" s="74">
        <f t="shared" si="4"/>
        <v>50</v>
      </c>
      <c r="O40" s="120">
        <f t="shared" si="15"/>
        <v>50</v>
      </c>
      <c r="P40" s="89"/>
      <c r="Q40" s="90">
        <f t="shared" si="5"/>
        <v>50</v>
      </c>
      <c r="R40" s="91"/>
      <c r="S40" s="92">
        <f t="shared" si="6"/>
        <v>50</v>
      </c>
      <c r="T40" s="93"/>
      <c r="U40" s="94">
        <f t="shared" si="7"/>
        <v>50</v>
      </c>
      <c r="V40" s="95"/>
      <c r="W40" s="96">
        <f t="shared" si="8"/>
        <v>50</v>
      </c>
      <c r="X40" s="89"/>
      <c r="Y40" s="90">
        <f t="shared" si="9"/>
        <v>50</v>
      </c>
      <c r="Z40" s="91"/>
      <c r="AA40" s="92">
        <f t="shared" si="10"/>
        <v>50</v>
      </c>
      <c r="AB40" s="93"/>
      <c r="AC40" s="94">
        <f t="shared" si="11"/>
        <v>50</v>
      </c>
      <c r="AD40" s="95"/>
      <c r="AE40" s="96">
        <f t="shared" si="12"/>
        <v>50</v>
      </c>
      <c r="AF40" s="95"/>
      <c r="AG40" s="96">
        <f t="shared" si="13"/>
        <v>50</v>
      </c>
      <c r="AH40" s="120">
        <f t="shared" si="16"/>
        <v>50</v>
      </c>
      <c r="AI40" s="37">
        <f t="shared" si="17"/>
        <v>50</v>
      </c>
      <c r="AJ40" s="37">
        <f>VLOOKUP(AI40,'Grade Range'!$A$2:$B$11,2)</f>
        <v>5</v>
      </c>
      <c r="AK40" s="37" t="str">
        <f t="shared" si="14"/>
        <v>Failed</v>
      </c>
      <c r="AL40" s="37"/>
    </row>
    <row r="41" spans="1:38" ht="12" customHeight="1" x14ac:dyDescent="0.2">
      <c r="A41" s="36">
        <v>29</v>
      </c>
      <c r="B41" s="36" t="s">
        <v>21</v>
      </c>
      <c r="C41" s="59"/>
      <c r="D41" s="65" t="s">
        <v>72</v>
      </c>
      <c r="E41" s="58"/>
      <c r="F41" s="42">
        <f t="shared" si="0"/>
        <v>5</v>
      </c>
      <c r="G41" s="67"/>
      <c r="H41" s="68">
        <f t="shared" si="1"/>
        <v>50</v>
      </c>
      <c r="I41" s="69"/>
      <c r="J41" s="70">
        <f t="shared" si="2"/>
        <v>50</v>
      </c>
      <c r="K41" s="71"/>
      <c r="L41" s="72">
        <f t="shared" si="3"/>
        <v>50</v>
      </c>
      <c r="M41" s="73"/>
      <c r="N41" s="74">
        <f t="shared" si="4"/>
        <v>50</v>
      </c>
      <c r="O41" s="120">
        <f t="shared" si="15"/>
        <v>50</v>
      </c>
      <c r="P41" s="89"/>
      <c r="Q41" s="90">
        <f t="shared" si="5"/>
        <v>50</v>
      </c>
      <c r="R41" s="91"/>
      <c r="S41" s="92">
        <f t="shared" si="6"/>
        <v>50</v>
      </c>
      <c r="T41" s="93"/>
      <c r="U41" s="94">
        <f t="shared" si="7"/>
        <v>50</v>
      </c>
      <c r="V41" s="95"/>
      <c r="W41" s="96">
        <f t="shared" si="8"/>
        <v>50</v>
      </c>
      <c r="X41" s="89"/>
      <c r="Y41" s="90">
        <f t="shared" si="9"/>
        <v>50</v>
      </c>
      <c r="Z41" s="91"/>
      <c r="AA41" s="92">
        <f t="shared" si="10"/>
        <v>50</v>
      </c>
      <c r="AB41" s="93"/>
      <c r="AC41" s="94">
        <f t="shared" si="11"/>
        <v>50</v>
      </c>
      <c r="AD41" s="95"/>
      <c r="AE41" s="96">
        <f t="shared" si="12"/>
        <v>50</v>
      </c>
      <c r="AF41" s="95"/>
      <c r="AG41" s="96">
        <f t="shared" si="13"/>
        <v>50</v>
      </c>
      <c r="AH41" s="120">
        <f t="shared" si="16"/>
        <v>50</v>
      </c>
      <c r="AI41" s="37">
        <f t="shared" si="17"/>
        <v>50</v>
      </c>
      <c r="AJ41" s="37">
        <f>VLOOKUP(AI41,'Grade Range'!$A$2:$B$11,2)</f>
        <v>5</v>
      </c>
      <c r="AK41" s="37" t="str">
        <f t="shared" si="14"/>
        <v>Failed</v>
      </c>
      <c r="AL41" s="37"/>
    </row>
    <row r="42" spans="1:38" ht="12" customHeight="1" x14ac:dyDescent="0.2">
      <c r="A42" s="36">
        <v>30</v>
      </c>
      <c r="B42" s="36" t="s">
        <v>21</v>
      </c>
      <c r="C42" s="59"/>
      <c r="D42" s="65" t="s">
        <v>73</v>
      </c>
      <c r="E42" s="58"/>
      <c r="F42" s="42">
        <f t="shared" si="0"/>
        <v>5</v>
      </c>
      <c r="G42" s="67"/>
      <c r="H42" s="68">
        <f t="shared" si="1"/>
        <v>50</v>
      </c>
      <c r="I42" s="69"/>
      <c r="J42" s="70">
        <f t="shared" si="2"/>
        <v>50</v>
      </c>
      <c r="K42" s="71"/>
      <c r="L42" s="72">
        <f t="shared" si="3"/>
        <v>50</v>
      </c>
      <c r="M42" s="73"/>
      <c r="N42" s="74">
        <f t="shared" si="4"/>
        <v>50</v>
      </c>
      <c r="O42" s="120">
        <f t="shared" si="15"/>
        <v>50</v>
      </c>
      <c r="P42" s="89"/>
      <c r="Q42" s="90">
        <f t="shared" si="5"/>
        <v>50</v>
      </c>
      <c r="R42" s="91"/>
      <c r="S42" s="92">
        <f t="shared" si="6"/>
        <v>50</v>
      </c>
      <c r="T42" s="93"/>
      <c r="U42" s="94">
        <f t="shared" si="7"/>
        <v>50</v>
      </c>
      <c r="V42" s="95"/>
      <c r="W42" s="96">
        <f t="shared" si="8"/>
        <v>50</v>
      </c>
      <c r="X42" s="89"/>
      <c r="Y42" s="90">
        <f t="shared" si="9"/>
        <v>50</v>
      </c>
      <c r="Z42" s="91"/>
      <c r="AA42" s="92">
        <f t="shared" si="10"/>
        <v>50</v>
      </c>
      <c r="AB42" s="93"/>
      <c r="AC42" s="94">
        <f t="shared" si="11"/>
        <v>50</v>
      </c>
      <c r="AD42" s="95"/>
      <c r="AE42" s="96">
        <f t="shared" si="12"/>
        <v>50</v>
      </c>
      <c r="AF42" s="95"/>
      <c r="AG42" s="96">
        <f t="shared" si="13"/>
        <v>50</v>
      </c>
      <c r="AH42" s="120">
        <f t="shared" si="16"/>
        <v>50</v>
      </c>
      <c r="AI42" s="37">
        <f t="shared" si="17"/>
        <v>50</v>
      </c>
      <c r="AJ42" s="37">
        <f>VLOOKUP(AI42,'Grade Range'!$A$2:$B$11,2)</f>
        <v>5</v>
      </c>
      <c r="AK42" s="37" t="str">
        <f t="shared" si="14"/>
        <v>Failed</v>
      </c>
      <c r="AL42" s="37"/>
    </row>
    <row r="43" spans="1:38" ht="12" customHeight="1" x14ac:dyDescent="0.2">
      <c r="A43" s="36">
        <v>31</v>
      </c>
      <c r="B43" s="36" t="s">
        <v>21</v>
      </c>
      <c r="C43" s="59"/>
      <c r="D43" s="65" t="s">
        <v>74</v>
      </c>
      <c r="E43" s="58"/>
      <c r="F43" s="42">
        <f t="shared" si="0"/>
        <v>5</v>
      </c>
      <c r="G43" s="67"/>
      <c r="H43" s="68">
        <f t="shared" si="1"/>
        <v>50</v>
      </c>
      <c r="I43" s="69"/>
      <c r="J43" s="70">
        <f t="shared" si="2"/>
        <v>50</v>
      </c>
      <c r="K43" s="71"/>
      <c r="L43" s="72">
        <f t="shared" si="3"/>
        <v>50</v>
      </c>
      <c r="M43" s="73"/>
      <c r="N43" s="74">
        <f t="shared" si="4"/>
        <v>50</v>
      </c>
      <c r="O43" s="120">
        <f t="shared" si="15"/>
        <v>50</v>
      </c>
      <c r="P43" s="89"/>
      <c r="Q43" s="90">
        <f t="shared" si="5"/>
        <v>50</v>
      </c>
      <c r="R43" s="91"/>
      <c r="S43" s="92">
        <f t="shared" si="6"/>
        <v>50</v>
      </c>
      <c r="T43" s="93"/>
      <c r="U43" s="94">
        <f t="shared" si="7"/>
        <v>50</v>
      </c>
      <c r="V43" s="95"/>
      <c r="W43" s="96">
        <f t="shared" si="8"/>
        <v>50</v>
      </c>
      <c r="X43" s="89"/>
      <c r="Y43" s="90">
        <f t="shared" si="9"/>
        <v>50</v>
      </c>
      <c r="Z43" s="91"/>
      <c r="AA43" s="92">
        <f t="shared" si="10"/>
        <v>50</v>
      </c>
      <c r="AB43" s="93"/>
      <c r="AC43" s="94">
        <f t="shared" si="11"/>
        <v>50</v>
      </c>
      <c r="AD43" s="95"/>
      <c r="AE43" s="96">
        <f t="shared" si="12"/>
        <v>50</v>
      </c>
      <c r="AF43" s="95"/>
      <c r="AG43" s="96">
        <f t="shared" si="13"/>
        <v>50</v>
      </c>
      <c r="AH43" s="120">
        <f t="shared" si="16"/>
        <v>50</v>
      </c>
      <c r="AI43" s="37">
        <f t="shared" si="17"/>
        <v>50</v>
      </c>
      <c r="AJ43" s="37">
        <f>VLOOKUP(AI43,'Grade Range'!$A$2:$B$11,2)</f>
        <v>5</v>
      </c>
      <c r="AK43" s="37" t="str">
        <f t="shared" si="14"/>
        <v>Failed</v>
      </c>
      <c r="AL43" s="37"/>
    </row>
    <row r="44" spans="1:38" ht="12" customHeight="1" thickBot="1" x14ac:dyDescent="0.25">
      <c r="A44" s="36">
        <v>32</v>
      </c>
      <c r="B44" s="36" t="s">
        <v>21</v>
      </c>
      <c r="C44" s="59"/>
      <c r="D44" s="66" t="s">
        <v>75</v>
      </c>
      <c r="E44" s="58"/>
      <c r="F44" s="42">
        <f t="shared" si="0"/>
        <v>5</v>
      </c>
      <c r="G44" s="67"/>
      <c r="H44" s="68">
        <f t="shared" si="1"/>
        <v>50</v>
      </c>
      <c r="I44" s="69"/>
      <c r="J44" s="70">
        <f t="shared" si="2"/>
        <v>50</v>
      </c>
      <c r="K44" s="71"/>
      <c r="L44" s="72">
        <f t="shared" si="3"/>
        <v>50</v>
      </c>
      <c r="M44" s="73"/>
      <c r="N44" s="74">
        <f t="shared" si="4"/>
        <v>50</v>
      </c>
      <c r="O44" s="120">
        <f t="shared" si="15"/>
        <v>50</v>
      </c>
      <c r="P44" s="89"/>
      <c r="Q44" s="90">
        <f t="shared" si="5"/>
        <v>50</v>
      </c>
      <c r="R44" s="91"/>
      <c r="S44" s="92">
        <f t="shared" si="6"/>
        <v>50</v>
      </c>
      <c r="T44" s="93"/>
      <c r="U44" s="94">
        <f t="shared" si="7"/>
        <v>50</v>
      </c>
      <c r="V44" s="95"/>
      <c r="W44" s="96">
        <f t="shared" si="8"/>
        <v>50</v>
      </c>
      <c r="X44" s="89"/>
      <c r="Y44" s="90">
        <f t="shared" si="9"/>
        <v>50</v>
      </c>
      <c r="Z44" s="91"/>
      <c r="AA44" s="92">
        <f t="shared" si="10"/>
        <v>50</v>
      </c>
      <c r="AB44" s="93"/>
      <c r="AC44" s="94">
        <f t="shared" si="11"/>
        <v>50</v>
      </c>
      <c r="AD44" s="95"/>
      <c r="AE44" s="96">
        <f t="shared" si="12"/>
        <v>50</v>
      </c>
      <c r="AF44" s="95"/>
      <c r="AG44" s="96">
        <f t="shared" si="13"/>
        <v>50</v>
      </c>
      <c r="AH44" s="120">
        <f t="shared" si="16"/>
        <v>50</v>
      </c>
      <c r="AI44" s="37">
        <f t="shared" si="17"/>
        <v>50</v>
      </c>
      <c r="AJ44" s="37">
        <f>VLOOKUP(AI44,'Grade Range'!$A$2:$B$11,2)</f>
        <v>5</v>
      </c>
      <c r="AK44" s="37" t="str">
        <f t="shared" si="14"/>
        <v>Failed</v>
      </c>
      <c r="AL44" s="37"/>
    </row>
    <row r="45" spans="1:38" ht="12" customHeight="1" thickBot="1" x14ac:dyDescent="0.25">
      <c r="A45" s="36">
        <v>33</v>
      </c>
      <c r="B45" s="36" t="s">
        <v>21</v>
      </c>
      <c r="C45" s="59"/>
      <c r="D45" s="66" t="s">
        <v>76</v>
      </c>
      <c r="E45" s="58"/>
      <c r="F45" s="42">
        <f t="shared" si="0"/>
        <v>5</v>
      </c>
      <c r="G45" s="67"/>
      <c r="H45" s="68">
        <f t="shared" si="1"/>
        <v>50</v>
      </c>
      <c r="I45" s="69"/>
      <c r="J45" s="70">
        <f t="shared" si="2"/>
        <v>50</v>
      </c>
      <c r="K45" s="71"/>
      <c r="L45" s="72">
        <f t="shared" si="3"/>
        <v>50</v>
      </c>
      <c r="M45" s="73"/>
      <c r="N45" s="74">
        <f t="shared" si="4"/>
        <v>50</v>
      </c>
      <c r="O45" s="120">
        <f t="shared" si="15"/>
        <v>50</v>
      </c>
      <c r="P45" s="89"/>
      <c r="Q45" s="90">
        <f t="shared" si="5"/>
        <v>50</v>
      </c>
      <c r="R45" s="91"/>
      <c r="S45" s="92">
        <f t="shared" si="6"/>
        <v>50</v>
      </c>
      <c r="T45" s="93"/>
      <c r="U45" s="94">
        <f t="shared" si="7"/>
        <v>50</v>
      </c>
      <c r="V45" s="95"/>
      <c r="W45" s="96">
        <f t="shared" si="8"/>
        <v>50</v>
      </c>
      <c r="X45" s="89"/>
      <c r="Y45" s="90">
        <f t="shared" si="9"/>
        <v>50</v>
      </c>
      <c r="Z45" s="91"/>
      <c r="AA45" s="92">
        <f t="shared" si="10"/>
        <v>50</v>
      </c>
      <c r="AB45" s="93"/>
      <c r="AC45" s="94">
        <f t="shared" si="11"/>
        <v>50</v>
      </c>
      <c r="AD45" s="95"/>
      <c r="AE45" s="96">
        <f t="shared" si="12"/>
        <v>50</v>
      </c>
      <c r="AF45" s="95"/>
      <c r="AG45" s="96">
        <f t="shared" si="13"/>
        <v>50</v>
      </c>
      <c r="AH45" s="120">
        <f t="shared" si="16"/>
        <v>50</v>
      </c>
      <c r="AI45" s="37">
        <f t="shared" si="17"/>
        <v>50</v>
      </c>
      <c r="AJ45" s="37">
        <f>VLOOKUP(AI45,'Grade Range'!$A$2:$B$11,2)</f>
        <v>5</v>
      </c>
      <c r="AK45" s="37" t="str">
        <f t="shared" si="14"/>
        <v>Failed</v>
      </c>
      <c r="AL45" s="37"/>
    </row>
    <row r="46" spans="1:38" ht="12" customHeight="1" thickBot="1" x14ac:dyDescent="0.25">
      <c r="A46" s="33"/>
      <c r="B46" s="33"/>
      <c r="C46" s="54"/>
      <c r="D46" s="55"/>
      <c r="E46" s="55"/>
      <c r="F46" s="56"/>
      <c r="G46" s="75"/>
      <c r="H46" s="76"/>
      <c r="I46" s="77"/>
      <c r="J46" s="78"/>
      <c r="K46" s="79"/>
      <c r="L46" s="80"/>
      <c r="M46" s="81"/>
      <c r="N46" s="82"/>
      <c r="O46" s="121"/>
      <c r="P46" s="97"/>
      <c r="Q46" s="98"/>
      <c r="R46" s="99"/>
      <c r="S46" s="100"/>
      <c r="T46" s="101"/>
      <c r="U46" s="102"/>
      <c r="V46" s="103"/>
      <c r="W46" s="104"/>
      <c r="X46" s="97"/>
      <c r="Y46" s="98"/>
      <c r="Z46" s="99"/>
      <c r="AA46" s="100"/>
      <c r="AB46" s="101"/>
      <c r="AC46" s="102"/>
      <c r="AD46" s="103"/>
      <c r="AE46" s="104"/>
      <c r="AF46" s="103"/>
      <c r="AG46" s="104"/>
      <c r="AH46" s="87"/>
      <c r="AI46" s="37">
        <f t="shared" si="17"/>
        <v>0</v>
      </c>
      <c r="AJ46" s="37">
        <f>VLOOKUP(AI46,'Grade Range'!$A$2:$B$11,2)</f>
        <v>5</v>
      </c>
      <c r="AK46" s="57"/>
      <c r="AL46" s="57"/>
    </row>
    <row r="47" spans="1:38" ht="12" customHeight="1" thickBot="1" x14ac:dyDescent="0.25">
      <c r="A47" s="176" t="s">
        <v>22</v>
      </c>
      <c r="B47" s="159"/>
      <c r="C47" s="159"/>
      <c r="D47" s="159"/>
      <c r="E47" s="159"/>
      <c r="F47" s="159"/>
      <c r="G47" s="159"/>
      <c r="H47" s="159"/>
      <c r="I47" s="159"/>
      <c r="J47" s="159"/>
      <c r="K47" s="159"/>
      <c r="L47" s="159"/>
      <c r="M47" s="159"/>
      <c r="N47" s="159"/>
      <c r="O47" s="159"/>
      <c r="P47" s="159"/>
      <c r="Q47" s="159"/>
      <c r="R47" s="159"/>
      <c r="S47" s="159"/>
      <c r="T47" s="159"/>
      <c r="U47" s="159"/>
      <c r="V47" s="159"/>
      <c r="W47" s="159"/>
      <c r="X47" s="159"/>
      <c r="Y47" s="159"/>
      <c r="Z47" s="159"/>
      <c r="AA47" s="159"/>
      <c r="AB47" s="159"/>
      <c r="AC47" s="159"/>
      <c r="AD47" s="159"/>
      <c r="AE47" s="159"/>
      <c r="AF47" s="159"/>
      <c r="AG47" s="159"/>
      <c r="AH47" s="159"/>
      <c r="AI47" s="159"/>
      <c r="AJ47" s="159"/>
      <c r="AK47" s="159"/>
      <c r="AL47" s="158"/>
    </row>
    <row r="48" spans="1:38" ht="12" customHeight="1" x14ac:dyDescent="0.2">
      <c r="A48" s="3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</row>
    <row r="49" spans="1:38" ht="12" customHeight="1" x14ac:dyDescent="0.2">
      <c r="A49" s="3"/>
      <c r="B49" s="38"/>
      <c r="C49" s="38"/>
      <c r="D49" s="38" t="s">
        <v>23</v>
      </c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 t="s">
        <v>24</v>
      </c>
      <c r="Q49" s="38"/>
      <c r="R49" s="38"/>
      <c r="S49" s="38"/>
      <c r="T49" s="38"/>
      <c r="U49" s="38"/>
      <c r="V49" s="38"/>
      <c r="W49" s="38"/>
      <c r="X49" s="38"/>
      <c r="Y49" s="38" t="s">
        <v>25</v>
      </c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</row>
    <row r="50" spans="1:38" ht="12.75" x14ac:dyDescent="0.2">
      <c r="A50" s="3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</row>
    <row r="51" spans="1:38" ht="25.15" customHeight="1" x14ac:dyDescent="0.2">
      <c r="A51" s="1"/>
      <c r="B51" s="1"/>
      <c r="C51" s="1"/>
      <c r="D51" s="179" t="s">
        <v>26</v>
      </c>
      <c r="E51" s="179"/>
      <c r="F51" s="179"/>
      <c r="G51" s="179"/>
      <c r="H51" s="1"/>
      <c r="I51" s="1"/>
      <c r="J51" s="179"/>
      <c r="K51" s="179"/>
      <c r="L51" s="179"/>
      <c r="M51" s="179"/>
      <c r="N51" s="38"/>
      <c r="O51" s="38"/>
      <c r="P51" s="179" t="s">
        <v>27</v>
      </c>
      <c r="Q51" s="179"/>
      <c r="R51" s="179"/>
      <c r="S51" s="179"/>
      <c r="T51" s="179"/>
      <c r="U51" s="179"/>
      <c r="V51" s="38"/>
      <c r="W51" s="38"/>
      <c r="X51" s="38"/>
      <c r="Y51" s="124" t="s">
        <v>40</v>
      </c>
      <c r="Z51" s="124"/>
      <c r="AA51" s="124"/>
      <c r="AB51" s="124"/>
      <c r="AC51" s="122"/>
      <c r="AD51" s="122"/>
      <c r="AE51" s="38"/>
      <c r="AF51" s="38"/>
      <c r="AG51" s="38"/>
      <c r="AH51" s="38"/>
      <c r="AI51" s="180"/>
      <c r="AJ51" s="180"/>
      <c r="AK51" s="180"/>
      <c r="AL51" s="1"/>
    </row>
    <row r="52" spans="1:38" ht="27.6" customHeight="1" x14ac:dyDescent="0.2">
      <c r="A52" s="39"/>
      <c r="B52" s="39"/>
      <c r="C52" s="39"/>
      <c r="D52" s="177" t="s">
        <v>28</v>
      </c>
      <c r="E52" s="177"/>
      <c r="F52" s="177"/>
      <c r="G52" s="177"/>
      <c r="H52" s="39"/>
      <c r="I52" s="39"/>
      <c r="J52" s="178"/>
      <c r="K52" s="178"/>
      <c r="L52" s="178"/>
      <c r="M52" s="178"/>
      <c r="N52" s="40"/>
      <c r="O52" s="40"/>
      <c r="P52" s="178" t="s">
        <v>29</v>
      </c>
      <c r="Q52" s="178"/>
      <c r="R52" s="178"/>
      <c r="S52" s="178"/>
      <c r="T52" s="178"/>
      <c r="U52" s="178"/>
      <c r="V52" s="40"/>
      <c r="W52" s="40"/>
      <c r="X52" s="40"/>
      <c r="Y52" s="39" t="s">
        <v>30</v>
      </c>
      <c r="Z52" s="39"/>
      <c r="AA52" s="39"/>
      <c r="AB52" s="39"/>
      <c r="AC52" s="123"/>
      <c r="AD52" s="123"/>
      <c r="AE52" s="40"/>
      <c r="AF52" s="40"/>
      <c r="AG52" s="40"/>
      <c r="AH52" s="40"/>
      <c r="AI52" s="177"/>
      <c r="AJ52" s="177"/>
      <c r="AK52" s="177"/>
      <c r="AL52" s="39"/>
    </row>
    <row r="53" spans="1:38" s="41" customFormat="1" ht="27.6" customHeight="1" x14ac:dyDescent="0.2">
      <c r="A53" s="39"/>
      <c r="B53" s="39"/>
      <c r="C53" s="39"/>
      <c r="D53" s="177"/>
      <c r="E53" s="177"/>
      <c r="F53" s="177"/>
      <c r="G53" s="177"/>
      <c r="H53" s="39"/>
      <c r="I53" s="39"/>
      <c r="J53" s="178"/>
      <c r="K53" s="178"/>
      <c r="L53" s="178"/>
      <c r="M53" s="178"/>
      <c r="N53" s="40"/>
      <c r="O53" s="40"/>
      <c r="P53" s="40"/>
      <c r="Q53" s="39"/>
      <c r="R53" s="39"/>
      <c r="S53" s="178"/>
      <c r="T53" s="178"/>
      <c r="U53" s="178"/>
      <c r="V53" s="178"/>
      <c r="W53" s="40"/>
      <c r="X53" s="40"/>
      <c r="Y53" s="39"/>
      <c r="Z53" s="39"/>
      <c r="AA53" s="178"/>
      <c r="AB53" s="178"/>
      <c r="AC53" s="178"/>
      <c r="AD53" s="178"/>
      <c r="AE53" s="40"/>
      <c r="AF53" s="40"/>
      <c r="AG53" s="40"/>
      <c r="AH53" s="40"/>
      <c r="AI53" s="177"/>
      <c r="AJ53" s="177"/>
      <c r="AK53" s="177"/>
      <c r="AL53" s="39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D53:G53"/>
    <mergeCell ref="J53:M53"/>
    <mergeCell ref="AI53:AK53"/>
    <mergeCell ref="S53:V53"/>
    <mergeCell ref="AA53:AD53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B27" sqref="B27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5">
        <v>0</v>
      </c>
      <c r="B2" s="6">
        <v>5</v>
      </c>
      <c r="C2" s="1"/>
      <c r="D2" s="5">
        <v>0</v>
      </c>
      <c r="E2" s="6">
        <v>5</v>
      </c>
    </row>
    <row r="3" spans="1:5" x14ac:dyDescent="0.2">
      <c r="A3" s="7">
        <v>75</v>
      </c>
      <c r="B3" s="6">
        <v>3</v>
      </c>
      <c r="C3" s="1"/>
      <c r="D3" s="8">
        <v>75</v>
      </c>
      <c r="E3" s="6">
        <v>3</v>
      </c>
    </row>
    <row r="4" spans="1:5" x14ac:dyDescent="0.2">
      <c r="A4" s="7">
        <v>76</v>
      </c>
      <c r="B4" s="6">
        <v>2.75</v>
      </c>
      <c r="C4" s="1"/>
      <c r="D4" s="7" t="s">
        <v>32</v>
      </c>
      <c r="E4" s="6">
        <v>2.75</v>
      </c>
    </row>
    <row r="5" spans="1:5" x14ac:dyDescent="0.2">
      <c r="A5" s="8">
        <v>79</v>
      </c>
      <c r="B5" s="6">
        <v>2.5</v>
      </c>
      <c r="C5" s="1"/>
      <c r="D5" s="8" t="s">
        <v>33</v>
      </c>
      <c r="E5" s="6">
        <v>2.5</v>
      </c>
    </row>
    <row r="6" spans="1:5" x14ac:dyDescent="0.2">
      <c r="A6" s="7">
        <v>82</v>
      </c>
      <c r="B6" s="6">
        <v>2.25</v>
      </c>
      <c r="C6" s="1"/>
      <c r="D6" s="7" t="s">
        <v>34</v>
      </c>
      <c r="E6" s="6">
        <v>2.25</v>
      </c>
    </row>
    <row r="7" spans="1:5" x14ac:dyDescent="0.2">
      <c r="A7" s="9">
        <v>85</v>
      </c>
      <c r="B7" s="10">
        <v>2</v>
      </c>
      <c r="C7" s="1"/>
      <c r="D7" s="11" t="s">
        <v>35</v>
      </c>
      <c r="E7" s="12">
        <v>2</v>
      </c>
    </row>
    <row r="8" spans="1:5" x14ac:dyDescent="0.2">
      <c r="A8" s="2">
        <v>88</v>
      </c>
      <c r="B8" s="4">
        <v>1.75</v>
      </c>
      <c r="C8" s="1"/>
      <c r="D8" s="7" t="s">
        <v>36</v>
      </c>
      <c r="E8" s="6">
        <v>1.75</v>
      </c>
    </row>
    <row r="9" spans="1:5" x14ac:dyDescent="0.2">
      <c r="A9" s="7">
        <v>91</v>
      </c>
      <c r="B9" s="6">
        <v>1.5</v>
      </c>
      <c r="C9" s="1"/>
      <c r="D9" s="7" t="s">
        <v>37</v>
      </c>
      <c r="E9" s="6">
        <v>1.5</v>
      </c>
    </row>
    <row r="10" spans="1:5" x14ac:dyDescent="0.2">
      <c r="A10" s="7">
        <v>94</v>
      </c>
      <c r="B10" s="6">
        <v>1.25</v>
      </c>
      <c r="C10" s="1"/>
      <c r="D10" s="7" t="s">
        <v>38</v>
      </c>
      <c r="E10" s="6">
        <v>1.25</v>
      </c>
    </row>
    <row r="11" spans="1:5" x14ac:dyDescent="0.2">
      <c r="A11" s="7">
        <v>97</v>
      </c>
      <c r="B11" s="6">
        <v>1</v>
      </c>
      <c r="C11" s="1"/>
      <c r="D11" s="7" t="s">
        <v>39</v>
      </c>
      <c r="E11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randell manzon</cp:lastModifiedBy>
  <cp:revision/>
  <cp:lastPrinted>2022-03-03T02:36:05Z</cp:lastPrinted>
  <dcterms:created xsi:type="dcterms:W3CDTF">2006-06-05T19:56:08Z</dcterms:created>
  <dcterms:modified xsi:type="dcterms:W3CDTF">2022-11-11T19:45:42Z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