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A\"/>
    </mc:Choice>
  </mc:AlternateContent>
  <xr:revisionPtr revIDLastSave="0" documentId="13_ncr:1_{165423D2-D4BD-4437-8027-BDE8EA41872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<sst xmlns="http://schemas.openxmlformats.org/spreadsheetml/2006/main" count="243" uniqueCount="148">
  <si>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</si>
  <si>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</si>
  <si>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</si>
  <si>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</si>
  <si>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</si>
  <si>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</si>
  <si>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</si>
  <si>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</si>
  <si>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</si>
  <si>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</si>
  <si>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</si>
  <si>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</si>
  <si>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</si>
  <si>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</si>
  <si>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</si>
  <si>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</si>
  <si>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</si>
  <si>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</si>
  <si>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</si>
  <si>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</si>
  <si>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</si>
  <si>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</si>
  <si>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</si>
  <si>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</si>
  <si>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</si>
  <si>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</si>
  <si>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</si>
  <si>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</si>
  <si>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</si>
  <si>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</si>
  <si>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</si>
  <si>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</si>
  <si>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</si>
  <si>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</si>
  <si>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</si>
  <si>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</si>
  <si>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</si>
  <si>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</si>
  <si>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</si>
  <si>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</si>
  <si>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</si>
  <si>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</si>
  <si>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</si>
  <si>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</si>
  <si>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</si>
  <si>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</si>
  <si>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</si>
  <si>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</si>
  <si>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</si>
  <si>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</si>
  <si>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</si>
  <si>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</si>
  <si>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</si>
  <si>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</si>
  <si>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</si>
  <si>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</si>
  <si>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</si>
  <si>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</si>
  <si>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</si>
  <si>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</si>
  <si>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</si>
  <si>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</si>
  <si>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</si>
  <si>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</si>
  <si>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</si>
  <si>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</si>
  <si>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</si>
  <si>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</si>
  <si>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</si>
  <si>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</si>
  <si>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</si>
  <si>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</si>
  <si>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</si>
  <si>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</si>
  <si>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</si>
  <si>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</si>
  <si>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</si>
  <si>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</si>
  <si>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</si>
  <si>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</si>
  <si>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</si>
  <si>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</si>
  <si>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</si>
  <si>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</si>
  <si>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</si>
  <si>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</si>
  <si>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</si>
  <si>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</si>
  <si>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</si>
  <si>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</si>
  <si>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</si>
  <si>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</si>
  <si>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</si>
  <si>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</si>
  <si>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</si>
  <si>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</si>
  <si>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</si>
  <si>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</si>
  <si>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</si>
  <si>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</si>
  <si>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</si>
  <si>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</si>
  <si>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</si>
  <si>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</si>
  <si>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</si>
  <si>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</si>
  <si>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</si>
  <si>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</si>
  <si>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</si>
  <si>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</si>
  <si>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</si>
  <si>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</si>
  <si>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</si>
  <si>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</si>
  <si>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</si>
  <si>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</si>
  <si>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</si>
  <si>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</si>
  <si>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</si>
  <si>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</si>
  <si>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</si>
  <si>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</si>
  <si>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</si>
  <si>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</si>
  <si>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</si>
  <si>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</si>
  <si>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</si>
  <si>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</si>
  <si>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</si>
  <si>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</si>
  <si>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</si>
  <si>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</si>
  <si>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</si>
  <si>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</si>
  <si>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</si>
  <si>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</si>
  <si>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</si>
  <si>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</si>
  <si>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</si>
  <si>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</si>
  <si>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</si>
  <si>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</si>
  <si>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</si>
  <si>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</si>
  <si>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</si>
  <si>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</si>
  <si>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PCM101</t>
  </si>
  <si>
    <t xml:space="preserve">Purposive Communication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</si>
</sst>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L57" sqref="L5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145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2.5</v>
      </c>
      <c r="G13" s="179">
        <v>66</v>
      </c>
      <c r="H13" s="136">
        <v>84</v>
      </c>
      <c r="I13" s="179">
        <v>110</v>
      </c>
      <c r="J13" s="137">
        <f t="shared" ref="J13:J43" si="1">SUM(G13:I13)/SUM($G$11:$I$11)*50+50</f>
        <v>79.545454545454547</v>
      </c>
      <c r="K13" s="179">
        <v>22</v>
      </c>
      <c r="L13" s="179">
        <v>43</v>
      </c>
      <c r="M13" s="138">
        <f t="shared" ref="M13:M43" si="2">SUM(K13:L13)/SUM($K$11:$L$11)*50+50</f>
        <v>77.083333333333329</v>
      </c>
      <c r="N13" s="139">
        <v>2</v>
      </c>
      <c r="O13" s="179">
        <v>6</v>
      </c>
      <c r="P13" s="179">
        <v>95</v>
      </c>
      <c r="Q13" s="140">
        <f t="shared" ref="Q13:Q43" si="3">SUM(N13:P13)/SUM($N$11:$P$11)*50+50</f>
        <v>97.247706422018354</v>
      </c>
      <c r="R13" s="179">
        <v>8</v>
      </c>
      <c r="S13" s="141">
        <f t="shared" ref="S13:S51" si="4">SUM(R13:R13)/SUM($R$11:$R$11)*50+50</f>
        <v>90</v>
      </c>
      <c r="T13" s="179">
        <v>55</v>
      </c>
      <c r="U13" s="179">
        <v>49</v>
      </c>
      <c r="V13" s="142">
        <f t="shared" ref="V13:V43" si="5">(T13/$T$11*50+50)*0.5+(U13/$U$11*50+50)*0.5</f>
        <v>76</v>
      </c>
      <c r="W13" s="37">
        <f t="shared" ref="W13:W43" si="6">(J13*0.3)+(M13*0.2)+(Q13*0.15)+(S13*0.05)+(V13*0.3)</f>
        <v>81.167458993605777</v>
      </c>
      <c r="X13" s="37">
        <f>VLOOKUP(W13,'Grade Range'!$A$2:$B$11,2)</f>
        <v>2.5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2.25</v>
      </c>
      <c r="G14" s="180">
        <v>72</v>
      </c>
      <c r="H14" s="179">
        <v>80</v>
      </c>
      <c r="I14" s="180">
        <v>102</v>
      </c>
      <c r="J14" s="137">
        <f t="shared" si="1"/>
        <v>78.86363636363636</v>
      </c>
      <c r="K14" s="180">
        <v>59</v>
      </c>
      <c r="L14" s="180">
        <v>34</v>
      </c>
      <c r="M14" s="138">
        <f t="shared" si="2"/>
        <v>88.75</v>
      </c>
      <c r="N14" s="139">
        <v>2</v>
      </c>
      <c r="O14" s="180">
        <v>2</v>
      </c>
      <c r="P14" s="180">
        <v>75</v>
      </c>
      <c r="Q14" s="140">
        <f t="shared" si="3"/>
        <v>86.238532110091739</v>
      </c>
      <c r="R14" s="180">
        <v>8</v>
      </c>
      <c r="S14" s="141">
        <f t="shared" si="4"/>
        <v>90</v>
      </c>
      <c r="T14" s="180">
        <v>67</v>
      </c>
      <c r="U14" s="180">
        <v>64</v>
      </c>
      <c r="V14" s="142">
        <f t="shared" si="5"/>
        <v>82.75</v>
      </c>
      <c r="W14" s="37">
        <f t="shared" si="6"/>
        <v>83.669870725604667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</v>
      </c>
      <c r="G15" s="180">
        <v>95</v>
      </c>
      <c r="H15" s="180">
        <v>114</v>
      </c>
      <c r="I15" s="180">
        <v>105</v>
      </c>
      <c r="J15" s="137">
        <f t="shared" si="1"/>
        <v>85.681818181818187</v>
      </c>
      <c r="K15" s="180">
        <v>54</v>
      </c>
      <c r="L15" s="180">
        <v>50</v>
      </c>
      <c r="M15" s="138">
        <f t="shared" si="2"/>
        <v>93.333333333333343</v>
      </c>
      <c r="N15" s="139">
        <v>2</v>
      </c>
      <c r="O15" s="180">
        <v>1</v>
      </c>
      <c r="P15" s="180">
        <v>91</v>
      </c>
      <c r="Q15" s="140">
        <f t="shared" si="3"/>
        <v>93.11926605504587</v>
      </c>
      <c r="R15" s="180">
        <v>8</v>
      </c>
      <c r="S15" s="141">
        <f t="shared" si="4"/>
        <v>90</v>
      </c>
      <c r="T15" s="180">
        <v>52</v>
      </c>
      <c r="U15" s="180">
        <v>66</v>
      </c>
      <c r="V15" s="142">
        <f t="shared" si="5"/>
        <v>79.5</v>
      </c>
      <c r="W15" s="37">
        <f t="shared" si="6"/>
        <v>86.689102029468998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2.25</v>
      </c>
      <c r="G16" s="180">
        <v>81</v>
      </c>
      <c r="H16" s="180">
        <v>101</v>
      </c>
      <c r="I16" s="180">
        <v>162</v>
      </c>
      <c r="J16" s="137">
        <f t="shared" si="1"/>
        <v>89.090909090909093</v>
      </c>
      <c r="K16" s="180">
        <v>36</v>
      </c>
      <c r="L16" s="180">
        <v>44</v>
      </c>
      <c r="M16" s="138">
        <f t="shared" si="2"/>
        <v>83.333333333333329</v>
      </c>
      <c r="N16" s="139">
        <v>2</v>
      </c>
      <c r="O16" s="180">
        <v>4</v>
      </c>
      <c r="P16" s="180">
        <v>80</v>
      </c>
      <c r="Q16" s="140">
        <f t="shared" si="3"/>
        <v>89.449541284403665</v>
      </c>
      <c r="R16" s="180">
        <v>7</v>
      </c>
      <c r="S16" s="141">
        <f t="shared" si="4"/>
        <v>85</v>
      </c>
      <c r="T16" s="180">
        <v>57</v>
      </c>
      <c r="U16" s="180">
        <v>52</v>
      </c>
      <c r="V16" s="142">
        <f t="shared" si="5"/>
        <v>77.25</v>
      </c>
      <c r="W16" s="37">
        <f t="shared" si="6"/>
        <v>84.236370586599946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</v>
      </c>
      <c r="G17" s="180">
        <v>93</v>
      </c>
      <c r="H17" s="180">
        <v>105</v>
      </c>
      <c r="I17" s="180">
        <v>84</v>
      </c>
      <c r="J17" s="137">
        <f t="shared" si="1"/>
        <v>82.045454545454547</v>
      </c>
      <c r="K17" s="180">
        <v>24</v>
      </c>
      <c r="L17" s="180">
        <v>33</v>
      </c>
      <c r="M17" s="138">
        <f t="shared" si="2"/>
        <v>73.75</v>
      </c>
      <c r="N17" s="139">
        <v>2</v>
      </c>
      <c r="O17" s="180">
        <v>6</v>
      </c>
      <c r="P17" s="180">
        <v>96</v>
      </c>
      <c r="Q17" s="140">
        <f t="shared" si="3"/>
        <v>97.706422018348633</v>
      </c>
      <c r="R17" s="180">
        <v>9</v>
      </c>
      <c r="S17" s="141">
        <f t="shared" si="4"/>
        <v>95</v>
      </c>
      <c r="T17" s="180">
        <v>89</v>
      </c>
      <c r="U17" s="180">
        <v>86</v>
      </c>
      <c r="V17" s="142">
        <f t="shared" si="5"/>
        <v>93.75</v>
      </c>
      <c r="W17" s="37">
        <f t="shared" si="6"/>
        <v>86.894599666388658</v>
      </c>
      <c r="X17" s="37">
        <f>VLOOKUP(W17,'Grade Range'!$A$2:$B$11,2)</f>
        <v>2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</v>
      </c>
      <c r="G18" s="180">
        <v>70</v>
      </c>
      <c r="H18" s="180">
        <v>85</v>
      </c>
      <c r="I18" s="180">
        <v>138</v>
      </c>
      <c r="J18" s="137">
        <f t="shared" si="1"/>
        <v>83.295454545454547</v>
      </c>
      <c r="K18" s="180">
        <v>50</v>
      </c>
      <c r="L18" s="180">
        <v>47</v>
      </c>
      <c r="M18" s="138">
        <f t="shared" si="2"/>
        <v>90.416666666666657</v>
      </c>
      <c r="N18" s="139">
        <v>2</v>
      </c>
      <c r="O18" s="180">
        <v>1</v>
      </c>
      <c r="P18" s="180">
        <v>96</v>
      </c>
      <c r="Q18" s="140">
        <f t="shared" si="3"/>
        <v>95.412844036697237</v>
      </c>
      <c r="R18" s="180">
        <v>7</v>
      </c>
      <c r="S18" s="141">
        <f t="shared" si="4"/>
        <v>85</v>
      </c>
      <c r="T18" s="180">
        <v>64</v>
      </c>
      <c r="U18" s="180">
        <v>81</v>
      </c>
      <c r="V18" s="142">
        <f t="shared" si="5"/>
        <v>86.25</v>
      </c>
      <c r="W18" s="37">
        <f t="shared" si="6"/>
        <v>87.508896302474284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2.25</v>
      </c>
      <c r="G19" s="180">
        <v>72</v>
      </c>
      <c r="H19" s="180">
        <v>80</v>
      </c>
      <c r="I19" s="180">
        <v>170</v>
      </c>
      <c r="J19" s="137">
        <f t="shared" si="1"/>
        <v>86.590909090909093</v>
      </c>
      <c r="K19" s="180">
        <v>43</v>
      </c>
      <c r="L19" s="180">
        <v>30</v>
      </c>
      <c r="M19" s="138">
        <f t="shared" si="2"/>
        <v>80.416666666666657</v>
      </c>
      <c r="N19" s="139">
        <v>2</v>
      </c>
      <c r="O19" s="180">
        <v>6</v>
      </c>
      <c r="P19" s="180">
        <v>60</v>
      </c>
      <c r="Q19" s="140">
        <f t="shared" si="3"/>
        <v>81.192660550458726</v>
      </c>
      <c r="R19" s="180">
        <v>10</v>
      </c>
      <c r="S19" s="141">
        <f t="shared" si="4"/>
        <v>100</v>
      </c>
      <c r="T19" s="180">
        <v>87</v>
      </c>
      <c r="U19" s="180">
        <v>51</v>
      </c>
      <c r="V19" s="142">
        <f t="shared" si="5"/>
        <v>84.5</v>
      </c>
      <c r="W19" s="37">
        <f t="shared" si="6"/>
        <v>84.589505143174861</v>
      </c>
      <c r="X19" s="37">
        <f>VLOOKUP(W19,'Grade Range'!$A$2:$B$11,2)</f>
        <v>2.25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</v>
      </c>
      <c r="G20" s="180">
        <v>87</v>
      </c>
      <c r="H20" s="180">
        <v>111</v>
      </c>
      <c r="I20" s="180">
        <v>160</v>
      </c>
      <c r="J20" s="137">
        <f t="shared" si="1"/>
        <v>90.681818181818187</v>
      </c>
      <c r="K20" s="180">
        <v>21</v>
      </c>
      <c r="L20" s="180">
        <v>53</v>
      </c>
      <c r="M20" s="138">
        <f t="shared" si="2"/>
        <v>80.833333333333343</v>
      </c>
      <c r="N20" s="139">
        <v>2</v>
      </c>
      <c r="O20" s="180">
        <v>7</v>
      </c>
      <c r="P20" s="180">
        <v>88</v>
      </c>
      <c r="Q20" s="140">
        <f t="shared" si="3"/>
        <v>94.495412844036707</v>
      </c>
      <c r="R20" s="180">
        <v>10</v>
      </c>
      <c r="S20" s="141">
        <f t="shared" si="4"/>
        <v>100</v>
      </c>
      <c r="T20" s="180">
        <v>48</v>
      </c>
      <c r="U20" s="180">
        <v>58</v>
      </c>
      <c r="V20" s="142">
        <f t="shared" si="5"/>
        <v>76.5</v>
      </c>
      <c r="W20" s="37">
        <f t="shared" si="6"/>
        <v>85.495524047817625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80">
        <v>111</v>
      </c>
      <c r="H21" s="180">
        <v>98</v>
      </c>
      <c r="I21" s="180">
        <v>146</v>
      </c>
      <c r="J21" s="137">
        <f t="shared" si="1"/>
        <v>90.340909090909093</v>
      </c>
      <c r="K21" s="180">
        <v>21</v>
      </c>
      <c r="L21" s="180">
        <v>33</v>
      </c>
      <c r="M21" s="138">
        <f t="shared" si="2"/>
        <v>72.5</v>
      </c>
      <c r="N21" s="139">
        <v>2</v>
      </c>
      <c r="O21" s="180">
        <v>1</v>
      </c>
      <c r="P21" s="180">
        <v>83</v>
      </c>
      <c r="Q21" s="140">
        <f t="shared" si="3"/>
        <v>89.449541284403665</v>
      </c>
      <c r="R21" s="180">
        <v>7</v>
      </c>
      <c r="S21" s="141">
        <f t="shared" si="4"/>
        <v>85</v>
      </c>
      <c r="T21" s="180">
        <v>90</v>
      </c>
      <c r="U21" s="180">
        <v>76</v>
      </c>
      <c r="V21" s="142">
        <f t="shared" si="5"/>
        <v>91.5</v>
      </c>
      <c r="W21" s="37">
        <f t="shared" si="6"/>
        <v>86.719703919933281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80">
        <v>83</v>
      </c>
      <c r="H22" s="180">
        <v>83</v>
      </c>
      <c r="I22" s="180">
        <v>137</v>
      </c>
      <c r="J22" s="137">
        <f t="shared" si="1"/>
        <v>84.431818181818187</v>
      </c>
      <c r="K22" s="180">
        <v>29</v>
      </c>
      <c r="L22" s="180">
        <v>36</v>
      </c>
      <c r="M22" s="138">
        <f t="shared" si="2"/>
        <v>77.083333333333329</v>
      </c>
      <c r="N22" s="139">
        <v>2</v>
      </c>
      <c r="O22" s="180">
        <v>5</v>
      </c>
      <c r="P22" s="180">
        <v>91</v>
      </c>
      <c r="Q22" s="140">
        <f t="shared" si="3"/>
        <v>94.954128440366972</v>
      </c>
      <c r="R22" s="180">
        <v>8</v>
      </c>
      <c r="S22" s="141">
        <f t="shared" si="4"/>
        <v>90</v>
      </c>
      <c r="T22" s="180">
        <v>53</v>
      </c>
      <c r="U22" s="180">
        <v>74</v>
      </c>
      <c r="V22" s="142">
        <f t="shared" si="5"/>
        <v>81.75</v>
      </c>
      <c r="W22" s="37">
        <f t="shared" si="6"/>
        <v>84.014331387267163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2.25</v>
      </c>
      <c r="G23" s="180">
        <v>93</v>
      </c>
      <c r="H23" s="180">
        <v>83</v>
      </c>
      <c r="I23" s="180">
        <v>87</v>
      </c>
      <c r="J23" s="137">
        <f t="shared" si="1"/>
        <v>79.88636363636364</v>
      </c>
      <c r="K23" s="180">
        <v>35</v>
      </c>
      <c r="L23" s="180">
        <v>20</v>
      </c>
      <c r="M23" s="138">
        <f t="shared" si="2"/>
        <v>72.916666666666657</v>
      </c>
      <c r="N23" s="139">
        <v>2</v>
      </c>
      <c r="O23" s="180">
        <v>7</v>
      </c>
      <c r="P23" s="180">
        <v>91</v>
      </c>
      <c r="Q23" s="140">
        <f t="shared" si="3"/>
        <v>95.871559633027516</v>
      </c>
      <c r="R23" s="180">
        <v>9</v>
      </c>
      <c r="S23" s="141">
        <f t="shared" si="4"/>
        <v>95</v>
      </c>
      <c r="T23" s="180">
        <v>79</v>
      </c>
      <c r="U23" s="180">
        <v>68</v>
      </c>
      <c r="V23" s="142">
        <f t="shared" si="5"/>
        <v>86.75</v>
      </c>
      <c r="W23" s="37">
        <f t="shared" si="6"/>
        <v>83.704976369196544</v>
      </c>
      <c r="X23" s="37">
        <f>VLOOKUP(W23,'Grade Range'!$A$2:$B$11,2)</f>
        <v>2.25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1.75</v>
      </c>
      <c r="G24" s="180">
        <v>111</v>
      </c>
      <c r="H24" s="180">
        <v>76</v>
      </c>
      <c r="I24" s="180">
        <v>134</v>
      </c>
      <c r="J24" s="137">
        <f t="shared" si="1"/>
        <v>86.47727272727272</v>
      </c>
      <c r="K24" s="180">
        <v>54</v>
      </c>
      <c r="L24" s="180">
        <v>39</v>
      </c>
      <c r="M24" s="138">
        <f t="shared" si="2"/>
        <v>88.75</v>
      </c>
      <c r="N24" s="139">
        <v>2</v>
      </c>
      <c r="O24" s="180">
        <v>4</v>
      </c>
      <c r="P24" s="180">
        <v>100</v>
      </c>
      <c r="Q24" s="140">
        <f t="shared" si="3"/>
        <v>98.623853211009177</v>
      </c>
      <c r="R24" s="180">
        <v>9</v>
      </c>
      <c r="S24" s="141">
        <f t="shared" si="4"/>
        <v>95</v>
      </c>
      <c r="T24" s="180">
        <v>62</v>
      </c>
      <c r="U24" s="180">
        <v>78</v>
      </c>
      <c r="V24" s="142">
        <f t="shared" si="5"/>
        <v>85</v>
      </c>
      <c r="W24" s="37">
        <f t="shared" si="6"/>
        <v>88.73675979983318</v>
      </c>
      <c r="X24" s="37">
        <f>VLOOKUP(W24,'Grade Range'!$A$2:$B$11,2)</f>
        <v>1.75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</v>
      </c>
      <c r="G25" s="180">
        <v>112</v>
      </c>
      <c r="H25" s="180">
        <v>84</v>
      </c>
      <c r="I25" s="180">
        <v>171</v>
      </c>
      <c r="J25" s="137">
        <f t="shared" si="1"/>
        <v>91.704545454545453</v>
      </c>
      <c r="K25" s="180">
        <v>24</v>
      </c>
      <c r="L25" s="180">
        <v>53</v>
      </c>
      <c r="M25" s="138">
        <f t="shared" si="2"/>
        <v>82.083333333333343</v>
      </c>
      <c r="N25" s="139">
        <v>2</v>
      </c>
      <c r="O25" s="180">
        <v>1</v>
      </c>
      <c r="P25" s="180">
        <v>90</v>
      </c>
      <c r="Q25" s="140">
        <f t="shared" si="3"/>
        <v>92.660550458715591</v>
      </c>
      <c r="R25" s="180">
        <v>7</v>
      </c>
      <c r="S25" s="141">
        <f t="shared" si="4"/>
        <v>85</v>
      </c>
      <c r="T25" s="180">
        <v>82</v>
      </c>
      <c r="U25" s="180">
        <v>54</v>
      </c>
      <c r="V25" s="142">
        <f t="shared" si="5"/>
        <v>84</v>
      </c>
      <c r="W25" s="37">
        <f t="shared" si="6"/>
        <v>87.277112871837645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80">
        <v>99</v>
      </c>
      <c r="H26" s="180">
        <v>92</v>
      </c>
      <c r="I26" s="180">
        <v>164</v>
      </c>
      <c r="J26" s="137">
        <f t="shared" si="1"/>
        <v>90.340909090909093</v>
      </c>
      <c r="K26" s="180">
        <v>53</v>
      </c>
      <c r="L26" s="180">
        <v>52</v>
      </c>
      <c r="M26" s="138">
        <f t="shared" si="2"/>
        <v>93.75</v>
      </c>
      <c r="N26" s="139">
        <v>2</v>
      </c>
      <c r="O26" s="180">
        <v>3</v>
      </c>
      <c r="P26" s="180">
        <v>78</v>
      </c>
      <c r="Q26" s="140">
        <f t="shared" si="3"/>
        <v>88.073394495412842</v>
      </c>
      <c r="R26" s="180">
        <v>8</v>
      </c>
      <c r="S26" s="141">
        <f t="shared" si="4"/>
        <v>90</v>
      </c>
      <c r="T26" s="180">
        <v>49</v>
      </c>
      <c r="U26" s="180">
        <v>45</v>
      </c>
      <c r="V26" s="142">
        <f t="shared" si="5"/>
        <v>73.5</v>
      </c>
      <c r="W26" s="37">
        <f t="shared" si="6"/>
        <v>85.613281901584656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80">
        <v>99</v>
      </c>
      <c r="H27" s="180">
        <v>115</v>
      </c>
      <c r="I27" s="180">
        <v>124</v>
      </c>
      <c r="J27" s="137">
        <f t="shared" si="1"/>
        <v>88.409090909090907</v>
      </c>
      <c r="K27" s="180">
        <v>47</v>
      </c>
      <c r="L27" s="180">
        <v>20</v>
      </c>
      <c r="M27" s="138">
        <f t="shared" si="2"/>
        <v>77.916666666666671</v>
      </c>
      <c r="N27" s="139">
        <v>2</v>
      </c>
      <c r="O27" s="180">
        <v>6</v>
      </c>
      <c r="P27" s="180">
        <v>93</v>
      </c>
      <c r="Q27" s="140">
        <f t="shared" si="3"/>
        <v>96.330275229357795</v>
      </c>
      <c r="R27" s="180">
        <v>7</v>
      </c>
      <c r="S27" s="141">
        <f t="shared" si="4"/>
        <v>85</v>
      </c>
      <c r="T27" s="180">
        <v>69</v>
      </c>
      <c r="U27" s="180">
        <v>87</v>
      </c>
      <c r="V27" s="142">
        <f t="shared" si="5"/>
        <v>89</v>
      </c>
      <c r="W27" s="37">
        <f t="shared" si="6"/>
        <v>87.505601890464277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80">
        <v>66</v>
      </c>
      <c r="H28" s="180">
        <v>100</v>
      </c>
      <c r="I28" s="180">
        <v>144</v>
      </c>
      <c r="J28" s="137">
        <f t="shared" si="1"/>
        <v>85.22727272727272</v>
      </c>
      <c r="K28" s="180">
        <v>36</v>
      </c>
      <c r="L28" s="180">
        <v>47</v>
      </c>
      <c r="M28" s="138">
        <f t="shared" si="2"/>
        <v>84.583333333333343</v>
      </c>
      <c r="N28" s="139">
        <v>2</v>
      </c>
      <c r="O28" s="180">
        <v>7</v>
      </c>
      <c r="P28" s="180">
        <v>82</v>
      </c>
      <c r="Q28" s="140">
        <f t="shared" si="3"/>
        <v>91.743119266055047</v>
      </c>
      <c r="R28" s="180">
        <v>9</v>
      </c>
      <c r="S28" s="141">
        <f t="shared" si="4"/>
        <v>95</v>
      </c>
      <c r="T28" s="180">
        <v>81</v>
      </c>
      <c r="U28" s="180">
        <v>51</v>
      </c>
      <c r="V28" s="142">
        <f t="shared" si="5"/>
        <v>83</v>
      </c>
      <c r="W28" s="37">
        <f t="shared" si="6"/>
        <v>85.896316374756736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</v>
      </c>
      <c r="G29" s="180">
        <v>108</v>
      </c>
      <c r="H29" s="180">
        <v>90</v>
      </c>
      <c r="I29" s="180">
        <v>111</v>
      </c>
      <c r="J29" s="137">
        <f t="shared" si="1"/>
        <v>85.113636363636374</v>
      </c>
      <c r="K29" s="180">
        <v>34</v>
      </c>
      <c r="L29" s="180">
        <v>49</v>
      </c>
      <c r="M29" s="138">
        <f t="shared" si="2"/>
        <v>84.583333333333343</v>
      </c>
      <c r="N29" s="139">
        <v>2</v>
      </c>
      <c r="O29" s="180">
        <v>1</v>
      </c>
      <c r="P29" s="180">
        <v>59</v>
      </c>
      <c r="Q29" s="140">
        <f t="shared" si="3"/>
        <v>78.440366972477065</v>
      </c>
      <c r="R29" s="180">
        <v>10</v>
      </c>
      <c r="S29" s="141">
        <f t="shared" si="4"/>
        <v>100</v>
      </c>
      <c r="T29" s="180">
        <v>68</v>
      </c>
      <c r="U29" s="180">
        <v>81</v>
      </c>
      <c r="V29" s="142">
        <f t="shared" si="5"/>
        <v>87.25</v>
      </c>
      <c r="W29" s="37">
        <f t="shared" si="6"/>
        <v>85.391812621629143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2.5</v>
      </c>
      <c r="G30" s="180">
        <v>100</v>
      </c>
      <c r="H30" s="180">
        <v>108</v>
      </c>
      <c r="I30" s="180">
        <v>107</v>
      </c>
      <c r="J30" s="137">
        <f t="shared" si="1"/>
        <v>85.795454545454547</v>
      </c>
      <c r="K30" s="180">
        <v>28</v>
      </c>
      <c r="L30" s="180">
        <v>21</v>
      </c>
      <c r="M30" s="138">
        <f t="shared" si="2"/>
        <v>70.416666666666671</v>
      </c>
      <c r="N30" s="139">
        <v>2</v>
      </c>
      <c r="O30" s="180">
        <v>4</v>
      </c>
      <c r="P30" s="180">
        <v>59</v>
      </c>
      <c r="Q30" s="140">
        <f t="shared" si="3"/>
        <v>79.816513761467888</v>
      </c>
      <c r="R30" s="180">
        <v>9</v>
      </c>
      <c r="S30" s="141">
        <f t="shared" si="4"/>
        <v>95</v>
      </c>
      <c r="T30" s="180">
        <v>51</v>
      </c>
      <c r="U30" s="180">
        <v>56</v>
      </c>
      <c r="V30" s="142">
        <f t="shared" si="5"/>
        <v>76.75</v>
      </c>
      <c r="W30" s="37">
        <f t="shared" si="6"/>
        <v>79.56944676118988</v>
      </c>
      <c r="X30" s="37">
        <f>VLOOKUP(W30,'Grade Range'!$A$2:$B$11,2)</f>
        <v>2.5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80">
        <v>70</v>
      </c>
      <c r="H31" s="180">
        <v>81</v>
      </c>
      <c r="I31" s="180">
        <v>176</v>
      </c>
      <c r="J31" s="137">
        <f t="shared" si="1"/>
        <v>87.159090909090907</v>
      </c>
      <c r="K31" s="180">
        <v>40</v>
      </c>
      <c r="L31" s="180">
        <v>58</v>
      </c>
      <c r="M31" s="138">
        <f t="shared" si="2"/>
        <v>90.833333333333343</v>
      </c>
      <c r="N31" s="139">
        <v>2</v>
      </c>
      <c r="O31" s="180">
        <v>3</v>
      </c>
      <c r="P31" s="180">
        <v>75</v>
      </c>
      <c r="Q31" s="140">
        <f t="shared" si="3"/>
        <v>86.697247706422019</v>
      </c>
      <c r="R31" s="180">
        <v>7</v>
      </c>
      <c r="S31" s="141">
        <f t="shared" si="4"/>
        <v>85</v>
      </c>
      <c r="T31" s="180">
        <v>52</v>
      </c>
      <c r="U31" s="180">
        <v>49</v>
      </c>
      <c r="V31" s="142">
        <f t="shared" si="5"/>
        <v>75.25</v>
      </c>
      <c r="W31" s="37">
        <f t="shared" si="6"/>
        <v>84.143981095357233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1.75</v>
      </c>
      <c r="G32" s="180">
        <v>112</v>
      </c>
      <c r="H32" s="180">
        <v>90</v>
      </c>
      <c r="I32" s="180">
        <v>173</v>
      </c>
      <c r="J32" s="137">
        <f t="shared" si="1"/>
        <v>92.613636363636374</v>
      </c>
      <c r="K32" s="180">
        <v>44</v>
      </c>
      <c r="L32" s="180">
        <v>47</v>
      </c>
      <c r="M32" s="138">
        <f t="shared" si="2"/>
        <v>87.916666666666657</v>
      </c>
      <c r="N32" s="139">
        <v>2</v>
      </c>
      <c r="O32" s="180">
        <v>7</v>
      </c>
      <c r="P32" s="180">
        <v>56</v>
      </c>
      <c r="Q32" s="140">
        <f t="shared" si="3"/>
        <v>79.816513761467888</v>
      </c>
      <c r="R32" s="180">
        <v>7</v>
      </c>
      <c r="S32" s="141">
        <f t="shared" si="4"/>
        <v>85</v>
      </c>
      <c r="T32" s="180">
        <v>87</v>
      </c>
      <c r="U32" s="180">
        <v>74</v>
      </c>
      <c r="V32" s="142">
        <f t="shared" si="5"/>
        <v>90.25</v>
      </c>
      <c r="W32" s="37">
        <f t="shared" si="6"/>
        <v>88.664901306644424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80">
        <v>101</v>
      </c>
      <c r="H33" s="180">
        <v>106</v>
      </c>
      <c r="I33" s="180">
        <v>168</v>
      </c>
      <c r="J33" s="137">
        <f t="shared" si="1"/>
        <v>92.613636363636374</v>
      </c>
      <c r="K33" s="180">
        <v>59</v>
      </c>
      <c r="L33" s="180">
        <v>49</v>
      </c>
      <c r="M33" s="138">
        <f t="shared" si="2"/>
        <v>95</v>
      </c>
      <c r="N33" s="139">
        <v>2</v>
      </c>
      <c r="O33" s="180">
        <v>2</v>
      </c>
      <c r="P33" s="180">
        <v>78</v>
      </c>
      <c r="Q33" s="140">
        <f t="shared" si="3"/>
        <v>87.614678899082577</v>
      </c>
      <c r="R33" s="180">
        <v>7</v>
      </c>
      <c r="S33" s="141">
        <f t="shared" si="4"/>
        <v>85</v>
      </c>
      <c r="T33" s="180">
        <v>67</v>
      </c>
      <c r="U33" s="180">
        <v>63</v>
      </c>
      <c r="V33" s="142">
        <f t="shared" si="5"/>
        <v>82.5</v>
      </c>
      <c r="W33" s="37">
        <f t="shared" si="6"/>
        <v>88.926292743953297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80">
        <v>111</v>
      </c>
      <c r="H34" s="180">
        <v>84</v>
      </c>
      <c r="I34" s="180">
        <v>116</v>
      </c>
      <c r="J34" s="137">
        <f t="shared" si="1"/>
        <v>85.340909090909093</v>
      </c>
      <c r="K34" s="180">
        <v>39</v>
      </c>
      <c r="L34" s="180">
        <v>41</v>
      </c>
      <c r="M34" s="138">
        <f t="shared" si="2"/>
        <v>83.333333333333329</v>
      </c>
      <c r="N34" s="139">
        <v>2</v>
      </c>
      <c r="O34" s="180">
        <v>5</v>
      </c>
      <c r="P34" s="180">
        <v>63</v>
      </c>
      <c r="Q34" s="140">
        <f t="shared" si="3"/>
        <v>82.11009174311927</v>
      </c>
      <c r="R34" s="180">
        <v>9</v>
      </c>
      <c r="S34" s="141">
        <f t="shared" si="4"/>
        <v>95</v>
      </c>
      <c r="T34" s="180">
        <v>63</v>
      </c>
      <c r="U34" s="180">
        <v>55</v>
      </c>
      <c r="V34" s="142">
        <f t="shared" si="5"/>
        <v>79.5</v>
      </c>
      <c r="W34" s="37">
        <f t="shared" si="6"/>
        <v>83.185453155407274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2.5</v>
      </c>
      <c r="G35" s="180">
        <v>82</v>
      </c>
      <c r="H35" s="180">
        <v>81</v>
      </c>
      <c r="I35" s="180">
        <v>80</v>
      </c>
      <c r="J35" s="137">
        <f t="shared" si="1"/>
        <v>77.61363636363636</v>
      </c>
      <c r="K35" s="180">
        <v>42</v>
      </c>
      <c r="L35" s="180">
        <v>39</v>
      </c>
      <c r="M35" s="138">
        <f t="shared" si="2"/>
        <v>83.75</v>
      </c>
      <c r="N35" s="139">
        <v>2</v>
      </c>
      <c r="O35" s="180">
        <v>3</v>
      </c>
      <c r="P35" s="180">
        <v>57</v>
      </c>
      <c r="Q35" s="140">
        <f t="shared" si="3"/>
        <v>78.440366972477065</v>
      </c>
      <c r="R35" s="180">
        <v>9</v>
      </c>
      <c r="S35" s="141">
        <f t="shared" si="4"/>
        <v>95</v>
      </c>
      <c r="T35" s="180">
        <v>64</v>
      </c>
      <c r="U35" s="180">
        <v>53</v>
      </c>
      <c r="V35" s="142">
        <f t="shared" si="5"/>
        <v>79.25</v>
      </c>
      <c r="W35" s="37">
        <f t="shared" si="6"/>
        <v>80.325145954962466</v>
      </c>
      <c r="X35" s="37">
        <f>VLOOKUP(W35,'Grade Range'!$A$2:$B$11,2)</f>
        <v>2.5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</v>
      </c>
      <c r="G36" s="180">
        <v>96</v>
      </c>
      <c r="H36" s="180">
        <v>82</v>
      </c>
      <c r="I36" s="180">
        <v>177</v>
      </c>
      <c r="J36" s="137">
        <f t="shared" si="1"/>
        <v>90.340909090909093</v>
      </c>
      <c r="K36" s="180">
        <v>36</v>
      </c>
      <c r="L36" s="180">
        <v>24</v>
      </c>
      <c r="M36" s="138">
        <f t="shared" si="2"/>
        <v>75</v>
      </c>
      <c r="N36" s="139">
        <v>2</v>
      </c>
      <c r="O36" s="180">
        <v>5</v>
      </c>
      <c r="P36" s="180">
        <v>73</v>
      </c>
      <c r="Q36" s="140">
        <f t="shared" si="3"/>
        <v>86.697247706422019</v>
      </c>
      <c r="R36" s="180">
        <v>10</v>
      </c>
      <c r="S36" s="141">
        <f t="shared" si="4"/>
        <v>100</v>
      </c>
      <c r="T36" s="180">
        <v>67</v>
      </c>
      <c r="U36" s="180">
        <v>93</v>
      </c>
      <c r="V36" s="142">
        <f t="shared" si="5"/>
        <v>90</v>
      </c>
      <c r="W36" s="37">
        <f t="shared" si="6"/>
        <v>87.106859883236027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2.25</v>
      </c>
      <c r="G37" s="180">
        <v>111</v>
      </c>
      <c r="H37" s="180">
        <v>76</v>
      </c>
      <c r="I37" s="180">
        <v>93</v>
      </c>
      <c r="J37" s="137">
        <f t="shared" si="1"/>
        <v>81.818181818181813</v>
      </c>
      <c r="K37" s="180">
        <v>39</v>
      </c>
      <c r="L37" s="180">
        <v>28</v>
      </c>
      <c r="M37" s="138">
        <f t="shared" si="2"/>
        <v>77.916666666666671</v>
      </c>
      <c r="N37" s="139">
        <v>2</v>
      </c>
      <c r="O37" s="180">
        <v>7</v>
      </c>
      <c r="P37" s="180">
        <v>94</v>
      </c>
      <c r="Q37" s="140">
        <f t="shared" si="3"/>
        <v>97.247706422018354</v>
      </c>
      <c r="R37" s="180">
        <v>10</v>
      </c>
      <c r="S37" s="141">
        <f t="shared" si="4"/>
        <v>100</v>
      </c>
      <c r="T37" s="180">
        <v>50</v>
      </c>
      <c r="U37" s="180">
        <v>86</v>
      </c>
      <c r="V37" s="142">
        <f t="shared" si="5"/>
        <v>84</v>
      </c>
      <c r="W37" s="37">
        <f t="shared" si="6"/>
        <v>84.915943842090627</v>
      </c>
      <c r="X37" s="37">
        <f>VLOOKUP(W37,'Grade Range'!$A$2:$B$11,2)</f>
        <v>2.25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2.25</v>
      </c>
      <c r="G38" s="180">
        <v>103</v>
      </c>
      <c r="H38" s="180">
        <v>106</v>
      </c>
      <c r="I38" s="180">
        <v>96</v>
      </c>
      <c r="J38" s="137">
        <f t="shared" si="1"/>
        <v>84.659090909090907</v>
      </c>
      <c r="K38" s="180">
        <v>41</v>
      </c>
      <c r="L38" s="180">
        <v>21</v>
      </c>
      <c r="M38" s="138">
        <f t="shared" si="2"/>
        <v>75.833333333333343</v>
      </c>
      <c r="N38" s="139">
        <v>2</v>
      </c>
      <c r="O38" s="180">
        <v>1</v>
      </c>
      <c r="P38" s="180">
        <v>83</v>
      </c>
      <c r="Q38" s="140">
        <f t="shared" si="3"/>
        <v>89.449541284403665</v>
      </c>
      <c r="R38" s="180">
        <v>8</v>
      </c>
      <c r="S38" s="141">
        <f t="shared" si="4"/>
        <v>90</v>
      </c>
      <c r="T38" s="180">
        <v>82</v>
      </c>
      <c r="U38" s="180">
        <v>69</v>
      </c>
      <c r="V38" s="142">
        <f t="shared" si="5"/>
        <v>87.75</v>
      </c>
      <c r="W38" s="37">
        <f t="shared" si="6"/>
        <v>84.806825132054485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2.25</v>
      </c>
      <c r="G39" s="180">
        <v>71</v>
      </c>
      <c r="H39" s="180">
        <v>93</v>
      </c>
      <c r="I39" s="180">
        <v>103</v>
      </c>
      <c r="J39" s="137">
        <f t="shared" si="1"/>
        <v>80.340909090909093</v>
      </c>
      <c r="K39" s="180">
        <v>32</v>
      </c>
      <c r="L39" s="180">
        <v>46</v>
      </c>
      <c r="M39" s="138">
        <f t="shared" si="2"/>
        <v>82.5</v>
      </c>
      <c r="N39" s="139">
        <v>2</v>
      </c>
      <c r="O39" s="180">
        <v>1</v>
      </c>
      <c r="P39" s="180">
        <v>82</v>
      </c>
      <c r="Q39" s="140">
        <f t="shared" si="3"/>
        <v>88.990825688073386</v>
      </c>
      <c r="R39" s="180">
        <v>9</v>
      </c>
      <c r="S39" s="141">
        <f t="shared" si="4"/>
        <v>95</v>
      </c>
      <c r="T39" s="180">
        <v>68</v>
      </c>
      <c r="U39" s="180">
        <v>57</v>
      </c>
      <c r="V39" s="142">
        <f t="shared" si="5"/>
        <v>81.25</v>
      </c>
      <c r="W39" s="37">
        <f t="shared" si="6"/>
        <v>83.075896580483743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2.25</v>
      </c>
      <c r="G40" s="180">
        <v>94</v>
      </c>
      <c r="H40" s="180">
        <v>95</v>
      </c>
      <c r="I40" s="180">
        <v>101</v>
      </c>
      <c r="J40" s="137">
        <f t="shared" si="1"/>
        <v>82.954545454545453</v>
      </c>
      <c r="K40" s="180">
        <v>39</v>
      </c>
      <c r="L40" s="180">
        <v>42</v>
      </c>
      <c r="M40" s="138">
        <f t="shared" si="2"/>
        <v>83.75</v>
      </c>
      <c r="N40" s="139">
        <v>2</v>
      </c>
      <c r="O40" s="180">
        <v>4</v>
      </c>
      <c r="P40" s="180">
        <v>60</v>
      </c>
      <c r="Q40" s="140">
        <f t="shared" si="3"/>
        <v>80.275229357798167</v>
      </c>
      <c r="R40" s="180">
        <v>8</v>
      </c>
      <c r="S40" s="141">
        <f t="shared" si="4"/>
        <v>90</v>
      </c>
      <c r="T40" s="180">
        <v>94</v>
      </c>
      <c r="U40" s="180">
        <v>49</v>
      </c>
      <c r="V40" s="142">
        <f t="shared" si="5"/>
        <v>85.75</v>
      </c>
      <c r="W40" s="37">
        <f t="shared" si="6"/>
        <v>83.902648040033355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2.25</v>
      </c>
      <c r="G41" s="180">
        <v>85</v>
      </c>
      <c r="H41" s="180">
        <v>104</v>
      </c>
      <c r="I41" s="180">
        <v>127</v>
      </c>
      <c r="J41" s="137">
        <f t="shared" si="1"/>
        <v>85.909090909090907</v>
      </c>
      <c r="K41" s="180">
        <v>22</v>
      </c>
      <c r="L41" s="180">
        <v>21</v>
      </c>
      <c r="M41" s="138">
        <f t="shared" si="2"/>
        <v>67.916666666666671</v>
      </c>
      <c r="N41" s="139">
        <v>2</v>
      </c>
      <c r="O41" s="180">
        <v>1</v>
      </c>
      <c r="P41" s="180">
        <v>92</v>
      </c>
      <c r="Q41" s="140">
        <f t="shared" si="3"/>
        <v>93.577981651376149</v>
      </c>
      <c r="R41" s="180">
        <v>7</v>
      </c>
      <c r="S41" s="141">
        <f t="shared" si="4"/>
        <v>85</v>
      </c>
      <c r="T41" s="180">
        <v>60</v>
      </c>
      <c r="U41" s="180">
        <v>88</v>
      </c>
      <c r="V41" s="142">
        <f t="shared" si="5"/>
        <v>87</v>
      </c>
      <c r="W41" s="37">
        <f t="shared" si="6"/>
        <v>83.742757853767031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80">
        <v>86</v>
      </c>
      <c r="H42" s="180">
        <v>100</v>
      </c>
      <c r="I42" s="180">
        <v>129</v>
      </c>
      <c r="J42" s="137">
        <f t="shared" si="1"/>
        <v>85.795454545454547</v>
      </c>
      <c r="K42" s="180">
        <v>51</v>
      </c>
      <c r="L42" s="180">
        <v>20</v>
      </c>
      <c r="M42" s="138">
        <f t="shared" si="2"/>
        <v>79.583333333333329</v>
      </c>
      <c r="N42" s="139">
        <v>2</v>
      </c>
      <c r="O42" s="180">
        <v>2</v>
      </c>
      <c r="P42" s="180">
        <v>62</v>
      </c>
      <c r="Q42" s="140">
        <f t="shared" si="3"/>
        <v>80.275229357798167</v>
      </c>
      <c r="R42" s="180">
        <v>8</v>
      </c>
      <c r="S42" s="141">
        <f t="shared" si="4"/>
        <v>90</v>
      </c>
      <c r="T42" s="180">
        <v>87</v>
      </c>
      <c r="U42" s="180">
        <v>90</v>
      </c>
      <c r="V42" s="142">
        <f t="shared" si="5"/>
        <v>94.25</v>
      </c>
      <c r="W42" s="37">
        <f t="shared" si="6"/>
        <v>86.471587433972758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1.75</v>
      </c>
      <c r="G43" s="180">
        <v>82</v>
      </c>
      <c r="H43" s="180">
        <v>82</v>
      </c>
      <c r="I43" s="180">
        <v>158</v>
      </c>
      <c r="J43" s="137">
        <f t="shared" si="1"/>
        <v>86.590909090909093</v>
      </c>
      <c r="K43" s="180">
        <v>50</v>
      </c>
      <c r="L43" s="180">
        <v>45</v>
      </c>
      <c r="M43" s="138">
        <f t="shared" si="2"/>
        <v>89.583333333333329</v>
      </c>
      <c r="N43" s="139">
        <v>2</v>
      </c>
      <c r="O43" s="180">
        <v>1</v>
      </c>
      <c r="P43" s="180">
        <v>66</v>
      </c>
      <c r="Q43" s="140">
        <f t="shared" si="3"/>
        <v>81.651376146788991</v>
      </c>
      <c r="R43" s="180">
        <v>9</v>
      </c>
      <c r="S43" s="141">
        <f t="shared" si="4"/>
        <v>95</v>
      </c>
      <c r="T43" s="180">
        <v>69</v>
      </c>
      <c r="U43" s="180">
        <v>94</v>
      </c>
      <c r="V43" s="142">
        <f t="shared" si="5"/>
        <v>90.75</v>
      </c>
      <c r="W43" s="37">
        <f t="shared" si="6"/>
        <v>88.116645815957739</v>
      </c>
      <c r="X43" s="37">
        <f>VLOOKUP(W43,'Grade Range'!$A$2:$B$11,2)</f>
        <v>1.75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1.75</v>
      </c>
      <c r="G44" s="180">
        <v>72</v>
      </c>
      <c r="H44" s="180">
        <v>75</v>
      </c>
      <c r="I44" s="180">
        <v>104</v>
      </c>
      <c r="J44" s="137">
        <f t="shared" ref="J44:J51" si="9">SUM(G44:I44)/SUM($G$11:$I$11)*50+50</f>
        <v>78.52272727272728</v>
      </c>
      <c r="K44" s="180">
        <v>59</v>
      </c>
      <c r="L44" s="180">
        <v>49</v>
      </c>
      <c r="M44" s="138">
        <f t="shared" ref="M44:M51" si="10">SUM(K44:L44)/SUM($K$11:$L$11)*50+50</f>
        <v>95</v>
      </c>
      <c r="N44" s="139">
        <v>2</v>
      </c>
      <c r="O44" s="180">
        <v>7</v>
      </c>
      <c r="P44" s="180">
        <v>96</v>
      </c>
      <c r="Q44" s="140">
        <f t="shared" ref="Q44:Q51" si="11">SUM(N44:P44)/SUM($N$11:$P$11)*50+50</f>
        <v>98.165137614678898</v>
      </c>
      <c r="R44" s="180">
        <v>9</v>
      </c>
      <c r="S44" s="141">
        <f t="shared" si="4"/>
        <v>95</v>
      </c>
      <c r="T44" s="180">
        <v>87</v>
      </c>
      <c r="U44" s="180">
        <v>61</v>
      </c>
      <c r="V44" s="142">
        <f t="shared" ref="V44:V51" si="12">(T44/$T$11*50+50)*0.5+(U44/$U$11*50+50)*0.5</f>
        <v>87</v>
      </c>
      <c r="W44" s="37">
        <f t="shared" ref="W44:W51" si="13">(J44*0.3)+(M44*0.2)+(Q44*0.15)+(S44*0.05)+(V44*0.3)</f>
        <v>88.131588824020014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80">
        <v>104</v>
      </c>
      <c r="H45" s="180">
        <v>77</v>
      </c>
      <c r="I45" s="180">
        <v>136</v>
      </c>
      <c r="J45" s="137">
        <f t="shared" si="9"/>
        <v>86.02272727272728</v>
      </c>
      <c r="K45" s="180">
        <v>40</v>
      </c>
      <c r="L45" s="180">
        <v>20</v>
      </c>
      <c r="M45" s="138">
        <f t="shared" si="10"/>
        <v>75</v>
      </c>
      <c r="N45" s="139">
        <v>2</v>
      </c>
      <c r="O45" s="180">
        <v>4</v>
      </c>
      <c r="P45" s="180">
        <v>63</v>
      </c>
      <c r="Q45" s="140">
        <f t="shared" si="11"/>
        <v>81.651376146788991</v>
      </c>
      <c r="R45" s="180">
        <v>7</v>
      </c>
      <c r="S45" s="141">
        <f t="shared" si="4"/>
        <v>85</v>
      </c>
      <c r="T45" s="180">
        <v>92</v>
      </c>
      <c r="U45" s="180">
        <v>81</v>
      </c>
      <c r="V45" s="142">
        <f t="shared" si="12"/>
        <v>93.25</v>
      </c>
      <c r="W45" s="37">
        <f t="shared" si="13"/>
        <v>85.279524603836535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</v>
      </c>
      <c r="G46" s="180">
        <v>111</v>
      </c>
      <c r="H46" s="180">
        <v>81</v>
      </c>
      <c r="I46" s="180">
        <v>151</v>
      </c>
      <c r="J46" s="137">
        <f t="shared" si="9"/>
        <v>88.97727272727272</v>
      </c>
      <c r="K46" s="180">
        <v>33</v>
      </c>
      <c r="L46" s="180">
        <v>41</v>
      </c>
      <c r="M46" s="138">
        <f t="shared" si="10"/>
        <v>80.833333333333343</v>
      </c>
      <c r="N46" s="139">
        <v>2</v>
      </c>
      <c r="O46" s="180">
        <v>3</v>
      </c>
      <c r="P46" s="180">
        <v>91</v>
      </c>
      <c r="Q46" s="140">
        <f t="shared" si="11"/>
        <v>94.036697247706428</v>
      </c>
      <c r="R46" s="180">
        <v>9</v>
      </c>
      <c r="S46" s="141">
        <f t="shared" si="4"/>
        <v>95</v>
      </c>
      <c r="T46" s="180">
        <v>63</v>
      </c>
      <c r="U46" s="180">
        <v>48</v>
      </c>
      <c r="V46" s="142">
        <f t="shared" si="12"/>
        <v>77.75</v>
      </c>
      <c r="W46" s="37">
        <f t="shared" si="13"/>
        <v>85.04035307200445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2.25</v>
      </c>
      <c r="G47" s="180">
        <v>74</v>
      </c>
      <c r="H47" s="180">
        <v>104</v>
      </c>
      <c r="I47" s="180">
        <v>128</v>
      </c>
      <c r="J47" s="137">
        <f t="shared" si="9"/>
        <v>84.77272727272728</v>
      </c>
      <c r="K47" s="180">
        <v>44</v>
      </c>
      <c r="L47" s="180">
        <v>56</v>
      </c>
      <c r="M47" s="138">
        <f t="shared" si="10"/>
        <v>91.666666666666671</v>
      </c>
      <c r="N47" s="139">
        <v>2</v>
      </c>
      <c r="O47" s="180">
        <v>3</v>
      </c>
      <c r="P47" s="180">
        <v>51</v>
      </c>
      <c r="Q47" s="140">
        <f t="shared" si="11"/>
        <v>75.688073394495419</v>
      </c>
      <c r="R47" s="180">
        <v>7</v>
      </c>
      <c r="S47" s="141">
        <f t="shared" si="4"/>
        <v>85</v>
      </c>
      <c r="T47" s="180">
        <v>80</v>
      </c>
      <c r="U47" s="180">
        <v>47</v>
      </c>
      <c r="V47" s="142">
        <f t="shared" si="12"/>
        <v>81.75</v>
      </c>
      <c r="W47" s="37">
        <f t="shared" si="13"/>
        <v>83.893362524325823</v>
      </c>
      <c r="X47" s="37">
        <f>VLOOKUP(W47,'Grade Range'!$A$2:$B$11,2)</f>
        <v>2.25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80">
        <v>72</v>
      </c>
      <c r="H48" s="180">
        <v>81</v>
      </c>
      <c r="I48" s="180">
        <v>92</v>
      </c>
      <c r="J48" s="137">
        <f t="shared" si="9"/>
        <v>77.840909090909093</v>
      </c>
      <c r="K48" s="180">
        <v>51</v>
      </c>
      <c r="L48" s="180">
        <v>49</v>
      </c>
      <c r="M48" s="138">
        <f t="shared" si="10"/>
        <v>91.666666666666671</v>
      </c>
      <c r="N48" s="139">
        <v>2</v>
      </c>
      <c r="O48" s="180">
        <v>4</v>
      </c>
      <c r="P48" s="180">
        <v>63</v>
      </c>
      <c r="Q48" s="140">
        <f t="shared" si="11"/>
        <v>81.651376146788991</v>
      </c>
      <c r="R48" s="180">
        <v>7</v>
      </c>
      <c r="S48" s="141">
        <f t="shared" si="4"/>
        <v>85</v>
      </c>
      <c r="T48" s="180">
        <v>87</v>
      </c>
      <c r="U48" s="180">
        <v>52</v>
      </c>
      <c r="V48" s="142">
        <f t="shared" si="12"/>
        <v>84.75</v>
      </c>
      <c r="W48" s="37">
        <f t="shared" si="13"/>
        <v>83.608312482624413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2.5</v>
      </c>
      <c r="G49" s="180">
        <v>100</v>
      </c>
      <c r="H49" s="180">
        <v>91</v>
      </c>
      <c r="I49" s="180">
        <v>76</v>
      </c>
      <c r="J49" s="137">
        <f t="shared" si="9"/>
        <v>80.340909090909093</v>
      </c>
      <c r="K49" s="180">
        <v>51</v>
      </c>
      <c r="L49" s="180">
        <v>41</v>
      </c>
      <c r="M49" s="138">
        <f t="shared" si="10"/>
        <v>88.333333333333343</v>
      </c>
      <c r="N49" s="139">
        <v>2</v>
      </c>
      <c r="O49" s="180">
        <v>6</v>
      </c>
      <c r="P49" s="180">
        <v>52</v>
      </c>
      <c r="Q49" s="140">
        <f t="shared" si="11"/>
        <v>77.522935779816521</v>
      </c>
      <c r="R49" s="180">
        <v>8</v>
      </c>
      <c r="S49" s="141">
        <f t="shared" si="4"/>
        <v>90</v>
      </c>
      <c r="T49" s="180">
        <v>46</v>
      </c>
      <c r="U49" s="180">
        <v>73</v>
      </c>
      <c r="V49" s="142">
        <f t="shared" si="12"/>
        <v>79.75</v>
      </c>
      <c r="W49" s="37">
        <f t="shared" si="13"/>
        <v>81.822379760911872</v>
      </c>
      <c r="X49" s="37">
        <f>VLOOKUP(W49,'Grade Range'!$A$2:$B$11,2)</f>
        <v>2.5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80">
        <v>70</v>
      </c>
      <c r="H50" s="180">
        <v>110</v>
      </c>
      <c r="I50" s="180">
        <v>180</v>
      </c>
      <c r="J50" s="137">
        <f t="shared" si="9"/>
        <v>90.909090909090907</v>
      </c>
      <c r="K50" s="180">
        <v>23</v>
      </c>
      <c r="L50" s="180">
        <v>59</v>
      </c>
      <c r="M50" s="138">
        <f t="shared" si="10"/>
        <v>84.166666666666657</v>
      </c>
      <c r="N50" s="139">
        <v>2</v>
      </c>
      <c r="O50" s="180">
        <v>5</v>
      </c>
      <c r="P50" s="180">
        <v>56</v>
      </c>
      <c r="Q50" s="140">
        <f t="shared" si="11"/>
        <v>78.89908256880733</v>
      </c>
      <c r="R50" s="180">
        <v>9</v>
      </c>
      <c r="S50" s="141">
        <f t="shared" si="4"/>
        <v>95</v>
      </c>
      <c r="T50" s="180">
        <v>90</v>
      </c>
      <c r="U50" s="180">
        <v>68</v>
      </c>
      <c r="V50" s="142">
        <f t="shared" si="12"/>
        <v>89.5</v>
      </c>
      <c r="W50" s="37">
        <f t="shared" si="13"/>
        <v>87.540922991381692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1.75</v>
      </c>
      <c r="G51" s="180">
        <v>88</v>
      </c>
      <c r="H51" s="180">
        <v>111</v>
      </c>
      <c r="I51" s="180">
        <v>159</v>
      </c>
      <c r="J51" s="137">
        <f t="shared" si="9"/>
        <v>90.681818181818187</v>
      </c>
      <c r="K51" s="180">
        <v>57</v>
      </c>
      <c r="L51" s="180">
        <v>30</v>
      </c>
      <c r="M51" s="138">
        <f t="shared" si="10"/>
        <v>86.25</v>
      </c>
      <c r="N51" s="139">
        <v>2</v>
      </c>
      <c r="O51" s="180">
        <v>2</v>
      </c>
      <c r="P51" s="180">
        <v>78</v>
      </c>
      <c r="Q51" s="140">
        <f t="shared" si="11"/>
        <v>87.614678899082577</v>
      </c>
      <c r="R51" s="180">
        <v>8</v>
      </c>
      <c r="S51" s="141">
        <f t="shared" si="4"/>
        <v>90</v>
      </c>
      <c r="T51" s="180">
        <v>78</v>
      </c>
      <c r="U51" s="180">
        <v>94</v>
      </c>
      <c r="V51" s="142">
        <f t="shared" si="12"/>
        <v>93</v>
      </c>
      <c r="W51" s="37">
        <f t="shared" si="13"/>
        <v>89.996747289407836</v>
      </c>
      <c r="X51" s="37">
        <f>VLOOKUP(W51,'Grade Range'!$A$2:$B$11,2)</f>
        <v>1.75</v>
      </c>
      <c r="Y51" s="37" t="str">
        <f t="shared" si="7"/>
        <v>Passed</v>
      </c>
      <c r="Z51" s="37"/>
    </row>
    <row r="52" spans="1:26" ht="12" customHeight="1" x14ac:dyDescent="0.2"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</row>
    <row r="53" spans="1:26" ht="12" customHeight="1" x14ac:dyDescent="0.2">
      <c r="A53" s="127"/>
      <c r="B53" s="127"/>
      <c r="C53" s="146"/>
      <c r="D53" s="147"/>
      <c r="E53" s="148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</row>
    <row r="55" spans="1:26" ht="12" customHeight="1" x14ac:dyDescent="0.2">
      <c r="A55" s="1"/>
      <c r="B55" s="1"/>
      <c r="C55" s="1"/>
      <c r="D55" s="1"/>
      <c r="E55" s="1"/>
      <c r="F55" s="1"/>
      <c r="G55" s="182"/>
      <c r="H55" s="182"/>
      <c r="I55" s="182"/>
      <c r="J55" s="182"/>
      <c r="K55" s="181"/>
      <c r="L55" s="181"/>
      <c r="M55" s="181"/>
      <c r="N55" s="181"/>
      <c r="O55" s="181"/>
      <c r="P55" s="181"/>
      <c r="Q55" s="182"/>
      <c r="R55" s="182"/>
      <c r="S55" s="182"/>
      <c r="T55" s="182"/>
      <c r="U55" s="182"/>
      <c r="V55" s="182"/>
      <c r="W55" s="182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82"/>
      <c r="H56" s="182"/>
      <c r="I56" s="182"/>
      <c r="J56" s="182"/>
      <c r="K56" s="181"/>
      <c r="L56" s="181"/>
      <c r="M56" s="181"/>
      <c r="N56" s="181"/>
      <c r="O56" s="181"/>
      <c r="P56" s="181"/>
      <c r="Q56" s="182"/>
      <c r="R56" s="182"/>
      <c r="S56" s="182"/>
      <c r="T56" s="182"/>
      <c r="U56" s="182"/>
      <c r="V56" s="182"/>
      <c r="W56" s="182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7" t="s">
        <v>83</v>
      </c>
      <c r="Q9" s="178"/>
      <c r="R9" s="177" t="s">
        <v>84</v>
      </c>
      <c r="S9" s="178"/>
      <c r="T9" s="177" t="s">
        <v>85</v>
      </c>
      <c r="U9" s="178"/>
      <c r="V9" s="177" t="s">
        <v>86</v>
      </c>
      <c r="W9" s="178"/>
      <c r="X9" s="177" t="s">
        <v>87</v>
      </c>
      <c r="Y9" s="178"/>
      <c r="Z9" s="177" t="s">
        <v>88</v>
      </c>
      <c r="AA9" s="178"/>
      <c r="AB9" s="177" t="s">
        <v>89</v>
      </c>
      <c r="AC9" s="178"/>
      <c r="AD9" s="177" t="s">
        <v>90</v>
      </c>
      <c r="AE9" s="178"/>
      <c r="AF9" s="177" t="s">
        <v>91</v>
      </c>
      <c r="AG9" s="178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5" t="s">
        <v>26</v>
      </c>
      <c r="E51" s="175"/>
      <c r="F51" s="175"/>
      <c r="G51" s="175"/>
      <c r="H51" s="1"/>
      <c r="I51" s="1"/>
      <c r="J51" s="175"/>
      <c r="K51" s="175"/>
      <c r="L51" s="175"/>
      <c r="M51" s="175"/>
      <c r="N51" s="38"/>
      <c r="O51" s="38"/>
      <c r="P51" s="175" t="s">
        <v>27</v>
      </c>
      <c r="Q51" s="175"/>
      <c r="R51" s="175"/>
      <c r="S51" s="175"/>
      <c r="T51" s="175"/>
      <c r="U51" s="175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6"/>
      <c r="AJ51" s="176"/>
      <c r="AK51" s="176"/>
      <c r="AL51" s="1"/>
    </row>
    <row r="52" spans="1:38" ht="27.6" customHeight="1" x14ac:dyDescent="0.2">
      <c r="A52" s="39"/>
      <c r="B52" s="39"/>
      <c r="C52" s="39"/>
      <c r="D52" s="170" t="s">
        <v>28</v>
      </c>
      <c r="E52" s="170"/>
      <c r="F52" s="170"/>
      <c r="G52" s="170"/>
      <c r="H52" s="39"/>
      <c r="I52" s="39"/>
      <c r="J52" s="171"/>
      <c r="K52" s="171"/>
      <c r="L52" s="171"/>
      <c r="M52" s="171"/>
      <c r="N52" s="40"/>
      <c r="O52" s="40"/>
      <c r="P52" s="171" t="s">
        <v>29</v>
      </c>
      <c r="Q52" s="171"/>
      <c r="R52" s="171"/>
      <c r="S52" s="171"/>
      <c r="T52" s="171"/>
      <c r="U52" s="171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0"/>
      <c r="AJ52" s="170"/>
      <c r="AK52" s="170"/>
      <c r="AL52" s="39"/>
    </row>
    <row r="53" spans="1:38" s="41" customFormat="1" ht="27.6" customHeight="1" x14ac:dyDescent="0.2">
      <c r="A53" s="39"/>
      <c r="B53" s="39"/>
      <c r="C53" s="39"/>
      <c r="D53" s="170"/>
      <c r="E53" s="170"/>
      <c r="F53" s="170"/>
      <c r="G53" s="170"/>
      <c r="H53" s="39"/>
      <c r="I53" s="39"/>
      <c r="J53" s="171"/>
      <c r="K53" s="171"/>
      <c r="L53" s="171"/>
      <c r="M53" s="171"/>
      <c r="N53" s="40"/>
      <c r="O53" s="40"/>
      <c r="P53" s="40"/>
      <c r="Q53" s="39"/>
      <c r="R53" s="39"/>
      <c r="S53" s="171"/>
      <c r="T53" s="171"/>
      <c r="U53" s="171"/>
      <c r="V53" s="171"/>
      <c r="W53" s="40"/>
      <c r="X53" s="40"/>
      <c r="Y53" s="39"/>
      <c r="Z53" s="39"/>
      <c r="AA53" s="171"/>
      <c r="AB53" s="171"/>
      <c r="AC53" s="171"/>
      <c r="AD53" s="171"/>
      <c r="AE53" s="40"/>
      <c r="AF53" s="40"/>
      <c r="AG53" s="40"/>
      <c r="AH53" s="40"/>
      <c r="AI53" s="170"/>
      <c r="AJ53" s="170"/>
      <c r="AK53" s="170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