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sample!$A$12:$Z$44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fmKt1lHo7KmFTCgyRiH0/0uAte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ID#AAAAi8j0Ri0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ID#AAAAi8j0Riw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ID#AAAAi8j0Ris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ID#AAAAi8j0Rio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vYmxyvKF6grS6m+p6DcQG73DNHQ=="/>
    </ext>
  </extLst>
</comments>
</file>

<file path=xl/sharedStrings.xml><?xml version="1.0" encoding="utf-8"?>
<sst xmlns="http://schemas.openxmlformats.org/spreadsheetml/2006/main" count="230" uniqueCount="140">
  <si>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</si>
  <si>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</si>
  <si>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</si>
  <si>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</si>
  <si>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IT 107 </t>
  </si>
  <si>
    <t xml:space="preserve">Subject Description:  </t>
  </si>
  <si>
    <t>Discrete Structures for IT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</si>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</sst>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color theme="1"/>
      <name val="Cambria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6" numFmtId="0" xfId="0" applyAlignment="1" applyBorder="1" applyFont="1">
      <alignment horizontal="right" vertical="bottom"/>
    </xf>
    <xf borderId="23" fillId="0" fontId="16" numFmtId="0" xfId="0" applyAlignment="1" applyBorder="1" applyFont="1">
      <alignment horizontal="right" vertical="bottom"/>
    </xf>
    <xf borderId="0" fillId="0" fontId="17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4" fillId="8" fontId="13" numFmtId="2" xfId="0" applyBorder="1" applyFont="1" applyNumberFormat="1"/>
    <xf borderId="24" fillId="5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4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7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8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4" fillId="14" fontId="14" numFmtId="0" xfId="0" applyAlignment="1" applyBorder="1" applyFont="1">
      <alignment horizontal="center" shrinkToFit="0" vertical="center" wrapText="1"/>
    </xf>
    <xf borderId="24" fillId="14" fontId="15" numFmtId="2" xfId="0" applyAlignment="1" applyBorder="1" applyFont="1" applyNumberFormat="1">
      <alignment horizontal="center"/>
    </xf>
    <xf borderId="24" fillId="14" fontId="9" numFmtId="0" xfId="0" applyAlignment="1" applyBorder="1" applyFont="1">
      <alignment horizontal="center"/>
    </xf>
    <xf borderId="24" fillId="14" fontId="6" numFmtId="2" xfId="0" applyAlignment="1" applyBorder="1" applyFont="1" applyNumberFormat="1">
      <alignment horizontal="center"/>
    </xf>
    <xf borderId="24" fillId="14" fontId="9" numFmtId="1" xfId="0" applyAlignment="1" applyBorder="1" applyFont="1" applyNumberFormat="1">
      <alignment horizontal="center"/>
    </xf>
    <xf borderId="24" fillId="12" fontId="6" numFmtId="2" xfId="0" applyAlignment="1" applyBorder="1" applyFont="1" applyNumberFormat="1">
      <alignment horizontal="center"/>
    </xf>
    <xf borderId="24" fillId="15" fontId="14" numFmtId="0" xfId="0" applyAlignment="1" applyBorder="1" applyFont="1">
      <alignment horizontal="center" shrinkToFit="0" vertical="center" wrapText="1"/>
    </xf>
    <xf borderId="24" fillId="15" fontId="15" numFmtId="2" xfId="0" applyAlignment="1" applyBorder="1" applyFont="1" applyNumberFormat="1">
      <alignment horizontal="center"/>
    </xf>
    <xf borderId="24" fillId="15" fontId="9" numFmtId="0" xfId="0" applyAlignment="1" applyBorder="1" applyFont="1">
      <alignment horizontal="center"/>
    </xf>
    <xf borderId="24" fillId="15" fontId="6" numFmtId="2" xfId="0" applyAlignment="1" applyBorder="1" applyFont="1" applyNumberFormat="1">
      <alignment horizontal="center"/>
    </xf>
    <xf borderId="2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4" si="1">X13</f>
        <v>2</v>
      </c>
      <c r="G13" s="56">
        <v>97.0</v>
      </c>
      <c r="H13" s="56">
        <v>75.0</v>
      </c>
      <c r="I13" s="56">
        <v>167.0</v>
      </c>
      <c r="J13" s="57">
        <f t="shared" ref="J13:J44" si="2">SUM(G13:I13)/SUM($G$11:$I$11)*50+50</f>
        <v>88.52272727</v>
      </c>
      <c r="K13" s="56">
        <v>37.0</v>
      </c>
      <c r="L13" s="56">
        <v>30.0</v>
      </c>
      <c r="M13" s="58">
        <f t="shared" ref="M13:M44" si="3">SUM(K13:L13)/SUM($K$11:$L$11)*50+50</f>
        <v>77.91666667</v>
      </c>
      <c r="N13" s="59">
        <v>1.0</v>
      </c>
      <c r="O13" s="59">
        <v>4.0</v>
      </c>
      <c r="P13" s="59">
        <v>64.0</v>
      </c>
      <c r="Q13" s="60">
        <f t="shared" ref="Q13:Q44" si="4">SUM(N13:P13)/SUM($N$11:$P$11)*50+50</f>
        <v>81.65137615</v>
      </c>
      <c r="R13" s="61">
        <v>6.0</v>
      </c>
      <c r="S13" s="62">
        <f t="shared" ref="S13:S44" si="5">SUM(R13)/SUM($R$11)*50+50</f>
        <v>80</v>
      </c>
      <c r="T13" s="63">
        <v>69.0</v>
      </c>
      <c r="U13" s="63">
        <v>88.0</v>
      </c>
      <c r="V13" s="64">
        <f t="shared" ref="V13:V44" si="6">(T13/$T$11*50+50)*0.5+(U13/$U$11*50+50)*0.5</f>
        <v>89.25</v>
      </c>
      <c r="W13" s="65">
        <f t="shared" ref="W13:W44" si="7">(J13*0.3)+(M13*0.2)+(Q13*0.15)+(S13*0.05)+(V13*0.3)</f>
        <v>85.16285794</v>
      </c>
      <c r="X13" s="65">
        <f>VLOOKUP(W13,'Grade Range'!$A$2:$B$11,2)</f>
        <v>2</v>
      </c>
      <c r="Y13" s="65" t="str">
        <f t="shared" ref="Y13:Y44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87.0</v>
      </c>
      <c r="H14" s="56">
        <v>70.0</v>
      </c>
      <c r="I14" s="56">
        <v>129.0</v>
      </c>
      <c r="J14" s="57">
        <f t="shared" si="2"/>
        <v>82.5</v>
      </c>
      <c r="K14" s="56">
        <v>37.0</v>
      </c>
      <c r="L14" s="56">
        <v>43.0</v>
      </c>
      <c r="M14" s="58">
        <f t="shared" si="3"/>
        <v>83.33333333</v>
      </c>
      <c r="N14" s="59">
        <v>1.0</v>
      </c>
      <c r="O14" s="59">
        <v>5.0</v>
      </c>
      <c r="P14" s="59">
        <v>57.0</v>
      </c>
      <c r="Q14" s="60">
        <f t="shared" si="4"/>
        <v>78.89908257</v>
      </c>
      <c r="R14" s="61">
        <v>6.0</v>
      </c>
      <c r="S14" s="62">
        <f t="shared" si="5"/>
        <v>80</v>
      </c>
      <c r="T14" s="63">
        <v>88.0</v>
      </c>
      <c r="U14" s="63">
        <v>93.0</v>
      </c>
      <c r="V14" s="64">
        <f t="shared" si="6"/>
        <v>95.25</v>
      </c>
      <c r="W14" s="65">
        <f t="shared" si="7"/>
        <v>85.82652905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1.5</v>
      </c>
      <c r="G15" s="56">
        <v>101.0</v>
      </c>
      <c r="H15" s="56">
        <v>60.0</v>
      </c>
      <c r="I15" s="56">
        <v>146.0</v>
      </c>
      <c r="J15" s="57">
        <f t="shared" si="2"/>
        <v>84.88636364</v>
      </c>
      <c r="K15" s="56">
        <v>48.0</v>
      </c>
      <c r="L15" s="56">
        <v>53.0</v>
      </c>
      <c r="M15" s="58">
        <f t="shared" si="3"/>
        <v>92.08333333</v>
      </c>
      <c r="N15" s="59">
        <v>1.0</v>
      </c>
      <c r="O15" s="59">
        <v>4.0</v>
      </c>
      <c r="P15" s="59">
        <v>91.0</v>
      </c>
      <c r="Q15" s="60">
        <f t="shared" si="4"/>
        <v>94.03669725</v>
      </c>
      <c r="R15" s="61">
        <v>6.0</v>
      </c>
      <c r="S15" s="62">
        <f t="shared" si="5"/>
        <v>80</v>
      </c>
      <c r="T15" s="63">
        <v>95.0</v>
      </c>
      <c r="U15" s="63">
        <v>100.0</v>
      </c>
      <c r="V15" s="64">
        <f t="shared" si="6"/>
        <v>98.75</v>
      </c>
      <c r="W15" s="65">
        <f t="shared" si="7"/>
        <v>91.61308034</v>
      </c>
      <c r="X15" s="65">
        <f>VLOOKUP(W15,'Grade Range'!$A$2:$B$11,2)</f>
        <v>1.5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80.0</v>
      </c>
      <c r="H16" s="56">
        <v>103.0</v>
      </c>
      <c r="I16" s="56">
        <v>135.0</v>
      </c>
      <c r="J16" s="57">
        <f t="shared" si="2"/>
        <v>86.13636364</v>
      </c>
      <c r="K16" s="56">
        <v>42.0</v>
      </c>
      <c r="L16" s="56">
        <v>41.0</v>
      </c>
      <c r="M16" s="58">
        <f t="shared" si="3"/>
        <v>84.58333333</v>
      </c>
      <c r="N16" s="59">
        <v>2.0</v>
      </c>
      <c r="O16" s="59">
        <v>4.0</v>
      </c>
      <c r="P16" s="59">
        <v>93.0</v>
      </c>
      <c r="Q16" s="60">
        <f t="shared" si="4"/>
        <v>95.41284404</v>
      </c>
      <c r="R16" s="61">
        <v>7.0</v>
      </c>
      <c r="S16" s="62">
        <f t="shared" si="5"/>
        <v>85</v>
      </c>
      <c r="T16" s="63">
        <v>61.0</v>
      </c>
      <c r="U16" s="63">
        <v>80.0</v>
      </c>
      <c r="V16" s="64">
        <f t="shared" si="6"/>
        <v>85.25</v>
      </c>
      <c r="W16" s="65">
        <f t="shared" si="7"/>
        <v>86.89450236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2.25</v>
      </c>
      <c r="G17" s="56">
        <v>106.0</v>
      </c>
      <c r="H17" s="56">
        <v>95.0</v>
      </c>
      <c r="I17" s="56">
        <v>128.0</v>
      </c>
      <c r="J17" s="57">
        <f t="shared" si="2"/>
        <v>87.38636364</v>
      </c>
      <c r="K17" s="56">
        <v>36.0</v>
      </c>
      <c r="L17" s="56">
        <v>36.0</v>
      </c>
      <c r="M17" s="58">
        <f t="shared" si="3"/>
        <v>80</v>
      </c>
      <c r="N17" s="59">
        <v>1.0</v>
      </c>
      <c r="O17" s="59">
        <v>5.0</v>
      </c>
      <c r="P17" s="59">
        <v>86.0</v>
      </c>
      <c r="Q17" s="60">
        <f t="shared" si="4"/>
        <v>92.20183486</v>
      </c>
      <c r="R17" s="61">
        <v>7.0</v>
      </c>
      <c r="S17" s="62">
        <f t="shared" si="5"/>
        <v>85</v>
      </c>
      <c r="T17" s="63">
        <v>56.0</v>
      </c>
      <c r="U17" s="63">
        <v>58.0</v>
      </c>
      <c r="V17" s="64">
        <f t="shared" si="6"/>
        <v>78.5</v>
      </c>
      <c r="W17" s="65">
        <f t="shared" si="7"/>
        <v>83.84618432</v>
      </c>
      <c r="X17" s="65">
        <f>VLOOKUP(W17,'Grade Range'!$A$2:$B$11,2)</f>
        <v>2.25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85.0</v>
      </c>
      <c r="H18" s="56">
        <v>108.0</v>
      </c>
      <c r="I18" s="56">
        <v>191.0</v>
      </c>
      <c r="J18" s="57">
        <f t="shared" si="2"/>
        <v>93.63636364</v>
      </c>
      <c r="K18" s="56">
        <v>34.0</v>
      </c>
      <c r="L18" s="56">
        <v>55.0</v>
      </c>
      <c r="M18" s="58">
        <f t="shared" si="3"/>
        <v>87.08333333</v>
      </c>
      <c r="N18" s="59">
        <v>1.0</v>
      </c>
      <c r="O18" s="59">
        <v>4.0</v>
      </c>
      <c r="P18" s="59">
        <v>74.0</v>
      </c>
      <c r="Q18" s="60">
        <f t="shared" si="4"/>
        <v>86.23853211</v>
      </c>
      <c r="R18" s="61">
        <v>8.0</v>
      </c>
      <c r="S18" s="62">
        <f t="shared" si="5"/>
        <v>90</v>
      </c>
      <c r="T18" s="63">
        <v>58.0</v>
      </c>
      <c r="U18" s="63">
        <v>74.0</v>
      </c>
      <c r="V18" s="64">
        <f t="shared" si="6"/>
        <v>83</v>
      </c>
      <c r="W18" s="65">
        <f t="shared" si="7"/>
        <v>87.84335557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1.5</v>
      </c>
      <c r="G19" s="56">
        <v>91.0</v>
      </c>
      <c r="H19" s="56">
        <v>117.0</v>
      </c>
      <c r="I19" s="56">
        <v>165.0</v>
      </c>
      <c r="J19" s="57">
        <f t="shared" si="2"/>
        <v>92.38636364</v>
      </c>
      <c r="K19" s="56">
        <v>33.0</v>
      </c>
      <c r="L19" s="56">
        <v>55.0</v>
      </c>
      <c r="M19" s="58">
        <f t="shared" si="3"/>
        <v>86.66666667</v>
      </c>
      <c r="N19" s="59">
        <v>2.0</v>
      </c>
      <c r="O19" s="59">
        <v>4.0</v>
      </c>
      <c r="P19" s="59">
        <v>98.0</v>
      </c>
      <c r="Q19" s="60">
        <f t="shared" si="4"/>
        <v>97.70642202</v>
      </c>
      <c r="R19" s="61">
        <v>4.0</v>
      </c>
      <c r="S19" s="62">
        <f t="shared" si="5"/>
        <v>70</v>
      </c>
      <c r="T19" s="63">
        <v>93.0</v>
      </c>
      <c r="U19" s="63">
        <v>92.0</v>
      </c>
      <c r="V19" s="64">
        <f t="shared" si="6"/>
        <v>96.25</v>
      </c>
      <c r="W19" s="65">
        <f t="shared" si="7"/>
        <v>92.08020573</v>
      </c>
      <c r="X19" s="65">
        <f>VLOOKUP(W19,'Grade Range'!$A$2:$B$11,2)</f>
        <v>1.5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2.25</v>
      </c>
      <c r="G20" s="56">
        <v>70.0</v>
      </c>
      <c r="H20" s="56">
        <v>102.0</v>
      </c>
      <c r="I20" s="56">
        <v>137.0</v>
      </c>
      <c r="J20" s="57">
        <f t="shared" si="2"/>
        <v>85.11363636</v>
      </c>
      <c r="K20" s="56">
        <v>52.0</v>
      </c>
      <c r="L20" s="56">
        <v>36.0</v>
      </c>
      <c r="M20" s="58">
        <f t="shared" si="3"/>
        <v>86.66666667</v>
      </c>
      <c r="N20" s="59">
        <v>1.0</v>
      </c>
      <c r="O20" s="59">
        <v>5.0</v>
      </c>
      <c r="P20" s="59">
        <v>70.0</v>
      </c>
      <c r="Q20" s="60">
        <f t="shared" si="4"/>
        <v>84.86238532</v>
      </c>
      <c r="R20" s="61">
        <v>9.0</v>
      </c>
      <c r="S20" s="62">
        <f t="shared" si="5"/>
        <v>95</v>
      </c>
      <c r="T20" s="63">
        <v>67.0</v>
      </c>
      <c r="U20" s="63">
        <v>61.0</v>
      </c>
      <c r="V20" s="64">
        <f t="shared" si="6"/>
        <v>82</v>
      </c>
      <c r="W20" s="65">
        <f t="shared" si="7"/>
        <v>84.94678204</v>
      </c>
      <c r="X20" s="65">
        <f>VLOOKUP(W20,'Grade Range'!$A$2:$B$11,2)</f>
        <v>2.25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88.0</v>
      </c>
      <c r="H21" s="56">
        <v>73.0</v>
      </c>
      <c r="I21" s="56">
        <v>196.0</v>
      </c>
      <c r="J21" s="57">
        <f t="shared" si="2"/>
        <v>90.56818182</v>
      </c>
      <c r="K21" s="56">
        <v>40.0</v>
      </c>
      <c r="L21" s="56">
        <v>59.0</v>
      </c>
      <c r="M21" s="58">
        <f t="shared" si="3"/>
        <v>91.25</v>
      </c>
      <c r="N21" s="59">
        <v>2.0</v>
      </c>
      <c r="O21" s="59">
        <v>6.0</v>
      </c>
      <c r="P21" s="59">
        <v>63.0</v>
      </c>
      <c r="Q21" s="60">
        <f t="shared" si="4"/>
        <v>82.56880734</v>
      </c>
      <c r="R21" s="61">
        <v>7.0</v>
      </c>
      <c r="S21" s="62">
        <f t="shared" si="5"/>
        <v>85</v>
      </c>
      <c r="T21" s="63">
        <v>83.0</v>
      </c>
      <c r="U21" s="63">
        <v>72.0</v>
      </c>
      <c r="V21" s="64">
        <f t="shared" si="6"/>
        <v>88.75</v>
      </c>
      <c r="W21" s="65">
        <f t="shared" si="7"/>
        <v>88.68077565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110.0</v>
      </c>
      <c r="H22" s="56">
        <v>112.0</v>
      </c>
      <c r="I22" s="56">
        <v>175.0</v>
      </c>
      <c r="J22" s="57">
        <f t="shared" si="2"/>
        <v>95.11363636</v>
      </c>
      <c r="K22" s="56">
        <v>47.0</v>
      </c>
      <c r="L22" s="56">
        <v>38.0</v>
      </c>
      <c r="M22" s="58">
        <f t="shared" si="3"/>
        <v>85.41666667</v>
      </c>
      <c r="N22" s="59">
        <v>1.0</v>
      </c>
      <c r="O22" s="59">
        <v>7.0</v>
      </c>
      <c r="P22" s="59">
        <v>78.0</v>
      </c>
      <c r="Q22" s="60">
        <f t="shared" si="4"/>
        <v>89.44954128</v>
      </c>
      <c r="R22" s="61">
        <v>6.0</v>
      </c>
      <c r="S22" s="62">
        <f t="shared" si="5"/>
        <v>80</v>
      </c>
      <c r="T22" s="63">
        <v>96.0</v>
      </c>
      <c r="U22" s="63">
        <v>69.0</v>
      </c>
      <c r="V22" s="64">
        <f t="shared" si="6"/>
        <v>91.25</v>
      </c>
      <c r="W22" s="65">
        <f t="shared" si="7"/>
        <v>90.40985544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74.0</v>
      </c>
      <c r="H23" s="56">
        <v>98.0</v>
      </c>
      <c r="I23" s="56">
        <v>127.0</v>
      </c>
      <c r="J23" s="57">
        <f t="shared" si="2"/>
        <v>83.97727273</v>
      </c>
      <c r="K23" s="56">
        <v>39.0</v>
      </c>
      <c r="L23" s="56">
        <v>58.0</v>
      </c>
      <c r="M23" s="58">
        <f t="shared" si="3"/>
        <v>90.41666667</v>
      </c>
      <c r="N23" s="59">
        <v>2.0</v>
      </c>
      <c r="O23" s="59">
        <v>4.0</v>
      </c>
      <c r="P23" s="59">
        <v>67.0</v>
      </c>
      <c r="Q23" s="60">
        <f t="shared" si="4"/>
        <v>83.48623853</v>
      </c>
      <c r="R23" s="61">
        <v>5.0</v>
      </c>
      <c r="S23" s="62">
        <f t="shared" si="5"/>
        <v>75</v>
      </c>
      <c r="T23" s="63">
        <v>99.0</v>
      </c>
      <c r="U23" s="63">
        <v>77.0</v>
      </c>
      <c r="V23" s="64">
        <f t="shared" si="6"/>
        <v>94</v>
      </c>
      <c r="W23" s="65">
        <f t="shared" si="7"/>
        <v>87.74945093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92.0</v>
      </c>
      <c r="H24" s="56">
        <v>84.0</v>
      </c>
      <c r="I24" s="56">
        <v>149.0</v>
      </c>
      <c r="J24" s="57">
        <f t="shared" si="2"/>
        <v>86.93181818</v>
      </c>
      <c r="K24" s="56">
        <v>35.0</v>
      </c>
      <c r="L24" s="56">
        <v>35.0</v>
      </c>
      <c r="M24" s="58">
        <f t="shared" si="3"/>
        <v>79.16666667</v>
      </c>
      <c r="N24" s="59">
        <v>1.0</v>
      </c>
      <c r="O24" s="59">
        <v>4.0</v>
      </c>
      <c r="P24" s="59">
        <v>94.0</v>
      </c>
      <c r="Q24" s="60">
        <f t="shared" si="4"/>
        <v>95.41284404</v>
      </c>
      <c r="R24" s="61">
        <v>6.0</v>
      </c>
      <c r="S24" s="62">
        <f t="shared" si="5"/>
        <v>80</v>
      </c>
      <c r="T24" s="63">
        <v>59.0</v>
      </c>
      <c r="U24" s="63">
        <v>75.0</v>
      </c>
      <c r="V24" s="64">
        <f t="shared" si="6"/>
        <v>83.5</v>
      </c>
      <c r="W24" s="65">
        <f t="shared" si="7"/>
        <v>85.27480539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1.75</v>
      </c>
      <c r="G25" s="56">
        <v>78.0</v>
      </c>
      <c r="H25" s="56">
        <v>99.0</v>
      </c>
      <c r="I25" s="56">
        <v>151.0</v>
      </c>
      <c r="J25" s="57">
        <f t="shared" si="2"/>
        <v>87.27272727</v>
      </c>
      <c r="K25" s="56">
        <v>38.0</v>
      </c>
      <c r="L25" s="56">
        <v>55.0</v>
      </c>
      <c r="M25" s="58">
        <f t="shared" si="3"/>
        <v>88.75</v>
      </c>
      <c r="N25" s="59">
        <v>2.0</v>
      </c>
      <c r="O25" s="59">
        <v>7.0</v>
      </c>
      <c r="P25" s="59">
        <v>75.0</v>
      </c>
      <c r="Q25" s="60">
        <f t="shared" si="4"/>
        <v>88.53211009</v>
      </c>
      <c r="R25" s="61">
        <v>8.0</v>
      </c>
      <c r="S25" s="62">
        <f t="shared" si="5"/>
        <v>90</v>
      </c>
      <c r="T25" s="63">
        <v>68.0</v>
      </c>
      <c r="U25" s="63">
        <v>91.0</v>
      </c>
      <c r="V25" s="64">
        <f t="shared" si="6"/>
        <v>89.75</v>
      </c>
      <c r="W25" s="65">
        <f t="shared" si="7"/>
        <v>88.6366347</v>
      </c>
      <c r="X25" s="65">
        <f>VLOOKUP(W25,'Grade Range'!$A$2:$B$11,2)</f>
        <v>1.75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71.0</v>
      </c>
      <c r="H26" s="56">
        <v>105.0</v>
      </c>
      <c r="I26" s="56">
        <v>186.0</v>
      </c>
      <c r="J26" s="57">
        <f t="shared" si="2"/>
        <v>91.13636364</v>
      </c>
      <c r="K26" s="56">
        <v>32.0</v>
      </c>
      <c r="L26" s="56">
        <v>49.0</v>
      </c>
      <c r="M26" s="58">
        <f t="shared" si="3"/>
        <v>83.75</v>
      </c>
      <c r="N26" s="59">
        <v>2.0</v>
      </c>
      <c r="O26" s="59">
        <v>6.0</v>
      </c>
      <c r="P26" s="59">
        <v>62.0</v>
      </c>
      <c r="Q26" s="60">
        <f t="shared" si="4"/>
        <v>82.11009174</v>
      </c>
      <c r="R26" s="61">
        <v>7.0</v>
      </c>
      <c r="S26" s="62">
        <f t="shared" si="5"/>
        <v>85</v>
      </c>
      <c r="T26" s="63">
        <v>79.0</v>
      </c>
      <c r="U26" s="63">
        <v>95.0</v>
      </c>
      <c r="V26" s="64">
        <f t="shared" si="6"/>
        <v>93.5</v>
      </c>
      <c r="W26" s="65">
        <f t="shared" si="7"/>
        <v>88.70742285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</v>
      </c>
      <c r="G27" s="56">
        <v>105.0</v>
      </c>
      <c r="H27" s="56">
        <v>119.0</v>
      </c>
      <c r="I27" s="56">
        <v>139.0</v>
      </c>
      <c r="J27" s="57">
        <f t="shared" si="2"/>
        <v>91.25</v>
      </c>
      <c r="K27" s="56">
        <v>31.0</v>
      </c>
      <c r="L27" s="56">
        <v>58.0</v>
      </c>
      <c r="M27" s="58">
        <f t="shared" si="3"/>
        <v>87.08333333</v>
      </c>
      <c r="N27" s="59">
        <v>1.0</v>
      </c>
      <c r="O27" s="59">
        <v>7.0</v>
      </c>
      <c r="P27" s="59">
        <v>58.0</v>
      </c>
      <c r="Q27" s="60">
        <f t="shared" si="4"/>
        <v>80.27522936</v>
      </c>
      <c r="R27" s="61">
        <v>4.0</v>
      </c>
      <c r="S27" s="62">
        <f t="shared" si="5"/>
        <v>70</v>
      </c>
      <c r="T27" s="63">
        <v>94.0</v>
      </c>
      <c r="U27" s="63">
        <v>68.0</v>
      </c>
      <c r="V27" s="64">
        <f t="shared" si="6"/>
        <v>90.5</v>
      </c>
      <c r="W27" s="65">
        <f t="shared" si="7"/>
        <v>87.48295107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66">
        <v>16.0</v>
      </c>
      <c r="B28" s="52" t="s">
        <v>25</v>
      </c>
      <c r="C28" s="53">
        <v>2.021115084E9</v>
      </c>
      <c r="D28" s="54" t="s">
        <v>41</v>
      </c>
      <c r="E28" s="54"/>
      <c r="F28" s="55">
        <f t="shared" si="1"/>
        <v>1.75</v>
      </c>
      <c r="G28" s="56">
        <v>113.0</v>
      </c>
      <c r="H28" s="56">
        <v>90.0</v>
      </c>
      <c r="I28" s="56">
        <v>173.0</v>
      </c>
      <c r="J28" s="57">
        <f t="shared" si="2"/>
        <v>92.72727273</v>
      </c>
      <c r="K28" s="56">
        <v>34.0</v>
      </c>
      <c r="L28" s="56">
        <v>38.0</v>
      </c>
      <c r="M28" s="58">
        <f t="shared" si="3"/>
        <v>80</v>
      </c>
      <c r="N28" s="59">
        <v>1.0</v>
      </c>
      <c r="O28" s="59">
        <v>5.0</v>
      </c>
      <c r="P28" s="59">
        <v>72.0</v>
      </c>
      <c r="Q28" s="60">
        <f t="shared" si="4"/>
        <v>85.77981651</v>
      </c>
      <c r="R28" s="61">
        <v>10.0</v>
      </c>
      <c r="S28" s="62">
        <f t="shared" si="5"/>
        <v>100</v>
      </c>
      <c r="T28" s="63">
        <v>85.0</v>
      </c>
      <c r="U28" s="63">
        <v>79.0</v>
      </c>
      <c r="V28" s="64">
        <f t="shared" si="6"/>
        <v>91</v>
      </c>
      <c r="W28" s="65">
        <f t="shared" si="7"/>
        <v>88.9851543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67">
        <v>17.0</v>
      </c>
      <c r="B29" s="52" t="s">
        <v>25</v>
      </c>
      <c r="C29" s="53">
        <v>2.021115039E9</v>
      </c>
      <c r="D29" s="54" t="s">
        <v>42</v>
      </c>
      <c r="E29" s="54"/>
      <c r="F29" s="55">
        <f t="shared" si="1"/>
        <v>1.75</v>
      </c>
      <c r="G29" s="56">
        <v>81.0</v>
      </c>
      <c r="H29" s="56">
        <v>63.0</v>
      </c>
      <c r="I29" s="56">
        <v>199.0</v>
      </c>
      <c r="J29" s="57">
        <f t="shared" si="2"/>
        <v>88.97727273</v>
      </c>
      <c r="K29" s="56">
        <v>56.0</v>
      </c>
      <c r="L29" s="56">
        <v>48.0</v>
      </c>
      <c r="M29" s="58">
        <f t="shared" si="3"/>
        <v>93.33333333</v>
      </c>
      <c r="N29" s="59">
        <v>2.0</v>
      </c>
      <c r="O29" s="59">
        <v>4.0</v>
      </c>
      <c r="P29" s="59">
        <v>82.0</v>
      </c>
      <c r="Q29" s="60">
        <f t="shared" si="4"/>
        <v>90.36697248</v>
      </c>
      <c r="R29" s="61">
        <v>9.0</v>
      </c>
      <c r="S29" s="62">
        <f t="shared" si="5"/>
        <v>95</v>
      </c>
      <c r="T29" s="63">
        <v>64.0</v>
      </c>
      <c r="U29" s="63">
        <v>71.0</v>
      </c>
      <c r="V29" s="64">
        <f t="shared" si="6"/>
        <v>83.75</v>
      </c>
      <c r="W29" s="65">
        <f t="shared" si="7"/>
        <v>88.78989436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67">
        <v>18.0</v>
      </c>
      <c r="B30" s="52" t="s">
        <v>25</v>
      </c>
      <c r="C30" s="53">
        <v>2.021115487E9</v>
      </c>
      <c r="D30" s="54" t="s">
        <v>43</v>
      </c>
      <c r="E30" s="54"/>
      <c r="F30" s="55">
        <f t="shared" si="1"/>
        <v>1.75</v>
      </c>
      <c r="G30" s="56">
        <v>120.0</v>
      </c>
      <c r="H30" s="56">
        <v>118.0</v>
      </c>
      <c r="I30" s="56">
        <v>142.0</v>
      </c>
      <c r="J30" s="57">
        <f t="shared" si="2"/>
        <v>93.18181818</v>
      </c>
      <c r="K30" s="56">
        <v>57.0</v>
      </c>
      <c r="L30" s="56">
        <v>49.0</v>
      </c>
      <c r="M30" s="58">
        <f t="shared" si="3"/>
        <v>94.16666667</v>
      </c>
      <c r="N30" s="59">
        <v>1.0</v>
      </c>
      <c r="O30" s="59">
        <v>7.0</v>
      </c>
      <c r="P30" s="59">
        <v>59.0</v>
      </c>
      <c r="Q30" s="60">
        <f t="shared" si="4"/>
        <v>80.73394495</v>
      </c>
      <c r="R30" s="61">
        <v>4.0</v>
      </c>
      <c r="S30" s="62">
        <f t="shared" si="5"/>
        <v>70</v>
      </c>
      <c r="T30" s="63">
        <v>91.0</v>
      </c>
      <c r="U30" s="63">
        <v>56.0</v>
      </c>
      <c r="V30" s="64">
        <f t="shared" si="6"/>
        <v>86.75</v>
      </c>
      <c r="W30" s="65">
        <f t="shared" si="7"/>
        <v>88.42297053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67">
        <v>19.0</v>
      </c>
      <c r="B31" s="52" t="s">
        <v>25</v>
      </c>
      <c r="C31" s="53">
        <v>2.021115052E9</v>
      </c>
      <c r="D31" s="54" t="s">
        <v>44</v>
      </c>
      <c r="E31" s="54"/>
      <c r="F31" s="55">
        <f t="shared" si="1"/>
        <v>2.25</v>
      </c>
      <c r="G31" s="56">
        <v>111.0</v>
      </c>
      <c r="H31" s="56">
        <v>62.0</v>
      </c>
      <c r="I31" s="56">
        <v>141.0</v>
      </c>
      <c r="J31" s="57">
        <f t="shared" si="2"/>
        <v>85.68181818</v>
      </c>
      <c r="K31" s="56">
        <v>58.0</v>
      </c>
      <c r="L31" s="56">
        <v>33.0</v>
      </c>
      <c r="M31" s="58">
        <f t="shared" si="3"/>
        <v>87.91666667</v>
      </c>
      <c r="N31" s="59">
        <v>2.0</v>
      </c>
      <c r="O31" s="59">
        <v>5.0</v>
      </c>
      <c r="P31" s="59">
        <v>50.0</v>
      </c>
      <c r="Q31" s="60">
        <f t="shared" si="4"/>
        <v>76.14678899</v>
      </c>
      <c r="R31" s="61">
        <v>10.0</v>
      </c>
      <c r="S31" s="62">
        <f t="shared" si="5"/>
        <v>100</v>
      </c>
      <c r="T31" s="63">
        <v>53.0</v>
      </c>
      <c r="U31" s="63">
        <v>82.0</v>
      </c>
      <c r="V31" s="64">
        <f t="shared" si="6"/>
        <v>83.75</v>
      </c>
      <c r="W31" s="65">
        <f t="shared" si="7"/>
        <v>84.83489714</v>
      </c>
      <c r="X31" s="65">
        <f>VLOOKUP(W31,'Grade Range'!$A$2:$B$11,2)</f>
        <v>2.25</v>
      </c>
      <c r="Y31" s="65" t="str">
        <f t="shared" si="8"/>
        <v>Passed</v>
      </c>
      <c r="Z31" s="65"/>
    </row>
    <row r="32" ht="12.0" customHeight="1">
      <c r="A32" s="67">
        <v>20.0</v>
      </c>
      <c r="B32" s="52" t="s">
        <v>25</v>
      </c>
      <c r="C32" s="53">
        <v>2.021115513E9</v>
      </c>
      <c r="D32" s="54" t="s">
        <v>45</v>
      </c>
      <c r="E32" s="54"/>
      <c r="F32" s="55">
        <f t="shared" si="1"/>
        <v>1.75</v>
      </c>
      <c r="G32" s="56">
        <v>94.0</v>
      </c>
      <c r="H32" s="56">
        <v>111.0</v>
      </c>
      <c r="I32" s="56">
        <v>172.0</v>
      </c>
      <c r="J32" s="57">
        <f t="shared" si="2"/>
        <v>92.84090909</v>
      </c>
      <c r="K32" s="56">
        <v>49.0</v>
      </c>
      <c r="L32" s="56">
        <v>43.0</v>
      </c>
      <c r="M32" s="58">
        <f t="shared" si="3"/>
        <v>88.33333333</v>
      </c>
      <c r="N32" s="59">
        <v>2.0</v>
      </c>
      <c r="O32" s="59">
        <v>4.0</v>
      </c>
      <c r="P32" s="59">
        <v>85.0</v>
      </c>
      <c r="Q32" s="60">
        <f t="shared" si="4"/>
        <v>91.74311927</v>
      </c>
      <c r="R32" s="61">
        <v>9.0</v>
      </c>
      <c r="S32" s="62">
        <f t="shared" si="5"/>
        <v>95</v>
      </c>
      <c r="T32" s="63">
        <v>65.0</v>
      </c>
      <c r="U32" s="63">
        <v>83.0</v>
      </c>
      <c r="V32" s="64">
        <f t="shared" si="6"/>
        <v>87</v>
      </c>
      <c r="W32" s="65">
        <f t="shared" si="7"/>
        <v>90.13040728</v>
      </c>
      <c r="X32" s="65">
        <f>VLOOKUP(W32,'Grade Range'!$A$2:$B$11,2)</f>
        <v>1.75</v>
      </c>
      <c r="Y32" s="65" t="str">
        <f t="shared" si="8"/>
        <v>Passed</v>
      </c>
      <c r="Z32" s="65"/>
    </row>
    <row r="33" ht="12.0" customHeight="1">
      <c r="A33" s="67">
        <v>21.0</v>
      </c>
      <c r="B33" s="52" t="s">
        <v>25</v>
      </c>
      <c r="C33" s="53">
        <v>2.021116821E9</v>
      </c>
      <c r="D33" s="54" t="s">
        <v>46</v>
      </c>
      <c r="E33" s="54"/>
      <c r="F33" s="55">
        <f t="shared" si="1"/>
        <v>2</v>
      </c>
      <c r="G33" s="56">
        <v>95.0</v>
      </c>
      <c r="H33" s="56">
        <v>71.0</v>
      </c>
      <c r="I33" s="56">
        <v>163.0</v>
      </c>
      <c r="J33" s="57">
        <f t="shared" si="2"/>
        <v>87.38636364</v>
      </c>
      <c r="K33" s="56">
        <v>54.0</v>
      </c>
      <c r="L33" s="56">
        <v>40.0</v>
      </c>
      <c r="M33" s="58">
        <f t="shared" si="3"/>
        <v>89.16666667</v>
      </c>
      <c r="N33" s="59">
        <v>1.0</v>
      </c>
      <c r="O33" s="59">
        <v>7.0</v>
      </c>
      <c r="P33" s="59">
        <v>80.0</v>
      </c>
      <c r="Q33" s="60">
        <f t="shared" si="4"/>
        <v>90.36697248</v>
      </c>
      <c r="R33" s="61">
        <v>4.0</v>
      </c>
      <c r="S33" s="62">
        <f t="shared" si="5"/>
        <v>70</v>
      </c>
      <c r="T33" s="63">
        <v>71.0</v>
      </c>
      <c r="U33" s="63">
        <v>55.0</v>
      </c>
      <c r="V33" s="64">
        <f t="shared" si="6"/>
        <v>81.5</v>
      </c>
      <c r="W33" s="65">
        <f t="shared" si="7"/>
        <v>85.5542883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67">
        <v>22.0</v>
      </c>
      <c r="B34" s="52" t="s">
        <v>25</v>
      </c>
      <c r="C34" s="68">
        <v>2.021117155E9</v>
      </c>
      <c r="D34" s="54" t="s">
        <v>47</v>
      </c>
      <c r="E34" s="54"/>
      <c r="F34" s="55">
        <f t="shared" si="1"/>
        <v>1.75</v>
      </c>
      <c r="G34" s="56">
        <v>89.0</v>
      </c>
      <c r="H34" s="56">
        <v>83.0</v>
      </c>
      <c r="I34" s="56">
        <v>189.0</v>
      </c>
      <c r="J34" s="57">
        <f t="shared" si="2"/>
        <v>91.02272727</v>
      </c>
      <c r="K34" s="56">
        <v>42.0</v>
      </c>
      <c r="L34" s="56">
        <v>33.0</v>
      </c>
      <c r="M34" s="58">
        <f t="shared" si="3"/>
        <v>81.25</v>
      </c>
      <c r="N34" s="59">
        <v>1.0</v>
      </c>
      <c r="O34" s="59">
        <v>5.0</v>
      </c>
      <c r="P34" s="59">
        <v>90.0</v>
      </c>
      <c r="Q34" s="60">
        <f t="shared" si="4"/>
        <v>94.03669725</v>
      </c>
      <c r="R34" s="61">
        <v>9.0</v>
      </c>
      <c r="S34" s="62">
        <f t="shared" si="5"/>
        <v>95</v>
      </c>
      <c r="T34" s="63">
        <v>89.0</v>
      </c>
      <c r="U34" s="63">
        <v>62.0</v>
      </c>
      <c r="V34" s="64">
        <f t="shared" si="6"/>
        <v>87.75</v>
      </c>
      <c r="W34" s="65">
        <f t="shared" si="7"/>
        <v>88.73732277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67">
        <v>23.0</v>
      </c>
      <c r="B35" s="52" t="s">
        <v>25</v>
      </c>
      <c r="C35" s="53">
        <v>2.021115281E9</v>
      </c>
      <c r="D35" s="54" t="s">
        <v>48</v>
      </c>
      <c r="E35" s="54"/>
      <c r="F35" s="55">
        <f t="shared" si="1"/>
        <v>2.25</v>
      </c>
      <c r="G35" s="56">
        <v>82.0</v>
      </c>
      <c r="H35" s="56">
        <v>69.0</v>
      </c>
      <c r="I35" s="56">
        <v>198.0</v>
      </c>
      <c r="J35" s="57">
        <f t="shared" si="2"/>
        <v>89.65909091</v>
      </c>
      <c r="K35" s="56">
        <v>30.0</v>
      </c>
      <c r="L35" s="56">
        <v>50.0</v>
      </c>
      <c r="M35" s="58">
        <f t="shared" si="3"/>
        <v>83.33333333</v>
      </c>
      <c r="N35" s="59">
        <v>1.0</v>
      </c>
      <c r="O35" s="59">
        <v>4.0</v>
      </c>
      <c r="P35" s="59">
        <v>66.0</v>
      </c>
      <c r="Q35" s="60">
        <f t="shared" si="4"/>
        <v>82.56880734</v>
      </c>
      <c r="R35" s="61">
        <v>8.0</v>
      </c>
      <c r="S35" s="62">
        <f t="shared" si="5"/>
        <v>90</v>
      </c>
      <c r="T35" s="63">
        <v>60.0</v>
      </c>
      <c r="U35" s="63">
        <v>63.0</v>
      </c>
      <c r="V35" s="64">
        <f t="shared" si="6"/>
        <v>80.75</v>
      </c>
      <c r="W35" s="65">
        <f t="shared" si="7"/>
        <v>84.67471504</v>
      </c>
      <c r="X35" s="65">
        <f>VLOOKUP(W35,'Grade Range'!$A$2:$B$11,2)</f>
        <v>2.25</v>
      </c>
      <c r="Y35" s="65" t="str">
        <f t="shared" si="8"/>
        <v>Passed</v>
      </c>
      <c r="Z35" s="65"/>
    </row>
    <row r="36" ht="12.0" customHeight="1">
      <c r="A36" s="67">
        <v>24.0</v>
      </c>
      <c r="B36" s="52" t="s">
        <v>25</v>
      </c>
      <c r="C36" s="53">
        <v>2.021115423E9</v>
      </c>
      <c r="D36" s="54" t="s">
        <v>49</v>
      </c>
      <c r="E36" s="54"/>
      <c r="F36" s="55">
        <f t="shared" si="1"/>
        <v>1.75</v>
      </c>
      <c r="G36" s="56">
        <v>90.0</v>
      </c>
      <c r="H36" s="56">
        <v>89.0</v>
      </c>
      <c r="I36" s="56">
        <v>180.0</v>
      </c>
      <c r="J36" s="57">
        <f t="shared" si="2"/>
        <v>90.79545455</v>
      </c>
      <c r="K36" s="56">
        <v>36.0</v>
      </c>
      <c r="L36" s="56">
        <v>45.0</v>
      </c>
      <c r="M36" s="58">
        <f t="shared" si="3"/>
        <v>83.75</v>
      </c>
      <c r="N36" s="59">
        <v>2.0</v>
      </c>
      <c r="O36" s="59">
        <v>4.0</v>
      </c>
      <c r="P36" s="59">
        <v>68.0</v>
      </c>
      <c r="Q36" s="60">
        <f t="shared" si="4"/>
        <v>83.94495413</v>
      </c>
      <c r="R36" s="61">
        <v>5.0</v>
      </c>
      <c r="S36" s="62">
        <f t="shared" si="5"/>
        <v>75</v>
      </c>
      <c r="T36" s="63">
        <v>97.0</v>
      </c>
      <c r="U36" s="63">
        <v>76.0</v>
      </c>
      <c r="V36" s="64">
        <f t="shared" si="6"/>
        <v>93.25</v>
      </c>
      <c r="W36" s="65">
        <f t="shared" si="7"/>
        <v>88.30537948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67">
        <v>25.0</v>
      </c>
      <c r="B37" s="52" t="s">
        <v>25</v>
      </c>
      <c r="C37" s="53">
        <v>2.02111495E9</v>
      </c>
      <c r="D37" s="54" t="s">
        <v>50</v>
      </c>
      <c r="E37" s="54"/>
      <c r="F37" s="55">
        <f t="shared" si="1"/>
        <v>1.75</v>
      </c>
      <c r="G37" s="56">
        <v>112.0</v>
      </c>
      <c r="H37" s="56">
        <v>114.0</v>
      </c>
      <c r="I37" s="56">
        <v>168.0</v>
      </c>
      <c r="J37" s="57">
        <f t="shared" si="2"/>
        <v>94.77272727</v>
      </c>
      <c r="K37" s="56">
        <v>53.0</v>
      </c>
      <c r="L37" s="56">
        <v>54.0</v>
      </c>
      <c r="M37" s="58">
        <f t="shared" si="3"/>
        <v>94.58333333</v>
      </c>
      <c r="N37" s="59">
        <v>1.0</v>
      </c>
      <c r="O37" s="59">
        <v>5.0</v>
      </c>
      <c r="P37" s="59">
        <v>73.0</v>
      </c>
      <c r="Q37" s="60">
        <f t="shared" si="4"/>
        <v>86.23853211</v>
      </c>
      <c r="R37" s="61">
        <v>8.0</v>
      </c>
      <c r="S37" s="62">
        <f t="shared" si="5"/>
        <v>90</v>
      </c>
      <c r="T37" s="63">
        <v>55.0</v>
      </c>
      <c r="U37" s="63">
        <v>84.0</v>
      </c>
      <c r="V37" s="64">
        <f t="shared" si="6"/>
        <v>84.75</v>
      </c>
      <c r="W37" s="65">
        <f t="shared" si="7"/>
        <v>90.20926466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67">
        <v>26.0</v>
      </c>
      <c r="B38" s="52" t="s">
        <v>25</v>
      </c>
      <c r="C38" s="53">
        <v>2.021115369E9</v>
      </c>
      <c r="D38" s="54" t="s">
        <v>51</v>
      </c>
      <c r="E38" s="54"/>
      <c r="F38" s="55">
        <f t="shared" si="1"/>
        <v>2.25</v>
      </c>
      <c r="G38" s="56">
        <v>79.0</v>
      </c>
      <c r="H38" s="56">
        <v>101.0</v>
      </c>
      <c r="I38" s="56">
        <v>140.0</v>
      </c>
      <c r="J38" s="57">
        <f t="shared" si="2"/>
        <v>86.36363636</v>
      </c>
      <c r="K38" s="56">
        <v>36.0</v>
      </c>
      <c r="L38" s="56">
        <v>31.0</v>
      </c>
      <c r="M38" s="58">
        <f t="shared" si="3"/>
        <v>77.91666667</v>
      </c>
      <c r="N38" s="59">
        <v>2.0</v>
      </c>
      <c r="O38" s="59">
        <v>7.0</v>
      </c>
      <c r="P38" s="59">
        <v>61.0</v>
      </c>
      <c r="Q38" s="60">
        <f t="shared" si="4"/>
        <v>82.11009174</v>
      </c>
      <c r="R38" s="61">
        <v>5.0</v>
      </c>
      <c r="S38" s="62">
        <f t="shared" si="5"/>
        <v>75</v>
      </c>
      <c r="T38" s="63">
        <v>75.0</v>
      </c>
      <c r="U38" s="63">
        <v>67.0</v>
      </c>
      <c r="V38" s="64">
        <f t="shared" si="6"/>
        <v>85.5</v>
      </c>
      <c r="W38" s="65">
        <f t="shared" si="7"/>
        <v>83.208938</v>
      </c>
      <c r="X38" s="65">
        <f>VLOOKUP(W38,'Grade Range'!$A$2:$B$11,2)</f>
        <v>2.25</v>
      </c>
      <c r="Y38" s="65" t="str">
        <f t="shared" si="8"/>
        <v>Passed</v>
      </c>
      <c r="Z38" s="65"/>
    </row>
    <row r="39" ht="12.0" customHeight="1">
      <c r="A39" s="67">
        <v>27.0</v>
      </c>
      <c r="B39" s="52" t="s">
        <v>25</v>
      </c>
      <c r="C39" s="53">
        <v>2.021114974E9</v>
      </c>
      <c r="D39" s="54" t="s">
        <v>52</v>
      </c>
      <c r="E39" s="54"/>
      <c r="F39" s="55">
        <f t="shared" si="1"/>
        <v>2</v>
      </c>
      <c r="G39" s="56">
        <v>114.0</v>
      </c>
      <c r="H39" s="56">
        <v>109.0</v>
      </c>
      <c r="I39" s="56">
        <v>123.0</v>
      </c>
      <c r="J39" s="57">
        <f t="shared" si="2"/>
        <v>89.31818182</v>
      </c>
      <c r="K39" s="56">
        <v>47.0</v>
      </c>
      <c r="L39" s="56">
        <v>31.0</v>
      </c>
      <c r="M39" s="58">
        <f t="shared" si="3"/>
        <v>82.5</v>
      </c>
      <c r="N39" s="59">
        <v>1.0</v>
      </c>
      <c r="O39" s="59">
        <v>6.0</v>
      </c>
      <c r="P39" s="59">
        <v>95.0</v>
      </c>
      <c r="Q39" s="60">
        <f t="shared" si="4"/>
        <v>96.78899083</v>
      </c>
      <c r="R39" s="61">
        <v>10.0</v>
      </c>
      <c r="S39" s="62">
        <f t="shared" si="5"/>
        <v>100</v>
      </c>
      <c r="T39" s="63">
        <v>72.0</v>
      </c>
      <c r="U39" s="63">
        <v>50.0</v>
      </c>
      <c r="V39" s="64">
        <f t="shared" si="6"/>
        <v>80.5</v>
      </c>
      <c r="W39" s="65">
        <f t="shared" si="7"/>
        <v>86.96380317</v>
      </c>
      <c r="X39" s="65">
        <f>VLOOKUP(W39,'Grade Range'!$A$2:$B$11,2)</f>
        <v>2</v>
      </c>
      <c r="Y39" s="65" t="str">
        <f t="shared" si="8"/>
        <v>Passed</v>
      </c>
      <c r="Z39" s="65"/>
    </row>
    <row r="40" ht="12.0" customHeight="1">
      <c r="A40" s="67">
        <v>28.0</v>
      </c>
      <c r="B40" s="52" t="s">
        <v>25</v>
      </c>
      <c r="C40" s="53">
        <v>2.021115435E9</v>
      </c>
      <c r="D40" s="54" t="s">
        <v>53</v>
      </c>
      <c r="E40" s="54"/>
      <c r="F40" s="55">
        <f t="shared" si="1"/>
        <v>2.25</v>
      </c>
      <c r="G40" s="56">
        <v>77.0</v>
      </c>
      <c r="H40" s="56">
        <v>67.0</v>
      </c>
      <c r="I40" s="56">
        <v>184.0</v>
      </c>
      <c r="J40" s="57">
        <f t="shared" si="2"/>
        <v>87.27272727</v>
      </c>
      <c r="K40" s="56">
        <v>51.0</v>
      </c>
      <c r="L40" s="56">
        <v>34.0</v>
      </c>
      <c r="M40" s="58">
        <f t="shared" si="3"/>
        <v>85.41666667</v>
      </c>
      <c r="N40" s="59">
        <v>1.0</v>
      </c>
      <c r="O40" s="59">
        <v>4.0</v>
      </c>
      <c r="P40" s="59">
        <v>77.0</v>
      </c>
      <c r="Q40" s="60">
        <f t="shared" si="4"/>
        <v>87.6146789</v>
      </c>
      <c r="R40" s="61">
        <v>10.0</v>
      </c>
      <c r="S40" s="62">
        <f t="shared" si="5"/>
        <v>100</v>
      </c>
      <c r="T40" s="63">
        <v>51.0</v>
      </c>
      <c r="U40" s="63">
        <v>54.0</v>
      </c>
      <c r="V40" s="64">
        <f t="shared" si="6"/>
        <v>76.25</v>
      </c>
      <c r="W40" s="65">
        <f t="shared" si="7"/>
        <v>84.28235335</v>
      </c>
      <c r="X40" s="65">
        <f>VLOOKUP(W40,'Grade Range'!$A$2:$B$11,2)</f>
        <v>2.25</v>
      </c>
      <c r="Y40" s="65" t="str">
        <f t="shared" si="8"/>
        <v>Passed</v>
      </c>
      <c r="Z40" s="65"/>
    </row>
    <row r="41" ht="12.0" customHeight="1">
      <c r="A41" s="67">
        <v>29.0</v>
      </c>
      <c r="B41" s="52" t="s">
        <v>25</v>
      </c>
      <c r="C41" s="53">
        <v>2.021115436E9</v>
      </c>
      <c r="D41" s="54" t="s">
        <v>54</v>
      </c>
      <c r="E41" s="54"/>
      <c r="F41" s="55">
        <f t="shared" si="1"/>
        <v>1.5</v>
      </c>
      <c r="G41" s="56">
        <v>83.0</v>
      </c>
      <c r="H41" s="56">
        <v>65.0</v>
      </c>
      <c r="I41" s="56">
        <v>195.0</v>
      </c>
      <c r="J41" s="57">
        <f t="shared" si="2"/>
        <v>88.97727273</v>
      </c>
      <c r="K41" s="56">
        <v>56.0</v>
      </c>
      <c r="L41" s="56">
        <v>53.0</v>
      </c>
      <c r="M41" s="58">
        <f t="shared" si="3"/>
        <v>95.41666667</v>
      </c>
      <c r="N41" s="59">
        <v>2.0</v>
      </c>
      <c r="O41" s="59">
        <v>4.0</v>
      </c>
      <c r="P41" s="59">
        <v>97.0</v>
      </c>
      <c r="Q41" s="60">
        <f t="shared" si="4"/>
        <v>97.24770642</v>
      </c>
      <c r="R41" s="61">
        <v>8.0</v>
      </c>
      <c r="S41" s="62">
        <f t="shared" si="5"/>
        <v>90</v>
      </c>
      <c r="T41" s="63">
        <v>86.0</v>
      </c>
      <c r="U41" s="63">
        <v>66.0</v>
      </c>
      <c r="V41" s="64">
        <f t="shared" si="6"/>
        <v>88</v>
      </c>
      <c r="W41" s="65">
        <f t="shared" si="7"/>
        <v>91.26367111</v>
      </c>
      <c r="X41" s="65">
        <f>VLOOKUP(W41,'Grade Range'!$A$2:$B$11,2)</f>
        <v>1.5</v>
      </c>
      <c r="Y41" s="65" t="str">
        <f t="shared" si="8"/>
        <v>Passed</v>
      </c>
      <c r="Z41" s="65"/>
    </row>
    <row r="42" ht="12.0" customHeight="1">
      <c r="A42" s="67">
        <v>30.0</v>
      </c>
      <c r="B42" s="52" t="s">
        <v>25</v>
      </c>
      <c r="C42" s="53">
        <v>2.02111529E9</v>
      </c>
      <c r="D42" s="54" t="s">
        <v>55</v>
      </c>
      <c r="E42" s="54"/>
      <c r="F42" s="55">
        <f t="shared" si="1"/>
        <v>2</v>
      </c>
      <c r="G42" s="56">
        <v>104.0</v>
      </c>
      <c r="H42" s="56">
        <v>100.0</v>
      </c>
      <c r="I42" s="56">
        <v>171.0</v>
      </c>
      <c r="J42" s="57">
        <f t="shared" si="2"/>
        <v>92.61363636</v>
      </c>
      <c r="K42" s="56">
        <v>41.0</v>
      </c>
      <c r="L42" s="56">
        <v>57.0</v>
      </c>
      <c r="M42" s="58">
        <f t="shared" si="3"/>
        <v>90.83333333</v>
      </c>
      <c r="N42" s="59">
        <v>2.0</v>
      </c>
      <c r="O42" s="59">
        <v>7.0</v>
      </c>
      <c r="P42" s="59">
        <v>53.0</v>
      </c>
      <c r="Q42" s="60">
        <f t="shared" si="4"/>
        <v>78.44036697</v>
      </c>
      <c r="R42" s="61">
        <v>5.0</v>
      </c>
      <c r="S42" s="62">
        <f t="shared" si="5"/>
        <v>75</v>
      </c>
      <c r="T42" s="63">
        <v>77.0</v>
      </c>
      <c r="U42" s="63">
        <v>57.0</v>
      </c>
      <c r="V42" s="64">
        <f t="shared" si="6"/>
        <v>83.5</v>
      </c>
      <c r="W42" s="65">
        <f t="shared" si="7"/>
        <v>86.51681262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67">
        <v>31.0</v>
      </c>
      <c r="B43" s="52" t="s">
        <v>25</v>
      </c>
      <c r="C43" s="53">
        <v>2.021114912E9</v>
      </c>
      <c r="D43" s="54" t="s">
        <v>56</v>
      </c>
      <c r="E43" s="54"/>
      <c r="F43" s="55">
        <f t="shared" si="1"/>
        <v>1.75</v>
      </c>
      <c r="G43" s="56">
        <v>115.0</v>
      </c>
      <c r="H43" s="56">
        <v>77.0</v>
      </c>
      <c r="I43" s="56">
        <v>160.0</v>
      </c>
      <c r="J43" s="57">
        <f t="shared" si="2"/>
        <v>90</v>
      </c>
      <c r="K43" s="56">
        <v>46.0</v>
      </c>
      <c r="L43" s="56">
        <v>50.0</v>
      </c>
      <c r="M43" s="58">
        <f t="shared" si="3"/>
        <v>90</v>
      </c>
      <c r="N43" s="59">
        <v>2.0</v>
      </c>
      <c r="O43" s="59">
        <v>5.0</v>
      </c>
      <c r="P43" s="59">
        <v>100.0</v>
      </c>
      <c r="Q43" s="60">
        <f t="shared" si="4"/>
        <v>99.08256881</v>
      </c>
      <c r="R43" s="61">
        <v>8.0</v>
      </c>
      <c r="S43" s="62">
        <f t="shared" si="5"/>
        <v>90</v>
      </c>
      <c r="T43" s="63">
        <v>54.0</v>
      </c>
      <c r="U43" s="63">
        <v>97.0</v>
      </c>
      <c r="V43" s="64">
        <f t="shared" si="6"/>
        <v>87.75</v>
      </c>
      <c r="W43" s="65">
        <f t="shared" si="7"/>
        <v>90.68738532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67">
        <v>32.0</v>
      </c>
      <c r="B44" s="52" t="s">
        <v>25</v>
      </c>
      <c r="C44" s="53">
        <v>2.021115275E9</v>
      </c>
      <c r="D44" s="54" t="s">
        <v>57</v>
      </c>
      <c r="E44" s="54"/>
      <c r="F44" s="55">
        <f t="shared" si="1"/>
        <v>2</v>
      </c>
      <c r="G44" s="56">
        <v>119.0</v>
      </c>
      <c r="H44" s="56">
        <v>80.0</v>
      </c>
      <c r="I44" s="56">
        <v>178.0</v>
      </c>
      <c r="J44" s="57">
        <f t="shared" si="2"/>
        <v>92.84090909</v>
      </c>
      <c r="K44" s="56">
        <v>47.0</v>
      </c>
      <c r="L44" s="56">
        <v>55.0</v>
      </c>
      <c r="M44" s="58">
        <f t="shared" si="3"/>
        <v>92.5</v>
      </c>
      <c r="N44" s="59">
        <v>1.0</v>
      </c>
      <c r="O44" s="59">
        <v>7.0</v>
      </c>
      <c r="P44" s="59">
        <v>56.0</v>
      </c>
      <c r="Q44" s="60">
        <f t="shared" si="4"/>
        <v>79.35779817</v>
      </c>
      <c r="R44" s="61">
        <v>7.0</v>
      </c>
      <c r="S44" s="62">
        <f t="shared" si="5"/>
        <v>85</v>
      </c>
      <c r="T44" s="63">
        <v>52.0</v>
      </c>
      <c r="U44" s="63">
        <v>52.0</v>
      </c>
      <c r="V44" s="64">
        <f t="shared" si="6"/>
        <v>76</v>
      </c>
      <c r="W44" s="65">
        <f t="shared" si="7"/>
        <v>85.30594245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46"/>
      <c r="B45" s="46"/>
      <c r="C45" s="69"/>
      <c r="D45" s="70"/>
      <c r="E45" s="70"/>
      <c r="F45" s="71"/>
      <c r="G45" s="72"/>
      <c r="H45" s="72"/>
      <c r="I45" s="72"/>
      <c r="J45" s="73"/>
      <c r="K45" s="74"/>
      <c r="L45" s="74"/>
      <c r="M45" s="75"/>
      <c r="N45" s="76"/>
      <c r="O45" s="76"/>
      <c r="P45" s="76"/>
      <c r="Q45" s="77"/>
      <c r="R45" s="78"/>
      <c r="S45" s="79"/>
      <c r="T45" s="80"/>
      <c r="U45" s="80"/>
      <c r="V45" s="81"/>
      <c r="W45" s="82"/>
      <c r="X45" s="82"/>
      <c r="Y45" s="82"/>
      <c r="Z45" s="82"/>
    </row>
    <row r="46" ht="12.0" customHeight="1">
      <c r="A46" s="83" t="s">
        <v>58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6"/>
    </row>
    <row r="47" ht="12.0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2:$Z$44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6:Z46"/>
  </mergeCells>
  <conditionalFormatting sqref="Y1:Y39 Y41:Y999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59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60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5" t="s">
        <v>62</v>
      </c>
      <c r="H9" s="16"/>
      <c r="I9" s="85" t="s">
        <v>63</v>
      </c>
      <c r="J9" s="16"/>
      <c r="K9" s="85" t="s">
        <v>64</v>
      </c>
      <c r="L9" s="16"/>
      <c r="M9" s="85" t="s">
        <v>65</v>
      </c>
      <c r="N9" s="16"/>
      <c r="O9" s="86" t="s">
        <v>66</v>
      </c>
      <c r="P9" s="87" t="s">
        <v>67</v>
      </c>
      <c r="Q9" s="16"/>
      <c r="R9" s="87" t="s">
        <v>68</v>
      </c>
      <c r="S9" s="16"/>
      <c r="T9" s="87" t="s">
        <v>69</v>
      </c>
      <c r="U9" s="16"/>
      <c r="V9" s="87" t="s">
        <v>70</v>
      </c>
      <c r="W9" s="16"/>
      <c r="X9" s="87" t="s">
        <v>71</v>
      </c>
      <c r="Y9" s="16"/>
      <c r="Z9" s="87" t="s">
        <v>72</v>
      </c>
      <c r="AA9" s="16"/>
      <c r="AB9" s="87" t="s">
        <v>73</v>
      </c>
      <c r="AC9" s="16"/>
      <c r="AD9" s="87" t="s">
        <v>74</v>
      </c>
      <c r="AE9" s="16"/>
      <c r="AF9" s="87" t="s">
        <v>75</v>
      </c>
      <c r="AG9" s="16"/>
      <c r="AH9" s="86" t="s">
        <v>76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2">
        <v>0.4</v>
      </c>
      <c r="I11" s="33">
        <v>100.0</v>
      </c>
      <c r="J11" s="92">
        <v>0.4</v>
      </c>
      <c r="K11" s="33">
        <v>100.0</v>
      </c>
      <c r="L11" s="92">
        <v>0.1</v>
      </c>
      <c r="M11" s="33">
        <v>100.0</v>
      </c>
      <c r="N11" s="92">
        <v>0.1</v>
      </c>
      <c r="O11" s="93"/>
      <c r="P11" s="33">
        <v>100.0</v>
      </c>
      <c r="Q11" s="94">
        <v>0.125</v>
      </c>
      <c r="R11" s="33">
        <v>100.0</v>
      </c>
      <c r="S11" s="95">
        <v>0.1</v>
      </c>
      <c r="T11" s="33">
        <v>100.0</v>
      </c>
      <c r="U11" s="94">
        <v>0.075</v>
      </c>
      <c r="V11" s="33">
        <v>100.0</v>
      </c>
      <c r="W11" s="95">
        <v>0.15</v>
      </c>
      <c r="X11" s="33">
        <v>100.0</v>
      </c>
      <c r="Y11" s="95">
        <v>0.15</v>
      </c>
      <c r="Z11" s="33">
        <v>100.0</v>
      </c>
      <c r="AA11" s="94">
        <v>0.075</v>
      </c>
      <c r="AB11" s="33">
        <v>100.0</v>
      </c>
      <c r="AC11" s="95">
        <v>0.1</v>
      </c>
      <c r="AD11" s="33">
        <v>100.0</v>
      </c>
      <c r="AE11" s="94">
        <v>0.125</v>
      </c>
      <c r="AF11" s="33">
        <v>100.0</v>
      </c>
      <c r="AG11" s="95">
        <v>0.1</v>
      </c>
      <c r="AH11" s="93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6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6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7"/>
      <c r="D13" s="98" t="s">
        <v>77</v>
      </c>
      <c r="E13" s="99"/>
      <c r="F13" s="55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7"/>
      <c r="D14" s="111" t="s">
        <v>78</v>
      </c>
      <c r="E14" s="99"/>
      <c r="F14" s="55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7"/>
      <c r="D15" s="111" t="s">
        <v>79</v>
      </c>
      <c r="E15" s="99"/>
      <c r="F15" s="55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7"/>
      <c r="D16" s="111" t="s">
        <v>80</v>
      </c>
      <c r="E16" s="99"/>
      <c r="F16" s="55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7"/>
      <c r="D17" s="111" t="s">
        <v>81</v>
      </c>
      <c r="E17" s="99"/>
      <c r="F17" s="55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7"/>
      <c r="D18" s="111" t="s">
        <v>82</v>
      </c>
      <c r="E18" s="99"/>
      <c r="F18" s="55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7"/>
      <c r="D19" s="111" t="s">
        <v>83</v>
      </c>
      <c r="E19" s="99"/>
      <c r="F19" s="55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7"/>
      <c r="D20" s="111" t="s">
        <v>84</v>
      </c>
      <c r="E20" s="99"/>
      <c r="F20" s="55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7"/>
      <c r="D21" s="111" t="s">
        <v>85</v>
      </c>
      <c r="E21" s="99"/>
      <c r="F21" s="55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7"/>
      <c r="D22" s="111" t="s">
        <v>86</v>
      </c>
      <c r="E22" s="99"/>
      <c r="F22" s="55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7"/>
      <c r="D23" s="111" t="s">
        <v>87</v>
      </c>
      <c r="E23" s="99"/>
      <c r="F23" s="55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7"/>
      <c r="D24" s="111" t="s">
        <v>88</v>
      </c>
      <c r="E24" s="99"/>
      <c r="F24" s="55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2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7"/>
      <c r="D25" s="111" t="s">
        <v>89</v>
      </c>
      <c r="E25" s="99"/>
      <c r="F25" s="55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7"/>
      <c r="D26" s="111" t="s">
        <v>90</v>
      </c>
      <c r="E26" s="99"/>
      <c r="F26" s="55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7"/>
      <c r="D27" s="111" t="s">
        <v>91</v>
      </c>
      <c r="E27" s="99"/>
      <c r="F27" s="55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7"/>
      <c r="D28" s="111" t="s">
        <v>92</v>
      </c>
      <c r="E28" s="99"/>
      <c r="F28" s="55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7"/>
      <c r="D29" s="111" t="s">
        <v>93</v>
      </c>
      <c r="E29" s="99"/>
      <c r="F29" s="55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7"/>
      <c r="D30" s="111" t="s">
        <v>94</v>
      </c>
      <c r="E30" s="99"/>
      <c r="F30" s="55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7"/>
      <c r="D31" s="111" t="s">
        <v>95</v>
      </c>
      <c r="E31" s="99"/>
      <c r="F31" s="55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7"/>
      <c r="D32" s="111" t="s">
        <v>96</v>
      </c>
      <c r="E32" s="99"/>
      <c r="F32" s="55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7"/>
      <c r="D33" s="111" t="s">
        <v>97</v>
      </c>
      <c r="E33" s="99"/>
      <c r="F33" s="55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7"/>
      <c r="D34" s="111" t="s">
        <v>98</v>
      </c>
      <c r="E34" s="99"/>
      <c r="F34" s="55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7"/>
      <c r="D35" s="111" t="s">
        <v>99</v>
      </c>
      <c r="E35" s="99"/>
      <c r="F35" s="55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7"/>
      <c r="D36" s="111" t="s">
        <v>100</v>
      </c>
      <c r="E36" s="99"/>
      <c r="F36" s="55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7"/>
      <c r="D37" s="111" t="s">
        <v>101</v>
      </c>
      <c r="E37" s="99"/>
      <c r="F37" s="55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7"/>
      <c r="D38" s="111" t="s">
        <v>102</v>
      </c>
      <c r="E38" s="99"/>
      <c r="F38" s="55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7"/>
      <c r="D39" s="111" t="s">
        <v>103</v>
      </c>
      <c r="E39" s="99"/>
      <c r="F39" s="55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7"/>
      <c r="D40" s="111" t="s">
        <v>104</v>
      </c>
      <c r="E40" s="99"/>
      <c r="F40" s="55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7"/>
      <c r="D41" s="111" t="s">
        <v>105</v>
      </c>
      <c r="E41" s="99"/>
      <c r="F41" s="55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7"/>
      <c r="D42" s="111" t="s">
        <v>106</v>
      </c>
      <c r="E42" s="99"/>
      <c r="F42" s="55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7"/>
      <c r="D43" s="111" t="s">
        <v>107</v>
      </c>
      <c r="E43" s="99"/>
      <c r="F43" s="55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7"/>
      <c r="D44" s="113" t="s">
        <v>108</v>
      </c>
      <c r="E44" s="99"/>
      <c r="F44" s="55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7"/>
      <c r="D45" s="113" t="s">
        <v>109</v>
      </c>
      <c r="E45" s="99"/>
      <c r="F45" s="55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9"/>
      <c r="D46" s="70"/>
      <c r="E46" s="70"/>
      <c r="F46" s="71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5">
        <f t="shared" si="17"/>
        <v>0</v>
      </c>
      <c r="AJ46" s="65">
        <f>VLOOKUP(AI46,'Grade Range'!$A$2:$B$11,2)</f>
        <v>5</v>
      </c>
      <c r="AK46" s="82"/>
      <c r="AL46" s="82"/>
    </row>
    <row r="47" ht="12.0" customHeight="1">
      <c r="A47" s="83" t="s">
        <v>58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110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111</v>
      </c>
      <c r="Q49" s="7"/>
      <c r="R49" s="7"/>
      <c r="S49" s="7"/>
      <c r="T49" s="7"/>
      <c r="U49" s="7"/>
      <c r="V49" s="7"/>
      <c r="W49" s="7"/>
      <c r="X49" s="7"/>
      <c r="Y49" s="7" t="s">
        <v>112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113</v>
      </c>
      <c r="H51" s="7"/>
      <c r="I51" s="7"/>
      <c r="J51" s="127"/>
      <c r="N51" s="7"/>
      <c r="O51" s="7"/>
      <c r="P51" s="127" t="s">
        <v>114</v>
      </c>
      <c r="V51" s="7"/>
      <c r="W51" s="7"/>
      <c r="X51" s="7"/>
      <c r="Y51" s="128" t="s">
        <v>115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116</v>
      </c>
      <c r="H52" s="131"/>
      <c r="I52" s="131"/>
      <c r="J52" s="133"/>
      <c r="N52" s="131"/>
      <c r="O52" s="131"/>
      <c r="P52" s="133" t="s">
        <v>117</v>
      </c>
      <c r="V52" s="131"/>
      <c r="W52" s="131"/>
      <c r="X52" s="131"/>
      <c r="Y52" s="131" t="s">
        <v>118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119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120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121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122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123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124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125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126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127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128</v>
      </c>
      <c r="B1" s="7" t="s">
        <v>129</v>
      </c>
      <c r="C1" s="7" t="s">
        <v>130</v>
      </c>
      <c r="D1" s="7" t="s">
        <v>131</v>
      </c>
      <c r="E1" s="7" t="s">
        <v>132</v>
      </c>
      <c r="F1" s="7" t="s">
        <v>133</v>
      </c>
      <c r="G1" s="7" t="s">
        <v>134</v>
      </c>
      <c r="H1" s="7" t="s">
        <v>135</v>
      </c>
      <c r="I1" s="7" t="s">
        <v>136</v>
      </c>
      <c r="J1" s="7" t="s">
        <v>137</v>
      </c>
      <c r="K1" s="7" t="s">
        <v>138</v>
      </c>
      <c r="L1" s="7" t="s">
        <v>139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