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Users\trici\Desktop\TRICIA\SCHOOL\4th Year\1st SEM\CAP 401 - Capstone Project and Research 2\Grading System\New folder\3rd year\2nd sem\"/>
    </mc:Choice>
  </mc:AlternateContent>
  <xr:revisionPtr revIDLastSave="0" documentId="13_ncr:1_{27AECD34-875A-470E-B257-CA9B73D07F41}" xr6:coauthVersionLast="47" xr6:coauthVersionMax="47" xr10:uidLastSave="{00000000-0000-0000-0000-000000000000}"/>
  <bookViews>
    <workbookView xWindow="-120" yWindow="-120" windowWidth="20730" windowHeight="11160" tabRatio="784" xr2:uid="{00000000-000D-0000-FFFF-FFFF00000000}"/>
  </bookViews>
  <sheets>
    <sheet name="sample" sheetId="4" r:id="rId1"/>
    <sheet name="BSIT 4O" sheetId="5" state="hidden" r:id="rId2"/>
    <sheet name="Grade Range" sheetId="3" r:id="rId3"/>
    <sheet name="Sheet1" sheetId="11" state="hidden" r:id="rId4"/>
  </sheets>
  <definedNames>
    <definedName name="_xlnm._FilterDatabase" localSheetId="1" hidden="1">'BSIT 4O'!$A$12:$AL$45</definedName>
    <definedName name="_xlnm._FilterDatabase" localSheetId="0" hidden="1">sample!$A$12:$Z$35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in3w/JJ478yg93nNh4J9TayVq1A=="/>
    </ext>
  </extLst>
</workbook>
</file>

<file path=xl/calcChain.xml><?xml version="1.0" encoding="utf-8"?>
<calcChain xmlns="http://schemas.openxmlformats.org/spreadsheetml/2006/main">
  <c r="M9" i="11" l="1"/>
  <c r="V13" i="4"/>
  <c r="S13" i="4"/>
  <c r="P11" i="4"/>
  <c r="M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13" i="4"/>
  <c r="M8" i="11"/>
  <c r="M7" i="11"/>
  <c r="M6" i="11"/>
  <c r="M5" i="11"/>
  <c r="M4" i="11"/>
  <c r="M3" i="11"/>
  <c r="AJ46" i="5"/>
  <c r="AI46" i="5"/>
  <c r="AG45" i="5"/>
  <c r="AG44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E45" i="5"/>
  <c r="AC45" i="5"/>
  <c r="AA45" i="5"/>
  <c r="Y45" i="5"/>
  <c r="AE44" i="5"/>
  <c r="AC44" i="5"/>
  <c r="AA44" i="5"/>
  <c r="Y44" i="5"/>
  <c r="AE43" i="5"/>
  <c r="AC43" i="5"/>
  <c r="AA43" i="5"/>
  <c r="Y43" i="5"/>
  <c r="AE42" i="5"/>
  <c r="AC42" i="5"/>
  <c r="AA42" i="5"/>
  <c r="Y42" i="5"/>
  <c r="AE41" i="5"/>
  <c r="AC41" i="5"/>
  <c r="AA41" i="5"/>
  <c r="Y41" i="5"/>
  <c r="AH41" i="5" s="1"/>
  <c r="AE40" i="5"/>
  <c r="AC40" i="5"/>
  <c r="AA40" i="5"/>
  <c r="Y40" i="5"/>
  <c r="AE39" i="5"/>
  <c r="AC39" i="5"/>
  <c r="AA39" i="5"/>
  <c r="Y39" i="5"/>
  <c r="AE38" i="5"/>
  <c r="AC38" i="5"/>
  <c r="AA38" i="5"/>
  <c r="Y38" i="5"/>
  <c r="AE37" i="5"/>
  <c r="AC37" i="5"/>
  <c r="AA37" i="5"/>
  <c r="Y37" i="5"/>
  <c r="AE36" i="5"/>
  <c r="AC36" i="5"/>
  <c r="AA36" i="5"/>
  <c r="Y36" i="5"/>
  <c r="AE35" i="5"/>
  <c r="AC35" i="5"/>
  <c r="AA35" i="5"/>
  <c r="Y35" i="5"/>
  <c r="AE34" i="5"/>
  <c r="AC34" i="5"/>
  <c r="AA34" i="5"/>
  <c r="Y34" i="5"/>
  <c r="AE33" i="5"/>
  <c r="AC33" i="5"/>
  <c r="AA33" i="5"/>
  <c r="Y33" i="5"/>
  <c r="AE32" i="5"/>
  <c r="AC32" i="5"/>
  <c r="AA32" i="5"/>
  <c r="Y32" i="5"/>
  <c r="AE31" i="5"/>
  <c r="AC31" i="5"/>
  <c r="AA31" i="5"/>
  <c r="Y31" i="5"/>
  <c r="AE30" i="5"/>
  <c r="AC30" i="5"/>
  <c r="AA30" i="5"/>
  <c r="Y30" i="5"/>
  <c r="AE29" i="5"/>
  <c r="AC29" i="5"/>
  <c r="AA29" i="5"/>
  <c r="Y29" i="5"/>
  <c r="AE28" i="5"/>
  <c r="AC28" i="5"/>
  <c r="AA28" i="5"/>
  <c r="Y28" i="5"/>
  <c r="AE27" i="5"/>
  <c r="AC27" i="5"/>
  <c r="AA27" i="5"/>
  <c r="Y27" i="5"/>
  <c r="AE26" i="5"/>
  <c r="AC26" i="5"/>
  <c r="AA26" i="5"/>
  <c r="Y26" i="5"/>
  <c r="AE25" i="5"/>
  <c r="AC25" i="5"/>
  <c r="AA25" i="5"/>
  <c r="Y25" i="5"/>
  <c r="AE24" i="5"/>
  <c r="AC24" i="5"/>
  <c r="AA24" i="5"/>
  <c r="Y24" i="5"/>
  <c r="AE23" i="5"/>
  <c r="AC23" i="5"/>
  <c r="AA23" i="5"/>
  <c r="Y23" i="5"/>
  <c r="AE22" i="5"/>
  <c r="AC22" i="5"/>
  <c r="AA22" i="5"/>
  <c r="Y22" i="5"/>
  <c r="AE21" i="5"/>
  <c r="AC21" i="5"/>
  <c r="AA21" i="5"/>
  <c r="Y21" i="5"/>
  <c r="AE20" i="5"/>
  <c r="AC20" i="5"/>
  <c r="AA20" i="5"/>
  <c r="Y20" i="5"/>
  <c r="AE19" i="5"/>
  <c r="AC19" i="5"/>
  <c r="AA19" i="5"/>
  <c r="Y19" i="5"/>
  <c r="AE18" i="5"/>
  <c r="AC18" i="5"/>
  <c r="AA18" i="5"/>
  <c r="Y18" i="5"/>
  <c r="AE17" i="5"/>
  <c r="AC17" i="5"/>
  <c r="AA17" i="5"/>
  <c r="Y17" i="5"/>
  <c r="AE16" i="5"/>
  <c r="AC16" i="5"/>
  <c r="AA16" i="5"/>
  <c r="Y16" i="5"/>
  <c r="AE15" i="5"/>
  <c r="AC15" i="5"/>
  <c r="AA15" i="5"/>
  <c r="Y15" i="5"/>
  <c r="AE14" i="5"/>
  <c r="AC14" i="5"/>
  <c r="AA14" i="5"/>
  <c r="Y14" i="5"/>
  <c r="AE13" i="5"/>
  <c r="AC13" i="5"/>
  <c r="AA13" i="5"/>
  <c r="Y13" i="5"/>
  <c r="W45" i="5"/>
  <c r="U45" i="5"/>
  <c r="S45" i="5"/>
  <c r="Q45" i="5"/>
  <c r="AH45" i="5" s="1"/>
  <c r="W44" i="5"/>
  <c r="U44" i="5"/>
  <c r="S44" i="5"/>
  <c r="Q44" i="5"/>
  <c r="AH44" i="5" s="1"/>
  <c r="W43" i="5"/>
  <c r="U43" i="5"/>
  <c r="S43" i="5"/>
  <c r="Q43" i="5"/>
  <c r="AH43" i="5" s="1"/>
  <c r="W42" i="5"/>
  <c r="U42" i="5"/>
  <c r="S42" i="5"/>
  <c r="Q42" i="5"/>
  <c r="AH42" i="5" s="1"/>
  <c r="W41" i="5"/>
  <c r="U41" i="5"/>
  <c r="S41" i="5"/>
  <c r="Q41" i="5"/>
  <c r="W40" i="5"/>
  <c r="U40" i="5"/>
  <c r="S40" i="5"/>
  <c r="Q40" i="5"/>
  <c r="AH40" i="5" s="1"/>
  <c r="W39" i="5"/>
  <c r="U39" i="5"/>
  <c r="S39" i="5"/>
  <c r="Q39" i="5"/>
  <c r="AH39" i="5" s="1"/>
  <c r="W38" i="5"/>
  <c r="U38" i="5"/>
  <c r="S38" i="5"/>
  <c r="Q38" i="5"/>
  <c r="AH38" i="5" s="1"/>
  <c r="W37" i="5"/>
  <c r="U37" i="5"/>
  <c r="S37" i="5"/>
  <c r="Q37" i="5"/>
  <c r="AH37" i="5" s="1"/>
  <c r="W36" i="5"/>
  <c r="U36" i="5"/>
  <c r="S36" i="5"/>
  <c r="Q36" i="5"/>
  <c r="AH36" i="5" s="1"/>
  <c r="W35" i="5"/>
  <c r="U35" i="5"/>
  <c r="S35" i="5"/>
  <c r="Q35" i="5"/>
  <c r="AH35" i="5" s="1"/>
  <c r="W34" i="5"/>
  <c r="U34" i="5"/>
  <c r="S34" i="5"/>
  <c r="Q34" i="5"/>
  <c r="AH34" i="5" s="1"/>
  <c r="W33" i="5"/>
  <c r="U33" i="5"/>
  <c r="S33" i="5"/>
  <c r="Q33" i="5"/>
  <c r="AH33" i="5" s="1"/>
  <c r="W32" i="5"/>
  <c r="U32" i="5"/>
  <c r="S32" i="5"/>
  <c r="Q32" i="5"/>
  <c r="AH32" i="5" s="1"/>
  <c r="W31" i="5"/>
  <c r="U31" i="5"/>
  <c r="S31" i="5"/>
  <c r="Q31" i="5"/>
  <c r="AH31" i="5" s="1"/>
  <c r="W30" i="5"/>
  <c r="U30" i="5"/>
  <c r="S30" i="5"/>
  <c r="Q30" i="5"/>
  <c r="AH30" i="5" s="1"/>
  <c r="W29" i="5"/>
  <c r="U29" i="5"/>
  <c r="S29" i="5"/>
  <c r="Q29" i="5"/>
  <c r="AH29" i="5" s="1"/>
  <c r="W28" i="5"/>
  <c r="U28" i="5"/>
  <c r="S28" i="5"/>
  <c r="Q28" i="5"/>
  <c r="AH28" i="5" s="1"/>
  <c r="W27" i="5"/>
  <c r="U27" i="5"/>
  <c r="S27" i="5"/>
  <c r="Q27" i="5"/>
  <c r="AH27" i="5" s="1"/>
  <c r="W26" i="5"/>
  <c r="U26" i="5"/>
  <c r="S26" i="5"/>
  <c r="Q26" i="5"/>
  <c r="AH26" i="5" s="1"/>
  <c r="W25" i="5"/>
  <c r="U25" i="5"/>
  <c r="S25" i="5"/>
  <c r="Q25" i="5"/>
  <c r="AH25" i="5" s="1"/>
  <c r="W24" i="5"/>
  <c r="U24" i="5"/>
  <c r="S24" i="5"/>
  <c r="Q24" i="5"/>
  <c r="AH24" i="5" s="1"/>
  <c r="W23" i="5"/>
  <c r="U23" i="5"/>
  <c r="S23" i="5"/>
  <c r="Q23" i="5"/>
  <c r="AH23" i="5" s="1"/>
  <c r="W22" i="5"/>
  <c r="U22" i="5"/>
  <c r="S22" i="5"/>
  <c r="Q22" i="5"/>
  <c r="AH22" i="5" s="1"/>
  <c r="W21" i="5"/>
  <c r="U21" i="5"/>
  <c r="S21" i="5"/>
  <c r="Q21" i="5"/>
  <c r="AH21" i="5" s="1"/>
  <c r="W20" i="5"/>
  <c r="U20" i="5"/>
  <c r="S20" i="5"/>
  <c r="Q20" i="5"/>
  <c r="AH20" i="5" s="1"/>
  <c r="W19" i="5"/>
  <c r="U19" i="5"/>
  <c r="S19" i="5"/>
  <c r="Q19" i="5"/>
  <c r="AH19" i="5" s="1"/>
  <c r="W18" i="5"/>
  <c r="U18" i="5"/>
  <c r="S18" i="5"/>
  <c r="Q18" i="5"/>
  <c r="AH18" i="5" s="1"/>
  <c r="W17" i="5"/>
  <c r="U17" i="5"/>
  <c r="S17" i="5"/>
  <c r="Q17" i="5"/>
  <c r="AH17" i="5" s="1"/>
  <c r="W16" i="5"/>
  <c r="U16" i="5"/>
  <c r="S16" i="5"/>
  <c r="Q16" i="5"/>
  <c r="AH16" i="5" s="1"/>
  <c r="W15" i="5"/>
  <c r="U15" i="5"/>
  <c r="S15" i="5"/>
  <c r="Q15" i="5"/>
  <c r="AH15" i="5" s="1"/>
  <c r="W14" i="5"/>
  <c r="U14" i="5"/>
  <c r="S14" i="5"/>
  <c r="Q14" i="5"/>
  <c r="AH14" i="5" s="1"/>
  <c r="W13" i="5"/>
  <c r="U13" i="5"/>
  <c r="S13" i="5"/>
  <c r="Q13" i="5"/>
  <c r="AH13" i="5" s="1"/>
  <c r="H13" i="5"/>
  <c r="J13" i="5"/>
  <c r="L13" i="5"/>
  <c r="N13" i="5"/>
  <c r="H14" i="5"/>
  <c r="J14" i="5"/>
  <c r="L14" i="5"/>
  <c r="N14" i="5"/>
  <c r="H15" i="5"/>
  <c r="J15" i="5"/>
  <c r="L15" i="5"/>
  <c r="N15" i="5"/>
  <c r="H16" i="5"/>
  <c r="J16" i="5"/>
  <c r="L16" i="5"/>
  <c r="N16" i="5"/>
  <c r="H17" i="5"/>
  <c r="J17" i="5"/>
  <c r="L17" i="5"/>
  <c r="N17" i="5"/>
  <c r="H18" i="5"/>
  <c r="J18" i="5"/>
  <c r="L18" i="5"/>
  <c r="N18" i="5"/>
  <c r="H19" i="5"/>
  <c r="J19" i="5"/>
  <c r="L19" i="5"/>
  <c r="N19" i="5"/>
  <c r="H20" i="5"/>
  <c r="J20" i="5"/>
  <c r="L20" i="5"/>
  <c r="N20" i="5"/>
  <c r="H21" i="5"/>
  <c r="J21" i="5"/>
  <c r="L21" i="5"/>
  <c r="N21" i="5"/>
  <c r="H22" i="5"/>
  <c r="J22" i="5"/>
  <c r="L22" i="5"/>
  <c r="N22" i="5"/>
  <c r="H23" i="5"/>
  <c r="J23" i="5"/>
  <c r="L23" i="5"/>
  <c r="N23" i="5"/>
  <c r="H24" i="5"/>
  <c r="J24" i="5"/>
  <c r="L24" i="5"/>
  <c r="N24" i="5"/>
  <c r="H25" i="5"/>
  <c r="J25" i="5"/>
  <c r="L25" i="5"/>
  <c r="N25" i="5"/>
  <c r="H26" i="5"/>
  <c r="J26" i="5"/>
  <c r="L26" i="5"/>
  <c r="N26" i="5"/>
  <c r="H27" i="5"/>
  <c r="J27" i="5"/>
  <c r="L27" i="5"/>
  <c r="N27" i="5"/>
  <c r="H28" i="5"/>
  <c r="J28" i="5"/>
  <c r="L28" i="5"/>
  <c r="N28" i="5"/>
  <c r="H29" i="5"/>
  <c r="J29" i="5"/>
  <c r="L29" i="5"/>
  <c r="N29" i="5"/>
  <c r="H30" i="5"/>
  <c r="J30" i="5"/>
  <c r="L30" i="5"/>
  <c r="N30" i="5"/>
  <c r="H31" i="5"/>
  <c r="J31" i="5"/>
  <c r="L31" i="5"/>
  <c r="N31" i="5"/>
  <c r="H32" i="5"/>
  <c r="J32" i="5"/>
  <c r="L32" i="5"/>
  <c r="N32" i="5"/>
  <c r="H33" i="5"/>
  <c r="J33" i="5"/>
  <c r="L33" i="5"/>
  <c r="N33" i="5"/>
  <c r="H34" i="5"/>
  <c r="J34" i="5"/>
  <c r="L34" i="5"/>
  <c r="N34" i="5"/>
  <c r="H35" i="5"/>
  <c r="J35" i="5"/>
  <c r="L35" i="5"/>
  <c r="N35" i="5"/>
  <c r="H36" i="5"/>
  <c r="J36" i="5"/>
  <c r="L36" i="5"/>
  <c r="N36" i="5"/>
  <c r="H37" i="5"/>
  <c r="J37" i="5"/>
  <c r="L37" i="5"/>
  <c r="N37" i="5"/>
  <c r="H38" i="5"/>
  <c r="J38" i="5"/>
  <c r="L38" i="5"/>
  <c r="N38" i="5"/>
  <c r="H39" i="5"/>
  <c r="J39" i="5"/>
  <c r="L39" i="5"/>
  <c r="N39" i="5"/>
  <c r="H40" i="5"/>
  <c r="J40" i="5"/>
  <c r="L40" i="5"/>
  <c r="N40" i="5"/>
  <c r="H41" i="5"/>
  <c r="J41" i="5"/>
  <c r="L41" i="5"/>
  <c r="N41" i="5"/>
  <c r="H42" i="5"/>
  <c r="J42" i="5"/>
  <c r="N42" i="5"/>
  <c r="H43" i="5"/>
  <c r="J43" i="5"/>
  <c r="N43" i="5"/>
  <c r="H44" i="5"/>
  <c r="J44" i="5"/>
  <c r="N44" i="5"/>
  <c r="H45" i="5"/>
  <c r="J45" i="5"/>
  <c r="N45" i="5"/>
  <c r="Q25" i="4" l="1"/>
  <c r="Q16" i="4"/>
  <c r="Q34" i="4"/>
  <c r="Q24" i="4"/>
  <c r="Q15" i="4"/>
  <c r="Q33" i="4"/>
  <c r="Q35" i="4"/>
  <c r="Q23" i="4"/>
  <c r="Q14" i="4"/>
  <c r="Q28" i="4"/>
  <c r="Q13" i="4"/>
  <c r="W13" i="4" s="1"/>
  <c r="Q31" i="4"/>
  <c r="Q21" i="4"/>
  <c r="Q18" i="4"/>
  <c r="Q32" i="4"/>
  <c r="Q30" i="4"/>
  <c r="Q20" i="4"/>
  <c r="Q27" i="4"/>
  <c r="Q29" i="4"/>
  <c r="Q19" i="4"/>
  <c r="Q22" i="4"/>
  <c r="Q26" i="4"/>
  <c r="Q17" i="4"/>
  <c r="O33" i="5"/>
  <c r="AI33" i="5" s="1"/>
  <c r="AJ33" i="5" s="1"/>
  <c r="F33" i="5" s="1"/>
  <c r="O22" i="5"/>
  <c r="AI22" i="5" s="1"/>
  <c r="AJ22" i="5" s="1"/>
  <c r="AK22" i="5" s="1"/>
  <c r="O38" i="5"/>
  <c r="AI38" i="5" s="1"/>
  <c r="AJ38" i="5" s="1"/>
  <c r="O24" i="5"/>
  <c r="AI24" i="5" s="1"/>
  <c r="AJ24" i="5" s="1"/>
  <c r="O15" i="5"/>
  <c r="AI15" i="5" s="1"/>
  <c r="AJ15" i="5" s="1"/>
  <c r="AK15" i="5" s="1"/>
  <c r="O41" i="5"/>
  <c r="AI41" i="5" s="1"/>
  <c r="AJ41" i="5" s="1"/>
  <c r="AK41" i="5" s="1"/>
  <c r="F14" i="5"/>
  <c r="F21" i="5"/>
  <c r="O19" i="5"/>
  <c r="AI19" i="5" s="1"/>
  <c r="AJ19" i="5" s="1"/>
  <c r="O32" i="5"/>
  <c r="AI32" i="5" s="1"/>
  <c r="AJ32" i="5" s="1"/>
  <c r="F32" i="5" s="1"/>
  <c r="O40" i="5"/>
  <c r="AI40" i="5" s="1"/>
  <c r="AJ40" i="5" s="1"/>
  <c r="F38" i="5"/>
  <c r="O30" i="5"/>
  <c r="AI30" i="5" s="1"/>
  <c r="AJ30" i="5" s="1"/>
  <c r="F30" i="5" s="1"/>
  <c r="F25" i="5"/>
  <c r="AK23" i="5"/>
  <c r="O14" i="5"/>
  <c r="AI14" i="5" s="1"/>
  <c r="AJ14" i="5" s="1"/>
  <c r="F39" i="5"/>
  <c r="F29" i="5"/>
  <c r="O27" i="5"/>
  <c r="AI27" i="5" s="1"/>
  <c r="AJ27" i="5" s="1"/>
  <c r="O23" i="5"/>
  <c r="AI23" i="5" s="1"/>
  <c r="AJ23" i="5" s="1"/>
  <c r="O16" i="5"/>
  <c r="AI16" i="5" s="1"/>
  <c r="AJ16" i="5" s="1"/>
  <c r="F16" i="5" s="1"/>
  <c r="AK40" i="5"/>
  <c r="O39" i="5"/>
  <c r="AI39" i="5" s="1"/>
  <c r="AJ39" i="5" s="1"/>
  <c r="O37" i="5"/>
  <c r="AI37" i="5" s="1"/>
  <c r="AJ37" i="5" s="1"/>
  <c r="O35" i="5"/>
  <c r="AI35" i="5" s="1"/>
  <c r="AJ35" i="5" s="1"/>
  <c r="F31" i="5"/>
  <c r="F24" i="5"/>
  <c r="O31" i="5"/>
  <c r="AI31" i="5" s="1"/>
  <c r="AJ31" i="5" s="1"/>
  <c r="O20" i="5"/>
  <c r="AI20" i="5" s="1"/>
  <c r="AJ20" i="5" s="1"/>
  <c r="O18" i="5"/>
  <c r="AI18" i="5" s="1"/>
  <c r="AJ18" i="5" s="1"/>
  <c r="AK18" i="5" s="1"/>
  <c r="O17" i="5"/>
  <c r="AI17" i="5" s="1"/>
  <c r="AJ17" i="5" s="1"/>
  <c r="F17" i="5" s="1"/>
  <c r="F34" i="5"/>
  <c r="O28" i="5"/>
  <c r="AI28" i="5" s="1"/>
  <c r="AJ28" i="5" s="1"/>
  <c r="O26" i="5"/>
  <c r="AI26" i="5" s="1"/>
  <c r="AJ26" i="5" s="1"/>
  <c r="F26" i="5" s="1"/>
  <c r="O13" i="5"/>
  <c r="AI13" i="5" s="1"/>
  <c r="O36" i="5"/>
  <c r="AI36" i="5" s="1"/>
  <c r="AJ36" i="5" s="1"/>
  <c r="O34" i="5"/>
  <c r="AI34" i="5" s="1"/>
  <c r="AJ34" i="5" s="1"/>
  <c r="O25" i="5"/>
  <c r="AI25" i="5" s="1"/>
  <c r="AJ25" i="5" s="1"/>
  <c r="AK33" i="5"/>
  <c r="F23" i="5"/>
  <c r="AJ13" i="5"/>
  <c r="O29" i="5"/>
  <c r="AI29" i="5" s="1"/>
  <c r="AJ29" i="5" s="1"/>
  <c r="O21" i="5"/>
  <c r="AI21" i="5" s="1"/>
  <c r="AJ21" i="5" s="1"/>
  <c r="M17" i="4"/>
  <c r="M21" i="4"/>
  <c r="M33" i="4"/>
  <c r="M14" i="4"/>
  <c r="M18" i="4"/>
  <c r="M25" i="4"/>
  <c r="M26" i="4"/>
  <c r="M27" i="4"/>
  <c r="M28" i="4"/>
  <c r="M29" i="4"/>
  <c r="M34" i="4"/>
  <c r="M35" i="4"/>
  <c r="M15" i="4"/>
  <c r="M19" i="4"/>
  <c r="M20" i="4"/>
  <c r="M22" i="4"/>
  <c r="M23" i="4"/>
  <c r="M24" i="4"/>
  <c r="M31" i="4"/>
  <c r="V15" i="4"/>
  <c r="V18" i="4"/>
  <c r="V23" i="4"/>
  <c r="V31" i="4"/>
  <c r="V35" i="4"/>
  <c r="S35" i="4"/>
  <c r="V34" i="4"/>
  <c r="S34" i="4"/>
  <c r="V33" i="4"/>
  <c r="S33" i="4"/>
  <c r="V32" i="4"/>
  <c r="S32" i="4"/>
  <c r="M32" i="4"/>
  <c r="S31" i="4"/>
  <c r="V30" i="4"/>
  <c r="S30" i="4"/>
  <c r="V29" i="4"/>
  <c r="S29" i="4"/>
  <c r="V28" i="4"/>
  <c r="S28" i="4"/>
  <c r="V27" i="4"/>
  <c r="S27" i="4"/>
  <c r="V26" i="4"/>
  <c r="S26" i="4"/>
  <c r="V25" i="4"/>
  <c r="S25" i="4"/>
  <c r="V24" i="4"/>
  <c r="S24" i="4"/>
  <c r="S23" i="4"/>
  <c r="V22" i="4"/>
  <c r="S22" i="4"/>
  <c r="V21" i="4"/>
  <c r="S21" i="4"/>
  <c r="V20" i="4"/>
  <c r="S20" i="4"/>
  <c r="V19" i="4"/>
  <c r="S19" i="4"/>
  <c r="S18" i="4"/>
  <c r="V17" i="4"/>
  <c r="S17" i="4"/>
  <c r="V16" i="4"/>
  <c r="S16" i="4"/>
  <c r="M16" i="4"/>
  <c r="S15" i="4"/>
  <c r="V14" i="4"/>
  <c r="S14" i="4"/>
  <c r="F22" i="5" l="1"/>
  <c r="F18" i="5"/>
  <c r="AK34" i="5"/>
  <c r="F40" i="5"/>
  <c r="AK21" i="5"/>
  <c r="AK30" i="5"/>
  <c r="AK26" i="5"/>
  <c r="AK14" i="5"/>
  <c r="AK29" i="5"/>
  <c r="AK31" i="5"/>
  <c r="F15" i="5"/>
  <c r="AK24" i="5"/>
  <c r="F41" i="5"/>
  <c r="AK32" i="5"/>
  <c r="AK16" i="5"/>
  <c r="AK17" i="5"/>
  <c r="AK38" i="5"/>
  <c r="AK25" i="5"/>
  <c r="AK39" i="5"/>
  <c r="AK19" i="5"/>
  <c r="F19" i="5"/>
  <c r="F13" i="5"/>
  <c r="AK13" i="5"/>
  <c r="F28" i="5"/>
  <c r="AK28" i="5"/>
  <c r="AK27" i="5"/>
  <c r="F27" i="5"/>
  <c r="F37" i="5"/>
  <c r="AK37" i="5"/>
  <c r="F35" i="5"/>
  <c r="AK35" i="5"/>
  <c r="F20" i="5"/>
  <c r="AK20" i="5"/>
  <c r="F36" i="5"/>
  <c r="AK36" i="5"/>
  <c r="L45" i="5"/>
  <c r="L42" i="5"/>
  <c r="L43" i="5"/>
  <c r="L44" i="5"/>
  <c r="X13" i="4"/>
  <c r="Y13" i="4" s="1"/>
  <c r="W22" i="4"/>
  <c r="X22" i="4" s="1"/>
  <c r="Y22" i="4" s="1"/>
  <c r="W18" i="4"/>
  <c r="X18" i="4" s="1"/>
  <c r="F18" i="4" s="1"/>
  <c r="W23" i="4"/>
  <c r="X23" i="4" s="1"/>
  <c r="Y23" i="4" s="1"/>
  <c r="W34" i="4"/>
  <c r="X34" i="4" s="1"/>
  <c r="Y34" i="4" s="1"/>
  <c r="W33" i="4"/>
  <c r="X33" i="4" s="1"/>
  <c r="Y33" i="4" s="1"/>
  <c r="W31" i="4"/>
  <c r="X31" i="4" s="1"/>
  <c r="Y31" i="4" s="1"/>
  <c r="W32" i="4"/>
  <c r="X32" i="4" s="1"/>
  <c r="Y32" i="4" s="1"/>
  <c r="W29" i="4"/>
  <c r="X29" i="4" s="1"/>
  <c r="Y29" i="4" s="1"/>
  <c r="W16" i="4"/>
  <c r="X16" i="4" s="1"/>
  <c r="F16" i="4" s="1"/>
  <c r="W20" i="4"/>
  <c r="X20" i="4" s="1"/>
  <c r="F20" i="4" s="1"/>
  <c r="W35" i="4"/>
  <c r="X35" i="4" s="1"/>
  <c r="Y35" i="4" s="1"/>
  <c r="W26" i="4"/>
  <c r="X26" i="4" s="1"/>
  <c r="Y26" i="4" s="1"/>
  <c r="W14" i="4"/>
  <c r="X14" i="4" s="1"/>
  <c r="F14" i="4" s="1"/>
  <c r="W25" i="4"/>
  <c r="X25" i="4" s="1"/>
  <c r="Y25" i="4" s="1"/>
  <c r="W21" i="4"/>
  <c r="X21" i="4" s="1"/>
  <c r="Y21" i="4" s="1"/>
  <c r="W17" i="4"/>
  <c r="X17" i="4" s="1"/>
  <c r="F17" i="4" s="1"/>
  <c r="W19" i="4"/>
  <c r="X19" i="4" s="1"/>
  <c r="Y19" i="4" s="1"/>
  <c r="W15" i="4"/>
  <c r="X15" i="4" s="1"/>
  <c r="Y15" i="4" s="1"/>
  <c r="M30" i="4"/>
  <c r="W27" i="4"/>
  <c r="X27" i="4" s="1"/>
  <c r="Y27" i="4" s="1"/>
  <c r="W28" i="4"/>
  <c r="X28" i="4" s="1"/>
  <c r="F28" i="4" s="1"/>
  <c r="W24" i="4"/>
  <c r="X24" i="4" s="1"/>
  <c r="F24" i="4" s="1"/>
  <c r="O44" i="5" l="1"/>
  <c r="AI44" i="5" s="1"/>
  <c r="AJ44" i="5" s="1"/>
  <c r="F44" i="5" s="1"/>
  <c r="F43" i="5"/>
  <c r="O43" i="5"/>
  <c r="AI43" i="5" s="1"/>
  <c r="AJ43" i="5" s="1"/>
  <c r="O42" i="5"/>
  <c r="AI42" i="5" s="1"/>
  <c r="AJ42" i="5" s="1"/>
  <c r="F42" i="5" s="1"/>
  <c r="O45" i="5"/>
  <c r="AI45" i="5" s="1"/>
  <c r="AJ45" i="5" s="1"/>
  <c r="AK45" i="5" s="1"/>
  <c r="W30" i="4"/>
  <c r="X30" i="4" s="1"/>
  <c r="Y30" i="4" s="1"/>
  <c r="F35" i="4"/>
  <c r="Y14" i="4"/>
  <c r="F34" i="4"/>
  <c r="Y24" i="4"/>
  <c r="F23" i="4"/>
  <c r="F22" i="4"/>
  <c r="F19" i="4"/>
  <c r="Y18" i="4"/>
  <c r="F25" i="4"/>
  <c r="F26" i="4"/>
  <c r="F33" i="4"/>
  <c r="Y17" i="4"/>
  <c r="F27" i="4"/>
  <c r="Y20" i="4"/>
  <c r="F31" i="4"/>
  <c r="F13" i="4"/>
  <c r="F29" i="4"/>
  <c r="Y28" i="4"/>
  <c r="F21" i="4"/>
  <c r="Y16" i="4"/>
  <c r="F15" i="4"/>
  <c r="F32" i="4"/>
  <c r="AK44" i="5" l="1"/>
  <c r="AK43" i="5"/>
  <c r="F45" i="5"/>
  <c r="AK42" i="5"/>
  <c r="AK11" i="5" s="1"/>
  <c r="F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tc={4DE658A5-4804-4AC7-94F3-370B021377B8}</author>
    <author>tc={EE0EACF8-D229-416D-AFA9-1C97D3A776C1}</author>
    <author>tc={2A2B3E55-FC30-4C8C-9C16-CCF5F3DFE126}</author>
    <author>tc={949EEF76-B8F3-4A06-AED0-C5F76DE5E972}</author>
  </authors>
  <commentList>
    <comment ref="P35" authorId="0" shapeId="0" xr:uid="{4DE658A5-4804-4AC7-94F3-370B021377B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X35" authorId="1" shapeId="0" xr:uid="{EE0EACF8-D229-416D-AFA9-1C97D3A776C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P43" authorId="2" shapeId="0" xr:uid="{2A2B3E55-FC30-4C8C-9C16-CCF5F3DFE1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X43" authorId="3" shapeId="0" xr:uid="{949EEF76-B8F3-4A06-AED0-C5F76DE5E97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<sst xmlns="http://schemas.openxmlformats.org/spreadsheetml/2006/main" count="212" uniqueCount="132">
  <si>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</si>
  <si>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</si>
  <si>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</si>
  <si>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</si>
  <si>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Subject Description:  </t>
  </si>
  <si>
    <t>Section: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</si>
  <si>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</si>
  <si>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</si>
  <si>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</si>
  <si>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</si>
  <si>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</si>
  <si>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</si>
  <si>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</si>
  <si>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</si>
  <si>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</si>
  <si>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Equiv</t>
  </si>
  <si>
    <t>ME</t>
  </si>
  <si>
    <t>FE</t>
  </si>
  <si>
    <t>Grade</t>
  </si>
  <si>
    <t xml:space="preserve">Remarks </t>
  </si>
  <si>
    <t>Signature</t>
  </si>
  <si>
    <t>.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</si>
  <si>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</si>
  <si>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</si>
  <si>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</si>
  <si>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</si>
  <si>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</si>
  <si>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</si>
  <si>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</si>
  <si>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</si>
  <si>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</si>
  <si>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</si>
  <si>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</si>
  <si>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</si>
  <si>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</si>
  <si>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</si>
  <si>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</si>
  <si>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</si>
  <si>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</si>
  <si>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</si>
  <si>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Digna S. Evale, DIT</t>
  </si>
  <si>
    <t>IT 404</t>
  </si>
  <si>
    <t>Intership</t>
  </si>
  <si>
    <t>BSIT 4O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</si>
  <si>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</si>
  <si>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</si>
  <si>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</si>
  <si>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</si>
  <si>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</si>
  <si>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</si>
  <si>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</si>
  <si>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</si>
  <si>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</si>
  <si>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</si>
  <si>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</si>
  <si>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</si>
  <si>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</si>
  <si>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</si>
  <si>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</si>
  <si>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</si>
  <si>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</si>
  <si>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</si>
  <si>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</si>
  <si>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</si>
  <si>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</si>
  <si>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</si>
  <si>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</si>
  <si>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</si>
  <si>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</si>
  <si>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</si>
  <si>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</si>
  <si>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</si>
  <si>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</si>
  <si>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</si>
  <si>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</si>
  <si>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</si>
  <si>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</si>
  <si>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Quality of Work</t>
  </si>
  <si>
    <t>Completeness of Work</t>
  </si>
  <si>
    <t>Urgency of Output</t>
  </si>
  <si>
    <t>Attendance/Promptness</t>
  </si>
  <si>
    <t>30% Grade</t>
  </si>
  <si>
    <t>70%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</si>
  <si>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</si>
  <si>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</si>
  <si>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</si>
  <si>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</si>
  <si>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</si>
  <si>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</si>
  <si>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</si>
  <si>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</si>
  <si>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</si>
  <si>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P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</si>
  <si>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</si>
  <si>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</si>
  <si>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</si>
  <si>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</si>
  <si>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</si>
  <si>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</si>
  <si>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</si>
  <si>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</si>
  <si>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</si>
  <si>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</si>
  <si>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</si>
  <si>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</si>
  <si>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Aniag, John Ray T.</t>
  </si>
  <si>
    <t>Bacasno, Jezreel Christian O.</t>
  </si>
  <si>
    <t>Bantuan, Jan Roe P.</t>
  </si>
  <si>
    <t>Bernardino, Reniel A.</t>
  </si>
  <si>
    <t>Buñing, Allen Vincent E.</t>
  </si>
  <si>
    <t>Cabanela, Arjay D.</t>
  </si>
  <si>
    <t>Carpio, Sealtiel Amor N.</t>
  </si>
  <si>
    <t>Colima, Faye Angela M.</t>
  </si>
  <si>
    <t>Dela Cruz, Rose Nickle L.</t>
  </si>
  <si>
    <t>Dela Cruz, Maril John M.</t>
  </si>
  <si>
    <t>Dela Cruz, Francis Carmelo F.</t>
  </si>
  <si>
    <t>Fajardo, Jean Eren D.</t>
  </si>
  <si>
    <t>Felipe, Bernadette Ann F.</t>
  </si>
  <si>
    <t>Godoy, Mark Justine D.</t>
  </si>
  <si>
    <t>Mendoza, Carmela Isabelle E.</t>
  </si>
  <si>
    <t>Miranda, Jao Renzo G.</t>
  </si>
  <si>
    <t>Morada, John Mark D.</t>
  </si>
  <si>
    <t>Moraga, Mark Henry G.</t>
  </si>
  <si>
    <t>Principe, Janly Nico</t>
  </si>
  <si>
    <t>Rosero, Benson B.</t>
  </si>
  <si>
    <t>Tandang, Ryan Paul P.</t>
  </si>
  <si>
    <t>Velasco, Yuri M.</t>
  </si>
  <si>
    <t>Gaspar, Dean Justine V.</t>
  </si>
  <si>
    <t>BSIT 3B</t>
  </si>
  <si>
    <t>2nd SEMESTER SY 2021- 2022</t>
  </si>
  <si>
    <t>IT 309</t>
  </si>
  <si>
    <t>Systems Integration and Architecture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</si>
</sst>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8"/>
      <color theme="1"/>
      <name val="Tahoma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ambria"/>
      <family val="1"/>
    </font>
    <font>
      <b/>
      <sz val="10"/>
      <color theme="1"/>
      <name val="Cambria"/>
      <family val="1"/>
    </font>
    <font>
      <sz val="9"/>
      <color theme="1"/>
      <name val="Cambria"/>
      <family val="1"/>
    </font>
    <font>
      <b/>
      <sz val="8"/>
      <color theme="1"/>
      <name val="Cambria"/>
      <family val="1"/>
    </font>
    <font>
      <b/>
      <sz val="10"/>
      <name val="Arial"/>
      <family val="2"/>
    </font>
    <font>
      <b/>
      <sz val="9"/>
      <color theme="1"/>
      <name val="Cambria"/>
      <family val="1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rgb="FF99CCFF"/>
      </patternFill>
    </fill>
    <fill>
      <patternFill patternType="solid">
        <fgColor theme="8" tint="0.39997558519241921"/>
        <bgColor rgb="FFCCFFCC"/>
      </patternFill>
    </fill>
    <fill>
      <patternFill patternType="solid">
        <fgColor theme="8" tint="0.39997558519241921"/>
        <bgColor rgb="FFD8D8D8"/>
      </patternFill>
    </fill>
    <fill>
      <patternFill patternType="solid">
        <fgColor theme="8" tint="0.39997558519241921"/>
        <bgColor rgb="FFFBD4B4"/>
      </patternFill>
    </fill>
    <fill>
      <patternFill patternType="solid">
        <fgColor theme="8" tint="0.39997558519241921"/>
        <bgColor rgb="FFCCFFFF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39997558519241921"/>
        <bgColor rgb="FFFDE9D9"/>
      </patternFill>
    </fill>
    <fill>
      <patternFill patternType="solid">
        <fgColor theme="6" tint="0.39997558519241921"/>
        <bgColor rgb="FF99CCFF"/>
      </patternFill>
    </fill>
    <fill>
      <patternFill patternType="solid">
        <fgColor theme="6" tint="0.39997558519241921"/>
        <bgColor rgb="FFCCFFCC"/>
      </patternFill>
    </fill>
    <fill>
      <patternFill patternType="solid">
        <fgColor theme="6" tint="0.39997558519241921"/>
        <bgColor rgb="FFD8D8D8"/>
      </patternFill>
    </fill>
    <fill>
      <patternFill patternType="solid">
        <fgColor theme="6" tint="0.39997558519241921"/>
        <bgColor rgb="FFFBD4B4"/>
      </patternFill>
    </fill>
    <fill>
      <patternFill patternType="solid">
        <fgColor theme="6" tint="0.39997558519241921"/>
        <bgColor rgb="FFCCFFFF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FDE9D9"/>
      </patternFill>
    </fill>
    <fill>
      <patternFill patternType="solid">
        <fgColor theme="6" tint="-0.249977111117893"/>
        <bgColor rgb="FFB8CCE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7" borderId="17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9" borderId="10" xfId="0" applyFont="1" applyFill="1" applyBorder="1" applyAlignment="1">
      <alignment horizontal="center" vertical="top"/>
    </xf>
    <xf numFmtId="0" fontId="13" fillId="9" borderId="18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top"/>
    </xf>
    <xf numFmtId="0" fontId="13" fillId="9" borderId="20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4" xfId="0" applyFont="1" applyBorder="1" applyAlignment="1">
      <alignment horizontal="center" textRotation="90"/>
    </xf>
    <xf numFmtId="0" fontId="13" fillId="0" borderId="15" xfId="0" applyFont="1" applyBorder="1" applyAlignment="1">
      <alignment horizontal="center" textRotation="90"/>
    </xf>
    <xf numFmtId="0" fontId="13" fillId="0" borderId="11" xfId="0" applyFont="1" applyBorder="1" applyAlignment="1">
      <alignment horizontal="center" textRotation="90"/>
    </xf>
    <xf numFmtId="0" fontId="13" fillId="0" borderId="4" xfId="0" applyFont="1" applyBorder="1" applyAlignment="1">
      <alignment horizontal="center" textRotation="90"/>
    </xf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0" fontId="13" fillId="0" borderId="0" xfId="0" applyFont="1"/>
    <xf numFmtId="0" fontId="13" fillId="0" borderId="2" xfId="0" applyFont="1" applyBorder="1"/>
    <xf numFmtId="0" fontId="12" fillId="0" borderId="17" xfId="0" applyFont="1" applyBorder="1"/>
    <xf numFmtId="0" fontId="13" fillId="0" borderId="17" xfId="0" applyFont="1" applyBorder="1" applyAlignment="1">
      <alignment vertical="center" wrapText="1"/>
    </xf>
    <xf numFmtId="0" fontId="15" fillId="0" borderId="17" xfId="0" applyFont="1" applyBorder="1"/>
    <xf numFmtId="0" fontId="13" fillId="10" borderId="17" xfId="0" applyFont="1" applyFill="1" applyBorder="1" applyAlignment="1">
      <alignment horizontal="center"/>
    </xf>
    <xf numFmtId="1" fontId="13" fillId="11" borderId="17" xfId="0" applyNumberFormat="1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 vertical="center" wrapText="1"/>
    </xf>
    <xf numFmtId="2" fontId="13" fillId="0" borderId="17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2" fontId="18" fillId="6" borderId="17" xfId="0" applyNumberFormat="1" applyFont="1" applyFill="1" applyBorder="1"/>
    <xf numFmtId="9" fontId="19" fillId="3" borderId="16" xfId="0" applyNumberFormat="1" applyFont="1" applyFill="1" applyBorder="1" applyAlignment="1">
      <alignment horizontal="center" textRotation="90"/>
    </xf>
    <xf numFmtId="0" fontId="16" fillId="0" borderId="0" xfId="0" applyFont="1"/>
    <xf numFmtId="2" fontId="20" fillId="3" borderId="17" xfId="0" applyNumberFormat="1" applyFont="1" applyFill="1" applyBorder="1" applyAlignment="1">
      <alignment horizontal="center"/>
    </xf>
    <xf numFmtId="9" fontId="19" fillId="4" borderId="16" xfId="0" applyNumberFormat="1" applyFont="1" applyFill="1" applyBorder="1" applyAlignment="1">
      <alignment horizontal="center" textRotation="90"/>
    </xf>
    <xf numFmtId="2" fontId="20" fillId="7" borderId="17" xfId="0" applyNumberFormat="1" applyFont="1" applyFill="1" applyBorder="1" applyAlignment="1">
      <alignment horizontal="center"/>
    </xf>
    <xf numFmtId="9" fontId="19" fillId="5" borderId="16" xfId="0" applyNumberFormat="1" applyFont="1" applyFill="1" applyBorder="1" applyAlignment="1">
      <alignment horizontal="center" textRotation="90"/>
    </xf>
    <xf numFmtId="0" fontId="16" fillId="0" borderId="2" xfId="0" applyFont="1" applyBorder="1"/>
    <xf numFmtId="2" fontId="16" fillId="10" borderId="17" xfId="0" applyNumberFormat="1" applyFont="1" applyFill="1" applyBorder="1" applyAlignment="1">
      <alignment horizontal="center"/>
    </xf>
    <xf numFmtId="9" fontId="19" fillId="2" borderId="16" xfId="0" applyNumberFormat="1" applyFont="1" applyFill="1" applyBorder="1" applyAlignment="1">
      <alignment horizontal="center" textRotation="90"/>
    </xf>
    <xf numFmtId="2" fontId="16" fillId="11" borderId="17" xfId="0" applyNumberFormat="1" applyFont="1" applyFill="1" applyBorder="1" applyAlignment="1">
      <alignment horizontal="center"/>
    </xf>
    <xf numFmtId="9" fontId="19" fillId="6" borderId="16" xfId="0" applyNumberFormat="1" applyFont="1" applyFill="1" applyBorder="1" applyAlignment="1">
      <alignment horizontal="center" textRotation="90"/>
    </xf>
    <xf numFmtId="2" fontId="16" fillId="6" borderId="17" xfId="0" applyNumberFormat="1" applyFont="1" applyFill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/>
    <xf numFmtId="0" fontId="1" fillId="2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textRotation="90"/>
    </xf>
    <xf numFmtId="0" fontId="13" fillId="0" borderId="0" xfId="0" applyFont="1" applyAlignment="1">
      <alignment vertical="center" wrapText="1"/>
    </xf>
    <xf numFmtId="0" fontId="15" fillId="0" borderId="0" xfId="0" applyFont="1"/>
    <xf numFmtId="2" fontId="18" fillId="6" borderId="0" xfId="0" applyNumberFormat="1" applyFont="1" applyFill="1"/>
    <xf numFmtId="0" fontId="6" fillId="3" borderId="0" xfId="0" applyFont="1" applyFill="1" applyAlignment="1">
      <alignment horizontal="center" vertical="center" wrapText="1"/>
    </xf>
    <xf numFmtId="2" fontId="20" fillId="3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 vertical="center" wrapText="1"/>
    </xf>
    <xf numFmtId="2" fontId="20" fillId="7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2" fontId="16" fillId="10" borderId="0" xfId="0" applyNumberFormat="1" applyFont="1" applyFill="1" applyAlignment="1">
      <alignment horizontal="center"/>
    </xf>
    <xf numFmtId="1" fontId="13" fillId="11" borderId="0" xfId="0" applyNumberFormat="1" applyFont="1" applyFill="1" applyAlignment="1">
      <alignment horizontal="center"/>
    </xf>
    <xf numFmtId="2" fontId="16" fillId="11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 vertical="center" wrapText="1"/>
    </xf>
    <xf numFmtId="2" fontId="16" fillId="6" borderId="0" xfId="0" applyNumberFormat="1" applyFont="1" applyFill="1" applyAlignment="1">
      <alignment horizontal="center"/>
    </xf>
    <xf numFmtId="2" fontId="13" fillId="0" borderId="0" xfId="0" applyNumberFormat="1" applyFont="1" applyAlignment="1">
      <alignment horizontal="center"/>
    </xf>
    <xf numFmtId="0" fontId="15" fillId="12" borderId="17" xfId="0" applyFont="1" applyFill="1" applyBorder="1"/>
    <xf numFmtId="0" fontId="13" fillId="12" borderId="17" xfId="0" applyFont="1" applyFill="1" applyBorder="1" applyAlignment="1">
      <alignment vertical="center" wrapText="1"/>
    </xf>
    <xf numFmtId="2" fontId="13" fillId="13" borderId="17" xfId="0" applyNumberFormat="1" applyFont="1" applyFill="1" applyBorder="1" applyAlignment="1">
      <alignment horizontal="center"/>
    </xf>
    <xf numFmtId="0" fontId="14" fillId="0" borderId="0" xfId="0" applyFont="1"/>
    <xf numFmtId="0" fontId="10" fillId="0" borderId="0" xfId="0" applyFont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6" fillId="14" borderId="17" xfId="0" applyFont="1" applyFill="1" applyBorder="1" applyAlignment="1">
      <alignment horizontal="center" vertical="center" wrapText="1"/>
    </xf>
    <xf numFmtId="2" fontId="20" fillId="14" borderId="17" xfId="0" applyNumberFormat="1" applyFont="1" applyFill="1" applyBorder="1" applyAlignment="1">
      <alignment horizontal="center"/>
    </xf>
    <xf numFmtId="0" fontId="6" fillId="15" borderId="17" xfId="0" applyFont="1" applyFill="1" applyBorder="1" applyAlignment="1">
      <alignment horizontal="center" vertical="center" wrapText="1"/>
    </xf>
    <xf numFmtId="2" fontId="20" fillId="15" borderId="17" xfId="0" applyNumberFormat="1" applyFont="1" applyFill="1" applyBorder="1" applyAlignment="1">
      <alignment horizontal="center"/>
    </xf>
    <xf numFmtId="0" fontId="13" fillId="16" borderId="17" xfId="0" applyFont="1" applyFill="1" applyBorder="1" applyAlignment="1">
      <alignment horizontal="center"/>
    </xf>
    <xf numFmtId="2" fontId="16" fillId="16" borderId="17" xfId="0" applyNumberFormat="1" applyFont="1" applyFill="1" applyBorder="1" applyAlignment="1">
      <alignment horizontal="center"/>
    </xf>
    <xf numFmtId="1" fontId="13" fillId="17" borderId="17" xfId="0" applyNumberFormat="1" applyFont="1" applyFill="1" applyBorder="1" applyAlignment="1">
      <alignment horizontal="center"/>
    </xf>
    <xf numFmtId="2" fontId="16" fillId="17" borderId="17" xfId="0" applyNumberFormat="1" applyFont="1" applyFill="1" applyBorder="1" applyAlignment="1">
      <alignment horizontal="center"/>
    </xf>
    <xf numFmtId="0" fontId="6" fillId="14" borderId="0" xfId="0" applyFont="1" applyFill="1" applyAlignment="1">
      <alignment horizontal="center" vertical="center" wrapText="1"/>
    </xf>
    <xf numFmtId="2" fontId="20" fillId="14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center" vertical="center" wrapText="1"/>
    </xf>
    <xf numFmtId="2" fontId="20" fillId="15" borderId="0" xfId="0" applyNumberFormat="1" applyFont="1" applyFill="1" applyAlignment="1">
      <alignment horizontal="center"/>
    </xf>
    <xf numFmtId="0" fontId="13" fillId="16" borderId="0" xfId="0" applyFont="1" applyFill="1" applyAlignment="1">
      <alignment horizontal="center"/>
    </xf>
    <xf numFmtId="2" fontId="16" fillId="16" borderId="0" xfId="0" applyNumberFormat="1" applyFont="1" applyFill="1" applyAlignment="1">
      <alignment horizontal="center"/>
    </xf>
    <xf numFmtId="1" fontId="13" fillId="17" borderId="0" xfId="0" applyNumberFormat="1" applyFont="1" applyFill="1" applyAlignment="1">
      <alignment horizontal="center"/>
    </xf>
    <xf numFmtId="2" fontId="16" fillId="17" borderId="0" xfId="0" applyNumberFormat="1" applyFont="1" applyFill="1" applyAlignment="1">
      <alignment horizontal="center"/>
    </xf>
    <xf numFmtId="9" fontId="19" fillId="14" borderId="16" xfId="0" applyNumberFormat="1" applyFont="1" applyFill="1" applyBorder="1" applyAlignment="1">
      <alignment horizontal="center" textRotation="90"/>
    </xf>
    <xf numFmtId="9" fontId="19" fillId="18" borderId="16" xfId="0" applyNumberFormat="1" applyFont="1" applyFill="1" applyBorder="1" applyAlignment="1">
      <alignment horizontal="center" textRotation="90"/>
    </xf>
    <xf numFmtId="9" fontId="19" fillId="19" borderId="16" xfId="0" applyNumberFormat="1" applyFont="1" applyFill="1" applyBorder="1" applyAlignment="1">
      <alignment horizontal="center" textRotation="90"/>
    </xf>
    <xf numFmtId="9" fontId="19" fillId="20" borderId="16" xfId="0" applyNumberFormat="1" applyFont="1" applyFill="1" applyBorder="1" applyAlignment="1">
      <alignment horizontal="center" textRotation="90"/>
    </xf>
    <xf numFmtId="2" fontId="16" fillId="0" borderId="0" xfId="0" applyNumberFormat="1" applyFont="1" applyAlignment="1">
      <alignment horizontal="center"/>
    </xf>
    <xf numFmtId="0" fontId="10" fillId="0" borderId="0" xfId="0" applyFont="1"/>
    <xf numFmtId="0" fontId="6" fillId="21" borderId="17" xfId="0" applyFont="1" applyFill="1" applyBorder="1" applyAlignment="1">
      <alignment horizontal="center" vertical="center" wrapText="1"/>
    </xf>
    <xf numFmtId="2" fontId="20" fillId="21" borderId="17" xfId="0" applyNumberFormat="1" applyFont="1" applyFill="1" applyBorder="1" applyAlignment="1">
      <alignment horizontal="center"/>
    </xf>
    <xf numFmtId="0" fontId="6" fillId="22" borderId="17" xfId="0" applyFont="1" applyFill="1" applyBorder="1" applyAlignment="1">
      <alignment horizontal="center" vertical="center" wrapText="1"/>
    </xf>
    <xf numFmtId="2" fontId="20" fillId="22" borderId="17" xfId="0" applyNumberFormat="1" applyFont="1" applyFill="1" applyBorder="1" applyAlignment="1">
      <alignment horizontal="center"/>
    </xf>
    <xf numFmtId="0" fontId="13" fillId="23" borderId="17" xfId="0" applyFont="1" applyFill="1" applyBorder="1" applyAlignment="1">
      <alignment horizontal="center"/>
    </xf>
    <xf numFmtId="2" fontId="16" fillId="23" borderId="17" xfId="0" applyNumberFormat="1" applyFont="1" applyFill="1" applyBorder="1" applyAlignment="1">
      <alignment horizontal="center"/>
    </xf>
    <xf numFmtId="1" fontId="13" fillId="24" borderId="17" xfId="0" applyNumberFormat="1" applyFont="1" applyFill="1" applyBorder="1" applyAlignment="1">
      <alignment horizontal="center"/>
    </xf>
    <xf numFmtId="2" fontId="16" fillId="24" borderId="17" xfId="0" applyNumberFormat="1" applyFont="1" applyFill="1" applyBorder="1" applyAlignment="1">
      <alignment horizontal="center"/>
    </xf>
    <xf numFmtId="0" fontId="6" fillId="21" borderId="0" xfId="0" applyFont="1" applyFill="1" applyAlignment="1">
      <alignment horizontal="center" vertical="center" wrapText="1"/>
    </xf>
    <xf numFmtId="2" fontId="20" fillId="21" borderId="0" xfId="0" applyNumberFormat="1" applyFont="1" applyFill="1" applyAlignment="1">
      <alignment horizontal="center"/>
    </xf>
    <xf numFmtId="0" fontId="6" fillId="22" borderId="0" xfId="0" applyFont="1" applyFill="1" applyAlignment="1">
      <alignment horizontal="center" vertical="center" wrapText="1"/>
    </xf>
    <xf numFmtId="2" fontId="20" fillId="22" borderId="0" xfId="0" applyNumberFormat="1" applyFont="1" applyFill="1" applyAlignment="1">
      <alignment horizontal="center"/>
    </xf>
    <xf numFmtId="0" fontId="13" fillId="23" borderId="0" xfId="0" applyFont="1" applyFill="1" applyAlignment="1">
      <alignment horizontal="center"/>
    </xf>
    <xf numFmtId="2" fontId="16" fillId="23" borderId="0" xfId="0" applyNumberFormat="1" applyFont="1" applyFill="1" applyAlignment="1">
      <alignment horizontal="center"/>
    </xf>
    <xf numFmtId="1" fontId="13" fillId="24" borderId="0" xfId="0" applyNumberFormat="1" applyFont="1" applyFill="1" applyAlignment="1">
      <alignment horizontal="center"/>
    </xf>
    <xf numFmtId="2" fontId="16" fillId="24" borderId="0" xfId="0" applyNumberFormat="1" applyFont="1" applyFill="1" applyAlignment="1">
      <alignment horizontal="center"/>
    </xf>
    <xf numFmtId="9" fontId="19" fillId="21" borderId="16" xfId="0" applyNumberFormat="1" applyFont="1" applyFill="1" applyBorder="1" applyAlignment="1">
      <alignment horizontal="center" textRotation="90"/>
    </xf>
    <xf numFmtId="9" fontId="19" fillId="25" borderId="16" xfId="0" applyNumberFormat="1" applyFont="1" applyFill="1" applyBorder="1" applyAlignment="1">
      <alignment horizontal="center" textRotation="90"/>
    </xf>
    <xf numFmtId="9" fontId="19" fillId="26" borderId="16" xfId="0" applyNumberFormat="1" applyFont="1" applyFill="1" applyBorder="1" applyAlignment="1">
      <alignment horizontal="center" textRotation="90"/>
    </xf>
    <xf numFmtId="9" fontId="19" fillId="27" borderId="16" xfId="0" applyNumberFormat="1" applyFont="1" applyFill="1" applyBorder="1" applyAlignment="1">
      <alignment horizontal="center" textRotation="90"/>
    </xf>
    <xf numFmtId="0" fontId="13" fillId="28" borderId="10" xfId="0" applyFont="1" applyFill="1" applyBorder="1" applyAlignment="1">
      <alignment horizontal="center" vertical="top"/>
    </xf>
    <xf numFmtId="0" fontId="13" fillId="28" borderId="18" xfId="0" applyFont="1" applyFill="1" applyBorder="1" applyAlignment="1">
      <alignment horizontal="center" vertical="top"/>
    </xf>
    <xf numFmtId="0" fontId="13" fillId="28" borderId="19" xfId="0" applyFont="1" applyFill="1" applyBorder="1" applyAlignment="1">
      <alignment horizontal="center" vertical="top"/>
    </xf>
    <xf numFmtId="164" fontId="19" fillId="21" borderId="16" xfId="0" applyNumberFormat="1" applyFont="1" applyFill="1" applyBorder="1" applyAlignment="1">
      <alignment horizontal="center" textRotation="90"/>
    </xf>
    <xf numFmtId="164" fontId="19" fillId="26" borderId="16" xfId="0" applyNumberFormat="1" applyFont="1" applyFill="1" applyBorder="1" applyAlignment="1">
      <alignment horizontal="center" textRotation="90"/>
    </xf>
    <xf numFmtId="164" fontId="19" fillId="25" borderId="16" xfId="0" applyNumberFormat="1" applyFont="1" applyFill="1" applyBorder="1" applyAlignment="1">
      <alignment horizontal="center" textRotation="90"/>
    </xf>
    <xf numFmtId="164" fontId="19" fillId="27" borderId="16" xfId="0" applyNumberFormat="1" applyFont="1" applyFill="1" applyBorder="1" applyAlignment="1">
      <alignment horizontal="center" textRotation="90"/>
    </xf>
    <xf numFmtId="0" fontId="17" fillId="29" borderId="5" xfId="0" applyFont="1" applyFill="1" applyBorder="1"/>
    <xf numFmtId="0" fontId="13" fillId="29" borderId="19" xfId="0" applyFont="1" applyFill="1" applyBorder="1" applyAlignment="1">
      <alignment horizontal="center" vertical="top"/>
    </xf>
    <xf numFmtId="9" fontId="19" fillId="29" borderId="6" xfId="0" applyNumberFormat="1" applyFont="1" applyFill="1" applyBorder="1" applyAlignment="1">
      <alignment horizontal="center" textRotation="90"/>
    </xf>
    <xf numFmtId="0" fontId="16" fillId="29" borderId="0" xfId="0" applyFont="1" applyFill="1"/>
    <xf numFmtId="2" fontId="13" fillId="29" borderId="17" xfId="0" applyNumberFormat="1" applyFont="1" applyFill="1" applyBorder="1" applyAlignment="1">
      <alignment horizontal="center"/>
    </xf>
    <xf numFmtId="2" fontId="16" fillId="29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13" fillId="9" borderId="4" xfId="0" applyFont="1" applyFill="1" applyBorder="1" applyAlignment="1">
      <alignment horizontal="center" vertical="top"/>
    </xf>
    <xf numFmtId="0" fontId="13" fillId="9" borderId="24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3" xfId="0" applyFont="1" applyBorder="1"/>
    <xf numFmtId="0" fontId="1" fillId="2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 textRotation="90" wrapText="1"/>
    </xf>
    <xf numFmtId="0" fontId="17" fillId="0" borderId="9" xfId="0" applyFont="1" applyBorder="1"/>
    <xf numFmtId="0" fontId="17" fillId="0" borderId="13" xfId="0" applyFont="1" applyBorder="1"/>
    <xf numFmtId="0" fontId="12" fillId="9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12" fillId="9" borderId="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2" fillId="9" borderId="4" xfId="0" applyFont="1" applyFill="1" applyBorder="1" applyAlignment="1">
      <alignment horizontal="center" textRotation="90"/>
    </xf>
    <xf numFmtId="0" fontId="4" fillId="0" borderId="6" xfId="0" applyFont="1" applyBorder="1" applyAlignment="1">
      <alignment textRotation="90"/>
    </xf>
    <xf numFmtId="0" fontId="12" fillId="28" borderId="4" xfId="0" applyFont="1" applyFill="1" applyBorder="1" applyAlignment="1">
      <alignment textRotation="90"/>
    </xf>
    <xf numFmtId="0" fontId="12" fillId="28" borderId="6" xfId="0" applyFont="1" applyFill="1" applyBorder="1" applyAlignment="1">
      <alignment textRotation="90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11701</xdr:colOff>
      <xdr:row>0</xdr:row>
      <xdr:rowOff>138049</xdr:rowOff>
    </xdr:from>
    <xdr:ext cx="914400" cy="914400"/>
    <xdr:pic>
      <xdr:nvPicPr>
        <xdr:cNvPr id="2" name="image2.png">
          <a:extLst>
            <a:ext uri="{FF2B5EF4-FFF2-40B4-BE49-F238E27FC236}">
              <a16:creationId xmlns:a16="http://schemas.microsoft.com/office/drawing/2014/main" id="{7E883142-386E-4D07-B1FF-BD8B6E0882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0530" y="138049"/>
          <a:ext cx="91440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219890</xdr:colOff>
      <xdr:row>0</xdr:row>
      <xdr:rowOff>102326</xdr:rowOff>
    </xdr:from>
    <xdr:ext cx="914400" cy="914400"/>
    <xdr:pic>
      <xdr:nvPicPr>
        <xdr:cNvPr id="3" name="image1.png">
          <a:extLst>
            <a:ext uri="{FF2B5EF4-FFF2-40B4-BE49-F238E27FC236}">
              <a16:creationId xmlns:a16="http://schemas.microsoft.com/office/drawing/2014/main" id="{62F91EC3-3592-4DF2-AE2C-6209F2AAD1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15547" y="102326"/>
          <a:ext cx="914400" cy="9144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198679</xdr:colOff>
      <xdr:row>0</xdr:row>
      <xdr:rowOff>148295</xdr:rowOff>
    </xdr:from>
    <xdr:ext cx="914400" cy="914400"/>
    <xdr:pic>
      <xdr:nvPicPr>
        <xdr:cNvPr id="2" name="image2.png">
          <a:extLst>
            <a:ext uri="{FF2B5EF4-FFF2-40B4-BE49-F238E27FC236}">
              <a16:creationId xmlns:a16="http://schemas.microsoft.com/office/drawing/2014/main" id="{A457F129-FC7A-4EBB-9848-093C20CA7C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0826" y="148295"/>
          <a:ext cx="91440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377861</xdr:colOff>
      <xdr:row>0</xdr:row>
      <xdr:rowOff>190051</xdr:rowOff>
    </xdr:from>
    <xdr:ext cx="914400" cy="914400"/>
    <xdr:pic>
      <xdr:nvPicPr>
        <xdr:cNvPr id="3" name="image1.png">
          <a:extLst>
            <a:ext uri="{FF2B5EF4-FFF2-40B4-BE49-F238E27FC236}">
              <a16:creationId xmlns:a16="http://schemas.microsoft.com/office/drawing/2014/main" id="{C1B67B20-3767-4167-9A39-18ADCA6AF0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51214" y="190051"/>
          <a:ext cx="914400" cy="914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85725</xdr:colOff>
      <xdr:row>46</xdr:row>
      <xdr:rowOff>95250</xdr:rowOff>
    </xdr:from>
    <xdr:to>
      <xdr:col>5</xdr:col>
      <xdr:colOff>0</xdr:colOff>
      <xdr:row>50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B07DE1-FCF8-44DE-B037-1B4E0F61AE03}"/>
            </a:ext>
            <a:ext uri="{147F2762-F138-4A5C-976F-8EAC2B608ADB}">
              <a16:predDERef xmlns:a16="http://schemas.microsoft.com/office/drawing/2014/main" pred="{C1B67B20-3767-4167-9A39-18ADCA6AF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" y="8639175"/>
          <a:ext cx="742950" cy="571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47</xdr:row>
      <xdr:rowOff>38100</xdr:rowOff>
    </xdr:from>
    <xdr:to>
      <xdr:col>18</xdr:col>
      <xdr:colOff>188052</xdr:colOff>
      <xdr:row>50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0D5A01-2285-4750-846C-4F44C99606E4}"/>
            </a:ext>
            <a:ext uri="{147F2762-F138-4A5C-976F-8EAC2B608ADB}">
              <a16:predDERef xmlns:a16="http://schemas.microsoft.com/office/drawing/2014/main" pred="{469899F9-56F3-4C37-A117-19A6A905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8825" y="8557260"/>
          <a:ext cx="769620" cy="571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Galang" id="{F3EC1335-F0B5-4F1C-842C-EE5465A3631A}" userId="Gabriel Galang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5" dT="2022-02-22T12:28:04.07" personId="{F3EC1335-F0B5-4F1C-842C-EE5465A3631A}" id="{4DE658A5-4804-4AC7-94F3-370B021377B8}">
    <text>previously 10</text>
  </threadedComment>
  <threadedComment ref="X35" dT="2022-02-22T12:28:04.07" personId="{F3EC1335-F0B5-4F1C-842C-EE5465A3631A}" id="{EE0EACF8-D229-416D-AFA9-1C97D3A776C1}">
    <text>previously 10</text>
  </threadedComment>
  <threadedComment ref="P43" dT="2022-02-22T12:28:47.03" personId="{F3EC1335-F0B5-4F1C-842C-EE5465A3631A}" id="{2A2B3E55-FC30-4C8C-9C16-CCF5F3DFE126}">
    <text>previously 10</text>
  </threadedComment>
  <threadedComment ref="X43" dT="2022-02-22T12:28:47.03" personId="{F3EC1335-F0B5-4F1C-842C-EE5465A3631A}" id="{949EEF76-B8F3-4A06-AED0-C5F76DE5E972}">
    <text>previously 10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9688-5E5E-4F9E-869B-68EE74447BB2}">
  <sheetPr>
    <tabColor rgb="FF333399"/>
    <pageSetUpPr fitToPage="1"/>
  </sheetPr>
  <dimension ref="A1:AC973"/>
  <sheetViews>
    <sheetView tabSelected="1" topLeftCell="A10" zoomScaleNormal="100" workbookViewId="0">
      <pane xSplit="5" topLeftCell="F1" activePane="topRight" state="frozen"/>
      <selection pane="topRight" activeCell="G13" sqref="G13:G35"/>
    </sheetView>
  </sheetViews>
  <sheetFormatPr defaultColWidth="14.42578125" defaultRowHeight="15" customHeight="1" x14ac:dyDescent="0.2"/>
  <cols>
    <col min="1" max="1" width="3.42578125" customWidth="1"/>
    <col min="2" max="2" width="1.28515625" customWidth="1"/>
    <col min="3" max="3" width="9.28515625" bestFit="1" customWidth="1"/>
    <col min="4" max="4" width="23.5703125" customWidth="1"/>
    <col min="5" max="5" width="13.7109375" customWidth="1"/>
    <col min="6" max="6" width="5.7109375" customWidth="1"/>
    <col min="7" max="9" width="3.28515625" customWidth="1"/>
    <col min="10" max="10" width="6.85546875" customWidth="1"/>
    <col min="11" max="12" width="3.28515625" customWidth="1"/>
    <col min="13" max="13" width="7.28515625" customWidth="1"/>
    <col min="14" max="15" width="3.140625" customWidth="1"/>
    <col min="16" max="16" width="3.5703125" customWidth="1"/>
    <col min="17" max="17" width="7.42578125" customWidth="1"/>
    <col min="18" max="18" width="3.7109375" customWidth="1"/>
    <col min="19" max="19" width="7.140625" customWidth="1"/>
    <col min="20" max="21" width="3.28515625" customWidth="1"/>
    <col min="22" max="22" width="6.85546875" customWidth="1"/>
    <col min="23" max="23" width="7.42578125" customWidth="1"/>
    <col min="24" max="24" width="6.42578125" customWidth="1"/>
    <col min="25" max="26" width="9.140625" customWidth="1"/>
  </cols>
  <sheetData>
    <row r="1" spans="1:29" ht="19.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9" ht="19.5" customHeight="1" x14ac:dyDescent="0.3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9" ht="19.5" customHeight="1" x14ac:dyDescent="0.3">
      <c r="A3" s="148" t="s">
        <v>1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</row>
    <row r="4" spans="1:29" ht="21.75" customHeight="1" x14ac:dyDescent="0.3">
      <c r="A4" s="148" t="s">
        <v>129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</row>
    <row r="5" spans="1:29" ht="21" customHeight="1" x14ac:dyDescent="0.3">
      <c r="A5" s="15" t="s">
        <v>3</v>
      </c>
      <c r="B5" s="15"/>
      <c r="C5" s="15"/>
      <c r="D5" s="15"/>
      <c r="E5" s="15"/>
      <c r="F5" s="14" t="s">
        <v>130</v>
      </c>
      <c r="G5" s="14"/>
      <c r="H5" s="14"/>
      <c r="I5" s="14"/>
      <c r="J5" s="14"/>
      <c r="K5" s="14"/>
      <c r="L5" s="14"/>
      <c r="M5" s="14"/>
      <c r="N5" s="150"/>
      <c r="O5" s="150"/>
      <c r="P5" s="150"/>
      <c r="Q5" s="149"/>
      <c r="R5" s="149"/>
      <c r="S5" s="149"/>
      <c r="T5" s="149"/>
      <c r="U5" s="149"/>
      <c r="V5" s="149"/>
      <c r="W5" s="14"/>
      <c r="X5" s="14"/>
      <c r="Y5" s="14"/>
      <c r="Z5" s="14"/>
    </row>
    <row r="6" spans="1:29" ht="19.5" customHeight="1" x14ac:dyDescent="0.3">
      <c r="A6" s="15" t="s">
        <v>4</v>
      </c>
      <c r="B6" s="15"/>
      <c r="C6" s="15"/>
      <c r="D6" s="15"/>
      <c r="E6" s="15"/>
      <c r="F6" s="14" t="s">
        <v>131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6"/>
      <c r="S6" s="16"/>
      <c r="T6" s="14"/>
      <c r="U6" s="14"/>
      <c r="V6" s="14"/>
      <c r="W6" s="14"/>
      <c r="X6" s="14"/>
      <c r="Y6" s="14"/>
      <c r="Z6" s="14"/>
    </row>
    <row r="7" spans="1:29" ht="19.5" customHeight="1" x14ac:dyDescent="0.3">
      <c r="A7" s="15" t="s">
        <v>5</v>
      </c>
      <c r="B7" s="15"/>
      <c r="C7" s="15"/>
      <c r="D7" s="15"/>
      <c r="E7" s="15"/>
      <c r="F7" s="14" t="s">
        <v>128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6"/>
      <c r="X7" s="16"/>
      <c r="Y7" s="16"/>
      <c r="Z7" s="14"/>
    </row>
    <row r="8" spans="1:29" ht="12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9" ht="13.5" customHeight="1" thickBot="1" x14ac:dyDescent="0.25">
      <c r="A9" s="17"/>
      <c r="B9" s="18"/>
      <c r="C9" s="151" t="s">
        <v>6</v>
      </c>
      <c r="D9" s="154" t="s">
        <v>7</v>
      </c>
      <c r="E9" s="63"/>
      <c r="F9" s="155" t="s">
        <v>8</v>
      </c>
      <c r="G9" s="158" t="s">
        <v>9</v>
      </c>
      <c r="H9" s="159"/>
      <c r="I9" s="159"/>
      <c r="J9" s="160"/>
      <c r="K9" s="158" t="s">
        <v>10</v>
      </c>
      <c r="L9" s="159"/>
      <c r="M9" s="160"/>
      <c r="N9" s="158" t="s">
        <v>11</v>
      </c>
      <c r="O9" s="161"/>
      <c r="P9" s="161"/>
      <c r="Q9" s="160"/>
      <c r="R9" s="158" t="s">
        <v>12</v>
      </c>
      <c r="S9" s="160"/>
      <c r="T9" s="158" t="s">
        <v>13</v>
      </c>
      <c r="U9" s="159"/>
      <c r="V9" s="160"/>
      <c r="W9" s="163" t="s">
        <v>14</v>
      </c>
      <c r="X9" s="159"/>
      <c r="Y9" s="159"/>
      <c r="Z9" s="160"/>
    </row>
    <row r="10" spans="1:29" ht="12" customHeight="1" thickBot="1" x14ac:dyDescent="0.25">
      <c r="A10" s="19"/>
      <c r="B10" s="20"/>
      <c r="C10" s="152"/>
      <c r="D10" s="152"/>
      <c r="E10" s="61"/>
      <c r="F10" s="156"/>
      <c r="G10" s="21">
        <v>1</v>
      </c>
      <c r="H10" s="21">
        <v>2</v>
      </c>
      <c r="I10" s="21" t="s">
        <v>92</v>
      </c>
      <c r="J10" s="22"/>
      <c r="K10" s="21">
        <v>1</v>
      </c>
      <c r="L10" s="21">
        <v>2</v>
      </c>
      <c r="M10" s="23" t="s">
        <v>15</v>
      </c>
      <c r="N10" s="145">
        <v>1</v>
      </c>
      <c r="O10" s="146">
        <v>2</v>
      </c>
      <c r="P10" s="146">
        <v>3</v>
      </c>
      <c r="Q10" s="22" t="s">
        <v>15</v>
      </c>
      <c r="R10" s="21">
        <v>1</v>
      </c>
      <c r="S10" s="23" t="s">
        <v>15</v>
      </c>
      <c r="T10" s="21" t="s">
        <v>16</v>
      </c>
      <c r="U10" s="24" t="s">
        <v>17</v>
      </c>
      <c r="V10" s="22"/>
      <c r="W10" s="25" t="s">
        <v>18</v>
      </c>
      <c r="X10" s="25" t="s">
        <v>15</v>
      </c>
      <c r="Y10" s="25" t="s">
        <v>19</v>
      </c>
      <c r="Z10" s="25" t="s">
        <v>20</v>
      </c>
    </row>
    <row r="11" spans="1:29" ht="27" customHeight="1" thickBot="1" x14ac:dyDescent="0.25">
      <c r="A11" s="26"/>
      <c r="B11" s="27"/>
      <c r="C11" s="153"/>
      <c r="D11" s="153"/>
      <c r="E11" s="62"/>
      <c r="F11" s="157"/>
      <c r="G11" s="28">
        <v>120</v>
      </c>
      <c r="H11" s="29">
        <v>120</v>
      </c>
      <c r="I11" s="29">
        <v>200</v>
      </c>
      <c r="J11" s="49">
        <v>0.3</v>
      </c>
      <c r="K11" s="28">
        <v>60</v>
      </c>
      <c r="L11" s="29">
        <v>60</v>
      </c>
      <c r="M11" s="52">
        <v>0.2</v>
      </c>
      <c r="N11" s="28">
        <v>2</v>
      </c>
      <c r="O11" s="64">
        <v>7</v>
      </c>
      <c r="P11" s="64">
        <f>I11/2</f>
        <v>100</v>
      </c>
      <c r="Q11" s="54">
        <v>0.15</v>
      </c>
      <c r="R11" s="28">
        <v>10</v>
      </c>
      <c r="S11" s="57">
        <v>0.05</v>
      </c>
      <c r="T11" s="28">
        <v>100</v>
      </c>
      <c r="U11" s="28">
        <v>100</v>
      </c>
      <c r="V11" s="59">
        <v>0.3</v>
      </c>
      <c r="W11" s="30"/>
      <c r="X11" s="30"/>
      <c r="Y11" s="31"/>
      <c r="Z11" s="30"/>
      <c r="AB11" s="162"/>
      <c r="AC11" s="162"/>
    </row>
    <row r="12" spans="1:29" ht="12" customHeight="1" x14ac:dyDescent="0.2">
      <c r="A12" s="32"/>
      <c r="B12" s="33"/>
      <c r="C12" s="33"/>
      <c r="D12" s="34"/>
      <c r="E12" s="34"/>
      <c r="F12" s="82"/>
      <c r="G12" s="35"/>
      <c r="H12" s="35"/>
      <c r="I12" s="35"/>
      <c r="J12" s="50"/>
      <c r="K12" s="35"/>
      <c r="L12" s="35"/>
      <c r="M12" s="50"/>
      <c r="N12" s="36"/>
      <c r="O12" s="36"/>
      <c r="P12" s="36"/>
      <c r="Q12" s="55"/>
      <c r="R12" s="35"/>
      <c r="S12" s="50"/>
      <c r="T12" s="35"/>
      <c r="U12" s="35"/>
      <c r="V12" s="50"/>
      <c r="W12" s="36"/>
      <c r="X12" s="36"/>
      <c r="Y12" s="36"/>
      <c r="Z12" s="36"/>
    </row>
    <row r="13" spans="1:29" ht="12" customHeight="1" x14ac:dyDescent="0.2">
      <c r="A13" s="37">
        <v>1</v>
      </c>
      <c r="B13" s="37" t="s">
        <v>21</v>
      </c>
      <c r="C13" s="38">
        <v>2019117877</v>
      </c>
      <c r="D13" s="39" t="s">
        <v>105</v>
      </c>
      <c r="E13" s="39"/>
      <c r="F13" s="48">
        <f t="shared" ref="F13:F35" si="0">X13</f>
        <v>1.5</v>
      </c>
      <c r="G13" s="147">
        <v>67</v>
      </c>
      <c r="H13" s="147">
        <v>95</v>
      </c>
      <c r="I13" s="147">
        <v>117</v>
      </c>
      <c r="J13" s="51">
        <f>SUM(G13:I13)/SUM($G$11:$I$11)*50+50</f>
        <v>81.704545454545453</v>
      </c>
      <c r="K13" s="4">
        <v>43</v>
      </c>
      <c r="L13" s="4">
        <v>54</v>
      </c>
      <c r="M13" s="53">
        <f>SUM(K13:L13)/SUM($K$11:$L$11)*50+50</f>
        <v>90.416666666666657</v>
      </c>
      <c r="N13" s="40">
        <v>2</v>
      </c>
      <c r="O13" s="40">
        <v>7</v>
      </c>
      <c r="P13" s="40">
        <v>98</v>
      </c>
      <c r="Q13" s="56">
        <f>SUM(N13:P13)/SUM($N$11:$P$11)*50+50</f>
        <v>99.082568807339442</v>
      </c>
      <c r="R13" s="41">
        <v>10</v>
      </c>
      <c r="S13" s="58">
        <f>SUM(R13:R13)/SUM($R$11:$R$11)*50+50</f>
        <v>100</v>
      </c>
      <c r="T13" s="42">
        <v>89</v>
      </c>
      <c r="U13" s="42">
        <v>97</v>
      </c>
      <c r="V13" s="60">
        <f>(T13/$T$11*50+50)*0.5+(U13/$U$11*50+50)*0.5</f>
        <v>96.5</v>
      </c>
      <c r="W13" s="43">
        <f>(J13*0.3)+(M13*0.2)+(Q13*0.15)+(S13*0.05)+(V13*0.3)</f>
        <v>91.407082290797888</v>
      </c>
      <c r="X13" s="43">
        <f>VLOOKUP(W13,'Grade Range'!$A$2:$B$11,2)</f>
        <v>1.5</v>
      </c>
      <c r="Y13" s="43" t="str">
        <f t="shared" ref="Y13:Y35" si="1">IF(X13&lt;=3,"Passed","Failed")</f>
        <v>Passed</v>
      </c>
      <c r="Z13" s="43"/>
    </row>
    <row r="14" spans="1:29" ht="12" customHeight="1" x14ac:dyDescent="0.2">
      <c r="A14" s="37">
        <v>2</v>
      </c>
      <c r="B14" s="37" t="s">
        <v>21</v>
      </c>
      <c r="C14" s="38">
        <v>2019115234</v>
      </c>
      <c r="D14" s="39" t="s">
        <v>106</v>
      </c>
      <c r="E14" s="39"/>
      <c r="F14" s="48">
        <f t="shared" si="0"/>
        <v>2</v>
      </c>
      <c r="G14" s="147">
        <v>107</v>
      </c>
      <c r="H14" s="147">
        <v>108</v>
      </c>
      <c r="I14" s="147">
        <v>184</v>
      </c>
      <c r="J14" s="51">
        <f t="shared" ref="J14:J35" si="2">SUM(G14:I14)/SUM($G$11:$I$11)*50+50</f>
        <v>95.340909090909093</v>
      </c>
      <c r="K14" s="4">
        <v>34</v>
      </c>
      <c r="L14" s="4">
        <v>40</v>
      </c>
      <c r="M14" s="53">
        <f t="shared" ref="M14:M35" si="3">SUM(K14:L14)/SUM($K$11:$L$11)*50+50</f>
        <v>80.833333333333343</v>
      </c>
      <c r="N14" s="40">
        <v>2</v>
      </c>
      <c r="O14" s="40">
        <v>7</v>
      </c>
      <c r="P14" s="40">
        <v>73</v>
      </c>
      <c r="Q14" s="56">
        <f t="shared" ref="Q14:Q35" si="4">SUM(N14:P14)/SUM($N$11:$P$11)*50+50</f>
        <v>87.614678899082577</v>
      </c>
      <c r="R14" s="41">
        <v>10</v>
      </c>
      <c r="S14" s="58">
        <f t="shared" ref="S14:S35" si="5">SUM(R14:R14)/SUM($R$11:$R$11)*50+50</f>
        <v>100</v>
      </c>
      <c r="T14" s="42">
        <v>53</v>
      </c>
      <c r="U14" s="42">
        <v>59</v>
      </c>
      <c r="V14" s="60">
        <f t="shared" ref="V14:V35" si="6">(T14/$T$11*50+50)*0.5+(U14/$U$11*50+50)*0.5</f>
        <v>78</v>
      </c>
      <c r="W14" s="43">
        <f t="shared" ref="W14:W35" si="7">(J14*0.3)+(M14*0.2)+(Q14*0.15)+(S14*0.05)+(V14*0.3)</f>
        <v>86.311141228801773</v>
      </c>
      <c r="X14" s="43">
        <f>VLOOKUP(W14,'Grade Range'!$A$2:$B$11,2)</f>
        <v>2</v>
      </c>
      <c r="Y14" s="43" t="str">
        <f t="shared" si="1"/>
        <v>Passed</v>
      </c>
      <c r="Z14" s="43"/>
    </row>
    <row r="15" spans="1:29" ht="12" customHeight="1" x14ac:dyDescent="0.2">
      <c r="A15" s="37">
        <v>3</v>
      </c>
      <c r="B15" s="37" t="s">
        <v>21</v>
      </c>
      <c r="C15" s="38">
        <v>2019115387</v>
      </c>
      <c r="D15" s="39" t="s">
        <v>107</v>
      </c>
      <c r="E15" s="39"/>
      <c r="F15" s="48">
        <f t="shared" si="0"/>
        <v>2</v>
      </c>
      <c r="G15" s="147">
        <v>68</v>
      </c>
      <c r="H15" s="147">
        <v>113</v>
      </c>
      <c r="I15" s="147">
        <v>126</v>
      </c>
      <c r="J15" s="51">
        <f t="shared" si="2"/>
        <v>84.88636363636364</v>
      </c>
      <c r="K15" s="4">
        <v>33</v>
      </c>
      <c r="L15" s="4">
        <v>38</v>
      </c>
      <c r="M15" s="53">
        <f t="shared" si="3"/>
        <v>79.583333333333329</v>
      </c>
      <c r="N15" s="40">
        <v>2</v>
      </c>
      <c r="O15" s="40">
        <v>7</v>
      </c>
      <c r="P15" s="40">
        <v>99</v>
      </c>
      <c r="Q15" s="56">
        <f t="shared" si="4"/>
        <v>99.541284403669721</v>
      </c>
      <c r="R15" s="41">
        <v>10</v>
      </c>
      <c r="S15" s="58">
        <f t="shared" si="5"/>
        <v>100</v>
      </c>
      <c r="T15" s="42">
        <v>67</v>
      </c>
      <c r="U15" s="42">
        <v>71</v>
      </c>
      <c r="V15" s="60">
        <f t="shared" si="6"/>
        <v>84.5</v>
      </c>
      <c r="W15" s="43">
        <f t="shared" si="7"/>
        <v>86.66376841812621</v>
      </c>
      <c r="X15" s="43">
        <f>VLOOKUP(W15,'Grade Range'!$A$2:$B$11,2)</f>
        <v>2</v>
      </c>
      <c r="Y15" s="43" t="str">
        <f t="shared" si="1"/>
        <v>Passed</v>
      </c>
      <c r="Z15" s="43"/>
    </row>
    <row r="16" spans="1:29" ht="12" customHeight="1" x14ac:dyDescent="0.2">
      <c r="A16" s="37">
        <v>4</v>
      </c>
      <c r="B16" s="37" t="s">
        <v>21</v>
      </c>
      <c r="C16" s="38">
        <v>2019115103</v>
      </c>
      <c r="D16" s="39" t="s">
        <v>108</v>
      </c>
      <c r="E16" s="39"/>
      <c r="F16" s="48">
        <f t="shared" si="0"/>
        <v>1.5</v>
      </c>
      <c r="G16" s="147">
        <v>63</v>
      </c>
      <c r="H16" s="147">
        <v>116</v>
      </c>
      <c r="I16" s="147">
        <v>168</v>
      </c>
      <c r="J16" s="51">
        <f t="shared" si="2"/>
        <v>89.431818181818187</v>
      </c>
      <c r="K16" s="4">
        <v>53</v>
      </c>
      <c r="L16" s="4">
        <v>52</v>
      </c>
      <c r="M16" s="53">
        <f t="shared" si="3"/>
        <v>93.75</v>
      </c>
      <c r="N16" s="40">
        <v>2</v>
      </c>
      <c r="O16" s="40">
        <v>7</v>
      </c>
      <c r="P16" s="40">
        <v>95</v>
      </c>
      <c r="Q16" s="56">
        <f t="shared" si="4"/>
        <v>97.706422018348633</v>
      </c>
      <c r="R16" s="41">
        <v>10</v>
      </c>
      <c r="S16" s="58">
        <f t="shared" si="5"/>
        <v>100</v>
      </c>
      <c r="T16" s="42">
        <v>59</v>
      </c>
      <c r="U16" s="42">
        <v>88</v>
      </c>
      <c r="V16" s="60">
        <f t="shared" si="6"/>
        <v>86.75</v>
      </c>
      <c r="W16" s="43">
        <f t="shared" si="7"/>
        <v>91.260508757297742</v>
      </c>
      <c r="X16" s="43">
        <f>VLOOKUP(W16,'Grade Range'!$A$2:$B$11,2)</f>
        <v>1.5</v>
      </c>
      <c r="Y16" s="43" t="str">
        <f t="shared" si="1"/>
        <v>Passed</v>
      </c>
      <c r="Z16" s="43"/>
    </row>
    <row r="17" spans="1:26" ht="12" customHeight="1" x14ac:dyDescent="0.2">
      <c r="A17" s="37">
        <v>5</v>
      </c>
      <c r="B17" s="37" t="s">
        <v>21</v>
      </c>
      <c r="C17" s="38">
        <v>2019115341</v>
      </c>
      <c r="D17" s="39" t="s">
        <v>109</v>
      </c>
      <c r="E17" s="39"/>
      <c r="F17" s="48">
        <f t="shared" si="0"/>
        <v>2</v>
      </c>
      <c r="G17" s="147">
        <v>97</v>
      </c>
      <c r="H17" s="147">
        <v>84</v>
      </c>
      <c r="I17" s="147">
        <v>103</v>
      </c>
      <c r="J17" s="51">
        <f t="shared" si="2"/>
        <v>82.27272727272728</v>
      </c>
      <c r="K17" s="4">
        <v>38</v>
      </c>
      <c r="L17" s="4">
        <v>56</v>
      </c>
      <c r="M17" s="53">
        <f t="shared" si="3"/>
        <v>89.166666666666657</v>
      </c>
      <c r="N17" s="40">
        <v>2</v>
      </c>
      <c r="O17" s="40">
        <v>7</v>
      </c>
      <c r="P17" s="40">
        <v>76</v>
      </c>
      <c r="Q17" s="56">
        <f t="shared" si="4"/>
        <v>88.990825688073386</v>
      </c>
      <c r="R17" s="41">
        <v>10</v>
      </c>
      <c r="S17" s="58">
        <f t="shared" si="5"/>
        <v>100</v>
      </c>
      <c r="T17" s="42">
        <v>51</v>
      </c>
      <c r="U17" s="42">
        <v>85</v>
      </c>
      <c r="V17" s="60">
        <f t="shared" si="6"/>
        <v>84</v>
      </c>
      <c r="W17" s="43">
        <f t="shared" si="7"/>
        <v>86.063775368362528</v>
      </c>
      <c r="X17" s="43">
        <f>VLOOKUP(W17,'Grade Range'!$A$2:$B$11,2)</f>
        <v>2</v>
      </c>
      <c r="Y17" s="43" t="str">
        <f t="shared" si="1"/>
        <v>Passed</v>
      </c>
      <c r="Z17" s="43"/>
    </row>
    <row r="18" spans="1:26" ht="12" customHeight="1" x14ac:dyDescent="0.2">
      <c r="A18" s="37">
        <v>6</v>
      </c>
      <c r="B18" s="37" t="s">
        <v>21</v>
      </c>
      <c r="C18" s="38">
        <v>2019115167</v>
      </c>
      <c r="D18" s="39" t="s">
        <v>110</v>
      </c>
      <c r="E18" s="39"/>
      <c r="F18" s="48">
        <f t="shared" si="0"/>
        <v>2.25</v>
      </c>
      <c r="G18" s="147">
        <v>75</v>
      </c>
      <c r="H18" s="147">
        <v>93</v>
      </c>
      <c r="I18" s="147">
        <v>120</v>
      </c>
      <c r="J18" s="51">
        <f t="shared" si="2"/>
        <v>82.72727272727272</v>
      </c>
      <c r="K18" s="4">
        <v>49</v>
      </c>
      <c r="L18" s="4">
        <v>32</v>
      </c>
      <c r="M18" s="53">
        <f t="shared" si="3"/>
        <v>83.75</v>
      </c>
      <c r="N18" s="40">
        <v>2</v>
      </c>
      <c r="O18" s="40">
        <v>7</v>
      </c>
      <c r="P18" s="40">
        <v>93</v>
      </c>
      <c r="Q18" s="56">
        <f t="shared" si="4"/>
        <v>96.788990825688074</v>
      </c>
      <c r="R18" s="41">
        <v>10</v>
      </c>
      <c r="S18" s="58">
        <f t="shared" si="5"/>
        <v>100</v>
      </c>
      <c r="T18" s="42">
        <v>60</v>
      </c>
      <c r="U18" s="42">
        <v>53</v>
      </c>
      <c r="V18" s="60">
        <f t="shared" si="6"/>
        <v>78.25</v>
      </c>
      <c r="W18" s="43">
        <f t="shared" si="7"/>
        <v>84.561530442035021</v>
      </c>
      <c r="X18" s="43">
        <f>VLOOKUP(W18,'Grade Range'!$A$2:$B$11,2)</f>
        <v>2.25</v>
      </c>
      <c r="Y18" s="43" t="str">
        <f t="shared" si="1"/>
        <v>Passed</v>
      </c>
      <c r="Z18" s="43"/>
    </row>
    <row r="19" spans="1:26" ht="12" customHeight="1" x14ac:dyDescent="0.2">
      <c r="A19" s="37">
        <v>7</v>
      </c>
      <c r="B19" s="37" t="s">
        <v>21</v>
      </c>
      <c r="C19" s="38">
        <v>2019114975</v>
      </c>
      <c r="D19" s="39" t="s">
        <v>111</v>
      </c>
      <c r="E19" s="39"/>
      <c r="F19" s="48">
        <f t="shared" si="0"/>
        <v>1.75</v>
      </c>
      <c r="G19" s="147">
        <v>120</v>
      </c>
      <c r="H19" s="147">
        <v>99</v>
      </c>
      <c r="I19" s="147">
        <v>161</v>
      </c>
      <c r="J19" s="51">
        <f t="shared" si="2"/>
        <v>93.181818181818187</v>
      </c>
      <c r="K19" s="4">
        <v>36</v>
      </c>
      <c r="L19" s="4">
        <v>49</v>
      </c>
      <c r="M19" s="53">
        <f t="shared" si="3"/>
        <v>85.416666666666671</v>
      </c>
      <c r="N19" s="40">
        <v>2</v>
      </c>
      <c r="O19" s="40">
        <v>7</v>
      </c>
      <c r="P19" s="40">
        <v>78</v>
      </c>
      <c r="Q19" s="56">
        <f t="shared" si="4"/>
        <v>89.908256880733944</v>
      </c>
      <c r="R19" s="41">
        <v>10</v>
      </c>
      <c r="S19" s="58">
        <f t="shared" si="5"/>
        <v>100</v>
      </c>
      <c r="T19" s="42">
        <v>66</v>
      </c>
      <c r="U19" s="42">
        <v>70</v>
      </c>
      <c r="V19" s="60">
        <f t="shared" si="6"/>
        <v>84</v>
      </c>
      <c r="W19" s="43">
        <f t="shared" si="7"/>
        <v>88.724117319988892</v>
      </c>
      <c r="X19" s="43">
        <f>VLOOKUP(W19,'Grade Range'!$A$2:$B$11,2)</f>
        <v>1.75</v>
      </c>
      <c r="Y19" s="43" t="str">
        <f t="shared" si="1"/>
        <v>Passed</v>
      </c>
      <c r="Z19" s="43"/>
    </row>
    <row r="20" spans="1:26" ht="12" customHeight="1" x14ac:dyDescent="0.2">
      <c r="A20" s="37">
        <v>8</v>
      </c>
      <c r="B20" s="37"/>
      <c r="C20" s="38">
        <v>2019117191</v>
      </c>
      <c r="D20" s="39" t="s">
        <v>112</v>
      </c>
      <c r="E20" s="39"/>
      <c r="F20" s="48">
        <f t="shared" si="0"/>
        <v>2</v>
      </c>
      <c r="G20" s="147">
        <v>85</v>
      </c>
      <c r="H20" s="147">
        <v>63</v>
      </c>
      <c r="I20" s="147">
        <v>111</v>
      </c>
      <c r="J20" s="51">
        <f t="shared" si="2"/>
        <v>79.431818181818187</v>
      </c>
      <c r="K20" s="4">
        <v>59</v>
      </c>
      <c r="L20" s="4">
        <v>60</v>
      </c>
      <c r="M20" s="53">
        <f t="shared" si="3"/>
        <v>99.583333333333343</v>
      </c>
      <c r="N20" s="40">
        <v>2</v>
      </c>
      <c r="O20" s="40">
        <v>7</v>
      </c>
      <c r="P20" s="40">
        <v>65</v>
      </c>
      <c r="Q20" s="56">
        <f t="shared" si="4"/>
        <v>83.944954128440372</v>
      </c>
      <c r="R20" s="41">
        <v>10</v>
      </c>
      <c r="S20" s="58">
        <f t="shared" si="5"/>
        <v>100</v>
      </c>
      <c r="T20" s="42">
        <v>97</v>
      </c>
      <c r="U20" s="42">
        <v>50</v>
      </c>
      <c r="V20" s="60">
        <f t="shared" si="6"/>
        <v>86.75</v>
      </c>
      <c r="W20" s="43">
        <f t="shared" si="7"/>
        <v>87.362955240478186</v>
      </c>
      <c r="X20" s="43">
        <f>VLOOKUP(W20,'Grade Range'!$A$2:$B$11,2)</f>
        <v>2</v>
      </c>
      <c r="Y20" s="43" t="str">
        <f t="shared" si="1"/>
        <v>Passed</v>
      </c>
      <c r="Z20" s="43"/>
    </row>
    <row r="21" spans="1:26" ht="12" customHeight="1" x14ac:dyDescent="0.2">
      <c r="A21" s="37">
        <v>9</v>
      </c>
      <c r="B21" s="37" t="s">
        <v>21</v>
      </c>
      <c r="C21" s="38">
        <v>2018102202</v>
      </c>
      <c r="D21" s="39" t="s">
        <v>113</v>
      </c>
      <c r="E21" s="39"/>
      <c r="F21" s="48">
        <f t="shared" si="0"/>
        <v>1.75</v>
      </c>
      <c r="G21" s="147">
        <v>100</v>
      </c>
      <c r="H21" s="147">
        <v>60</v>
      </c>
      <c r="I21" s="147">
        <v>179</v>
      </c>
      <c r="J21" s="51">
        <f t="shared" si="2"/>
        <v>88.52272727272728</v>
      </c>
      <c r="K21" s="4">
        <v>54</v>
      </c>
      <c r="L21" s="4">
        <v>47</v>
      </c>
      <c r="M21" s="53">
        <f t="shared" si="3"/>
        <v>92.083333333333343</v>
      </c>
      <c r="N21" s="40">
        <v>2</v>
      </c>
      <c r="O21" s="40">
        <v>7</v>
      </c>
      <c r="P21" s="40">
        <v>75</v>
      </c>
      <c r="Q21" s="56">
        <f t="shared" si="4"/>
        <v>88.532110091743121</v>
      </c>
      <c r="R21" s="41">
        <v>10</v>
      </c>
      <c r="S21" s="58">
        <f t="shared" si="5"/>
        <v>100</v>
      </c>
      <c r="T21" s="42">
        <v>57</v>
      </c>
      <c r="U21" s="42">
        <v>80</v>
      </c>
      <c r="V21" s="60">
        <f t="shared" si="6"/>
        <v>84.25</v>
      </c>
      <c r="W21" s="43">
        <f t="shared" si="7"/>
        <v>88.52830136224631</v>
      </c>
      <c r="X21" s="43">
        <f>VLOOKUP(W21,'Grade Range'!$A$2:$B$11,2)</f>
        <v>1.75</v>
      </c>
      <c r="Y21" s="43" t="str">
        <f t="shared" si="1"/>
        <v>Passed</v>
      </c>
      <c r="Z21" s="43"/>
    </row>
    <row r="22" spans="1:26" ht="12" customHeight="1" x14ac:dyDescent="0.2">
      <c r="A22" s="37">
        <v>10</v>
      </c>
      <c r="B22" s="37" t="s">
        <v>21</v>
      </c>
      <c r="C22" s="38">
        <v>2018102194</v>
      </c>
      <c r="D22" s="39" t="s">
        <v>114</v>
      </c>
      <c r="E22" s="39"/>
      <c r="F22" s="48">
        <f t="shared" si="0"/>
        <v>1.5</v>
      </c>
      <c r="G22" s="147">
        <v>119</v>
      </c>
      <c r="H22" s="147">
        <v>69</v>
      </c>
      <c r="I22" s="147">
        <v>182</v>
      </c>
      <c r="J22" s="51">
        <f t="shared" si="2"/>
        <v>92.045454545454547</v>
      </c>
      <c r="K22" s="4">
        <v>46</v>
      </c>
      <c r="L22" s="4">
        <v>46</v>
      </c>
      <c r="M22" s="53">
        <f t="shared" si="3"/>
        <v>88.333333333333343</v>
      </c>
      <c r="N22" s="40">
        <v>2</v>
      </c>
      <c r="O22" s="40">
        <v>7</v>
      </c>
      <c r="P22" s="40">
        <v>86</v>
      </c>
      <c r="Q22" s="56">
        <f t="shared" si="4"/>
        <v>93.577981651376149</v>
      </c>
      <c r="R22" s="41">
        <v>10</v>
      </c>
      <c r="S22" s="58">
        <f t="shared" si="5"/>
        <v>100</v>
      </c>
      <c r="T22" s="42">
        <v>73</v>
      </c>
      <c r="U22" s="42">
        <v>95</v>
      </c>
      <c r="V22" s="60">
        <f t="shared" si="6"/>
        <v>92</v>
      </c>
      <c r="W22" s="43">
        <f t="shared" si="7"/>
        <v>91.917000278009453</v>
      </c>
      <c r="X22" s="43">
        <f>VLOOKUP(W22,'Grade Range'!$A$2:$B$11,2)</f>
        <v>1.5</v>
      </c>
      <c r="Y22" s="43" t="str">
        <f t="shared" si="1"/>
        <v>Passed</v>
      </c>
      <c r="Z22" s="43"/>
    </row>
    <row r="23" spans="1:26" ht="12" customHeight="1" x14ac:dyDescent="0.2">
      <c r="A23" s="37">
        <v>11</v>
      </c>
      <c r="B23" s="37" t="s">
        <v>21</v>
      </c>
      <c r="C23" s="38">
        <v>2019117386</v>
      </c>
      <c r="D23" s="39" t="s">
        <v>115</v>
      </c>
      <c r="E23" s="39"/>
      <c r="F23" s="48">
        <f t="shared" si="0"/>
        <v>2</v>
      </c>
      <c r="G23" s="147">
        <v>70</v>
      </c>
      <c r="H23" s="147">
        <v>92</v>
      </c>
      <c r="I23" s="147">
        <v>156</v>
      </c>
      <c r="J23" s="51">
        <f t="shared" si="2"/>
        <v>86.13636363636364</v>
      </c>
      <c r="K23" s="4">
        <v>52</v>
      </c>
      <c r="L23" s="4">
        <v>33</v>
      </c>
      <c r="M23" s="53">
        <f t="shared" si="3"/>
        <v>85.416666666666671</v>
      </c>
      <c r="N23" s="40">
        <v>2</v>
      </c>
      <c r="O23" s="40">
        <v>7</v>
      </c>
      <c r="P23" s="40">
        <v>66</v>
      </c>
      <c r="Q23" s="56">
        <f t="shared" si="4"/>
        <v>84.403669724770651</v>
      </c>
      <c r="R23" s="41">
        <v>10</v>
      </c>
      <c r="S23" s="58">
        <f t="shared" si="5"/>
        <v>100</v>
      </c>
      <c r="T23" s="42">
        <v>52</v>
      </c>
      <c r="U23" s="42">
        <v>87</v>
      </c>
      <c r="V23" s="60">
        <f t="shared" si="6"/>
        <v>84.75</v>
      </c>
      <c r="W23" s="43">
        <f t="shared" si="7"/>
        <v>86.009792882958024</v>
      </c>
      <c r="X23" s="43">
        <f>VLOOKUP(W23,'Grade Range'!$A$2:$B$11,2)</f>
        <v>2</v>
      </c>
      <c r="Y23" s="43" t="str">
        <f t="shared" si="1"/>
        <v>Passed</v>
      </c>
      <c r="Z23" s="43"/>
    </row>
    <row r="24" spans="1:26" ht="12" customHeight="1" x14ac:dyDescent="0.2">
      <c r="A24" s="37">
        <v>12</v>
      </c>
      <c r="B24" s="37" t="s">
        <v>21</v>
      </c>
      <c r="C24" s="38">
        <v>2019115374</v>
      </c>
      <c r="D24" s="39" t="s">
        <v>116</v>
      </c>
      <c r="E24" s="39"/>
      <c r="F24" s="48">
        <f t="shared" si="0"/>
        <v>2.25</v>
      </c>
      <c r="G24" s="147">
        <v>62</v>
      </c>
      <c r="H24" s="147">
        <v>67</v>
      </c>
      <c r="I24" s="147">
        <v>105</v>
      </c>
      <c r="J24" s="51">
        <f t="shared" si="2"/>
        <v>76.590909090909093</v>
      </c>
      <c r="K24" s="4">
        <v>42</v>
      </c>
      <c r="L24" s="4">
        <v>34</v>
      </c>
      <c r="M24" s="53">
        <f t="shared" si="3"/>
        <v>81.666666666666657</v>
      </c>
      <c r="N24" s="40">
        <v>2</v>
      </c>
      <c r="O24" s="40">
        <v>7</v>
      </c>
      <c r="P24" s="40">
        <v>62</v>
      </c>
      <c r="Q24" s="56">
        <f t="shared" si="4"/>
        <v>82.568807339449535</v>
      </c>
      <c r="R24" s="41">
        <v>10</v>
      </c>
      <c r="S24" s="58">
        <f t="shared" si="5"/>
        <v>100</v>
      </c>
      <c r="T24" s="42">
        <v>71</v>
      </c>
      <c r="U24" s="42">
        <v>100</v>
      </c>
      <c r="V24" s="60">
        <f t="shared" si="6"/>
        <v>92.75</v>
      </c>
      <c r="W24" s="43">
        <f t="shared" si="7"/>
        <v>84.520927161523488</v>
      </c>
      <c r="X24" s="43">
        <f>VLOOKUP(W24,'Grade Range'!$A$2:$B$11,2)</f>
        <v>2.25</v>
      </c>
      <c r="Y24" s="43" t="str">
        <f t="shared" si="1"/>
        <v>Passed</v>
      </c>
      <c r="Z24" s="43"/>
    </row>
    <row r="25" spans="1:26" ht="12" customHeight="1" x14ac:dyDescent="0.2">
      <c r="A25" s="37">
        <v>13</v>
      </c>
      <c r="B25" s="37" t="s">
        <v>21</v>
      </c>
      <c r="C25" s="38">
        <v>2019115011</v>
      </c>
      <c r="D25" s="39" t="s">
        <v>117</v>
      </c>
      <c r="E25" s="39"/>
      <c r="F25" s="48">
        <f t="shared" si="0"/>
        <v>2.25</v>
      </c>
      <c r="G25" s="147">
        <v>80</v>
      </c>
      <c r="H25" s="147">
        <v>88</v>
      </c>
      <c r="I25" s="147">
        <v>163</v>
      </c>
      <c r="J25" s="51">
        <f t="shared" si="2"/>
        <v>87.613636363636374</v>
      </c>
      <c r="K25" s="4">
        <v>30</v>
      </c>
      <c r="L25" s="4">
        <v>44</v>
      </c>
      <c r="M25" s="53">
        <f t="shared" si="3"/>
        <v>80.833333333333343</v>
      </c>
      <c r="N25" s="40">
        <v>2</v>
      </c>
      <c r="O25" s="40">
        <v>7</v>
      </c>
      <c r="P25" s="40">
        <v>77</v>
      </c>
      <c r="Q25" s="56">
        <f t="shared" si="4"/>
        <v>89.449541284403665</v>
      </c>
      <c r="R25" s="41">
        <v>10</v>
      </c>
      <c r="S25" s="58">
        <f t="shared" si="5"/>
        <v>100</v>
      </c>
      <c r="T25" s="42">
        <v>70</v>
      </c>
      <c r="U25" s="42">
        <v>51</v>
      </c>
      <c r="V25" s="60">
        <f t="shared" si="6"/>
        <v>80.25</v>
      </c>
      <c r="W25" s="43">
        <f t="shared" si="7"/>
        <v>84.943188768418125</v>
      </c>
      <c r="X25" s="43">
        <f>VLOOKUP(W25,'Grade Range'!$A$2:$B$11,2)</f>
        <v>2.25</v>
      </c>
      <c r="Y25" s="43" t="str">
        <f t="shared" si="1"/>
        <v>Passed</v>
      </c>
      <c r="Z25" s="43"/>
    </row>
    <row r="26" spans="1:26" ht="12" customHeight="1" x14ac:dyDescent="0.2">
      <c r="A26" s="37">
        <v>14</v>
      </c>
      <c r="B26" s="37" t="s">
        <v>21</v>
      </c>
      <c r="C26" s="38">
        <v>2019115019</v>
      </c>
      <c r="D26" s="39" t="s">
        <v>127</v>
      </c>
      <c r="E26" s="39"/>
      <c r="F26" s="48">
        <f t="shared" si="0"/>
        <v>1.5</v>
      </c>
      <c r="G26" s="147">
        <v>104</v>
      </c>
      <c r="H26" s="147">
        <v>68</v>
      </c>
      <c r="I26" s="147">
        <v>135</v>
      </c>
      <c r="J26" s="51">
        <f t="shared" si="2"/>
        <v>84.88636363636364</v>
      </c>
      <c r="K26" s="4">
        <v>55</v>
      </c>
      <c r="L26" s="4">
        <v>55</v>
      </c>
      <c r="M26" s="53">
        <f t="shared" si="3"/>
        <v>95.833333333333329</v>
      </c>
      <c r="N26" s="40">
        <v>2</v>
      </c>
      <c r="O26" s="40">
        <v>7</v>
      </c>
      <c r="P26" s="40">
        <v>92</v>
      </c>
      <c r="Q26" s="56">
        <f t="shared" si="4"/>
        <v>96.330275229357795</v>
      </c>
      <c r="R26" s="41">
        <v>10</v>
      </c>
      <c r="S26" s="58">
        <f t="shared" si="5"/>
        <v>100</v>
      </c>
      <c r="T26" s="42">
        <v>72</v>
      </c>
      <c r="U26" s="42">
        <v>96</v>
      </c>
      <c r="V26" s="60">
        <f t="shared" si="6"/>
        <v>92</v>
      </c>
      <c r="W26" s="43">
        <f t="shared" si="7"/>
        <v>91.682117041979424</v>
      </c>
      <c r="X26" s="43">
        <f>VLOOKUP(W26,'Grade Range'!$A$2:$B$11,2)</f>
        <v>1.5</v>
      </c>
      <c r="Y26" s="43" t="str">
        <f t="shared" si="1"/>
        <v>Passed</v>
      </c>
      <c r="Z26" s="43"/>
    </row>
    <row r="27" spans="1:26" ht="12" customHeight="1" x14ac:dyDescent="0.2">
      <c r="A27" s="37">
        <v>15</v>
      </c>
      <c r="B27" s="37" t="s">
        <v>21</v>
      </c>
      <c r="C27" s="38">
        <v>2019115023</v>
      </c>
      <c r="D27" s="39" t="s">
        <v>118</v>
      </c>
      <c r="E27" s="39"/>
      <c r="F27" s="48">
        <f t="shared" si="0"/>
        <v>1.75</v>
      </c>
      <c r="G27" s="147">
        <v>88</v>
      </c>
      <c r="H27" s="147">
        <v>118</v>
      </c>
      <c r="I27" s="147">
        <v>180</v>
      </c>
      <c r="J27" s="51">
        <f t="shared" si="2"/>
        <v>93.863636363636374</v>
      </c>
      <c r="K27" s="4">
        <v>57</v>
      </c>
      <c r="L27" s="4">
        <v>31</v>
      </c>
      <c r="M27" s="53">
        <f t="shared" si="3"/>
        <v>86.666666666666657</v>
      </c>
      <c r="N27" s="40">
        <v>2</v>
      </c>
      <c r="O27" s="40">
        <v>7</v>
      </c>
      <c r="P27" s="40">
        <v>96</v>
      </c>
      <c r="Q27" s="56">
        <f t="shared" si="4"/>
        <v>98.165137614678898</v>
      </c>
      <c r="R27" s="41">
        <v>10</v>
      </c>
      <c r="S27" s="58">
        <f t="shared" si="5"/>
        <v>100</v>
      </c>
      <c r="T27" s="42">
        <v>65</v>
      </c>
      <c r="U27" s="42">
        <v>61</v>
      </c>
      <c r="V27" s="60">
        <f t="shared" si="6"/>
        <v>81.5</v>
      </c>
      <c r="W27" s="43">
        <f t="shared" si="7"/>
        <v>89.667194884626085</v>
      </c>
      <c r="X27" s="43">
        <f>VLOOKUP(W27,'Grade Range'!$A$2:$B$11,2)</f>
        <v>1.75</v>
      </c>
      <c r="Y27" s="43" t="str">
        <f t="shared" si="1"/>
        <v>Passed</v>
      </c>
      <c r="Z27" s="43"/>
    </row>
    <row r="28" spans="1:26" ht="12" customHeight="1" x14ac:dyDescent="0.2">
      <c r="A28" s="37">
        <v>16</v>
      </c>
      <c r="B28" s="37" t="s">
        <v>21</v>
      </c>
      <c r="C28" s="38">
        <v>2019115376</v>
      </c>
      <c r="D28" s="39" t="s">
        <v>119</v>
      </c>
      <c r="E28" s="39"/>
      <c r="F28" s="48">
        <f t="shared" si="0"/>
        <v>1.5</v>
      </c>
      <c r="G28" s="147">
        <v>81</v>
      </c>
      <c r="H28" s="147">
        <v>114</v>
      </c>
      <c r="I28" s="147">
        <v>130</v>
      </c>
      <c r="J28" s="51">
        <f t="shared" si="2"/>
        <v>86.931818181818187</v>
      </c>
      <c r="K28" s="4">
        <v>56</v>
      </c>
      <c r="L28" s="4">
        <v>45</v>
      </c>
      <c r="M28" s="53">
        <f t="shared" si="3"/>
        <v>92.083333333333343</v>
      </c>
      <c r="N28" s="40">
        <v>2</v>
      </c>
      <c r="O28" s="40">
        <v>7</v>
      </c>
      <c r="P28" s="40">
        <v>89</v>
      </c>
      <c r="Q28" s="56">
        <f t="shared" si="4"/>
        <v>94.954128440366972</v>
      </c>
      <c r="R28" s="41">
        <v>10</v>
      </c>
      <c r="S28" s="58">
        <f t="shared" si="5"/>
        <v>100</v>
      </c>
      <c r="T28" s="42">
        <v>86</v>
      </c>
      <c r="U28" s="42">
        <v>83</v>
      </c>
      <c r="V28" s="60">
        <f t="shared" si="6"/>
        <v>92.25</v>
      </c>
      <c r="W28" s="43">
        <f t="shared" si="7"/>
        <v>91.414331387267168</v>
      </c>
      <c r="X28" s="43">
        <f>VLOOKUP(W28,'Grade Range'!$A$2:$B$11,2)</f>
        <v>1.5</v>
      </c>
      <c r="Y28" s="43" t="str">
        <f t="shared" si="1"/>
        <v>Passed</v>
      </c>
      <c r="Z28" s="43"/>
    </row>
    <row r="29" spans="1:26" ht="12" customHeight="1" x14ac:dyDescent="0.2">
      <c r="A29" s="37">
        <v>17</v>
      </c>
      <c r="B29" s="37" t="s">
        <v>21</v>
      </c>
      <c r="C29" s="38">
        <v>2019115025</v>
      </c>
      <c r="D29" s="39" t="s">
        <v>120</v>
      </c>
      <c r="E29" s="39"/>
      <c r="F29" s="48">
        <f t="shared" si="0"/>
        <v>1.75</v>
      </c>
      <c r="G29" s="147">
        <v>114</v>
      </c>
      <c r="H29" s="147">
        <v>120</v>
      </c>
      <c r="I29" s="147">
        <v>136</v>
      </c>
      <c r="J29" s="51">
        <f t="shared" si="2"/>
        <v>92.045454545454547</v>
      </c>
      <c r="K29" s="4">
        <v>60</v>
      </c>
      <c r="L29" s="4">
        <v>36</v>
      </c>
      <c r="M29" s="53">
        <f t="shared" si="3"/>
        <v>90</v>
      </c>
      <c r="N29" s="40">
        <v>2</v>
      </c>
      <c r="O29" s="40">
        <v>7</v>
      </c>
      <c r="P29" s="40">
        <v>72</v>
      </c>
      <c r="Q29" s="56">
        <f t="shared" si="4"/>
        <v>87.155963302752298</v>
      </c>
      <c r="R29" s="41">
        <v>10</v>
      </c>
      <c r="S29" s="58">
        <f t="shared" si="5"/>
        <v>100</v>
      </c>
      <c r="T29" s="42">
        <v>95</v>
      </c>
      <c r="U29" s="42">
        <v>69</v>
      </c>
      <c r="V29" s="60">
        <f t="shared" si="6"/>
        <v>91</v>
      </c>
      <c r="W29" s="43">
        <f t="shared" si="7"/>
        <v>90.987030859049199</v>
      </c>
      <c r="X29" s="43">
        <f>VLOOKUP(W29,'Grade Range'!$A$2:$B$11,2)</f>
        <v>1.75</v>
      </c>
      <c r="Y29" s="43" t="str">
        <f t="shared" si="1"/>
        <v>Passed</v>
      </c>
      <c r="Z29" s="43"/>
    </row>
    <row r="30" spans="1:26" ht="12" customHeight="1" x14ac:dyDescent="0.2">
      <c r="A30" s="37">
        <v>18</v>
      </c>
      <c r="B30" s="37" t="s">
        <v>21</v>
      </c>
      <c r="C30" s="38">
        <v>2019117201</v>
      </c>
      <c r="D30" s="39" t="s">
        <v>121</v>
      </c>
      <c r="E30" s="39"/>
      <c r="F30" s="48">
        <f t="shared" si="0"/>
        <v>2</v>
      </c>
      <c r="G30" s="147">
        <v>66</v>
      </c>
      <c r="H30" s="147">
        <v>85</v>
      </c>
      <c r="I30" s="147">
        <v>148</v>
      </c>
      <c r="J30" s="51">
        <f t="shared" si="2"/>
        <v>83.97727272727272</v>
      </c>
      <c r="K30" s="4">
        <v>35</v>
      </c>
      <c r="L30" s="4">
        <v>37</v>
      </c>
      <c r="M30" s="53">
        <f t="shared" si="3"/>
        <v>80</v>
      </c>
      <c r="N30" s="40">
        <v>2</v>
      </c>
      <c r="O30" s="40">
        <v>7</v>
      </c>
      <c r="P30" s="40">
        <v>57</v>
      </c>
      <c r="Q30" s="56">
        <f t="shared" si="4"/>
        <v>80.275229357798167</v>
      </c>
      <c r="R30" s="41">
        <v>10</v>
      </c>
      <c r="S30" s="58">
        <f t="shared" si="5"/>
        <v>100</v>
      </c>
      <c r="T30" s="42">
        <v>74</v>
      </c>
      <c r="U30" s="42">
        <v>84</v>
      </c>
      <c r="V30" s="60">
        <f t="shared" si="6"/>
        <v>89.5</v>
      </c>
      <c r="W30" s="43">
        <f t="shared" si="7"/>
        <v>85.084466221851528</v>
      </c>
      <c r="X30" s="43">
        <f>VLOOKUP(W30,'Grade Range'!$A$2:$B$11,2)</f>
        <v>2</v>
      </c>
      <c r="Y30" s="43" t="str">
        <f t="shared" si="1"/>
        <v>Passed</v>
      </c>
      <c r="Z30" s="43"/>
    </row>
    <row r="31" spans="1:26" ht="12" customHeight="1" x14ac:dyDescent="0.2">
      <c r="A31" s="37">
        <v>19</v>
      </c>
      <c r="B31" s="37" t="s">
        <v>21</v>
      </c>
      <c r="C31" s="38">
        <v>2019115035</v>
      </c>
      <c r="D31" s="39" t="s">
        <v>122</v>
      </c>
      <c r="E31" s="39"/>
      <c r="F31" s="48">
        <f t="shared" si="0"/>
        <v>2</v>
      </c>
      <c r="G31" s="147">
        <v>82</v>
      </c>
      <c r="H31" s="147">
        <v>110</v>
      </c>
      <c r="I31" s="147">
        <v>137</v>
      </c>
      <c r="J31" s="51">
        <f t="shared" si="2"/>
        <v>87.386363636363626</v>
      </c>
      <c r="K31" s="4">
        <v>44</v>
      </c>
      <c r="L31" s="4">
        <v>41</v>
      </c>
      <c r="M31" s="53">
        <f t="shared" si="3"/>
        <v>85.416666666666671</v>
      </c>
      <c r="N31" s="40">
        <v>2</v>
      </c>
      <c r="O31" s="40">
        <v>7</v>
      </c>
      <c r="P31" s="40">
        <v>56</v>
      </c>
      <c r="Q31" s="56">
        <f t="shared" si="4"/>
        <v>79.816513761467888</v>
      </c>
      <c r="R31" s="41">
        <v>10</v>
      </c>
      <c r="S31" s="58">
        <f t="shared" si="5"/>
        <v>100</v>
      </c>
      <c r="T31" s="42">
        <v>88</v>
      </c>
      <c r="U31" s="42">
        <v>67</v>
      </c>
      <c r="V31" s="60">
        <f t="shared" si="6"/>
        <v>88.75</v>
      </c>
      <c r="W31" s="43">
        <f t="shared" si="7"/>
        <v>86.896719488462608</v>
      </c>
      <c r="X31" s="43">
        <f>VLOOKUP(W31,'Grade Range'!$A$2:$B$11,2)</f>
        <v>2</v>
      </c>
      <c r="Y31" s="43" t="str">
        <f t="shared" si="1"/>
        <v>Passed</v>
      </c>
      <c r="Z31" s="43"/>
    </row>
    <row r="32" spans="1:26" ht="12" customHeight="1" x14ac:dyDescent="0.2">
      <c r="A32" s="37">
        <v>20</v>
      </c>
      <c r="B32" s="37" t="s">
        <v>21</v>
      </c>
      <c r="C32" s="38">
        <v>2019115230</v>
      </c>
      <c r="D32" s="39" t="s">
        <v>123</v>
      </c>
      <c r="E32" s="39"/>
      <c r="F32" s="48">
        <f t="shared" si="0"/>
        <v>1.5</v>
      </c>
      <c r="G32" s="147">
        <v>101</v>
      </c>
      <c r="H32" s="147">
        <v>70</v>
      </c>
      <c r="I32" s="147">
        <v>177</v>
      </c>
      <c r="J32" s="51">
        <f t="shared" si="2"/>
        <v>89.545454545454547</v>
      </c>
      <c r="K32" s="4">
        <v>40</v>
      </c>
      <c r="L32" s="4">
        <v>57</v>
      </c>
      <c r="M32" s="53">
        <f t="shared" si="3"/>
        <v>90.416666666666657</v>
      </c>
      <c r="N32" s="40">
        <v>2</v>
      </c>
      <c r="O32" s="40">
        <v>7</v>
      </c>
      <c r="P32" s="40">
        <v>88</v>
      </c>
      <c r="Q32" s="56">
        <f t="shared" si="4"/>
        <v>94.495412844036707</v>
      </c>
      <c r="R32" s="41">
        <v>10</v>
      </c>
      <c r="S32" s="58">
        <f t="shared" si="5"/>
        <v>100</v>
      </c>
      <c r="T32" s="42">
        <v>94</v>
      </c>
      <c r="U32" s="42">
        <v>72</v>
      </c>
      <c r="V32" s="60">
        <f t="shared" si="6"/>
        <v>91.5</v>
      </c>
      <c r="W32" s="43">
        <f t="shared" si="7"/>
        <v>91.571281623575203</v>
      </c>
      <c r="X32" s="43">
        <f>VLOOKUP(W32,'Grade Range'!$A$2:$B$11,2)</f>
        <v>1.5</v>
      </c>
      <c r="Y32" s="43" t="str">
        <f t="shared" si="1"/>
        <v>Passed</v>
      </c>
      <c r="Z32" s="43"/>
    </row>
    <row r="33" spans="1:26" ht="12" customHeight="1" x14ac:dyDescent="0.2">
      <c r="A33" s="37">
        <v>21</v>
      </c>
      <c r="B33" s="37" t="s">
        <v>21</v>
      </c>
      <c r="C33" s="38">
        <v>2019115470</v>
      </c>
      <c r="D33" s="39" t="s">
        <v>124</v>
      </c>
      <c r="E33" s="39"/>
      <c r="F33" s="48">
        <f t="shared" si="0"/>
        <v>2.25</v>
      </c>
      <c r="G33" s="147">
        <v>79</v>
      </c>
      <c r="H33" s="147">
        <v>90</v>
      </c>
      <c r="I33" s="147">
        <v>173</v>
      </c>
      <c r="J33" s="51">
        <f t="shared" si="2"/>
        <v>88.86363636363636</v>
      </c>
      <c r="K33" s="4">
        <v>39</v>
      </c>
      <c r="L33" s="4">
        <v>30</v>
      </c>
      <c r="M33" s="53">
        <f t="shared" si="3"/>
        <v>78.75</v>
      </c>
      <c r="N33" s="40">
        <v>2</v>
      </c>
      <c r="O33" s="40">
        <v>7</v>
      </c>
      <c r="P33" s="40">
        <v>55</v>
      </c>
      <c r="Q33" s="56">
        <f t="shared" si="4"/>
        <v>79.357798165137609</v>
      </c>
      <c r="R33" s="41">
        <v>10</v>
      </c>
      <c r="S33" s="58">
        <f t="shared" si="5"/>
        <v>100</v>
      </c>
      <c r="T33" s="42">
        <v>62</v>
      </c>
      <c r="U33" s="42">
        <v>56</v>
      </c>
      <c r="V33" s="60">
        <f t="shared" si="6"/>
        <v>79.5</v>
      </c>
      <c r="W33" s="43">
        <f t="shared" si="7"/>
        <v>83.162760633861538</v>
      </c>
      <c r="X33" s="43">
        <f>VLOOKUP(W33,'Grade Range'!$A$2:$B$11,2)</f>
        <v>2.25</v>
      </c>
      <c r="Y33" s="43" t="str">
        <f t="shared" si="1"/>
        <v>Passed</v>
      </c>
      <c r="Z33" s="43"/>
    </row>
    <row r="34" spans="1:26" ht="12" customHeight="1" x14ac:dyDescent="0.2">
      <c r="A34" s="37">
        <v>22</v>
      </c>
      <c r="B34" s="37" t="s">
        <v>21</v>
      </c>
      <c r="C34" s="38">
        <v>2019115620</v>
      </c>
      <c r="D34" s="39" t="s">
        <v>125</v>
      </c>
      <c r="E34" s="39"/>
      <c r="F34" s="48">
        <f t="shared" si="0"/>
        <v>1.5</v>
      </c>
      <c r="G34" s="147">
        <v>113</v>
      </c>
      <c r="H34" s="147">
        <v>105</v>
      </c>
      <c r="I34" s="147">
        <v>171</v>
      </c>
      <c r="J34" s="51">
        <f t="shared" si="2"/>
        <v>94.204545454545453</v>
      </c>
      <c r="K34" s="4">
        <v>31</v>
      </c>
      <c r="L34" s="4">
        <v>51</v>
      </c>
      <c r="M34" s="53">
        <f t="shared" si="3"/>
        <v>84.166666666666657</v>
      </c>
      <c r="N34" s="40">
        <v>2</v>
      </c>
      <c r="O34" s="40">
        <v>7</v>
      </c>
      <c r="P34" s="40">
        <v>83</v>
      </c>
      <c r="Q34" s="56">
        <f t="shared" si="4"/>
        <v>92.201834862385326</v>
      </c>
      <c r="R34" s="41">
        <v>10</v>
      </c>
      <c r="S34" s="58">
        <f t="shared" si="5"/>
        <v>100</v>
      </c>
      <c r="T34" s="42">
        <v>84</v>
      </c>
      <c r="U34" s="42">
        <v>92</v>
      </c>
      <c r="V34" s="60">
        <f t="shared" si="6"/>
        <v>94</v>
      </c>
      <c r="W34" s="43">
        <f t="shared" si="7"/>
        <v>92.124972199054767</v>
      </c>
      <c r="X34" s="43">
        <f>VLOOKUP(W34,'Grade Range'!$A$2:$B$11,2)</f>
        <v>1.5</v>
      </c>
      <c r="Y34" s="43" t="str">
        <f t="shared" si="1"/>
        <v>Passed</v>
      </c>
      <c r="Z34" s="43"/>
    </row>
    <row r="35" spans="1:26" ht="12" customHeight="1" x14ac:dyDescent="0.2">
      <c r="A35" s="37">
        <v>23</v>
      </c>
      <c r="B35" s="37" t="s">
        <v>21</v>
      </c>
      <c r="C35" s="38">
        <v>2019115542</v>
      </c>
      <c r="D35" s="39" t="s">
        <v>126</v>
      </c>
      <c r="E35" s="39"/>
      <c r="F35" s="48">
        <f t="shared" si="0"/>
        <v>2</v>
      </c>
      <c r="G35" s="147">
        <v>115</v>
      </c>
      <c r="H35" s="147">
        <v>71</v>
      </c>
      <c r="I35" s="147">
        <v>124</v>
      </c>
      <c r="J35" s="51">
        <f t="shared" si="2"/>
        <v>85.22727272727272</v>
      </c>
      <c r="K35" s="4">
        <v>50</v>
      </c>
      <c r="L35" s="4">
        <v>39</v>
      </c>
      <c r="M35" s="53">
        <f t="shared" si="3"/>
        <v>87.083333333333343</v>
      </c>
      <c r="N35" s="40">
        <v>2</v>
      </c>
      <c r="O35" s="40">
        <v>7</v>
      </c>
      <c r="P35" s="40">
        <v>82</v>
      </c>
      <c r="Q35" s="56">
        <f t="shared" si="4"/>
        <v>91.743119266055047</v>
      </c>
      <c r="R35" s="41">
        <v>10</v>
      </c>
      <c r="S35" s="58">
        <f t="shared" si="5"/>
        <v>100</v>
      </c>
      <c r="T35" s="42">
        <v>69</v>
      </c>
      <c r="U35" s="42">
        <v>64</v>
      </c>
      <c r="V35" s="60">
        <f t="shared" si="6"/>
        <v>83.25</v>
      </c>
      <c r="W35" s="43">
        <f t="shared" si="7"/>
        <v>86.721316374756739</v>
      </c>
      <c r="X35" s="43">
        <f>VLOOKUP(W35,'Grade Range'!$A$2:$B$11,2)</f>
        <v>2</v>
      </c>
      <c r="Y35" s="43" t="str">
        <f t="shared" si="1"/>
        <v>Passed</v>
      </c>
      <c r="Z35" s="43"/>
    </row>
    <row r="36" spans="1:26" ht="12" customHeight="1" thickBot="1" x14ac:dyDescent="0.25">
      <c r="A36" s="34"/>
      <c r="B36" s="34"/>
      <c r="C36" s="65"/>
      <c r="D36" s="66"/>
      <c r="E36" s="66"/>
      <c r="F36" s="67"/>
      <c r="G36" s="68"/>
      <c r="H36" s="68"/>
      <c r="I36" s="68"/>
      <c r="J36" s="69"/>
      <c r="K36" s="70"/>
      <c r="L36" s="70"/>
      <c r="M36" s="71"/>
      <c r="N36" s="72"/>
      <c r="O36" s="72"/>
      <c r="P36" s="72"/>
      <c r="Q36" s="73"/>
      <c r="R36" s="74"/>
      <c r="S36" s="75"/>
      <c r="T36" s="76"/>
      <c r="U36" s="76"/>
      <c r="V36" s="77"/>
      <c r="W36" s="78"/>
      <c r="X36" s="78"/>
      <c r="Y36" s="78"/>
      <c r="Z36" s="78"/>
    </row>
    <row r="37" spans="1:26" ht="12" customHeight="1" thickBot="1" x14ac:dyDescent="0.25">
      <c r="A37" s="164" t="s">
        <v>22</v>
      </c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60"/>
    </row>
    <row r="38" spans="1:26" ht="1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autoFilter ref="A12:Z35" xr:uid="{69C09688-5E5E-4F9E-869B-68EE74447BB2}"/>
  <mergeCells count="15">
    <mergeCell ref="AB11:AC11"/>
    <mergeCell ref="R9:S9"/>
    <mergeCell ref="T9:V9"/>
    <mergeCell ref="W9:Z9"/>
    <mergeCell ref="A37:Z37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</mergeCells>
  <conditionalFormatting sqref="D1:D1048576">
    <cfRule type="duplicateValues" dxfId="14" priority="4"/>
  </conditionalFormatting>
  <conditionalFormatting sqref="Y1:Y1048576">
    <cfRule type="cellIs" dxfId="13" priority="3" operator="equal">
      <formula>"Failed"</formula>
    </cfRule>
  </conditionalFormatting>
  <pageMargins left="0.7" right="0.7" top="0.75" bottom="0.75" header="0" footer="0"/>
  <pageSetup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157-E77C-4562-B1BA-F08AE6FEFC87}">
  <sheetPr>
    <tabColor rgb="FF333399"/>
    <pageSetUpPr fitToPage="1"/>
  </sheetPr>
  <dimension ref="A1:AL992"/>
  <sheetViews>
    <sheetView topLeftCell="A7" zoomScale="70" zoomScaleNormal="70" workbookViewId="0">
      <pane xSplit="5" topLeftCell="F1" activePane="topRight" state="frozen"/>
      <selection pane="topRight" activeCell="O26" sqref="O26"/>
    </sheetView>
  </sheetViews>
  <sheetFormatPr defaultColWidth="14.42578125" defaultRowHeight="15" customHeight="1" x14ac:dyDescent="0.2"/>
  <cols>
    <col min="1" max="1" width="3.42578125" customWidth="1"/>
    <col min="2" max="2" width="1.28515625" customWidth="1"/>
    <col min="3" max="3" width="10.42578125" customWidth="1"/>
    <col min="4" max="4" width="19.42578125" customWidth="1"/>
    <col min="5" max="5" width="12.42578125" customWidth="1"/>
    <col min="6" max="6" width="8.7109375" customWidth="1"/>
    <col min="7" max="14" width="5.5703125" customWidth="1"/>
    <col min="15" max="15" width="10.7109375" bestFit="1" customWidth="1"/>
    <col min="16" max="33" width="5.42578125" customWidth="1"/>
    <col min="34" max="34" width="9.42578125" customWidth="1"/>
    <col min="35" max="35" width="7.42578125" customWidth="1"/>
    <col min="36" max="36" width="6.42578125" customWidth="1"/>
    <col min="37" max="37" width="9.140625" customWidth="1"/>
    <col min="38" max="38" width="12.28515625" customWidth="1"/>
  </cols>
  <sheetData>
    <row r="1" spans="1:38" ht="19.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19.5" customHeight="1" x14ac:dyDescent="0.3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</row>
    <row r="3" spans="1:38" ht="19.5" customHeight="1" x14ac:dyDescent="0.3">
      <c r="A3" s="148" t="s">
        <v>1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</row>
    <row r="4" spans="1:38" ht="21.75" customHeight="1" x14ac:dyDescent="0.3">
      <c r="A4" s="108" t="s">
        <v>2</v>
      </c>
    </row>
    <row r="5" spans="1:38" ht="21" customHeight="1" x14ac:dyDescent="0.3">
      <c r="A5" s="15" t="s">
        <v>3</v>
      </c>
      <c r="B5" s="15"/>
      <c r="C5" s="15"/>
      <c r="D5" s="15"/>
      <c r="E5" s="15"/>
      <c r="F5" s="14" t="s">
        <v>41</v>
      </c>
      <c r="G5" s="14"/>
      <c r="H5" s="14"/>
      <c r="I5" s="14"/>
      <c r="J5" s="14"/>
      <c r="K5" s="150"/>
      <c r="L5" s="149"/>
      <c r="M5" s="149"/>
      <c r="N5" s="149"/>
      <c r="P5" s="14"/>
      <c r="Q5" s="14"/>
      <c r="R5" s="14"/>
      <c r="S5" s="14"/>
      <c r="T5" s="150"/>
      <c r="U5" s="150"/>
      <c r="V5" s="150"/>
      <c r="W5" s="150"/>
      <c r="X5" s="14"/>
      <c r="Y5" s="14"/>
      <c r="Z5" s="14"/>
      <c r="AA5" s="14"/>
      <c r="AB5" s="150"/>
      <c r="AC5" s="150"/>
      <c r="AD5" s="150"/>
      <c r="AE5" s="150"/>
      <c r="AF5" s="83"/>
      <c r="AG5" s="83"/>
      <c r="AI5" s="14"/>
      <c r="AJ5" s="14"/>
      <c r="AK5" s="14"/>
      <c r="AL5" s="14"/>
    </row>
    <row r="6" spans="1:38" ht="19.5" customHeight="1" x14ac:dyDescent="0.3">
      <c r="A6" s="15" t="s">
        <v>4</v>
      </c>
      <c r="B6" s="15"/>
      <c r="C6" s="15"/>
      <c r="D6" s="15"/>
      <c r="E6" s="15"/>
      <c r="F6" s="14" t="s">
        <v>42</v>
      </c>
      <c r="G6" s="14"/>
      <c r="H6" s="14"/>
      <c r="I6" s="14"/>
      <c r="J6" s="14"/>
      <c r="K6" s="14"/>
      <c r="L6" s="16"/>
      <c r="M6" s="16"/>
      <c r="N6" s="16"/>
      <c r="O6" s="16"/>
      <c r="P6" s="14"/>
      <c r="Q6" s="14"/>
      <c r="R6" s="14"/>
      <c r="S6" s="14"/>
      <c r="T6" s="14"/>
      <c r="U6" s="16"/>
      <c r="V6" s="16"/>
      <c r="W6" s="16"/>
      <c r="X6" s="14"/>
      <c r="Y6" s="14"/>
      <c r="Z6" s="14"/>
      <c r="AA6" s="14"/>
      <c r="AB6" s="14"/>
      <c r="AC6" s="16"/>
      <c r="AD6" s="16"/>
      <c r="AE6" s="16"/>
      <c r="AF6" s="16"/>
      <c r="AG6" s="16"/>
      <c r="AH6" s="16"/>
      <c r="AI6" s="14"/>
      <c r="AJ6" s="14"/>
      <c r="AK6" s="14"/>
      <c r="AL6" s="14"/>
    </row>
    <row r="7" spans="1:38" ht="19.5" customHeight="1" x14ac:dyDescent="0.3">
      <c r="A7" s="15" t="s">
        <v>5</v>
      </c>
      <c r="B7" s="15"/>
      <c r="C7" s="15"/>
      <c r="D7" s="15"/>
      <c r="E7" s="15"/>
      <c r="F7" s="14" t="s">
        <v>43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6"/>
      <c r="AJ7" s="16"/>
      <c r="AK7" s="16"/>
      <c r="AL7" s="14"/>
    </row>
    <row r="8" spans="1:38" ht="12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79.150000000000006" customHeight="1" thickBot="1" x14ac:dyDescent="0.25">
      <c r="A9" s="17"/>
      <c r="B9" s="18"/>
      <c r="C9" s="151" t="s">
        <v>6</v>
      </c>
      <c r="D9" s="154" t="s">
        <v>7</v>
      </c>
      <c r="E9" s="63"/>
      <c r="F9" s="155" t="s">
        <v>8</v>
      </c>
      <c r="G9" s="165" t="s">
        <v>77</v>
      </c>
      <c r="H9" s="166"/>
      <c r="I9" s="165" t="s">
        <v>78</v>
      </c>
      <c r="J9" s="166"/>
      <c r="K9" s="165" t="s">
        <v>79</v>
      </c>
      <c r="L9" s="166"/>
      <c r="M9" s="165" t="s">
        <v>80</v>
      </c>
      <c r="N9" s="166"/>
      <c r="O9" s="136" t="s">
        <v>81</v>
      </c>
      <c r="P9" s="167" t="s">
        <v>83</v>
      </c>
      <c r="Q9" s="168"/>
      <c r="R9" s="167" t="s">
        <v>84</v>
      </c>
      <c r="S9" s="168"/>
      <c r="T9" s="167" t="s">
        <v>85</v>
      </c>
      <c r="U9" s="168"/>
      <c r="V9" s="167" t="s">
        <v>86</v>
      </c>
      <c r="W9" s="168"/>
      <c r="X9" s="167" t="s">
        <v>87</v>
      </c>
      <c r="Y9" s="168"/>
      <c r="Z9" s="167" t="s">
        <v>88</v>
      </c>
      <c r="AA9" s="168"/>
      <c r="AB9" s="167" t="s">
        <v>89</v>
      </c>
      <c r="AC9" s="168"/>
      <c r="AD9" s="167" t="s">
        <v>90</v>
      </c>
      <c r="AE9" s="168"/>
      <c r="AF9" s="167" t="s">
        <v>91</v>
      </c>
      <c r="AG9" s="168"/>
      <c r="AH9" s="136" t="s">
        <v>82</v>
      </c>
      <c r="AI9" s="163" t="s">
        <v>14</v>
      </c>
      <c r="AJ9" s="159"/>
      <c r="AK9" s="159"/>
      <c r="AL9" s="160"/>
    </row>
    <row r="10" spans="1:38" ht="12" customHeight="1" thickBot="1" x14ac:dyDescent="0.25">
      <c r="A10" s="19"/>
      <c r="B10" s="20"/>
      <c r="C10" s="152"/>
      <c r="D10" s="152"/>
      <c r="E10" s="61"/>
      <c r="F10" s="156"/>
      <c r="G10" s="21">
        <v>1</v>
      </c>
      <c r="H10" s="22"/>
      <c r="I10" s="21">
        <v>1</v>
      </c>
      <c r="J10" s="23" t="s">
        <v>15</v>
      </c>
      <c r="K10" s="21">
        <v>1</v>
      </c>
      <c r="L10" s="23" t="s">
        <v>15</v>
      </c>
      <c r="M10" s="21">
        <v>1</v>
      </c>
      <c r="N10" s="23" t="s">
        <v>15</v>
      </c>
      <c r="O10" s="137"/>
      <c r="P10" s="129">
        <v>1</v>
      </c>
      <c r="Q10" s="130"/>
      <c r="R10" s="129">
        <v>1</v>
      </c>
      <c r="S10" s="131" t="s">
        <v>15</v>
      </c>
      <c r="T10" s="129">
        <v>1</v>
      </c>
      <c r="U10" s="131" t="s">
        <v>15</v>
      </c>
      <c r="V10" s="129">
        <v>1</v>
      </c>
      <c r="W10" s="131" t="s">
        <v>15</v>
      </c>
      <c r="X10" s="129">
        <v>1</v>
      </c>
      <c r="Y10" s="130"/>
      <c r="Z10" s="129">
        <v>1</v>
      </c>
      <c r="AA10" s="131" t="s">
        <v>15</v>
      </c>
      <c r="AB10" s="129">
        <v>1</v>
      </c>
      <c r="AC10" s="131" t="s">
        <v>15</v>
      </c>
      <c r="AD10" s="129">
        <v>1</v>
      </c>
      <c r="AE10" s="131" t="s">
        <v>15</v>
      </c>
      <c r="AF10" s="129">
        <v>1</v>
      </c>
      <c r="AG10" s="131" t="s">
        <v>15</v>
      </c>
      <c r="AH10" s="137"/>
      <c r="AI10" s="25" t="s">
        <v>18</v>
      </c>
      <c r="AJ10" s="25" t="s">
        <v>15</v>
      </c>
      <c r="AK10" s="25" t="s">
        <v>19</v>
      </c>
      <c r="AL10" s="25" t="s">
        <v>20</v>
      </c>
    </row>
    <row r="11" spans="1:38" ht="35.450000000000003" customHeight="1" thickBot="1" x14ac:dyDescent="0.25">
      <c r="A11" s="26"/>
      <c r="B11" s="27"/>
      <c r="C11" s="153"/>
      <c r="D11" s="153"/>
      <c r="E11" s="62"/>
      <c r="F11" s="157"/>
      <c r="G11" s="28">
        <v>100</v>
      </c>
      <c r="H11" s="103">
        <v>0.4</v>
      </c>
      <c r="I11" s="28">
        <v>100</v>
      </c>
      <c r="J11" s="104">
        <v>0.4</v>
      </c>
      <c r="K11" s="28">
        <v>100</v>
      </c>
      <c r="L11" s="105">
        <v>0.1</v>
      </c>
      <c r="M11" s="28">
        <v>100</v>
      </c>
      <c r="N11" s="106">
        <v>0.1</v>
      </c>
      <c r="O11" s="138"/>
      <c r="P11" s="28">
        <v>100</v>
      </c>
      <c r="Q11" s="132">
        <v>0.125</v>
      </c>
      <c r="R11" s="28">
        <v>100</v>
      </c>
      <c r="S11" s="126">
        <v>0.1</v>
      </c>
      <c r="T11" s="28">
        <v>100</v>
      </c>
      <c r="U11" s="133">
        <v>7.4999999999999997E-2</v>
      </c>
      <c r="V11" s="28">
        <v>100</v>
      </c>
      <c r="W11" s="128">
        <v>0.15</v>
      </c>
      <c r="X11" s="28">
        <v>100</v>
      </c>
      <c r="Y11" s="125">
        <v>0.15</v>
      </c>
      <c r="Z11" s="28">
        <v>100</v>
      </c>
      <c r="AA11" s="134">
        <v>7.4999999999999997E-2</v>
      </c>
      <c r="AB11" s="28">
        <v>100</v>
      </c>
      <c r="AC11" s="127">
        <v>0.1</v>
      </c>
      <c r="AD11" s="28">
        <v>100</v>
      </c>
      <c r="AE11" s="135">
        <v>0.125</v>
      </c>
      <c r="AF11" s="28">
        <v>100</v>
      </c>
      <c r="AG11" s="128">
        <v>0.1</v>
      </c>
      <c r="AH11" s="138"/>
      <c r="AI11" s="30"/>
      <c r="AJ11" s="30"/>
      <c r="AK11" s="31">
        <f>COUNTIF(AK13:AK45,"Failed")</f>
        <v>33</v>
      </c>
      <c r="AL11" s="30"/>
    </row>
    <row r="12" spans="1:38" ht="12" customHeight="1" x14ac:dyDescent="0.2">
      <c r="A12" s="32"/>
      <c r="B12" s="33"/>
      <c r="C12" s="33"/>
      <c r="D12" s="34"/>
      <c r="E12" s="34"/>
      <c r="F12" s="82"/>
      <c r="G12" s="35"/>
      <c r="H12" s="50"/>
      <c r="I12" s="35"/>
      <c r="J12" s="50"/>
      <c r="K12" s="36"/>
      <c r="L12" s="55"/>
      <c r="M12" s="35"/>
      <c r="N12" s="50"/>
      <c r="O12" s="139"/>
      <c r="P12" s="35"/>
      <c r="Q12" s="50"/>
      <c r="R12" s="35"/>
      <c r="S12" s="50"/>
      <c r="T12" s="36"/>
      <c r="U12" s="55"/>
      <c r="V12" s="35"/>
      <c r="W12" s="50"/>
      <c r="X12" s="35"/>
      <c r="Y12" s="50"/>
      <c r="Z12" s="35"/>
      <c r="AA12" s="50"/>
      <c r="AB12" s="36"/>
      <c r="AC12" s="55"/>
      <c r="AD12" s="35"/>
      <c r="AE12" s="50"/>
      <c r="AF12" s="35"/>
      <c r="AG12" s="50"/>
      <c r="AH12" s="139"/>
      <c r="AI12" s="36"/>
      <c r="AJ12" s="36"/>
      <c r="AK12" s="36"/>
      <c r="AL12" s="36"/>
    </row>
    <row r="13" spans="1:38" ht="12" customHeight="1" x14ac:dyDescent="0.2">
      <c r="A13" s="37">
        <v>1</v>
      </c>
      <c r="B13" s="37" t="s">
        <v>21</v>
      </c>
      <c r="C13" s="80"/>
      <c r="D13" s="84" t="s">
        <v>44</v>
      </c>
      <c r="E13" s="79"/>
      <c r="F13" s="48">
        <f t="shared" ref="F13:F45" si="0">AJ13</f>
        <v>5</v>
      </c>
      <c r="G13" s="87"/>
      <c r="H13" s="88">
        <f t="shared" ref="H13:H45" si="1">SUM(G13:G13)/SUM($G$11:$G$11)*50+50</f>
        <v>50</v>
      </c>
      <c r="I13" s="89"/>
      <c r="J13" s="90">
        <f t="shared" ref="J13:J45" si="2">SUM(I13:I13)/SUM($I$11:$I$11)*50+50</f>
        <v>50</v>
      </c>
      <c r="K13" s="91"/>
      <c r="L13" s="92">
        <f t="shared" ref="L13:L45" si="3">SUM(K13:K13)/SUM($K$11:$K$11)*50+50</f>
        <v>50</v>
      </c>
      <c r="M13" s="93"/>
      <c r="N13" s="94">
        <f t="shared" ref="N13:N45" si="4">SUM(M13:M13)/SUM($M$11:$M$11)*50+50</f>
        <v>50</v>
      </c>
      <c r="O13" s="140">
        <f>($H13*$H$11)+($J13*$J$11)+($L13*$L$11)+($N13*$N$11)</f>
        <v>50</v>
      </c>
      <c r="P13" s="109"/>
      <c r="Q13" s="110">
        <f t="shared" ref="Q13:Q45" si="5">SUM(P13:P13)/SUM($G$11:$G$11)*50+50</f>
        <v>50</v>
      </c>
      <c r="R13" s="111"/>
      <c r="S13" s="112">
        <f t="shared" ref="S13:S45" si="6">SUM(R13:R13)/SUM($I$11:$I$11)*50+50</f>
        <v>50</v>
      </c>
      <c r="T13" s="113"/>
      <c r="U13" s="114">
        <f t="shared" ref="U13:U45" si="7">SUM(T13:T13)/SUM($K$11:$K$11)*50+50</f>
        <v>50</v>
      </c>
      <c r="V13" s="115"/>
      <c r="W13" s="116">
        <f t="shared" ref="W13:W45" si="8">SUM(V13:V13)/SUM($M$11:$M$11)*50+50</f>
        <v>50</v>
      </c>
      <c r="X13" s="109"/>
      <c r="Y13" s="110">
        <f t="shared" ref="Y13:Y45" si="9">SUM(X13:X13)/SUM($G$11:$G$11)*50+50</f>
        <v>50</v>
      </c>
      <c r="Z13" s="111"/>
      <c r="AA13" s="112">
        <f t="shared" ref="AA13:AA45" si="10">SUM(Z13:Z13)/SUM($I$11:$I$11)*50+50</f>
        <v>50</v>
      </c>
      <c r="AB13" s="113"/>
      <c r="AC13" s="114">
        <f t="shared" ref="AC13:AC45" si="11">SUM(AB13:AB13)/SUM($K$11:$K$11)*50+50</f>
        <v>50</v>
      </c>
      <c r="AD13" s="115"/>
      <c r="AE13" s="116">
        <f t="shared" ref="AE13:AE45" si="12">SUM(AD13:AD13)/SUM($M$11:$M$11)*50+50</f>
        <v>50</v>
      </c>
      <c r="AF13" s="115"/>
      <c r="AG13" s="116">
        <f t="shared" ref="AG13:AG45" si="13">SUM(AF13:AF13)/SUM($M$11:$M$11)*50+50</f>
        <v>50</v>
      </c>
      <c r="AH13" s="140">
        <f>($Q13*$Q$11)+($S13*$S$11)+($U13*$U$11)+($W13*$W$11)+($Y13*$Y$11)+($AA13*$AA$11)+($AC13*$AC$11)+($AE13*$AE$11)+($AG13*$AG$11)</f>
        <v>50</v>
      </c>
      <c r="AI13" s="43">
        <f>($O13*0.3)+($AH13*0.7)</f>
        <v>50</v>
      </c>
      <c r="AJ13" s="43">
        <f>VLOOKUP(AI13,'Grade Range'!$A$2:$B$11,2)</f>
        <v>5</v>
      </c>
      <c r="AK13" s="43" t="str">
        <f t="shared" ref="AK13:AK45" si="14">IF(AJ13&lt;=3,"Passed","Failed")</f>
        <v>Failed</v>
      </c>
      <c r="AL13" s="43"/>
    </row>
    <row r="14" spans="1:38" ht="12" customHeight="1" x14ac:dyDescent="0.2">
      <c r="A14" s="37">
        <v>2</v>
      </c>
      <c r="B14" s="37" t="s">
        <v>21</v>
      </c>
      <c r="C14" s="80"/>
      <c r="D14" s="85" t="s">
        <v>45</v>
      </c>
      <c r="E14" s="79"/>
      <c r="F14" s="48">
        <f t="shared" si="0"/>
        <v>5</v>
      </c>
      <c r="G14" s="87"/>
      <c r="H14" s="88">
        <f t="shared" si="1"/>
        <v>50</v>
      </c>
      <c r="I14" s="89"/>
      <c r="J14" s="90">
        <f t="shared" si="2"/>
        <v>50</v>
      </c>
      <c r="K14" s="91"/>
      <c r="L14" s="92">
        <f t="shared" si="3"/>
        <v>50</v>
      </c>
      <c r="M14" s="93"/>
      <c r="N14" s="94">
        <f t="shared" si="4"/>
        <v>50</v>
      </c>
      <c r="O14" s="140">
        <f t="shared" ref="O14:O45" si="15">($H14*$H$11)+($J14*$J$11)+($L14*$L$11)+($N14*$N$11)</f>
        <v>50</v>
      </c>
      <c r="P14" s="109"/>
      <c r="Q14" s="110">
        <f t="shared" si="5"/>
        <v>50</v>
      </c>
      <c r="R14" s="111"/>
      <c r="S14" s="112">
        <f t="shared" si="6"/>
        <v>50</v>
      </c>
      <c r="T14" s="113"/>
      <c r="U14" s="114">
        <f t="shared" si="7"/>
        <v>50</v>
      </c>
      <c r="V14" s="115"/>
      <c r="W14" s="116">
        <f t="shared" si="8"/>
        <v>50</v>
      </c>
      <c r="X14" s="109"/>
      <c r="Y14" s="110">
        <f t="shared" si="9"/>
        <v>50</v>
      </c>
      <c r="Z14" s="111"/>
      <c r="AA14" s="112">
        <f t="shared" si="10"/>
        <v>50</v>
      </c>
      <c r="AB14" s="113"/>
      <c r="AC14" s="114">
        <f t="shared" si="11"/>
        <v>50</v>
      </c>
      <c r="AD14" s="115"/>
      <c r="AE14" s="116">
        <f t="shared" si="12"/>
        <v>50</v>
      </c>
      <c r="AF14" s="115"/>
      <c r="AG14" s="116">
        <f t="shared" si="13"/>
        <v>50</v>
      </c>
      <c r="AH14" s="140">
        <f t="shared" ref="AH14:AH45" si="16">($Q14*$Q$11)+($S14*$S$11)+($U14*$U$11)+($W14*$W$11)+($Y14*$Y$11)+($AA14*$AA$11)+($AC14*$AC$11)+($AE14*$AE$11)+($AG14*$AG$11)</f>
        <v>50</v>
      </c>
      <c r="AI14" s="43">
        <f t="shared" ref="AI14:AI46" si="17">($O14*0.3)+($AH14*0.7)</f>
        <v>50</v>
      </c>
      <c r="AJ14" s="43">
        <f>VLOOKUP(AI14,'Grade Range'!$A$2:$B$11,2)</f>
        <v>5</v>
      </c>
      <c r="AK14" s="43" t="str">
        <f t="shared" si="14"/>
        <v>Failed</v>
      </c>
      <c r="AL14" s="43"/>
    </row>
    <row r="15" spans="1:38" ht="12" customHeight="1" x14ac:dyDescent="0.2">
      <c r="A15" s="37">
        <v>3</v>
      </c>
      <c r="B15" s="37" t="s">
        <v>21</v>
      </c>
      <c r="C15" s="80"/>
      <c r="D15" s="85" t="s">
        <v>46</v>
      </c>
      <c r="E15" s="79"/>
      <c r="F15" s="48">
        <f t="shared" si="0"/>
        <v>5</v>
      </c>
      <c r="G15" s="87"/>
      <c r="H15" s="88">
        <f t="shared" si="1"/>
        <v>50</v>
      </c>
      <c r="I15" s="89"/>
      <c r="J15" s="90">
        <f t="shared" si="2"/>
        <v>50</v>
      </c>
      <c r="K15" s="91"/>
      <c r="L15" s="92">
        <f t="shared" si="3"/>
        <v>50</v>
      </c>
      <c r="M15" s="93"/>
      <c r="N15" s="94">
        <f t="shared" si="4"/>
        <v>50</v>
      </c>
      <c r="O15" s="140">
        <f t="shared" si="15"/>
        <v>50</v>
      </c>
      <c r="P15" s="109"/>
      <c r="Q15" s="110">
        <f t="shared" si="5"/>
        <v>50</v>
      </c>
      <c r="R15" s="111"/>
      <c r="S15" s="112">
        <f t="shared" si="6"/>
        <v>50</v>
      </c>
      <c r="T15" s="113"/>
      <c r="U15" s="114">
        <f t="shared" si="7"/>
        <v>50</v>
      </c>
      <c r="V15" s="115"/>
      <c r="W15" s="116">
        <f t="shared" si="8"/>
        <v>50</v>
      </c>
      <c r="X15" s="109"/>
      <c r="Y15" s="110">
        <f t="shared" si="9"/>
        <v>50</v>
      </c>
      <c r="Z15" s="111"/>
      <c r="AA15" s="112">
        <f t="shared" si="10"/>
        <v>50</v>
      </c>
      <c r="AB15" s="113"/>
      <c r="AC15" s="114">
        <f t="shared" si="11"/>
        <v>50</v>
      </c>
      <c r="AD15" s="115"/>
      <c r="AE15" s="116">
        <f t="shared" si="12"/>
        <v>50</v>
      </c>
      <c r="AF15" s="115"/>
      <c r="AG15" s="116">
        <f t="shared" si="13"/>
        <v>50</v>
      </c>
      <c r="AH15" s="140">
        <f t="shared" si="16"/>
        <v>50</v>
      </c>
      <c r="AI15" s="43">
        <f t="shared" si="17"/>
        <v>50</v>
      </c>
      <c r="AJ15" s="43">
        <f>VLOOKUP(AI15,'Grade Range'!$A$2:$B$11,2)</f>
        <v>5</v>
      </c>
      <c r="AK15" s="43" t="str">
        <f t="shared" si="14"/>
        <v>Failed</v>
      </c>
      <c r="AL15" s="43"/>
    </row>
    <row r="16" spans="1:38" ht="12" customHeight="1" x14ac:dyDescent="0.2">
      <c r="A16" s="37">
        <v>4</v>
      </c>
      <c r="B16" s="37" t="s">
        <v>21</v>
      </c>
      <c r="C16" s="80"/>
      <c r="D16" s="85" t="s">
        <v>47</v>
      </c>
      <c r="E16" s="79"/>
      <c r="F16" s="48">
        <f t="shared" si="0"/>
        <v>5</v>
      </c>
      <c r="G16" s="87"/>
      <c r="H16" s="88">
        <f t="shared" si="1"/>
        <v>50</v>
      </c>
      <c r="I16" s="89"/>
      <c r="J16" s="90">
        <f t="shared" si="2"/>
        <v>50</v>
      </c>
      <c r="K16" s="91"/>
      <c r="L16" s="92">
        <f t="shared" si="3"/>
        <v>50</v>
      </c>
      <c r="M16" s="93"/>
      <c r="N16" s="94">
        <f t="shared" si="4"/>
        <v>50</v>
      </c>
      <c r="O16" s="140">
        <f t="shared" si="15"/>
        <v>50</v>
      </c>
      <c r="P16" s="109"/>
      <c r="Q16" s="110">
        <f t="shared" si="5"/>
        <v>50</v>
      </c>
      <c r="R16" s="111"/>
      <c r="S16" s="112">
        <f t="shared" si="6"/>
        <v>50</v>
      </c>
      <c r="T16" s="113"/>
      <c r="U16" s="114">
        <f t="shared" si="7"/>
        <v>50</v>
      </c>
      <c r="V16" s="115"/>
      <c r="W16" s="116">
        <f t="shared" si="8"/>
        <v>50</v>
      </c>
      <c r="X16" s="109"/>
      <c r="Y16" s="110">
        <f t="shared" si="9"/>
        <v>50</v>
      </c>
      <c r="Z16" s="111"/>
      <c r="AA16" s="112">
        <f t="shared" si="10"/>
        <v>50</v>
      </c>
      <c r="AB16" s="113"/>
      <c r="AC16" s="114">
        <f t="shared" si="11"/>
        <v>50</v>
      </c>
      <c r="AD16" s="115"/>
      <c r="AE16" s="116">
        <f t="shared" si="12"/>
        <v>50</v>
      </c>
      <c r="AF16" s="115"/>
      <c r="AG16" s="116">
        <f t="shared" si="13"/>
        <v>50</v>
      </c>
      <c r="AH16" s="140">
        <f t="shared" si="16"/>
        <v>50</v>
      </c>
      <c r="AI16" s="43">
        <f t="shared" si="17"/>
        <v>50</v>
      </c>
      <c r="AJ16" s="43">
        <f>VLOOKUP(AI16,'Grade Range'!$A$2:$B$11,2)</f>
        <v>5</v>
      </c>
      <c r="AK16" s="43" t="str">
        <f t="shared" si="14"/>
        <v>Failed</v>
      </c>
      <c r="AL16" s="43"/>
    </row>
    <row r="17" spans="1:38" ht="12" customHeight="1" x14ac:dyDescent="0.2">
      <c r="A17" s="37">
        <v>5</v>
      </c>
      <c r="B17" s="37" t="s">
        <v>21</v>
      </c>
      <c r="C17" s="80"/>
      <c r="D17" s="85" t="s">
        <v>48</v>
      </c>
      <c r="E17" s="79"/>
      <c r="F17" s="48">
        <f t="shared" si="0"/>
        <v>5</v>
      </c>
      <c r="G17" s="87"/>
      <c r="H17" s="88">
        <f t="shared" si="1"/>
        <v>50</v>
      </c>
      <c r="I17" s="89"/>
      <c r="J17" s="90">
        <f t="shared" si="2"/>
        <v>50</v>
      </c>
      <c r="K17" s="91"/>
      <c r="L17" s="92">
        <f t="shared" si="3"/>
        <v>50</v>
      </c>
      <c r="M17" s="93"/>
      <c r="N17" s="94">
        <f t="shared" si="4"/>
        <v>50</v>
      </c>
      <c r="O17" s="140">
        <f t="shared" si="15"/>
        <v>50</v>
      </c>
      <c r="P17" s="109"/>
      <c r="Q17" s="110">
        <f t="shared" si="5"/>
        <v>50</v>
      </c>
      <c r="R17" s="111"/>
      <c r="S17" s="112">
        <f t="shared" si="6"/>
        <v>50</v>
      </c>
      <c r="T17" s="113"/>
      <c r="U17" s="114">
        <f t="shared" si="7"/>
        <v>50</v>
      </c>
      <c r="V17" s="115"/>
      <c r="W17" s="116">
        <f t="shared" si="8"/>
        <v>50</v>
      </c>
      <c r="X17" s="109"/>
      <c r="Y17" s="110">
        <f t="shared" si="9"/>
        <v>50</v>
      </c>
      <c r="Z17" s="111"/>
      <c r="AA17" s="112">
        <f t="shared" si="10"/>
        <v>50</v>
      </c>
      <c r="AB17" s="113"/>
      <c r="AC17" s="114">
        <f t="shared" si="11"/>
        <v>50</v>
      </c>
      <c r="AD17" s="115"/>
      <c r="AE17" s="116">
        <f t="shared" si="12"/>
        <v>50</v>
      </c>
      <c r="AF17" s="115"/>
      <c r="AG17" s="116">
        <f t="shared" si="13"/>
        <v>50</v>
      </c>
      <c r="AH17" s="140">
        <f t="shared" si="16"/>
        <v>50</v>
      </c>
      <c r="AI17" s="43">
        <f t="shared" si="17"/>
        <v>50</v>
      </c>
      <c r="AJ17" s="43">
        <f>VLOOKUP(AI17,'Grade Range'!$A$2:$B$11,2)</f>
        <v>5</v>
      </c>
      <c r="AK17" s="43" t="str">
        <f t="shared" si="14"/>
        <v>Failed</v>
      </c>
      <c r="AL17" s="43"/>
    </row>
    <row r="18" spans="1:38" ht="12" customHeight="1" x14ac:dyDescent="0.2">
      <c r="A18" s="37">
        <v>6</v>
      </c>
      <c r="B18" s="37" t="s">
        <v>21</v>
      </c>
      <c r="C18" s="80"/>
      <c r="D18" s="85" t="s">
        <v>49</v>
      </c>
      <c r="E18" s="79"/>
      <c r="F18" s="48">
        <f t="shared" si="0"/>
        <v>5</v>
      </c>
      <c r="G18" s="87"/>
      <c r="H18" s="88">
        <f t="shared" si="1"/>
        <v>50</v>
      </c>
      <c r="I18" s="89"/>
      <c r="J18" s="90">
        <f t="shared" si="2"/>
        <v>50</v>
      </c>
      <c r="K18" s="91"/>
      <c r="L18" s="92">
        <f t="shared" si="3"/>
        <v>50</v>
      </c>
      <c r="M18" s="93"/>
      <c r="N18" s="94">
        <f t="shared" si="4"/>
        <v>50</v>
      </c>
      <c r="O18" s="140">
        <f t="shared" si="15"/>
        <v>50</v>
      </c>
      <c r="P18" s="109"/>
      <c r="Q18" s="110">
        <f t="shared" si="5"/>
        <v>50</v>
      </c>
      <c r="R18" s="111"/>
      <c r="S18" s="112">
        <f t="shared" si="6"/>
        <v>50</v>
      </c>
      <c r="T18" s="113"/>
      <c r="U18" s="114">
        <f t="shared" si="7"/>
        <v>50</v>
      </c>
      <c r="V18" s="115"/>
      <c r="W18" s="116">
        <f t="shared" si="8"/>
        <v>50</v>
      </c>
      <c r="X18" s="109"/>
      <c r="Y18" s="110">
        <f t="shared" si="9"/>
        <v>50</v>
      </c>
      <c r="Z18" s="111"/>
      <c r="AA18" s="112">
        <f t="shared" si="10"/>
        <v>50</v>
      </c>
      <c r="AB18" s="113"/>
      <c r="AC18" s="114">
        <f t="shared" si="11"/>
        <v>50</v>
      </c>
      <c r="AD18" s="115"/>
      <c r="AE18" s="116">
        <f t="shared" si="12"/>
        <v>50</v>
      </c>
      <c r="AF18" s="115"/>
      <c r="AG18" s="116">
        <f t="shared" si="13"/>
        <v>50</v>
      </c>
      <c r="AH18" s="140">
        <f t="shared" si="16"/>
        <v>50</v>
      </c>
      <c r="AI18" s="43">
        <f t="shared" si="17"/>
        <v>50</v>
      </c>
      <c r="AJ18" s="43">
        <f>VLOOKUP(AI18,'Grade Range'!$A$2:$B$11,2)</f>
        <v>5</v>
      </c>
      <c r="AK18" s="43" t="str">
        <f t="shared" si="14"/>
        <v>Failed</v>
      </c>
      <c r="AL18" s="43"/>
    </row>
    <row r="19" spans="1:38" ht="12" customHeight="1" x14ac:dyDescent="0.2">
      <c r="A19" s="37">
        <v>7</v>
      </c>
      <c r="B19" s="37" t="s">
        <v>21</v>
      </c>
      <c r="C19" s="80"/>
      <c r="D19" s="85" t="s">
        <v>50</v>
      </c>
      <c r="E19" s="79"/>
      <c r="F19" s="48">
        <f t="shared" si="0"/>
        <v>5</v>
      </c>
      <c r="G19" s="87"/>
      <c r="H19" s="88">
        <f t="shared" si="1"/>
        <v>50</v>
      </c>
      <c r="I19" s="89"/>
      <c r="J19" s="90">
        <f t="shared" si="2"/>
        <v>50</v>
      </c>
      <c r="K19" s="91"/>
      <c r="L19" s="92">
        <f t="shared" si="3"/>
        <v>50</v>
      </c>
      <c r="M19" s="93"/>
      <c r="N19" s="94">
        <f t="shared" si="4"/>
        <v>50</v>
      </c>
      <c r="O19" s="140">
        <f t="shared" si="15"/>
        <v>50</v>
      </c>
      <c r="P19" s="109"/>
      <c r="Q19" s="110">
        <f t="shared" si="5"/>
        <v>50</v>
      </c>
      <c r="R19" s="111"/>
      <c r="S19" s="112">
        <f t="shared" si="6"/>
        <v>50</v>
      </c>
      <c r="T19" s="113"/>
      <c r="U19" s="114">
        <f t="shared" si="7"/>
        <v>50</v>
      </c>
      <c r="V19" s="115"/>
      <c r="W19" s="116">
        <f t="shared" si="8"/>
        <v>50</v>
      </c>
      <c r="X19" s="109"/>
      <c r="Y19" s="110">
        <f t="shared" si="9"/>
        <v>50</v>
      </c>
      <c r="Z19" s="111"/>
      <c r="AA19" s="112">
        <f t="shared" si="10"/>
        <v>50</v>
      </c>
      <c r="AB19" s="113"/>
      <c r="AC19" s="114">
        <f t="shared" si="11"/>
        <v>50</v>
      </c>
      <c r="AD19" s="115"/>
      <c r="AE19" s="116">
        <f t="shared" si="12"/>
        <v>50</v>
      </c>
      <c r="AF19" s="115"/>
      <c r="AG19" s="116">
        <f t="shared" si="13"/>
        <v>50</v>
      </c>
      <c r="AH19" s="140">
        <f t="shared" si="16"/>
        <v>50</v>
      </c>
      <c r="AI19" s="43">
        <f t="shared" si="17"/>
        <v>50</v>
      </c>
      <c r="AJ19" s="43">
        <f>VLOOKUP(AI19,'Grade Range'!$A$2:$B$11,2)</f>
        <v>5</v>
      </c>
      <c r="AK19" s="43" t="str">
        <f t="shared" si="14"/>
        <v>Failed</v>
      </c>
      <c r="AL19" s="43"/>
    </row>
    <row r="20" spans="1:38" ht="12" customHeight="1" x14ac:dyDescent="0.2">
      <c r="A20" s="37">
        <v>8</v>
      </c>
      <c r="B20" s="37"/>
      <c r="C20" s="80"/>
      <c r="D20" s="85" t="s">
        <v>51</v>
      </c>
      <c r="E20" s="79"/>
      <c r="F20" s="48">
        <f t="shared" si="0"/>
        <v>5</v>
      </c>
      <c r="G20" s="87"/>
      <c r="H20" s="88">
        <f t="shared" si="1"/>
        <v>50</v>
      </c>
      <c r="I20" s="89"/>
      <c r="J20" s="90">
        <f t="shared" si="2"/>
        <v>50</v>
      </c>
      <c r="K20" s="91"/>
      <c r="L20" s="92">
        <f t="shared" si="3"/>
        <v>50</v>
      </c>
      <c r="M20" s="93"/>
      <c r="N20" s="94">
        <f t="shared" si="4"/>
        <v>50</v>
      </c>
      <c r="O20" s="140">
        <f t="shared" si="15"/>
        <v>50</v>
      </c>
      <c r="P20" s="109"/>
      <c r="Q20" s="110">
        <f t="shared" si="5"/>
        <v>50</v>
      </c>
      <c r="R20" s="111"/>
      <c r="S20" s="112">
        <f t="shared" si="6"/>
        <v>50</v>
      </c>
      <c r="T20" s="113"/>
      <c r="U20" s="114">
        <f t="shared" si="7"/>
        <v>50</v>
      </c>
      <c r="V20" s="115"/>
      <c r="W20" s="116">
        <f t="shared" si="8"/>
        <v>50</v>
      </c>
      <c r="X20" s="109"/>
      <c r="Y20" s="110">
        <f t="shared" si="9"/>
        <v>50</v>
      </c>
      <c r="Z20" s="111"/>
      <c r="AA20" s="112">
        <f t="shared" si="10"/>
        <v>50</v>
      </c>
      <c r="AB20" s="113"/>
      <c r="AC20" s="114">
        <f t="shared" si="11"/>
        <v>50</v>
      </c>
      <c r="AD20" s="115"/>
      <c r="AE20" s="116">
        <f t="shared" si="12"/>
        <v>50</v>
      </c>
      <c r="AF20" s="115"/>
      <c r="AG20" s="116">
        <f t="shared" si="13"/>
        <v>50</v>
      </c>
      <c r="AH20" s="140">
        <f t="shared" si="16"/>
        <v>50</v>
      </c>
      <c r="AI20" s="43">
        <f t="shared" si="17"/>
        <v>50</v>
      </c>
      <c r="AJ20" s="43">
        <f>VLOOKUP(AI20,'Grade Range'!$A$2:$B$11,2)</f>
        <v>5</v>
      </c>
      <c r="AK20" s="43" t="str">
        <f t="shared" si="14"/>
        <v>Failed</v>
      </c>
      <c r="AL20" s="43"/>
    </row>
    <row r="21" spans="1:38" ht="12" customHeight="1" x14ac:dyDescent="0.2">
      <c r="A21" s="37">
        <v>9</v>
      </c>
      <c r="B21" s="37" t="s">
        <v>21</v>
      </c>
      <c r="C21" s="80"/>
      <c r="D21" s="85" t="s">
        <v>52</v>
      </c>
      <c r="E21" s="79"/>
      <c r="F21" s="48">
        <f t="shared" si="0"/>
        <v>5</v>
      </c>
      <c r="G21" s="87"/>
      <c r="H21" s="88">
        <f t="shared" si="1"/>
        <v>50</v>
      </c>
      <c r="I21" s="89"/>
      <c r="J21" s="90">
        <f t="shared" si="2"/>
        <v>50</v>
      </c>
      <c r="K21" s="91"/>
      <c r="L21" s="92">
        <f t="shared" si="3"/>
        <v>50</v>
      </c>
      <c r="M21" s="93"/>
      <c r="N21" s="94">
        <f t="shared" si="4"/>
        <v>50</v>
      </c>
      <c r="O21" s="140">
        <f t="shared" si="15"/>
        <v>50</v>
      </c>
      <c r="P21" s="109"/>
      <c r="Q21" s="110">
        <f t="shared" si="5"/>
        <v>50</v>
      </c>
      <c r="R21" s="111"/>
      <c r="S21" s="112">
        <f t="shared" si="6"/>
        <v>50</v>
      </c>
      <c r="T21" s="113"/>
      <c r="U21" s="114">
        <f t="shared" si="7"/>
        <v>50</v>
      </c>
      <c r="V21" s="115"/>
      <c r="W21" s="116">
        <f t="shared" si="8"/>
        <v>50</v>
      </c>
      <c r="X21" s="109"/>
      <c r="Y21" s="110">
        <f t="shared" si="9"/>
        <v>50</v>
      </c>
      <c r="Z21" s="111"/>
      <c r="AA21" s="112">
        <f t="shared" si="10"/>
        <v>50</v>
      </c>
      <c r="AB21" s="113"/>
      <c r="AC21" s="114">
        <f t="shared" si="11"/>
        <v>50</v>
      </c>
      <c r="AD21" s="115"/>
      <c r="AE21" s="116">
        <f t="shared" si="12"/>
        <v>50</v>
      </c>
      <c r="AF21" s="115"/>
      <c r="AG21" s="116">
        <f t="shared" si="13"/>
        <v>50</v>
      </c>
      <c r="AH21" s="140">
        <f t="shared" si="16"/>
        <v>50</v>
      </c>
      <c r="AI21" s="43">
        <f t="shared" si="17"/>
        <v>50</v>
      </c>
      <c r="AJ21" s="43">
        <f>VLOOKUP(AI21,'Grade Range'!$A$2:$B$11,2)</f>
        <v>5</v>
      </c>
      <c r="AK21" s="43" t="str">
        <f t="shared" si="14"/>
        <v>Failed</v>
      </c>
      <c r="AL21" s="43"/>
    </row>
    <row r="22" spans="1:38" ht="12" customHeight="1" x14ac:dyDescent="0.2">
      <c r="A22" s="37">
        <v>10</v>
      </c>
      <c r="B22" s="37" t="s">
        <v>21</v>
      </c>
      <c r="C22" s="80"/>
      <c r="D22" s="85" t="s">
        <v>53</v>
      </c>
      <c r="E22" s="79"/>
      <c r="F22" s="48">
        <f t="shared" si="0"/>
        <v>5</v>
      </c>
      <c r="G22" s="87"/>
      <c r="H22" s="88">
        <f t="shared" si="1"/>
        <v>50</v>
      </c>
      <c r="I22" s="89"/>
      <c r="J22" s="90">
        <f t="shared" si="2"/>
        <v>50</v>
      </c>
      <c r="K22" s="91"/>
      <c r="L22" s="92">
        <f t="shared" si="3"/>
        <v>50</v>
      </c>
      <c r="M22" s="93"/>
      <c r="N22" s="94">
        <f t="shared" si="4"/>
        <v>50</v>
      </c>
      <c r="O22" s="140">
        <f t="shared" si="15"/>
        <v>50</v>
      </c>
      <c r="P22" s="109"/>
      <c r="Q22" s="110">
        <f t="shared" si="5"/>
        <v>50</v>
      </c>
      <c r="R22" s="111"/>
      <c r="S22" s="112">
        <f t="shared" si="6"/>
        <v>50</v>
      </c>
      <c r="T22" s="113"/>
      <c r="U22" s="114">
        <f t="shared" si="7"/>
        <v>50</v>
      </c>
      <c r="V22" s="115"/>
      <c r="W22" s="116">
        <f t="shared" si="8"/>
        <v>50</v>
      </c>
      <c r="X22" s="109"/>
      <c r="Y22" s="110">
        <f t="shared" si="9"/>
        <v>50</v>
      </c>
      <c r="Z22" s="111"/>
      <c r="AA22" s="112">
        <f t="shared" si="10"/>
        <v>50</v>
      </c>
      <c r="AB22" s="113"/>
      <c r="AC22" s="114">
        <f t="shared" si="11"/>
        <v>50</v>
      </c>
      <c r="AD22" s="115"/>
      <c r="AE22" s="116">
        <f t="shared" si="12"/>
        <v>50</v>
      </c>
      <c r="AF22" s="115"/>
      <c r="AG22" s="116">
        <f t="shared" si="13"/>
        <v>50</v>
      </c>
      <c r="AH22" s="140">
        <f t="shared" si="16"/>
        <v>50</v>
      </c>
      <c r="AI22" s="43">
        <f t="shared" si="17"/>
        <v>50</v>
      </c>
      <c r="AJ22" s="43">
        <f>VLOOKUP(AI22,'Grade Range'!$A$2:$B$11,2)</f>
        <v>5</v>
      </c>
      <c r="AK22" s="43" t="str">
        <f t="shared" si="14"/>
        <v>Failed</v>
      </c>
      <c r="AL22" s="43"/>
    </row>
    <row r="23" spans="1:38" ht="12" customHeight="1" x14ac:dyDescent="0.2">
      <c r="A23" s="37">
        <v>11</v>
      </c>
      <c r="B23" s="37" t="s">
        <v>21</v>
      </c>
      <c r="C23" s="80"/>
      <c r="D23" s="85" t="s">
        <v>54</v>
      </c>
      <c r="E23" s="79"/>
      <c r="F23" s="48">
        <f t="shared" si="0"/>
        <v>5</v>
      </c>
      <c r="G23" s="87"/>
      <c r="H23" s="88">
        <f t="shared" si="1"/>
        <v>50</v>
      </c>
      <c r="I23" s="89"/>
      <c r="J23" s="90">
        <f t="shared" si="2"/>
        <v>50</v>
      </c>
      <c r="K23" s="91"/>
      <c r="L23" s="92">
        <f t="shared" si="3"/>
        <v>50</v>
      </c>
      <c r="M23" s="93"/>
      <c r="N23" s="94">
        <f t="shared" si="4"/>
        <v>50</v>
      </c>
      <c r="O23" s="140">
        <f t="shared" si="15"/>
        <v>50</v>
      </c>
      <c r="P23" s="109"/>
      <c r="Q23" s="110">
        <f t="shared" si="5"/>
        <v>50</v>
      </c>
      <c r="R23" s="111"/>
      <c r="S23" s="112">
        <f t="shared" si="6"/>
        <v>50</v>
      </c>
      <c r="T23" s="113"/>
      <c r="U23" s="114">
        <f t="shared" si="7"/>
        <v>50</v>
      </c>
      <c r="V23" s="115"/>
      <c r="W23" s="116">
        <f t="shared" si="8"/>
        <v>50</v>
      </c>
      <c r="X23" s="109"/>
      <c r="Y23" s="110">
        <f t="shared" si="9"/>
        <v>50</v>
      </c>
      <c r="Z23" s="111"/>
      <c r="AA23" s="112">
        <f t="shared" si="10"/>
        <v>50</v>
      </c>
      <c r="AB23" s="113"/>
      <c r="AC23" s="114">
        <f t="shared" si="11"/>
        <v>50</v>
      </c>
      <c r="AD23" s="115"/>
      <c r="AE23" s="116">
        <f t="shared" si="12"/>
        <v>50</v>
      </c>
      <c r="AF23" s="115"/>
      <c r="AG23" s="116">
        <f t="shared" si="13"/>
        <v>50</v>
      </c>
      <c r="AH23" s="140">
        <f t="shared" si="16"/>
        <v>50</v>
      </c>
      <c r="AI23" s="43">
        <f t="shared" si="17"/>
        <v>50</v>
      </c>
      <c r="AJ23" s="43">
        <f>VLOOKUP(AI23,'Grade Range'!$A$2:$B$11,2)</f>
        <v>5</v>
      </c>
      <c r="AK23" s="43" t="str">
        <f t="shared" si="14"/>
        <v>Failed</v>
      </c>
      <c r="AL23" s="43"/>
    </row>
    <row r="24" spans="1:38" ht="12" customHeight="1" x14ac:dyDescent="0.2">
      <c r="A24" s="37">
        <v>12</v>
      </c>
      <c r="B24" s="37" t="s">
        <v>21</v>
      </c>
      <c r="C24" s="80"/>
      <c r="D24" s="85" t="s">
        <v>55</v>
      </c>
      <c r="E24" s="79"/>
      <c r="F24" s="48">
        <f t="shared" si="0"/>
        <v>5</v>
      </c>
      <c r="G24" s="87"/>
      <c r="H24" s="88">
        <f t="shared" si="1"/>
        <v>50</v>
      </c>
      <c r="I24" s="89"/>
      <c r="J24" s="90">
        <f t="shared" si="2"/>
        <v>50</v>
      </c>
      <c r="K24" s="91"/>
      <c r="L24" s="92">
        <f t="shared" si="3"/>
        <v>50</v>
      </c>
      <c r="M24" s="93"/>
      <c r="N24" s="94">
        <f t="shared" ref="N24:N25" si="18">SUM(M24:M24)/SUM($M$11:$M$11)*50+50</f>
        <v>50</v>
      </c>
      <c r="O24" s="140">
        <f t="shared" si="15"/>
        <v>50</v>
      </c>
      <c r="P24" s="109"/>
      <c r="Q24" s="110">
        <f t="shared" si="5"/>
        <v>50</v>
      </c>
      <c r="R24" s="111"/>
      <c r="S24" s="112">
        <f t="shared" si="6"/>
        <v>50</v>
      </c>
      <c r="T24" s="113"/>
      <c r="U24" s="114">
        <f t="shared" si="7"/>
        <v>50</v>
      </c>
      <c r="V24" s="115"/>
      <c r="W24" s="116">
        <f t="shared" si="8"/>
        <v>50</v>
      </c>
      <c r="X24" s="109"/>
      <c r="Y24" s="110">
        <f t="shared" si="9"/>
        <v>50</v>
      </c>
      <c r="Z24" s="111"/>
      <c r="AA24" s="112">
        <f t="shared" si="10"/>
        <v>50</v>
      </c>
      <c r="AB24" s="113"/>
      <c r="AC24" s="114">
        <f t="shared" si="11"/>
        <v>50</v>
      </c>
      <c r="AD24" s="115"/>
      <c r="AE24" s="116">
        <f t="shared" si="12"/>
        <v>50</v>
      </c>
      <c r="AF24" s="115"/>
      <c r="AG24" s="116">
        <f t="shared" si="13"/>
        <v>50</v>
      </c>
      <c r="AH24" s="140">
        <f t="shared" si="16"/>
        <v>50</v>
      </c>
      <c r="AI24" s="43">
        <f t="shared" si="17"/>
        <v>50</v>
      </c>
      <c r="AJ24" s="43">
        <f>VLOOKUP(AI24,'Grade Range'!$A$2:$B$11,2)</f>
        <v>5</v>
      </c>
      <c r="AK24" s="81" t="str">
        <f t="shared" si="14"/>
        <v>Failed</v>
      </c>
      <c r="AL24" s="43"/>
    </row>
    <row r="25" spans="1:38" ht="12" customHeight="1" x14ac:dyDescent="0.2">
      <c r="A25" s="37">
        <v>13</v>
      </c>
      <c r="B25" s="37" t="s">
        <v>21</v>
      </c>
      <c r="C25" s="80"/>
      <c r="D25" s="85" t="s">
        <v>56</v>
      </c>
      <c r="E25" s="79"/>
      <c r="F25" s="48">
        <f t="shared" si="0"/>
        <v>5</v>
      </c>
      <c r="G25" s="87"/>
      <c r="H25" s="88">
        <f t="shared" si="1"/>
        <v>50</v>
      </c>
      <c r="I25" s="89"/>
      <c r="J25" s="90">
        <f t="shared" si="2"/>
        <v>50</v>
      </c>
      <c r="K25" s="91"/>
      <c r="L25" s="92">
        <f t="shared" si="3"/>
        <v>50</v>
      </c>
      <c r="M25" s="93"/>
      <c r="N25" s="94">
        <f t="shared" si="18"/>
        <v>50</v>
      </c>
      <c r="O25" s="140">
        <f t="shared" si="15"/>
        <v>50</v>
      </c>
      <c r="P25" s="109"/>
      <c r="Q25" s="110">
        <f t="shared" si="5"/>
        <v>50</v>
      </c>
      <c r="R25" s="111"/>
      <c r="S25" s="112">
        <f t="shared" si="6"/>
        <v>50</v>
      </c>
      <c r="T25" s="113"/>
      <c r="U25" s="114">
        <f t="shared" si="7"/>
        <v>50</v>
      </c>
      <c r="V25" s="115"/>
      <c r="W25" s="116">
        <f t="shared" si="8"/>
        <v>50</v>
      </c>
      <c r="X25" s="109"/>
      <c r="Y25" s="110">
        <f t="shared" si="9"/>
        <v>50</v>
      </c>
      <c r="Z25" s="111"/>
      <c r="AA25" s="112">
        <f t="shared" si="10"/>
        <v>50</v>
      </c>
      <c r="AB25" s="113"/>
      <c r="AC25" s="114">
        <f t="shared" si="11"/>
        <v>50</v>
      </c>
      <c r="AD25" s="115"/>
      <c r="AE25" s="116">
        <f t="shared" si="12"/>
        <v>50</v>
      </c>
      <c r="AF25" s="115"/>
      <c r="AG25" s="116">
        <f t="shared" si="13"/>
        <v>50</v>
      </c>
      <c r="AH25" s="140">
        <f t="shared" si="16"/>
        <v>50</v>
      </c>
      <c r="AI25" s="43">
        <f t="shared" si="17"/>
        <v>50</v>
      </c>
      <c r="AJ25" s="43">
        <f>VLOOKUP(AI25,'Grade Range'!$A$2:$B$11,2)</f>
        <v>5</v>
      </c>
      <c r="AK25" s="43" t="str">
        <f t="shared" si="14"/>
        <v>Failed</v>
      </c>
      <c r="AL25" s="43"/>
    </row>
    <row r="26" spans="1:38" ht="12" customHeight="1" x14ac:dyDescent="0.2">
      <c r="A26" s="37">
        <v>14</v>
      </c>
      <c r="B26" s="37" t="s">
        <v>21</v>
      </c>
      <c r="C26" s="80"/>
      <c r="D26" s="85" t="s">
        <v>57</v>
      </c>
      <c r="E26" s="79"/>
      <c r="F26" s="48">
        <f t="shared" si="0"/>
        <v>5</v>
      </c>
      <c r="G26" s="87"/>
      <c r="H26" s="88">
        <f t="shared" si="1"/>
        <v>50</v>
      </c>
      <c r="I26" s="89"/>
      <c r="J26" s="90">
        <f t="shared" si="2"/>
        <v>50</v>
      </c>
      <c r="K26" s="91"/>
      <c r="L26" s="92">
        <f t="shared" si="3"/>
        <v>50</v>
      </c>
      <c r="M26" s="93"/>
      <c r="N26" s="94">
        <f t="shared" si="4"/>
        <v>50</v>
      </c>
      <c r="O26" s="140">
        <f t="shared" si="15"/>
        <v>50</v>
      </c>
      <c r="P26" s="109"/>
      <c r="Q26" s="110">
        <f t="shared" si="5"/>
        <v>50</v>
      </c>
      <c r="R26" s="111"/>
      <c r="S26" s="112">
        <f t="shared" si="6"/>
        <v>50</v>
      </c>
      <c r="T26" s="113"/>
      <c r="U26" s="114">
        <f t="shared" si="7"/>
        <v>50</v>
      </c>
      <c r="V26" s="115"/>
      <c r="W26" s="116">
        <f t="shared" si="8"/>
        <v>50</v>
      </c>
      <c r="X26" s="109"/>
      <c r="Y26" s="110">
        <f t="shared" si="9"/>
        <v>50</v>
      </c>
      <c r="Z26" s="111"/>
      <c r="AA26" s="112">
        <f t="shared" si="10"/>
        <v>50</v>
      </c>
      <c r="AB26" s="113"/>
      <c r="AC26" s="114">
        <f t="shared" si="11"/>
        <v>50</v>
      </c>
      <c r="AD26" s="115"/>
      <c r="AE26" s="116">
        <f t="shared" si="12"/>
        <v>50</v>
      </c>
      <c r="AF26" s="115"/>
      <c r="AG26" s="116">
        <f t="shared" si="13"/>
        <v>50</v>
      </c>
      <c r="AH26" s="140">
        <f t="shared" si="16"/>
        <v>50</v>
      </c>
      <c r="AI26" s="43">
        <f t="shared" si="17"/>
        <v>50</v>
      </c>
      <c r="AJ26" s="43">
        <f>VLOOKUP(AI26,'Grade Range'!$A$2:$B$11,2)</f>
        <v>5</v>
      </c>
      <c r="AK26" s="43" t="str">
        <f t="shared" si="14"/>
        <v>Failed</v>
      </c>
      <c r="AL26" s="43"/>
    </row>
    <row r="27" spans="1:38" ht="12" customHeight="1" x14ac:dyDescent="0.2">
      <c r="A27" s="37">
        <v>15</v>
      </c>
      <c r="B27" s="37" t="s">
        <v>21</v>
      </c>
      <c r="C27" s="80"/>
      <c r="D27" s="85" t="s">
        <v>58</v>
      </c>
      <c r="E27" s="79"/>
      <c r="F27" s="48">
        <f t="shared" si="0"/>
        <v>5</v>
      </c>
      <c r="G27" s="87"/>
      <c r="H27" s="88">
        <f t="shared" si="1"/>
        <v>50</v>
      </c>
      <c r="I27" s="89"/>
      <c r="J27" s="90">
        <f t="shared" si="2"/>
        <v>50</v>
      </c>
      <c r="K27" s="91"/>
      <c r="L27" s="92">
        <f t="shared" si="3"/>
        <v>50</v>
      </c>
      <c r="M27" s="93"/>
      <c r="N27" s="94">
        <f t="shared" si="4"/>
        <v>50</v>
      </c>
      <c r="O27" s="140">
        <f t="shared" si="15"/>
        <v>50</v>
      </c>
      <c r="P27" s="109"/>
      <c r="Q27" s="110">
        <f t="shared" si="5"/>
        <v>50</v>
      </c>
      <c r="R27" s="111"/>
      <c r="S27" s="112">
        <f t="shared" si="6"/>
        <v>50</v>
      </c>
      <c r="T27" s="113"/>
      <c r="U27" s="114">
        <f t="shared" si="7"/>
        <v>50</v>
      </c>
      <c r="V27" s="115"/>
      <c r="W27" s="116">
        <f t="shared" si="8"/>
        <v>50</v>
      </c>
      <c r="X27" s="109"/>
      <c r="Y27" s="110">
        <f t="shared" si="9"/>
        <v>50</v>
      </c>
      <c r="Z27" s="111"/>
      <c r="AA27" s="112">
        <f t="shared" si="10"/>
        <v>50</v>
      </c>
      <c r="AB27" s="113"/>
      <c r="AC27" s="114">
        <f t="shared" si="11"/>
        <v>50</v>
      </c>
      <c r="AD27" s="115"/>
      <c r="AE27" s="116">
        <f t="shared" si="12"/>
        <v>50</v>
      </c>
      <c r="AF27" s="115"/>
      <c r="AG27" s="116">
        <f t="shared" si="13"/>
        <v>50</v>
      </c>
      <c r="AH27" s="140">
        <f t="shared" si="16"/>
        <v>50</v>
      </c>
      <c r="AI27" s="43">
        <f t="shared" si="17"/>
        <v>50</v>
      </c>
      <c r="AJ27" s="43">
        <f>VLOOKUP(AI27,'Grade Range'!$A$2:$B$11,2)</f>
        <v>5</v>
      </c>
      <c r="AK27" s="43" t="str">
        <f t="shared" si="14"/>
        <v>Failed</v>
      </c>
      <c r="AL27" s="43"/>
    </row>
    <row r="28" spans="1:38" ht="12" customHeight="1" x14ac:dyDescent="0.2">
      <c r="A28" s="37">
        <v>16</v>
      </c>
      <c r="B28" s="37" t="s">
        <v>21</v>
      </c>
      <c r="C28" s="80"/>
      <c r="D28" s="85" t="s">
        <v>59</v>
      </c>
      <c r="E28" s="79"/>
      <c r="F28" s="48">
        <f t="shared" si="0"/>
        <v>5</v>
      </c>
      <c r="G28" s="87"/>
      <c r="H28" s="88">
        <f t="shared" si="1"/>
        <v>50</v>
      </c>
      <c r="I28" s="89"/>
      <c r="J28" s="90">
        <f t="shared" si="2"/>
        <v>50</v>
      </c>
      <c r="K28" s="91"/>
      <c r="L28" s="92">
        <f t="shared" si="3"/>
        <v>50</v>
      </c>
      <c r="M28" s="93"/>
      <c r="N28" s="94">
        <f t="shared" si="4"/>
        <v>50</v>
      </c>
      <c r="O28" s="140">
        <f t="shared" si="15"/>
        <v>50</v>
      </c>
      <c r="P28" s="109"/>
      <c r="Q28" s="110">
        <f t="shared" si="5"/>
        <v>50</v>
      </c>
      <c r="R28" s="111"/>
      <c r="S28" s="112">
        <f t="shared" si="6"/>
        <v>50</v>
      </c>
      <c r="T28" s="113"/>
      <c r="U28" s="114">
        <f t="shared" si="7"/>
        <v>50</v>
      </c>
      <c r="V28" s="115"/>
      <c r="W28" s="116">
        <f t="shared" si="8"/>
        <v>50</v>
      </c>
      <c r="X28" s="109"/>
      <c r="Y28" s="110">
        <f t="shared" si="9"/>
        <v>50</v>
      </c>
      <c r="Z28" s="111"/>
      <c r="AA28" s="112">
        <f t="shared" si="10"/>
        <v>50</v>
      </c>
      <c r="AB28" s="113"/>
      <c r="AC28" s="114">
        <f t="shared" si="11"/>
        <v>50</v>
      </c>
      <c r="AD28" s="115"/>
      <c r="AE28" s="116">
        <f t="shared" si="12"/>
        <v>50</v>
      </c>
      <c r="AF28" s="115"/>
      <c r="AG28" s="116">
        <f t="shared" si="13"/>
        <v>50</v>
      </c>
      <c r="AH28" s="140">
        <f t="shared" si="16"/>
        <v>50</v>
      </c>
      <c r="AI28" s="43">
        <f t="shared" si="17"/>
        <v>50</v>
      </c>
      <c r="AJ28" s="43">
        <f>VLOOKUP(AI28,'Grade Range'!$A$2:$B$11,2)</f>
        <v>5</v>
      </c>
      <c r="AK28" s="43" t="str">
        <f t="shared" si="14"/>
        <v>Failed</v>
      </c>
      <c r="AL28" s="43"/>
    </row>
    <row r="29" spans="1:38" ht="12" customHeight="1" x14ac:dyDescent="0.2">
      <c r="A29" s="37">
        <v>17</v>
      </c>
      <c r="B29" s="37" t="s">
        <v>21</v>
      </c>
      <c r="C29" s="80"/>
      <c r="D29" s="85" t="s">
        <v>60</v>
      </c>
      <c r="E29" s="79"/>
      <c r="F29" s="48">
        <f t="shared" si="0"/>
        <v>5</v>
      </c>
      <c r="G29" s="87"/>
      <c r="H29" s="88">
        <f t="shared" si="1"/>
        <v>50</v>
      </c>
      <c r="I29" s="89"/>
      <c r="J29" s="90">
        <f t="shared" si="2"/>
        <v>50</v>
      </c>
      <c r="K29" s="91"/>
      <c r="L29" s="92">
        <f t="shared" si="3"/>
        <v>50</v>
      </c>
      <c r="M29" s="93"/>
      <c r="N29" s="94">
        <f t="shared" si="4"/>
        <v>50</v>
      </c>
      <c r="O29" s="140">
        <f t="shared" si="15"/>
        <v>50</v>
      </c>
      <c r="P29" s="109"/>
      <c r="Q29" s="110">
        <f t="shared" si="5"/>
        <v>50</v>
      </c>
      <c r="R29" s="111"/>
      <c r="S29" s="112">
        <f t="shared" si="6"/>
        <v>50</v>
      </c>
      <c r="T29" s="113"/>
      <c r="U29" s="114">
        <f t="shared" si="7"/>
        <v>50</v>
      </c>
      <c r="V29" s="115"/>
      <c r="W29" s="116">
        <f t="shared" si="8"/>
        <v>50</v>
      </c>
      <c r="X29" s="109"/>
      <c r="Y29" s="110">
        <f t="shared" si="9"/>
        <v>50</v>
      </c>
      <c r="Z29" s="111"/>
      <c r="AA29" s="112">
        <f t="shared" si="10"/>
        <v>50</v>
      </c>
      <c r="AB29" s="113"/>
      <c r="AC29" s="114">
        <f t="shared" si="11"/>
        <v>50</v>
      </c>
      <c r="AD29" s="115"/>
      <c r="AE29" s="116">
        <f t="shared" si="12"/>
        <v>50</v>
      </c>
      <c r="AF29" s="115"/>
      <c r="AG29" s="116">
        <f t="shared" si="13"/>
        <v>50</v>
      </c>
      <c r="AH29" s="140">
        <f t="shared" si="16"/>
        <v>50</v>
      </c>
      <c r="AI29" s="43">
        <f t="shared" si="17"/>
        <v>50</v>
      </c>
      <c r="AJ29" s="43">
        <f>VLOOKUP(AI29,'Grade Range'!$A$2:$B$11,2)</f>
        <v>5</v>
      </c>
      <c r="AK29" s="43" t="str">
        <f t="shared" si="14"/>
        <v>Failed</v>
      </c>
      <c r="AL29" s="43"/>
    </row>
    <row r="30" spans="1:38" ht="12" customHeight="1" x14ac:dyDescent="0.2">
      <c r="A30" s="37">
        <v>18</v>
      </c>
      <c r="B30" s="37" t="s">
        <v>21</v>
      </c>
      <c r="C30" s="80"/>
      <c r="D30" s="85" t="s">
        <v>61</v>
      </c>
      <c r="E30" s="79"/>
      <c r="F30" s="48">
        <f t="shared" si="0"/>
        <v>5</v>
      </c>
      <c r="G30" s="87"/>
      <c r="H30" s="88">
        <f t="shared" si="1"/>
        <v>50</v>
      </c>
      <c r="I30" s="89"/>
      <c r="J30" s="90">
        <f t="shared" si="2"/>
        <v>50</v>
      </c>
      <c r="K30" s="91"/>
      <c r="L30" s="92">
        <f t="shared" si="3"/>
        <v>50</v>
      </c>
      <c r="M30" s="93"/>
      <c r="N30" s="94">
        <f t="shared" si="4"/>
        <v>50</v>
      </c>
      <c r="O30" s="140">
        <f t="shared" si="15"/>
        <v>50</v>
      </c>
      <c r="P30" s="109"/>
      <c r="Q30" s="110">
        <f t="shared" si="5"/>
        <v>50</v>
      </c>
      <c r="R30" s="111"/>
      <c r="S30" s="112">
        <f t="shared" si="6"/>
        <v>50</v>
      </c>
      <c r="T30" s="113"/>
      <c r="U30" s="114">
        <f t="shared" si="7"/>
        <v>50</v>
      </c>
      <c r="V30" s="115"/>
      <c r="W30" s="116">
        <f t="shared" si="8"/>
        <v>50</v>
      </c>
      <c r="X30" s="109"/>
      <c r="Y30" s="110">
        <f t="shared" si="9"/>
        <v>50</v>
      </c>
      <c r="Z30" s="111"/>
      <c r="AA30" s="112">
        <f t="shared" si="10"/>
        <v>50</v>
      </c>
      <c r="AB30" s="113"/>
      <c r="AC30" s="114">
        <f t="shared" si="11"/>
        <v>50</v>
      </c>
      <c r="AD30" s="115"/>
      <c r="AE30" s="116">
        <f t="shared" si="12"/>
        <v>50</v>
      </c>
      <c r="AF30" s="115"/>
      <c r="AG30" s="116">
        <f t="shared" si="13"/>
        <v>50</v>
      </c>
      <c r="AH30" s="140">
        <f t="shared" si="16"/>
        <v>50</v>
      </c>
      <c r="AI30" s="43">
        <f t="shared" si="17"/>
        <v>50</v>
      </c>
      <c r="AJ30" s="43">
        <f>VLOOKUP(AI30,'Grade Range'!$A$2:$B$11,2)</f>
        <v>5</v>
      </c>
      <c r="AK30" s="43" t="str">
        <f t="shared" si="14"/>
        <v>Failed</v>
      </c>
      <c r="AL30" s="43"/>
    </row>
    <row r="31" spans="1:38" ht="12" customHeight="1" x14ac:dyDescent="0.2">
      <c r="A31" s="37">
        <v>19</v>
      </c>
      <c r="B31" s="37" t="s">
        <v>21</v>
      </c>
      <c r="C31" s="80"/>
      <c r="D31" s="85" t="s">
        <v>62</v>
      </c>
      <c r="E31" s="79"/>
      <c r="F31" s="48">
        <f t="shared" si="0"/>
        <v>5</v>
      </c>
      <c r="G31" s="87"/>
      <c r="H31" s="88">
        <f t="shared" si="1"/>
        <v>50</v>
      </c>
      <c r="I31" s="89"/>
      <c r="J31" s="90">
        <f t="shared" si="2"/>
        <v>50</v>
      </c>
      <c r="K31" s="91"/>
      <c r="L31" s="92">
        <f t="shared" si="3"/>
        <v>50</v>
      </c>
      <c r="M31" s="93"/>
      <c r="N31" s="94">
        <f t="shared" si="4"/>
        <v>50</v>
      </c>
      <c r="O31" s="140">
        <f t="shared" si="15"/>
        <v>50</v>
      </c>
      <c r="P31" s="109"/>
      <c r="Q31" s="110">
        <f t="shared" si="5"/>
        <v>50</v>
      </c>
      <c r="R31" s="111"/>
      <c r="S31" s="112">
        <f t="shared" si="6"/>
        <v>50</v>
      </c>
      <c r="T31" s="113"/>
      <c r="U31" s="114">
        <f t="shared" si="7"/>
        <v>50</v>
      </c>
      <c r="V31" s="115"/>
      <c r="W31" s="116">
        <f t="shared" si="8"/>
        <v>50</v>
      </c>
      <c r="X31" s="109"/>
      <c r="Y31" s="110">
        <f t="shared" si="9"/>
        <v>50</v>
      </c>
      <c r="Z31" s="111"/>
      <c r="AA31" s="112">
        <f t="shared" si="10"/>
        <v>50</v>
      </c>
      <c r="AB31" s="113"/>
      <c r="AC31" s="114">
        <f t="shared" si="11"/>
        <v>50</v>
      </c>
      <c r="AD31" s="115"/>
      <c r="AE31" s="116">
        <f t="shared" si="12"/>
        <v>50</v>
      </c>
      <c r="AF31" s="115"/>
      <c r="AG31" s="116">
        <f t="shared" si="13"/>
        <v>50</v>
      </c>
      <c r="AH31" s="140">
        <f t="shared" si="16"/>
        <v>50</v>
      </c>
      <c r="AI31" s="43">
        <f t="shared" si="17"/>
        <v>50</v>
      </c>
      <c r="AJ31" s="43">
        <f>VLOOKUP(AI31,'Grade Range'!$A$2:$B$11,2)</f>
        <v>5</v>
      </c>
      <c r="AK31" s="43" t="str">
        <f t="shared" si="14"/>
        <v>Failed</v>
      </c>
      <c r="AL31" s="43"/>
    </row>
    <row r="32" spans="1:38" ht="12" customHeight="1" x14ac:dyDescent="0.2">
      <c r="A32" s="37">
        <v>20</v>
      </c>
      <c r="B32" s="37" t="s">
        <v>21</v>
      </c>
      <c r="C32" s="80"/>
      <c r="D32" s="85" t="s">
        <v>63</v>
      </c>
      <c r="E32" s="79"/>
      <c r="F32" s="48">
        <f t="shared" si="0"/>
        <v>5</v>
      </c>
      <c r="G32" s="87"/>
      <c r="H32" s="88">
        <f t="shared" si="1"/>
        <v>50</v>
      </c>
      <c r="I32" s="89"/>
      <c r="J32" s="90">
        <f t="shared" si="2"/>
        <v>50</v>
      </c>
      <c r="K32" s="91"/>
      <c r="L32" s="92">
        <f t="shared" si="3"/>
        <v>50</v>
      </c>
      <c r="M32" s="93"/>
      <c r="N32" s="94">
        <f t="shared" si="4"/>
        <v>50</v>
      </c>
      <c r="O32" s="140">
        <f t="shared" si="15"/>
        <v>50</v>
      </c>
      <c r="P32" s="109"/>
      <c r="Q32" s="110">
        <f t="shared" si="5"/>
        <v>50</v>
      </c>
      <c r="R32" s="111"/>
      <c r="S32" s="112">
        <f t="shared" si="6"/>
        <v>50</v>
      </c>
      <c r="T32" s="113"/>
      <c r="U32" s="114">
        <f t="shared" si="7"/>
        <v>50</v>
      </c>
      <c r="V32" s="115"/>
      <c r="W32" s="116">
        <f t="shared" si="8"/>
        <v>50</v>
      </c>
      <c r="X32" s="109"/>
      <c r="Y32" s="110">
        <f t="shared" si="9"/>
        <v>50</v>
      </c>
      <c r="Z32" s="111"/>
      <c r="AA32" s="112">
        <f t="shared" si="10"/>
        <v>50</v>
      </c>
      <c r="AB32" s="113"/>
      <c r="AC32" s="114">
        <f t="shared" si="11"/>
        <v>50</v>
      </c>
      <c r="AD32" s="115"/>
      <c r="AE32" s="116">
        <f t="shared" si="12"/>
        <v>50</v>
      </c>
      <c r="AF32" s="115"/>
      <c r="AG32" s="116">
        <f t="shared" si="13"/>
        <v>50</v>
      </c>
      <c r="AH32" s="140">
        <f t="shared" si="16"/>
        <v>50</v>
      </c>
      <c r="AI32" s="43">
        <f t="shared" si="17"/>
        <v>50</v>
      </c>
      <c r="AJ32" s="43">
        <f>VLOOKUP(AI32,'Grade Range'!$A$2:$B$11,2)</f>
        <v>5</v>
      </c>
      <c r="AK32" s="43" t="str">
        <f t="shared" si="14"/>
        <v>Failed</v>
      </c>
      <c r="AL32" s="43"/>
    </row>
    <row r="33" spans="1:38" ht="12" customHeight="1" x14ac:dyDescent="0.2">
      <c r="A33" s="37">
        <v>21</v>
      </c>
      <c r="B33" s="37" t="s">
        <v>21</v>
      </c>
      <c r="C33" s="80"/>
      <c r="D33" s="85" t="s">
        <v>64</v>
      </c>
      <c r="E33" s="79"/>
      <c r="F33" s="48">
        <f t="shared" si="0"/>
        <v>5</v>
      </c>
      <c r="G33" s="87"/>
      <c r="H33" s="88">
        <f t="shared" si="1"/>
        <v>50</v>
      </c>
      <c r="I33" s="89"/>
      <c r="J33" s="90">
        <f t="shared" si="2"/>
        <v>50</v>
      </c>
      <c r="K33" s="91"/>
      <c r="L33" s="92">
        <f t="shared" si="3"/>
        <v>50</v>
      </c>
      <c r="M33" s="93"/>
      <c r="N33" s="94">
        <f t="shared" si="4"/>
        <v>50</v>
      </c>
      <c r="O33" s="140">
        <f t="shared" si="15"/>
        <v>50</v>
      </c>
      <c r="P33" s="109"/>
      <c r="Q33" s="110">
        <f t="shared" si="5"/>
        <v>50</v>
      </c>
      <c r="R33" s="111"/>
      <c r="S33" s="112">
        <f t="shared" si="6"/>
        <v>50</v>
      </c>
      <c r="T33" s="113"/>
      <c r="U33" s="114">
        <f t="shared" si="7"/>
        <v>50</v>
      </c>
      <c r="V33" s="115"/>
      <c r="W33" s="116">
        <f t="shared" si="8"/>
        <v>50</v>
      </c>
      <c r="X33" s="109"/>
      <c r="Y33" s="110">
        <f t="shared" si="9"/>
        <v>50</v>
      </c>
      <c r="Z33" s="111"/>
      <c r="AA33" s="112">
        <f t="shared" si="10"/>
        <v>50</v>
      </c>
      <c r="AB33" s="113"/>
      <c r="AC33" s="114">
        <f t="shared" si="11"/>
        <v>50</v>
      </c>
      <c r="AD33" s="115"/>
      <c r="AE33" s="116">
        <f t="shared" si="12"/>
        <v>50</v>
      </c>
      <c r="AF33" s="115"/>
      <c r="AG33" s="116">
        <f t="shared" si="13"/>
        <v>50</v>
      </c>
      <c r="AH33" s="140">
        <f t="shared" si="16"/>
        <v>50</v>
      </c>
      <c r="AI33" s="43">
        <f t="shared" si="17"/>
        <v>50</v>
      </c>
      <c r="AJ33" s="43">
        <f>VLOOKUP(AI33,'Grade Range'!$A$2:$B$11,2)</f>
        <v>5</v>
      </c>
      <c r="AK33" s="43" t="str">
        <f t="shared" si="14"/>
        <v>Failed</v>
      </c>
      <c r="AL33" s="43"/>
    </row>
    <row r="34" spans="1:38" ht="12" customHeight="1" x14ac:dyDescent="0.2">
      <c r="A34" s="37">
        <v>22</v>
      </c>
      <c r="B34" s="37" t="s">
        <v>21</v>
      </c>
      <c r="C34" s="80"/>
      <c r="D34" s="85" t="s">
        <v>65</v>
      </c>
      <c r="E34" s="79"/>
      <c r="F34" s="48">
        <f t="shared" si="0"/>
        <v>5</v>
      </c>
      <c r="G34" s="87"/>
      <c r="H34" s="88">
        <f t="shared" si="1"/>
        <v>50</v>
      </c>
      <c r="I34" s="89"/>
      <c r="J34" s="90">
        <f t="shared" si="2"/>
        <v>50</v>
      </c>
      <c r="K34" s="91"/>
      <c r="L34" s="92">
        <f t="shared" si="3"/>
        <v>50</v>
      </c>
      <c r="M34" s="93"/>
      <c r="N34" s="94">
        <f t="shared" si="4"/>
        <v>50</v>
      </c>
      <c r="O34" s="140">
        <f t="shared" si="15"/>
        <v>50</v>
      </c>
      <c r="P34" s="109"/>
      <c r="Q34" s="110">
        <f t="shared" si="5"/>
        <v>50</v>
      </c>
      <c r="R34" s="111"/>
      <c r="S34" s="112">
        <f t="shared" si="6"/>
        <v>50</v>
      </c>
      <c r="T34" s="113"/>
      <c r="U34" s="114">
        <f t="shared" si="7"/>
        <v>50</v>
      </c>
      <c r="V34" s="115"/>
      <c r="W34" s="116">
        <f t="shared" si="8"/>
        <v>50</v>
      </c>
      <c r="X34" s="109"/>
      <c r="Y34" s="110">
        <f t="shared" si="9"/>
        <v>50</v>
      </c>
      <c r="Z34" s="111"/>
      <c r="AA34" s="112">
        <f t="shared" si="10"/>
        <v>50</v>
      </c>
      <c r="AB34" s="113"/>
      <c r="AC34" s="114">
        <f t="shared" si="11"/>
        <v>50</v>
      </c>
      <c r="AD34" s="115"/>
      <c r="AE34" s="116">
        <f t="shared" si="12"/>
        <v>50</v>
      </c>
      <c r="AF34" s="115"/>
      <c r="AG34" s="116">
        <f t="shared" si="13"/>
        <v>50</v>
      </c>
      <c r="AH34" s="140">
        <f t="shared" si="16"/>
        <v>50</v>
      </c>
      <c r="AI34" s="43">
        <f t="shared" si="17"/>
        <v>50</v>
      </c>
      <c r="AJ34" s="43">
        <f>VLOOKUP(AI34,'Grade Range'!$A$2:$B$11,2)</f>
        <v>5</v>
      </c>
      <c r="AK34" s="43" t="str">
        <f t="shared" si="14"/>
        <v>Failed</v>
      </c>
      <c r="AL34" s="43"/>
    </row>
    <row r="35" spans="1:38" ht="12" customHeight="1" x14ac:dyDescent="0.2">
      <c r="A35" s="37">
        <v>23</v>
      </c>
      <c r="B35" s="37" t="s">
        <v>21</v>
      </c>
      <c r="C35" s="80"/>
      <c r="D35" s="85" t="s">
        <v>66</v>
      </c>
      <c r="E35" s="79"/>
      <c r="F35" s="48">
        <f t="shared" si="0"/>
        <v>5</v>
      </c>
      <c r="G35" s="87"/>
      <c r="H35" s="88">
        <f t="shared" si="1"/>
        <v>50</v>
      </c>
      <c r="I35" s="89"/>
      <c r="J35" s="90">
        <f t="shared" si="2"/>
        <v>50</v>
      </c>
      <c r="K35" s="91"/>
      <c r="L35" s="92">
        <f t="shared" si="3"/>
        <v>50</v>
      </c>
      <c r="M35" s="93"/>
      <c r="N35" s="94">
        <f t="shared" si="4"/>
        <v>50</v>
      </c>
      <c r="O35" s="140">
        <f t="shared" si="15"/>
        <v>50</v>
      </c>
      <c r="P35" s="109"/>
      <c r="Q35" s="110">
        <f t="shared" si="5"/>
        <v>50</v>
      </c>
      <c r="R35" s="111"/>
      <c r="S35" s="112">
        <f t="shared" si="6"/>
        <v>50</v>
      </c>
      <c r="T35" s="113"/>
      <c r="U35" s="114">
        <f t="shared" si="7"/>
        <v>50</v>
      </c>
      <c r="V35" s="115"/>
      <c r="W35" s="116">
        <f t="shared" si="8"/>
        <v>50</v>
      </c>
      <c r="X35" s="109"/>
      <c r="Y35" s="110">
        <f t="shared" si="9"/>
        <v>50</v>
      </c>
      <c r="Z35" s="111"/>
      <c r="AA35" s="112">
        <f t="shared" si="10"/>
        <v>50</v>
      </c>
      <c r="AB35" s="113"/>
      <c r="AC35" s="114">
        <f t="shared" si="11"/>
        <v>50</v>
      </c>
      <c r="AD35" s="115"/>
      <c r="AE35" s="116">
        <f t="shared" si="12"/>
        <v>50</v>
      </c>
      <c r="AF35" s="115"/>
      <c r="AG35" s="116">
        <f t="shared" si="13"/>
        <v>50</v>
      </c>
      <c r="AH35" s="140">
        <f t="shared" si="16"/>
        <v>50</v>
      </c>
      <c r="AI35" s="43">
        <f t="shared" si="17"/>
        <v>50</v>
      </c>
      <c r="AJ35" s="43">
        <f>VLOOKUP(AI35,'Grade Range'!$A$2:$B$11,2)</f>
        <v>5</v>
      </c>
      <c r="AK35" s="43" t="str">
        <f t="shared" si="14"/>
        <v>Failed</v>
      </c>
      <c r="AL35" s="43"/>
    </row>
    <row r="36" spans="1:38" ht="12" customHeight="1" x14ac:dyDescent="0.2">
      <c r="A36" s="37">
        <v>24</v>
      </c>
      <c r="B36" s="37" t="s">
        <v>21</v>
      </c>
      <c r="C36" s="80"/>
      <c r="D36" s="85" t="s">
        <v>67</v>
      </c>
      <c r="E36" s="79"/>
      <c r="F36" s="48">
        <f t="shared" si="0"/>
        <v>5</v>
      </c>
      <c r="G36" s="87"/>
      <c r="H36" s="88">
        <f t="shared" si="1"/>
        <v>50</v>
      </c>
      <c r="I36" s="89"/>
      <c r="J36" s="90">
        <f t="shared" si="2"/>
        <v>50</v>
      </c>
      <c r="K36" s="91"/>
      <c r="L36" s="92">
        <f t="shared" si="3"/>
        <v>50</v>
      </c>
      <c r="M36" s="93"/>
      <c r="N36" s="94">
        <f t="shared" si="4"/>
        <v>50</v>
      </c>
      <c r="O36" s="140">
        <f t="shared" si="15"/>
        <v>50</v>
      </c>
      <c r="P36" s="109"/>
      <c r="Q36" s="110">
        <f t="shared" si="5"/>
        <v>50</v>
      </c>
      <c r="R36" s="111"/>
      <c r="S36" s="112">
        <f t="shared" si="6"/>
        <v>50</v>
      </c>
      <c r="T36" s="113"/>
      <c r="U36" s="114">
        <f t="shared" si="7"/>
        <v>50</v>
      </c>
      <c r="V36" s="115"/>
      <c r="W36" s="116">
        <f t="shared" si="8"/>
        <v>50</v>
      </c>
      <c r="X36" s="109"/>
      <c r="Y36" s="110">
        <f t="shared" si="9"/>
        <v>50</v>
      </c>
      <c r="Z36" s="111"/>
      <c r="AA36" s="112">
        <f t="shared" si="10"/>
        <v>50</v>
      </c>
      <c r="AB36" s="113"/>
      <c r="AC36" s="114">
        <f t="shared" si="11"/>
        <v>50</v>
      </c>
      <c r="AD36" s="115"/>
      <c r="AE36" s="116">
        <f t="shared" si="12"/>
        <v>50</v>
      </c>
      <c r="AF36" s="115"/>
      <c r="AG36" s="116">
        <f t="shared" si="13"/>
        <v>50</v>
      </c>
      <c r="AH36" s="140">
        <f t="shared" si="16"/>
        <v>50</v>
      </c>
      <c r="AI36" s="43">
        <f t="shared" si="17"/>
        <v>50</v>
      </c>
      <c r="AJ36" s="43">
        <f>VLOOKUP(AI36,'Grade Range'!$A$2:$B$11,2)</f>
        <v>5</v>
      </c>
      <c r="AK36" s="43" t="str">
        <f>IF(AJ36&lt;=3,"Passed","Failed")</f>
        <v>Failed</v>
      </c>
      <c r="AL36" s="43"/>
    </row>
    <row r="37" spans="1:38" ht="12" customHeight="1" x14ac:dyDescent="0.2">
      <c r="A37" s="37">
        <v>25</v>
      </c>
      <c r="B37" s="37" t="s">
        <v>21</v>
      </c>
      <c r="C37" s="80"/>
      <c r="D37" s="85" t="s">
        <v>68</v>
      </c>
      <c r="E37" s="79"/>
      <c r="F37" s="48">
        <f t="shared" si="0"/>
        <v>5</v>
      </c>
      <c r="G37" s="87"/>
      <c r="H37" s="88">
        <f t="shared" si="1"/>
        <v>50</v>
      </c>
      <c r="I37" s="89"/>
      <c r="J37" s="90">
        <f t="shared" si="2"/>
        <v>50</v>
      </c>
      <c r="K37" s="91"/>
      <c r="L37" s="92">
        <f t="shared" si="3"/>
        <v>50</v>
      </c>
      <c r="M37" s="93"/>
      <c r="N37" s="94">
        <f t="shared" si="4"/>
        <v>50</v>
      </c>
      <c r="O37" s="140">
        <f t="shared" si="15"/>
        <v>50</v>
      </c>
      <c r="P37" s="109"/>
      <c r="Q37" s="110">
        <f t="shared" si="5"/>
        <v>50</v>
      </c>
      <c r="R37" s="111"/>
      <c r="S37" s="112">
        <f t="shared" si="6"/>
        <v>50</v>
      </c>
      <c r="T37" s="113"/>
      <c r="U37" s="114">
        <f t="shared" si="7"/>
        <v>50</v>
      </c>
      <c r="V37" s="115"/>
      <c r="W37" s="116">
        <f t="shared" si="8"/>
        <v>50</v>
      </c>
      <c r="X37" s="109"/>
      <c r="Y37" s="110">
        <f t="shared" si="9"/>
        <v>50</v>
      </c>
      <c r="Z37" s="111"/>
      <c r="AA37" s="112">
        <f t="shared" si="10"/>
        <v>50</v>
      </c>
      <c r="AB37" s="113"/>
      <c r="AC37" s="114">
        <f t="shared" si="11"/>
        <v>50</v>
      </c>
      <c r="AD37" s="115"/>
      <c r="AE37" s="116">
        <f t="shared" si="12"/>
        <v>50</v>
      </c>
      <c r="AF37" s="115"/>
      <c r="AG37" s="116">
        <f t="shared" si="13"/>
        <v>50</v>
      </c>
      <c r="AH37" s="140">
        <f t="shared" si="16"/>
        <v>50</v>
      </c>
      <c r="AI37" s="43">
        <f t="shared" si="17"/>
        <v>50</v>
      </c>
      <c r="AJ37" s="43">
        <f>VLOOKUP(AI37,'Grade Range'!$A$2:$B$11,2)</f>
        <v>5</v>
      </c>
      <c r="AK37" s="43" t="str">
        <f t="shared" si="14"/>
        <v>Failed</v>
      </c>
      <c r="AL37" s="43"/>
    </row>
    <row r="38" spans="1:38" ht="12" customHeight="1" x14ac:dyDescent="0.2">
      <c r="A38" s="37">
        <v>26</v>
      </c>
      <c r="B38" s="37" t="s">
        <v>21</v>
      </c>
      <c r="C38" s="80"/>
      <c r="D38" s="85" t="s">
        <v>69</v>
      </c>
      <c r="E38" s="79"/>
      <c r="F38" s="48">
        <f t="shared" si="0"/>
        <v>5</v>
      </c>
      <c r="G38" s="87"/>
      <c r="H38" s="88">
        <f t="shared" si="1"/>
        <v>50</v>
      </c>
      <c r="I38" s="89"/>
      <c r="J38" s="90">
        <f t="shared" si="2"/>
        <v>50</v>
      </c>
      <c r="K38" s="91"/>
      <c r="L38" s="92">
        <f t="shared" si="3"/>
        <v>50</v>
      </c>
      <c r="M38" s="93"/>
      <c r="N38" s="94">
        <f t="shared" si="4"/>
        <v>50</v>
      </c>
      <c r="O38" s="140">
        <f t="shared" si="15"/>
        <v>50</v>
      </c>
      <c r="P38" s="109"/>
      <c r="Q38" s="110">
        <f t="shared" si="5"/>
        <v>50</v>
      </c>
      <c r="R38" s="111"/>
      <c r="S38" s="112">
        <f t="shared" si="6"/>
        <v>50</v>
      </c>
      <c r="T38" s="113"/>
      <c r="U38" s="114">
        <f t="shared" si="7"/>
        <v>50</v>
      </c>
      <c r="V38" s="115"/>
      <c r="W38" s="116">
        <f t="shared" si="8"/>
        <v>50</v>
      </c>
      <c r="X38" s="109"/>
      <c r="Y38" s="110">
        <f t="shared" si="9"/>
        <v>50</v>
      </c>
      <c r="Z38" s="111"/>
      <c r="AA38" s="112">
        <f t="shared" si="10"/>
        <v>50</v>
      </c>
      <c r="AB38" s="113"/>
      <c r="AC38" s="114">
        <f t="shared" si="11"/>
        <v>50</v>
      </c>
      <c r="AD38" s="115"/>
      <c r="AE38" s="116">
        <f t="shared" si="12"/>
        <v>50</v>
      </c>
      <c r="AF38" s="115"/>
      <c r="AG38" s="116">
        <f t="shared" si="13"/>
        <v>50</v>
      </c>
      <c r="AH38" s="140">
        <f t="shared" si="16"/>
        <v>50</v>
      </c>
      <c r="AI38" s="43">
        <f t="shared" si="17"/>
        <v>50</v>
      </c>
      <c r="AJ38" s="43">
        <f>VLOOKUP(AI38,'Grade Range'!$A$2:$B$11,2)</f>
        <v>5</v>
      </c>
      <c r="AK38" s="43" t="str">
        <f t="shared" si="14"/>
        <v>Failed</v>
      </c>
      <c r="AL38" s="43"/>
    </row>
    <row r="39" spans="1:38" ht="12" customHeight="1" x14ac:dyDescent="0.2">
      <c r="A39" s="37">
        <v>27</v>
      </c>
      <c r="B39" s="37" t="s">
        <v>21</v>
      </c>
      <c r="C39" s="80"/>
      <c r="D39" s="85" t="s">
        <v>70</v>
      </c>
      <c r="E39" s="79"/>
      <c r="F39" s="48">
        <f t="shared" si="0"/>
        <v>5</v>
      </c>
      <c r="G39" s="87"/>
      <c r="H39" s="88">
        <f t="shared" si="1"/>
        <v>50</v>
      </c>
      <c r="I39" s="89"/>
      <c r="J39" s="90">
        <f t="shared" si="2"/>
        <v>50</v>
      </c>
      <c r="K39" s="91"/>
      <c r="L39" s="92">
        <f t="shared" si="3"/>
        <v>50</v>
      </c>
      <c r="M39" s="93"/>
      <c r="N39" s="94">
        <f t="shared" si="4"/>
        <v>50</v>
      </c>
      <c r="O39" s="140">
        <f t="shared" si="15"/>
        <v>50</v>
      </c>
      <c r="P39" s="109"/>
      <c r="Q39" s="110">
        <f t="shared" si="5"/>
        <v>50</v>
      </c>
      <c r="R39" s="111"/>
      <c r="S39" s="112">
        <f t="shared" si="6"/>
        <v>50</v>
      </c>
      <c r="T39" s="113"/>
      <c r="U39" s="114">
        <f t="shared" si="7"/>
        <v>50</v>
      </c>
      <c r="V39" s="115"/>
      <c r="W39" s="116">
        <f t="shared" si="8"/>
        <v>50</v>
      </c>
      <c r="X39" s="109"/>
      <c r="Y39" s="110">
        <f t="shared" si="9"/>
        <v>50</v>
      </c>
      <c r="Z39" s="111"/>
      <c r="AA39" s="112">
        <f t="shared" si="10"/>
        <v>50</v>
      </c>
      <c r="AB39" s="113"/>
      <c r="AC39" s="114">
        <f t="shared" si="11"/>
        <v>50</v>
      </c>
      <c r="AD39" s="115"/>
      <c r="AE39" s="116">
        <f t="shared" si="12"/>
        <v>50</v>
      </c>
      <c r="AF39" s="115"/>
      <c r="AG39" s="116">
        <f t="shared" si="13"/>
        <v>50</v>
      </c>
      <c r="AH39" s="140">
        <f t="shared" si="16"/>
        <v>50</v>
      </c>
      <c r="AI39" s="43">
        <f t="shared" si="17"/>
        <v>50</v>
      </c>
      <c r="AJ39" s="43">
        <f>VLOOKUP(AI39,'Grade Range'!$A$2:$B$11,2)</f>
        <v>5</v>
      </c>
      <c r="AK39" s="43" t="str">
        <f t="shared" si="14"/>
        <v>Failed</v>
      </c>
      <c r="AL39" s="43"/>
    </row>
    <row r="40" spans="1:38" ht="12" customHeight="1" x14ac:dyDescent="0.2">
      <c r="A40" s="37">
        <v>28</v>
      </c>
      <c r="B40" s="37" t="s">
        <v>21</v>
      </c>
      <c r="C40" s="80"/>
      <c r="D40" s="85" t="s">
        <v>71</v>
      </c>
      <c r="E40" s="79"/>
      <c r="F40" s="48">
        <f t="shared" si="0"/>
        <v>5</v>
      </c>
      <c r="G40" s="87"/>
      <c r="H40" s="88">
        <f t="shared" si="1"/>
        <v>50</v>
      </c>
      <c r="I40" s="89"/>
      <c r="J40" s="90">
        <f t="shared" si="2"/>
        <v>50</v>
      </c>
      <c r="K40" s="91"/>
      <c r="L40" s="92">
        <f t="shared" si="3"/>
        <v>50</v>
      </c>
      <c r="M40" s="93"/>
      <c r="N40" s="94">
        <f t="shared" si="4"/>
        <v>50</v>
      </c>
      <c r="O40" s="140">
        <f t="shared" si="15"/>
        <v>50</v>
      </c>
      <c r="P40" s="109"/>
      <c r="Q40" s="110">
        <f t="shared" si="5"/>
        <v>50</v>
      </c>
      <c r="R40" s="111"/>
      <c r="S40" s="112">
        <f t="shared" si="6"/>
        <v>50</v>
      </c>
      <c r="T40" s="113"/>
      <c r="U40" s="114">
        <f t="shared" si="7"/>
        <v>50</v>
      </c>
      <c r="V40" s="115"/>
      <c r="W40" s="116">
        <f t="shared" si="8"/>
        <v>50</v>
      </c>
      <c r="X40" s="109"/>
      <c r="Y40" s="110">
        <f t="shared" si="9"/>
        <v>50</v>
      </c>
      <c r="Z40" s="111"/>
      <c r="AA40" s="112">
        <f t="shared" si="10"/>
        <v>50</v>
      </c>
      <c r="AB40" s="113"/>
      <c r="AC40" s="114">
        <f t="shared" si="11"/>
        <v>50</v>
      </c>
      <c r="AD40" s="115"/>
      <c r="AE40" s="116">
        <f t="shared" si="12"/>
        <v>50</v>
      </c>
      <c r="AF40" s="115"/>
      <c r="AG40" s="116">
        <f t="shared" si="13"/>
        <v>50</v>
      </c>
      <c r="AH40" s="140">
        <f t="shared" si="16"/>
        <v>50</v>
      </c>
      <c r="AI40" s="43">
        <f t="shared" si="17"/>
        <v>50</v>
      </c>
      <c r="AJ40" s="43">
        <f>VLOOKUP(AI40,'Grade Range'!$A$2:$B$11,2)</f>
        <v>5</v>
      </c>
      <c r="AK40" s="43" t="str">
        <f t="shared" si="14"/>
        <v>Failed</v>
      </c>
      <c r="AL40" s="43"/>
    </row>
    <row r="41" spans="1:38" ht="12" customHeight="1" x14ac:dyDescent="0.2">
      <c r="A41" s="37">
        <v>29</v>
      </c>
      <c r="B41" s="37" t="s">
        <v>21</v>
      </c>
      <c r="C41" s="80"/>
      <c r="D41" s="85" t="s">
        <v>72</v>
      </c>
      <c r="E41" s="79"/>
      <c r="F41" s="48">
        <f t="shared" si="0"/>
        <v>5</v>
      </c>
      <c r="G41" s="87"/>
      <c r="H41" s="88">
        <f t="shared" si="1"/>
        <v>50</v>
      </c>
      <c r="I41" s="89"/>
      <c r="J41" s="90">
        <f t="shared" si="2"/>
        <v>50</v>
      </c>
      <c r="K41" s="91"/>
      <c r="L41" s="92">
        <f t="shared" si="3"/>
        <v>50</v>
      </c>
      <c r="M41" s="93"/>
      <c r="N41" s="94">
        <f t="shared" si="4"/>
        <v>50</v>
      </c>
      <c r="O41" s="140">
        <f t="shared" si="15"/>
        <v>50</v>
      </c>
      <c r="P41" s="109"/>
      <c r="Q41" s="110">
        <f t="shared" si="5"/>
        <v>50</v>
      </c>
      <c r="R41" s="111"/>
      <c r="S41" s="112">
        <f t="shared" si="6"/>
        <v>50</v>
      </c>
      <c r="T41" s="113"/>
      <c r="U41" s="114">
        <f t="shared" si="7"/>
        <v>50</v>
      </c>
      <c r="V41" s="115"/>
      <c r="W41" s="116">
        <f t="shared" si="8"/>
        <v>50</v>
      </c>
      <c r="X41" s="109"/>
      <c r="Y41" s="110">
        <f t="shared" si="9"/>
        <v>50</v>
      </c>
      <c r="Z41" s="111"/>
      <c r="AA41" s="112">
        <f t="shared" si="10"/>
        <v>50</v>
      </c>
      <c r="AB41" s="113"/>
      <c r="AC41" s="114">
        <f t="shared" si="11"/>
        <v>50</v>
      </c>
      <c r="AD41" s="115"/>
      <c r="AE41" s="116">
        <f t="shared" si="12"/>
        <v>50</v>
      </c>
      <c r="AF41" s="115"/>
      <c r="AG41" s="116">
        <f t="shared" si="13"/>
        <v>50</v>
      </c>
      <c r="AH41" s="140">
        <f t="shared" si="16"/>
        <v>50</v>
      </c>
      <c r="AI41" s="43">
        <f t="shared" si="17"/>
        <v>50</v>
      </c>
      <c r="AJ41" s="43">
        <f>VLOOKUP(AI41,'Grade Range'!$A$2:$B$11,2)</f>
        <v>5</v>
      </c>
      <c r="AK41" s="43" t="str">
        <f t="shared" si="14"/>
        <v>Failed</v>
      </c>
      <c r="AL41" s="43"/>
    </row>
    <row r="42" spans="1:38" ht="12" customHeight="1" x14ac:dyDescent="0.2">
      <c r="A42" s="37">
        <v>30</v>
      </c>
      <c r="B42" s="37" t="s">
        <v>21</v>
      </c>
      <c r="C42" s="80"/>
      <c r="D42" s="85" t="s">
        <v>73</v>
      </c>
      <c r="E42" s="79"/>
      <c r="F42" s="48">
        <f t="shared" si="0"/>
        <v>5</v>
      </c>
      <c r="G42" s="87"/>
      <c r="H42" s="88">
        <f t="shared" si="1"/>
        <v>50</v>
      </c>
      <c r="I42" s="89"/>
      <c r="J42" s="90">
        <f t="shared" si="2"/>
        <v>50</v>
      </c>
      <c r="K42" s="91"/>
      <c r="L42" s="92">
        <f t="shared" si="3"/>
        <v>50</v>
      </c>
      <c r="M42" s="93"/>
      <c r="N42" s="94">
        <f t="shared" si="4"/>
        <v>50</v>
      </c>
      <c r="O42" s="140">
        <f t="shared" si="15"/>
        <v>50</v>
      </c>
      <c r="P42" s="109"/>
      <c r="Q42" s="110">
        <f t="shared" si="5"/>
        <v>50</v>
      </c>
      <c r="R42" s="111"/>
      <c r="S42" s="112">
        <f t="shared" si="6"/>
        <v>50</v>
      </c>
      <c r="T42" s="113"/>
      <c r="U42" s="114">
        <f t="shared" si="7"/>
        <v>50</v>
      </c>
      <c r="V42" s="115"/>
      <c r="W42" s="116">
        <f t="shared" si="8"/>
        <v>50</v>
      </c>
      <c r="X42" s="109"/>
      <c r="Y42" s="110">
        <f t="shared" si="9"/>
        <v>50</v>
      </c>
      <c r="Z42" s="111"/>
      <c r="AA42" s="112">
        <f t="shared" si="10"/>
        <v>50</v>
      </c>
      <c r="AB42" s="113"/>
      <c r="AC42" s="114">
        <f t="shared" si="11"/>
        <v>50</v>
      </c>
      <c r="AD42" s="115"/>
      <c r="AE42" s="116">
        <f t="shared" si="12"/>
        <v>50</v>
      </c>
      <c r="AF42" s="115"/>
      <c r="AG42" s="116">
        <f t="shared" si="13"/>
        <v>50</v>
      </c>
      <c r="AH42" s="140">
        <f t="shared" si="16"/>
        <v>50</v>
      </c>
      <c r="AI42" s="43">
        <f t="shared" si="17"/>
        <v>50</v>
      </c>
      <c r="AJ42" s="43">
        <f>VLOOKUP(AI42,'Grade Range'!$A$2:$B$11,2)</f>
        <v>5</v>
      </c>
      <c r="AK42" s="43" t="str">
        <f t="shared" si="14"/>
        <v>Failed</v>
      </c>
      <c r="AL42" s="43"/>
    </row>
    <row r="43" spans="1:38" ht="12" customHeight="1" x14ac:dyDescent="0.2">
      <c r="A43" s="37">
        <v>31</v>
      </c>
      <c r="B43" s="37" t="s">
        <v>21</v>
      </c>
      <c r="C43" s="80"/>
      <c r="D43" s="85" t="s">
        <v>74</v>
      </c>
      <c r="E43" s="79"/>
      <c r="F43" s="48">
        <f t="shared" si="0"/>
        <v>5</v>
      </c>
      <c r="G43" s="87"/>
      <c r="H43" s="88">
        <f t="shared" si="1"/>
        <v>50</v>
      </c>
      <c r="I43" s="89"/>
      <c r="J43" s="90">
        <f t="shared" si="2"/>
        <v>50</v>
      </c>
      <c r="K43" s="91"/>
      <c r="L43" s="92">
        <f t="shared" si="3"/>
        <v>50</v>
      </c>
      <c r="M43" s="93"/>
      <c r="N43" s="94">
        <f t="shared" si="4"/>
        <v>50</v>
      </c>
      <c r="O43" s="140">
        <f t="shared" si="15"/>
        <v>50</v>
      </c>
      <c r="P43" s="109"/>
      <c r="Q43" s="110">
        <f t="shared" si="5"/>
        <v>50</v>
      </c>
      <c r="R43" s="111"/>
      <c r="S43" s="112">
        <f t="shared" si="6"/>
        <v>50</v>
      </c>
      <c r="T43" s="113"/>
      <c r="U43" s="114">
        <f t="shared" si="7"/>
        <v>50</v>
      </c>
      <c r="V43" s="115"/>
      <c r="W43" s="116">
        <f t="shared" si="8"/>
        <v>50</v>
      </c>
      <c r="X43" s="109"/>
      <c r="Y43" s="110">
        <f t="shared" si="9"/>
        <v>50</v>
      </c>
      <c r="Z43" s="111"/>
      <c r="AA43" s="112">
        <f t="shared" si="10"/>
        <v>50</v>
      </c>
      <c r="AB43" s="113"/>
      <c r="AC43" s="114">
        <f t="shared" si="11"/>
        <v>50</v>
      </c>
      <c r="AD43" s="115"/>
      <c r="AE43" s="116">
        <f t="shared" si="12"/>
        <v>50</v>
      </c>
      <c r="AF43" s="115"/>
      <c r="AG43" s="116">
        <f t="shared" si="13"/>
        <v>50</v>
      </c>
      <c r="AH43" s="140">
        <f t="shared" si="16"/>
        <v>50</v>
      </c>
      <c r="AI43" s="43">
        <f t="shared" si="17"/>
        <v>50</v>
      </c>
      <c r="AJ43" s="43">
        <f>VLOOKUP(AI43,'Grade Range'!$A$2:$B$11,2)</f>
        <v>5</v>
      </c>
      <c r="AK43" s="43" t="str">
        <f t="shared" si="14"/>
        <v>Failed</v>
      </c>
      <c r="AL43" s="43"/>
    </row>
    <row r="44" spans="1:38" ht="12" customHeight="1" thickBot="1" x14ac:dyDescent="0.25">
      <c r="A44" s="37">
        <v>32</v>
      </c>
      <c r="B44" s="37" t="s">
        <v>21</v>
      </c>
      <c r="C44" s="80"/>
      <c r="D44" s="86" t="s">
        <v>75</v>
      </c>
      <c r="E44" s="79"/>
      <c r="F44" s="48">
        <f t="shared" si="0"/>
        <v>5</v>
      </c>
      <c r="G44" s="87"/>
      <c r="H44" s="88">
        <f t="shared" si="1"/>
        <v>50</v>
      </c>
      <c r="I44" s="89"/>
      <c r="J44" s="90">
        <f t="shared" si="2"/>
        <v>50</v>
      </c>
      <c r="K44" s="91"/>
      <c r="L44" s="92">
        <f t="shared" si="3"/>
        <v>50</v>
      </c>
      <c r="M44" s="93"/>
      <c r="N44" s="94">
        <f t="shared" si="4"/>
        <v>50</v>
      </c>
      <c r="O44" s="140">
        <f t="shared" si="15"/>
        <v>50</v>
      </c>
      <c r="P44" s="109"/>
      <c r="Q44" s="110">
        <f t="shared" si="5"/>
        <v>50</v>
      </c>
      <c r="R44" s="111"/>
      <c r="S44" s="112">
        <f t="shared" si="6"/>
        <v>50</v>
      </c>
      <c r="T44" s="113"/>
      <c r="U44" s="114">
        <f t="shared" si="7"/>
        <v>50</v>
      </c>
      <c r="V44" s="115"/>
      <c r="W44" s="116">
        <f t="shared" si="8"/>
        <v>50</v>
      </c>
      <c r="X44" s="109"/>
      <c r="Y44" s="110">
        <f t="shared" si="9"/>
        <v>50</v>
      </c>
      <c r="Z44" s="111"/>
      <c r="AA44" s="112">
        <f t="shared" si="10"/>
        <v>50</v>
      </c>
      <c r="AB44" s="113"/>
      <c r="AC44" s="114">
        <f t="shared" si="11"/>
        <v>50</v>
      </c>
      <c r="AD44" s="115"/>
      <c r="AE44" s="116">
        <f t="shared" si="12"/>
        <v>50</v>
      </c>
      <c r="AF44" s="115"/>
      <c r="AG44" s="116">
        <f t="shared" si="13"/>
        <v>50</v>
      </c>
      <c r="AH44" s="140">
        <f t="shared" si="16"/>
        <v>50</v>
      </c>
      <c r="AI44" s="43">
        <f t="shared" si="17"/>
        <v>50</v>
      </c>
      <c r="AJ44" s="43">
        <f>VLOOKUP(AI44,'Grade Range'!$A$2:$B$11,2)</f>
        <v>5</v>
      </c>
      <c r="AK44" s="43" t="str">
        <f t="shared" si="14"/>
        <v>Failed</v>
      </c>
      <c r="AL44" s="43"/>
    </row>
    <row r="45" spans="1:38" ht="12" customHeight="1" thickBot="1" x14ac:dyDescent="0.25">
      <c r="A45" s="37">
        <v>33</v>
      </c>
      <c r="B45" s="37" t="s">
        <v>21</v>
      </c>
      <c r="C45" s="80"/>
      <c r="D45" s="86" t="s">
        <v>76</v>
      </c>
      <c r="E45" s="79"/>
      <c r="F45" s="48">
        <f t="shared" si="0"/>
        <v>5</v>
      </c>
      <c r="G45" s="87"/>
      <c r="H45" s="88">
        <f t="shared" si="1"/>
        <v>50</v>
      </c>
      <c r="I45" s="89"/>
      <c r="J45" s="90">
        <f t="shared" si="2"/>
        <v>50</v>
      </c>
      <c r="K45" s="91"/>
      <c r="L45" s="92">
        <f t="shared" si="3"/>
        <v>50</v>
      </c>
      <c r="M45" s="93"/>
      <c r="N45" s="94">
        <f t="shared" si="4"/>
        <v>50</v>
      </c>
      <c r="O45" s="140">
        <f t="shared" si="15"/>
        <v>50</v>
      </c>
      <c r="P45" s="109"/>
      <c r="Q45" s="110">
        <f t="shared" si="5"/>
        <v>50</v>
      </c>
      <c r="R45" s="111"/>
      <c r="S45" s="112">
        <f t="shared" si="6"/>
        <v>50</v>
      </c>
      <c r="T45" s="113"/>
      <c r="U45" s="114">
        <f t="shared" si="7"/>
        <v>50</v>
      </c>
      <c r="V45" s="115"/>
      <c r="W45" s="116">
        <f t="shared" si="8"/>
        <v>50</v>
      </c>
      <c r="X45" s="109"/>
      <c r="Y45" s="110">
        <f t="shared" si="9"/>
        <v>50</v>
      </c>
      <c r="Z45" s="111"/>
      <c r="AA45" s="112">
        <f t="shared" si="10"/>
        <v>50</v>
      </c>
      <c r="AB45" s="113"/>
      <c r="AC45" s="114">
        <f t="shared" si="11"/>
        <v>50</v>
      </c>
      <c r="AD45" s="115"/>
      <c r="AE45" s="116">
        <f t="shared" si="12"/>
        <v>50</v>
      </c>
      <c r="AF45" s="115"/>
      <c r="AG45" s="116">
        <f t="shared" si="13"/>
        <v>50</v>
      </c>
      <c r="AH45" s="140">
        <f t="shared" si="16"/>
        <v>50</v>
      </c>
      <c r="AI45" s="43">
        <f t="shared" si="17"/>
        <v>50</v>
      </c>
      <c r="AJ45" s="43">
        <f>VLOOKUP(AI45,'Grade Range'!$A$2:$B$11,2)</f>
        <v>5</v>
      </c>
      <c r="AK45" s="43" t="str">
        <f t="shared" si="14"/>
        <v>Failed</v>
      </c>
      <c r="AL45" s="43"/>
    </row>
    <row r="46" spans="1:38" ht="12" customHeight="1" thickBot="1" x14ac:dyDescent="0.25">
      <c r="A46" s="34"/>
      <c r="B46" s="34"/>
      <c r="C46" s="65"/>
      <c r="D46" s="66"/>
      <c r="E46" s="66"/>
      <c r="F46" s="67"/>
      <c r="G46" s="95"/>
      <c r="H46" s="96"/>
      <c r="I46" s="97"/>
      <c r="J46" s="98"/>
      <c r="K46" s="99"/>
      <c r="L46" s="100"/>
      <c r="M46" s="101"/>
      <c r="N46" s="102"/>
      <c r="O46" s="141"/>
      <c r="P46" s="117"/>
      <c r="Q46" s="118"/>
      <c r="R46" s="119"/>
      <c r="S46" s="120"/>
      <c r="T46" s="121"/>
      <c r="U46" s="122"/>
      <c r="V46" s="123"/>
      <c r="W46" s="124"/>
      <c r="X46" s="117"/>
      <c r="Y46" s="118"/>
      <c r="Z46" s="119"/>
      <c r="AA46" s="120"/>
      <c r="AB46" s="121"/>
      <c r="AC46" s="122"/>
      <c r="AD46" s="123"/>
      <c r="AE46" s="124"/>
      <c r="AF46" s="123"/>
      <c r="AG46" s="124"/>
      <c r="AH46" s="107"/>
      <c r="AI46" s="43">
        <f t="shared" si="17"/>
        <v>0</v>
      </c>
      <c r="AJ46" s="43">
        <f>VLOOKUP(AI46,'Grade Range'!$A$2:$B$11,2)</f>
        <v>5</v>
      </c>
      <c r="AK46" s="78"/>
      <c r="AL46" s="78"/>
    </row>
    <row r="47" spans="1:38" ht="12" customHeight="1" thickBot="1" x14ac:dyDescent="0.25">
      <c r="A47" s="164" t="s">
        <v>22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60"/>
    </row>
    <row r="48" spans="1:38" ht="12" customHeight="1" x14ac:dyDescent="0.2">
      <c r="A48" s="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</row>
    <row r="49" spans="1:38" ht="12" customHeight="1" x14ac:dyDescent="0.2">
      <c r="A49" s="3"/>
      <c r="B49" s="44"/>
      <c r="C49" s="44"/>
      <c r="D49" s="44" t="s">
        <v>23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 t="s">
        <v>24</v>
      </c>
      <c r="Q49" s="44"/>
      <c r="R49" s="44"/>
      <c r="S49" s="44"/>
      <c r="T49" s="44"/>
      <c r="U49" s="44"/>
      <c r="V49" s="44"/>
      <c r="W49" s="44"/>
      <c r="X49" s="44"/>
      <c r="Y49" s="44" t="s">
        <v>25</v>
      </c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</row>
    <row r="50" spans="1:38" ht="12.75" x14ac:dyDescent="0.2">
      <c r="A50" s="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</row>
    <row r="51" spans="1:38" ht="25.15" customHeight="1" x14ac:dyDescent="0.2">
      <c r="A51" s="1"/>
      <c r="B51" s="1"/>
      <c r="C51" s="1"/>
      <c r="D51" s="171" t="s">
        <v>26</v>
      </c>
      <c r="E51" s="171"/>
      <c r="F51" s="171"/>
      <c r="G51" s="171"/>
      <c r="H51" s="1"/>
      <c r="I51" s="1"/>
      <c r="J51" s="171"/>
      <c r="K51" s="171"/>
      <c r="L51" s="171"/>
      <c r="M51" s="171"/>
      <c r="N51" s="44"/>
      <c r="O51" s="44"/>
      <c r="P51" s="171" t="s">
        <v>27</v>
      </c>
      <c r="Q51" s="171"/>
      <c r="R51" s="171"/>
      <c r="S51" s="171"/>
      <c r="T51" s="171"/>
      <c r="U51" s="171"/>
      <c r="V51" s="44"/>
      <c r="W51" s="44"/>
      <c r="X51" s="44"/>
      <c r="Y51" s="144" t="s">
        <v>40</v>
      </c>
      <c r="Z51" s="144"/>
      <c r="AA51" s="144"/>
      <c r="AB51" s="144"/>
      <c r="AC51" s="142"/>
      <c r="AD51" s="142"/>
      <c r="AE51" s="44"/>
      <c r="AF51" s="44"/>
      <c r="AG51" s="44"/>
      <c r="AH51" s="44"/>
      <c r="AI51" s="172"/>
      <c r="AJ51" s="172"/>
      <c r="AK51" s="172"/>
      <c r="AL51" s="1"/>
    </row>
    <row r="52" spans="1:38" ht="27.6" customHeight="1" x14ac:dyDescent="0.2">
      <c r="A52" s="45"/>
      <c r="B52" s="45"/>
      <c r="C52" s="45"/>
      <c r="D52" s="169" t="s">
        <v>28</v>
      </c>
      <c r="E52" s="169"/>
      <c r="F52" s="169"/>
      <c r="G52" s="169"/>
      <c r="H52" s="45"/>
      <c r="I52" s="45"/>
      <c r="J52" s="170"/>
      <c r="K52" s="170"/>
      <c r="L52" s="170"/>
      <c r="M52" s="170"/>
      <c r="N52" s="46"/>
      <c r="O52" s="46"/>
      <c r="P52" s="170" t="s">
        <v>29</v>
      </c>
      <c r="Q52" s="170"/>
      <c r="R52" s="170"/>
      <c r="S52" s="170"/>
      <c r="T52" s="170"/>
      <c r="U52" s="170"/>
      <c r="V52" s="46"/>
      <c r="W52" s="46"/>
      <c r="X52" s="46"/>
      <c r="Y52" s="45" t="s">
        <v>30</v>
      </c>
      <c r="Z52" s="45"/>
      <c r="AA52" s="45"/>
      <c r="AB52" s="45"/>
      <c r="AC52" s="143"/>
      <c r="AD52" s="143"/>
      <c r="AE52" s="46"/>
      <c r="AF52" s="46"/>
      <c r="AG52" s="46"/>
      <c r="AH52" s="46"/>
      <c r="AI52" s="169"/>
      <c r="AJ52" s="169"/>
      <c r="AK52" s="169"/>
      <c r="AL52" s="45"/>
    </row>
    <row r="53" spans="1:38" s="47" customFormat="1" ht="27.6" customHeight="1" x14ac:dyDescent="0.2">
      <c r="A53" s="45"/>
      <c r="B53" s="45"/>
      <c r="C53" s="45"/>
      <c r="D53" s="169"/>
      <c r="E53" s="169"/>
      <c r="F53" s="169"/>
      <c r="G53" s="169"/>
      <c r="H53" s="45"/>
      <c r="I53" s="45"/>
      <c r="J53" s="170"/>
      <c r="K53" s="170"/>
      <c r="L53" s="170"/>
      <c r="M53" s="170"/>
      <c r="N53" s="46"/>
      <c r="O53" s="46"/>
      <c r="P53" s="46"/>
      <c r="Q53" s="45"/>
      <c r="R53" s="45"/>
      <c r="S53" s="170"/>
      <c r="T53" s="170"/>
      <c r="U53" s="170"/>
      <c r="V53" s="170"/>
      <c r="W53" s="46"/>
      <c r="X53" s="46"/>
      <c r="Y53" s="45"/>
      <c r="Z53" s="45"/>
      <c r="AA53" s="170"/>
      <c r="AB53" s="170"/>
      <c r="AC53" s="170"/>
      <c r="AD53" s="170"/>
      <c r="AE53" s="46"/>
      <c r="AF53" s="46"/>
      <c r="AG53" s="46"/>
      <c r="AH53" s="46"/>
      <c r="AI53" s="169"/>
      <c r="AJ53" s="169"/>
      <c r="AK53" s="169"/>
      <c r="AL53" s="45"/>
    </row>
    <row r="54" spans="1:38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1"/>
      <c r="G59" s="1"/>
      <c r="H59" s="1"/>
      <c r="L59" s="1"/>
      <c r="M59" s="1"/>
      <c r="N59" s="1"/>
      <c r="O59" s="1"/>
      <c r="P59" s="1"/>
      <c r="Q59" s="1"/>
      <c r="U59" s="1"/>
      <c r="V59" s="1"/>
      <c r="W59" s="1"/>
      <c r="X59" s="1"/>
      <c r="Y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1"/>
      <c r="G60" s="1"/>
      <c r="H60" s="1"/>
      <c r="L60" s="1"/>
      <c r="M60" s="1"/>
      <c r="N60" s="1"/>
      <c r="O60" s="1"/>
      <c r="P60" s="1"/>
      <c r="Q60" s="1"/>
      <c r="U60" s="1"/>
      <c r="V60" s="1"/>
      <c r="W60" s="1"/>
      <c r="X60" s="1"/>
      <c r="Y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L61" s="1"/>
      <c r="M61" s="1"/>
      <c r="N61" s="1"/>
      <c r="O61" s="1"/>
      <c r="P61" s="1"/>
      <c r="Q61" s="1"/>
      <c r="U61" s="1"/>
      <c r="V61" s="1"/>
      <c r="W61" s="1"/>
      <c r="X61" s="1"/>
      <c r="Y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L62" s="1"/>
      <c r="M62" s="1"/>
      <c r="N62" s="1"/>
      <c r="O62" s="1"/>
      <c r="P62" s="1"/>
      <c r="Q62" s="1"/>
      <c r="U62" s="1"/>
      <c r="V62" s="1"/>
      <c r="W62" s="1"/>
      <c r="X62" s="1"/>
      <c r="Y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L63" s="1"/>
      <c r="M63" s="1"/>
      <c r="N63" s="1"/>
      <c r="O63" s="1"/>
      <c r="P63" s="1"/>
      <c r="Q63" s="1"/>
      <c r="U63" s="1"/>
      <c r="V63" s="1"/>
      <c r="W63" s="1"/>
      <c r="X63" s="1"/>
      <c r="Y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</sheetData>
  <autoFilter ref="A12:AL45" xr:uid="{7FEF9157-E77C-4562-B1BA-F08AE6FEFC87}"/>
  <mergeCells count="36">
    <mergeCell ref="D53:G53"/>
    <mergeCell ref="J53:M53"/>
    <mergeCell ref="AI53:AK53"/>
    <mergeCell ref="S53:V53"/>
    <mergeCell ref="AA53:AD53"/>
    <mergeCell ref="M9:N9"/>
    <mergeCell ref="AI9:AL9"/>
    <mergeCell ref="A47:AL47"/>
    <mergeCell ref="D52:G52"/>
    <mergeCell ref="J52:M52"/>
    <mergeCell ref="AI52:AK52"/>
    <mergeCell ref="D51:G51"/>
    <mergeCell ref="J51:M51"/>
    <mergeCell ref="AI51:AK51"/>
    <mergeCell ref="P9:Q9"/>
    <mergeCell ref="R9:S9"/>
    <mergeCell ref="T9:U9"/>
    <mergeCell ref="AD9:AE9"/>
    <mergeCell ref="P51:U51"/>
    <mergeCell ref="P52:U52"/>
    <mergeCell ref="A2:AL2"/>
    <mergeCell ref="A3:AL3"/>
    <mergeCell ref="K5:N5"/>
    <mergeCell ref="C9:C11"/>
    <mergeCell ref="D9:D11"/>
    <mergeCell ref="F9:F11"/>
    <mergeCell ref="G9:H9"/>
    <mergeCell ref="I9:J9"/>
    <mergeCell ref="K9:L9"/>
    <mergeCell ref="T5:W5"/>
    <mergeCell ref="V9:W9"/>
    <mergeCell ref="AF9:AG9"/>
    <mergeCell ref="AB5:AE5"/>
    <mergeCell ref="X9:Y9"/>
    <mergeCell ref="Z9:AA9"/>
    <mergeCell ref="AB9:AC9"/>
  </mergeCells>
  <conditionalFormatting sqref="D46:D47 D1:D12 D53:D1048576">
    <cfRule type="duplicateValues" dxfId="12" priority="13"/>
  </conditionalFormatting>
  <conditionalFormatting sqref="AK1:AK20 AK22:AK34 AK36:AK42 AK53:AK1048576 AK44:AK47">
    <cfRule type="cellIs" dxfId="11" priority="12" operator="equal">
      <formula>"Failed"</formula>
    </cfRule>
  </conditionalFormatting>
  <conditionalFormatting sqref="AK21">
    <cfRule type="cellIs" dxfId="10" priority="11" operator="equal">
      <formula>"Failed"</formula>
    </cfRule>
  </conditionalFormatting>
  <conditionalFormatting sqref="AK43">
    <cfRule type="cellIs" dxfId="9" priority="10" operator="equal">
      <formula>"Failed"</formula>
    </cfRule>
  </conditionalFormatting>
  <conditionalFormatting sqref="AK35">
    <cfRule type="cellIs" dxfId="8" priority="9" operator="equal">
      <formula>"Failed"</formula>
    </cfRule>
  </conditionalFormatting>
  <conditionalFormatting sqref="D48:D52">
    <cfRule type="duplicateValues" dxfId="7" priority="8"/>
  </conditionalFormatting>
  <conditionalFormatting sqref="AK48:AK52">
    <cfRule type="cellIs" dxfId="6" priority="7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1" operator="equal">
      <formula>"NC"</formula>
    </cfRule>
    <cfRule type="cellIs" dxfId="3" priority="2" operator="equal">
      <formula>"OL"</formula>
    </cfRule>
    <cfRule type="cellIs" dxfId="2" priority="3" operator="equal">
      <formula>"P"</formula>
    </cfRule>
    <cfRule type="cellIs" dxfId="1" priority="4" operator="equal">
      <formula>"L"</formula>
    </cfRule>
    <cfRule type="cellIs" dxfId="0" priority="5" operator="equal">
      <formula>"a"</formula>
    </cfRule>
  </conditionalFormatting>
  <pageMargins left="0.7" right="0.7" top="0.75" bottom="0.75" header="0" footer="0"/>
  <pageSetup scale="67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E88F-813F-4AC3-89B0-03C72FBCB9A7}">
  <dimension ref="A1:E11"/>
  <sheetViews>
    <sheetView workbookViewId="0">
      <selection activeCell="J23" sqref="J23"/>
    </sheetView>
  </sheetViews>
  <sheetFormatPr defaultRowHeight="12.75" x14ac:dyDescent="0.2"/>
  <sheetData>
    <row r="1" spans="1:5" x14ac:dyDescent="0.2">
      <c r="A1" s="1"/>
      <c r="B1" s="1"/>
      <c r="C1" s="1"/>
      <c r="D1" s="1" t="s">
        <v>31</v>
      </c>
      <c r="E1" s="1"/>
    </row>
    <row r="2" spans="1:5" x14ac:dyDescent="0.2">
      <c r="A2" s="6">
        <v>0</v>
      </c>
      <c r="B2" s="7">
        <v>5</v>
      </c>
      <c r="C2" s="1"/>
      <c r="D2" s="6">
        <v>0</v>
      </c>
      <c r="E2" s="7">
        <v>5</v>
      </c>
    </row>
    <row r="3" spans="1:5" x14ac:dyDescent="0.2">
      <c r="A3" s="8">
        <v>75</v>
      </c>
      <c r="B3" s="7">
        <v>3</v>
      </c>
      <c r="C3" s="1"/>
      <c r="D3" s="9">
        <v>75</v>
      </c>
      <c r="E3" s="7">
        <v>3</v>
      </c>
    </row>
    <row r="4" spans="1:5" x14ac:dyDescent="0.2">
      <c r="A4" s="8">
        <v>76</v>
      </c>
      <c r="B4" s="7">
        <v>2.75</v>
      </c>
      <c r="C4" s="1"/>
      <c r="D4" s="8" t="s">
        <v>32</v>
      </c>
      <c r="E4" s="7">
        <v>2.75</v>
      </c>
    </row>
    <row r="5" spans="1:5" x14ac:dyDescent="0.2">
      <c r="A5" s="9">
        <v>79</v>
      </c>
      <c r="B5" s="7">
        <v>2.5</v>
      </c>
      <c r="C5" s="1"/>
      <c r="D5" s="9" t="s">
        <v>33</v>
      </c>
      <c r="E5" s="7">
        <v>2.5</v>
      </c>
    </row>
    <row r="6" spans="1:5" x14ac:dyDescent="0.2">
      <c r="A6" s="8">
        <v>82</v>
      </c>
      <c r="B6" s="7">
        <v>2.25</v>
      </c>
      <c r="C6" s="1"/>
      <c r="D6" s="8" t="s">
        <v>34</v>
      </c>
      <c r="E6" s="7">
        <v>2.25</v>
      </c>
    </row>
    <row r="7" spans="1:5" x14ac:dyDescent="0.2">
      <c r="A7" s="10">
        <v>85</v>
      </c>
      <c r="B7" s="11">
        <v>2</v>
      </c>
      <c r="C7" s="1"/>
      <c r="D7" s="12" t="s">
        <v>35</v>
      </c>
      <c r="E7" s="13">
        <v>2</v>
      </c>
    </row>
    <row r="8" spans="1:5" x14ac:dyDescent="0.2">
      <c r="A8" s="2">
        <v>88</v>
      </c>
      <c r="B8" s="5">
        <v>1.75</v>
      </c>
      <c r="C8" s="1"/>
      <c r="D8" s="8" t="s">
        <v>36</v>
      </c>
      <c r="E8" s="7">
        <v>1.75</v>
      </c>
    </row>
    <row r="9" spans="1:5" x14ac:dyDescent="0.2">
      <c r="A9" s="8">
        <v>91</v>
      </c>
      <c r="B9" s="7">
        <v>1.5</v>
      </c>
      <c r="C9" s="1"/>
      <c r="D9" s="8" t="s">
        <v>37</v>
      </c>
      <c r="E9" s="7">
        <v>1.5</v>
      </c>
    </row>
    <row r="10" spans="1:5" x14ac:dyDescent="0.2">
      <c r="A10" s="8">
        <v>94</v>
      </c>
      <c r="B10" s="7">
        <v>1.25</v>
      </c>
      <c r="C10" s="1"/>
      <c r="D10" s="8" t="s">
        <v>38</v>
      </c>
      <c r="E10" s="7">
        <v>1.25</v>
      </c>
    </row>
    <row r="11" spans="1:5" x14ac:dyDescent="0.2">
      <c r="A11" s="8">
        <v>97</v>
      </c>
      <c r="B11" s="7">
        <v>1</v>
      </c>
      <c r="C11" s="1"/>
      <c r="D11" s="8" t="s">
        <v>39</v>
      </c>
      <c r="E11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D106-510E-40F6-B973-2285ED4FC93F}">
  <sheetPr>
    <tabColor rgb="FF333399"/>
  </sheetPr>
  <dimension ref="A1:M9"/>
  <sheetViews>
    <sheetView workbookViewId="0">
      <selection activeCell="K30" sqref="K30"/>
    </sheetView>
  </sheetViews>
  <sheetFormatPr defaultRowHeight="12.75" x14ac:dyDescent="0.2"/>
  <sheetData>
    <row r="1" spans="1:13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3" x14ac:dyDescent="0.2">
      <c r="A2">
        <v>30</v>
      </c>
      <c r="B2">
        <v>20</v>
      </c>
      <c r="C2">
        <v>10</v>
      </c>
      <c r="D2">
        <v>30</v>
      </c>
      <c r="E2">
        <v>30</v>
      </c>
      <c r="F2">
        <v>15</v>
      </c>
      <c r="G2">
        <v>20</v>
      </c>
      <c r="H2">
        <v>15</v>
      </c>
      <c r="I2">
        <v>15</v>
      </c>
      <c r="J2">
        <v>15</v>
      </c>
      <c r="K2">
        <v>15</v>
      </c>
      <c r="L2">
        <v>15</v>
      </c>
    </row>
    <row r="3" spans="1:13" x14ac:dyDescent="0.2">
      <c r="A3">
        <v>23</v>
      </c>
      <c r="B3">
        <v>20</v>
      </c>
      <c r="C3">
        <v>8</v>
      </c>
      <c r="D3">
        <v>23</v>
      </c>
      <c r="E3">
        <v>23</v>
      </c>
      <c r="F3">
        <v>12</v>
      </c>
      <c r="G3">
        <v>15</v>
      </c>
      <c r="H3">
        <v>0</v>
      </c>
      <c r="I3">
        <v>15</v>
      </c>
      <c r="J3">
        <v>12</v>
      </c>
      <c r="K3">
        <v>8</v>
      </c>
      <c r="L3">
        <v>15</v>
      </c>
      <c r="M3">
        <f t="shared" ref="M3:M9" si="0">SUM(A3:L3)</f>
        <v>174</v>
      </c>
    </row>
    <row r="4" spans="1:13" x14ac:dyDescent="0.2">
      <c r="A4">
        <v>23</v>
      </c>
      <c r="B4">
        <v>15</v>
      </c>
      <c r="C4">
        <v>10</v>
      </c>
      <c r="D4">
        <v>30</v>
      </c>
      <c r="E4">
        <v>30</v>
      </c>
      <c r="F4">
        <v>15</v>
      </c>
      <c r="G4">
        <v>15</v>
      </c>
      <c r="H4">
        <v>15</v>
      </c>
      <c r="I4">
        <v>12</v>
      </c>
      <c r="J4">
        <v>12</v>
      </c>
      <c r="K4">
        <v>0</v>
      </c>
      <c r="L4">
        <v>0</v>
      </c>
      <c r="M4">
        <f t="shared" si="0"/>
        <v>177</v>
      </c>
    </row>
    <row r="5" spans="1:13" x14ac:dyDescent="0.2">
      <c r="A5">
        <v>30</v>
      </c>
      <c r="B5">
        <v>15</v>
      </c>
      <c r="C5">
        <v>8</v>
      </c>
      <c r="D5">
        <v>23</v>
      </c>
      <c r="E5">
        <v>15</v>
      </c>
      <c r="F5">
        <v>1</v>
      </c>
      <c r="G5">
        <v>15</v>
      </c>
      <c r="H5">
        <v>12</v>
      </c>
      <c r="I5">
        <v>12</v>
      </c>
      <c r="J5">
        <v>12</v>
      </c>
      <c r="K5">
        <v>0</v>
      </c>
      <c r="L5">
        <v>0</v>
      </c>
      <c r="M5">
        <f t="shared" si="0"/>
        <v>143</v>
      </c>
    </row>
    <row r="6" spans="1:13" x14ac:dyDescent="0.2">
      <c r="A6">
        <v>23</v>
      </c>
      <c r="B6">
        <v>15</v>
      </c>
      <c r="C6">
        <v>10</v>
      </c>
      <c r="D6">
        <v>23</v>
      </c>
      <c r="E6">
        <v>23</v>
      </c>
      <c r="F6">
        <v>15</v>
      </c>
      <c r="G6">
        <v>15</v>
      </c>
      <c r="H6">
        <v>1</v>
      </c>
      <c r="I6">
        <v>12</v>
      </c>
      <c r="J6">
        <v>15</v>
      </c>
      <c r="K6">
        <v>0</v>
      </c>
      <c r="L6">
        <v>0</v>
      </c>
      <c r="M6">
        <f t="shared" si="0"/>
        <v>152</v>
      </c>
    </row>
    <row r="7" spans="1:13" x14ac:dyDescent="0.2">
      <c r="A7">
        <v>23</v>
      </c>
      <c r="B7">
        <v>15</v>
      </c>
      <c r="C7">
        <v>8</v>
      </c>
      <c r="D7">
        <v>23</v>
      </c>
      <c r="E7">
        <v>23</v>
      </c>
      <c r="F7">
        <v>12</v>
      </c>
      <c r="G7">
        <v>15</v>
      </c>
      <c r="H7">
        <v>12</v>
      </c>
      <c r="I7">
        <v>12</v>
      </c>
      <c r="J7">
        <v>8</v>
      </c>
      <c r="K7">
        <v>8</v>
      </c>
      <c r="L7">
        <v>0</v>
      </c>
      <c r="M7">
        <f t="shared" si="0"/>
        <v>159</v>
      </c>
    </row>
    <row r="8" spans="1:13" x14ac:dyDescent="0.2">
      <c r="A8">
        <v>23</v>
      </c>
      <c r="B8">
        <v>15</v>
      </c>
      <c r="C8">
        <v>8</v>
      </c>
      <c r="D8">
        <v>23</v>
      </c>
      <c r="E8">
        <v>23</v>
      </c>
      <c r="F8">
        <v>12</v>
      </c>
      <c r="G8">
        <v>10</v>
      </c>
      <c r="H8">
        <v>4</v>
      </c>
      <c r="I8">
        <v>12</v>
      </c>
      <c r="J8">
        <v>8</v>
      </c>
      <c r="K8">
        <v>0</v>
      </c>
      <c r="L8">
        <v>0</v>
      </c>
      <c r="M8">
        <f t="shared" si="0"/>
        <v>138</v>
      </c>
    </row>
    <row r="9" spans="1:13" x14ac:dyDescent="0.2">
      <c r="A9">
        <v>23</v>
      </c>
      <c r="B9">
        <v>20</v>
      </c>
      <c r="C9">
        <v>10</v>
      </c>
      <c r="D9">
        <v>23</v>
      </c>
      <c r="E9">
        <v>15</v>
      </c>
      <c r="F9">
        <v>12</v>
      </c>
      <c r="G9">
        <v>10</v>
      </c>
      <c r="H9">
        <v>1</v>
      </c>
      <c r="I9">
        <v>12</v>
      </c>
      <c r="J9">
        <v>15</v>
      </c>
      <c r="K9">
        <v>8</v>
      </c>
      <c r="L9">
        <v>0</v>
      </c>
      <c r="M9">
        <f t="shared" si="0"/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7DC77F84A2E4BA3C1A3C1DEE50E0A" ma:contentTypeVersion="13" ma:contentTypeDescription="Create a new document." ma:contentTypeScope="" ma:versionID="428bc815a874b8ba5207876246617476">
  <xsd:schema xmlns:xsd="http://www.w3.org/2001/XMLSchema" xmlns:xs="http://www.w3.org/2001/XMLSchema" xmlns:p="http://schemas.microsoft.com/office/2006/metadata/properties" xmlns:ns3="ac9beb38-7de8-4135-a391-6b3a87a21dd6" xmlns:ns4="a692b9ac-6a0e-4676-b636-3a854615fd9a" targetNamespace="http://schemas.microsoft.com/office/2006/metadata/properties" ma:root="true" ma:fieldsID="5e8b014fce246be3620b5ea77069169e" ns3:_="" ns4:_="">
    <xsd:import namespace="ac9beb38-7de8-4135-a391-6b3a87a21dd6"/>
    <xsd:import namespace="a692b9ac-6a0e-4676-b636-3a854615f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beb38-7de8-4135-a391-6b3a87a21d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2b9ac-6a0e-4676-b636-3a854615f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F5A75F-F837-4F76-909B-C1F77848C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F03A5-7C94-4A0B-B367-A91F8F79C4D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ac9beb38-7de8-4135-a391-6b3a87a21dd6"/>
    <ds:schemaRef ds:uri="http://schemas.microsoft.com/office/2006/documentManagement/types"/>
    <ds:schemaRef ds:uri="http://www.w3.org/XML/1998/namespace"/>
    <ds:schemaRef ds:uri="a692b9ac-6a0e-4676-b636-3a854615fd9a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1E99DEB-1A6A-4EEB-B0AE-F49CA9C38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beb38-7de8-4135-a391-6b3a87a21dd6"/>
    <ds:schemaRef ds:uri="a692b9ac-6a0e-4676-b636-3a854615f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RBautista</dc:creator>
  <cp:keywords/>
  <dc:description/>
  <cp:lastModifiedBy>user</cp:lastModifiedBy>
  <cp:revision/>
  <cp:lastPrinted>2022-03-03T02:36:05Z</cp:lastPrinted>
  <dcterms:created xsi:type="dcterms:W3CDTF">2006-06-05T19:56:08Z</dcterms:created>
  <dcterms:modified xsi:type="dcterms:W3CDTF">2022-11-10T13:10:04Z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