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W33" i="1" l="1"/>
  <c r="X33" i="1" s="1"/>
  <c r="W36" i="1"/>
  <c r="X36" i="1" s="1"/>
  <c r="Q50" i="1"/>
  <c r="Q46" i="1"/>
  <c r="Q42" i="1"/>
  <c r="Q38" i="1"/>
  <c r="W38" i="1" s="1"/>
  <c r="X38" i="1" s="1"/>
  <c r="Q34" i="1"/>
  <c r="Q30" i="1"/>
  <c r="Q26" i="1"/>
  <c r="Q53" i="1"/>
  <c r="W53" i="1" s="1"/>
  <c r="X53" i="1" s="1"/>
  <c r="Q49" i="1"/>
  <c r="Q45" i="1"/>
  <c r="Q41" i="1"/>
  <c r="Q37" i="1"/>
  <c r="Q33" i="1"/>
  <c r="Q29" i="1"/>
  <c r="Q51" i="1"/>
  <c r="Q43" i="1"/>
  <c r="Q35" i="1"/>
  <c r="Q27" i="1"/>
  <c r="Q24" i="1"/>
  <c r="Q20" i="1"/>
  <c r="W20" i="1" s="1"/>
  <c r="X20" i="1" s="1"/>
  <c r="Q16" i="1"/>
  <c r="Q36" i="1"/>
  <c r="Q23" i="1"/>
  <c r="W23" i="1" s="1"/>
  <c r="X23" i="1" s="1"/>
  <c r="Q19" i="1"/>
  <c r="W19" i="1" s="1"/>
  <c r="X19" i="1" s="1"/>
  <c r="Q47" i="1"/>
  <c r="Q52" i="1"/>
  <c r="Q44" i="1"/>
  <c r="W44" i="1" s="1"/>
  <c r="X44" i="1" s="1"/>
  <c r="Q28" i="1"/>
  <c r="W28" i="1" s="1"/>
  <c r="X28" i="1" s="1"/>
  <c r="Q15" i="1"/>
  <c r="W15" i="1" s="1"/>
  <c r="X15" i="1" s="1"/>
  <c r="Q39" i="1"/>
  <c r="Q21" i="1"/>
  <c r="W21" i="1" s="1"/>
  <c r="X21" i="1" s="1"/>
  <c r="Q32" i="1"/>
  <c r="Q31" i="1"/>
  <c r="W39" i="1"/>
  <c r="X39" i="1" s="1"/>
  <c r="AK16" i="2"/>
  <c r="F16" i="2"/>
  <c r="AI22" i="2"/>
  <c r="AJ22" i="2" s="1"/>
  <c r="AK32" i="2"/>
  <c r="F32" i="2"/>
  <c r="F38" i="2"/>
  <c r="AK38" i="2"/>
  <c r="Q13" i="1"/>
  <c r="W13" i="1" s="1"/>
  <c r="X13" i="1" s="1"/>
  <c r="W45" i="1"/>
  <c r="X45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W24" i="1"/>
  <c r="X24" i="1" s="1"/>
  <c r="Q25" i="1"/>
  <c r="W25" i="1" s="1"/>
  <c r="X25" i="1" s="1"/>
  <c r="W30" i="1"/>
  <c r="X30" i="1" s="1"/>
  <c r="W47" i="1"/>
  <c r="X47" i="1" s="1"/>
  <c r="W52" i="1"/>
  <c r="X52" i="1" s="1"/>
  <c r="W27" i="1"/>
  <c r="X27" i="1" s="1"/>
  <c r="W31" i="1"/>
  <c r="X31" i="1" s="1"/>
  <c r="W49" i="1"/>
  <c r="X49" i="1" s="1"/>
  <c r="AI34" i="2"/>
  <c r="AJ34" i="2" s="1"/>
  <c r="Q14" i="1"/>
  <c r="W14" i="1" s="1"/>
  <c r="X14" i="1" s="1"/>
  <c r="Q22" i="1"/>
  <c r="W22" i="1" s="1"/>
  <c r="X22" i="1" s="1"/>
  <c r="W32" i="1"/>
  <c r="X32" i="1" s="1"/>
  <c r="W37" i="1"/>
  <c r="X37" i="1" s="1"/>
  <c r="Q40" i="1"/>
  <c r="W40" i="1" s="1"/>
  <c r="X40" i="1" s="1"/>
  <c r="W41" i="1"/>
  <c r="X41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W46" i="1"/>
  <c r="X46" i="1" s="1"/>
  <c r="W51" i="1"/>
  <c r="X51" i="1" s="1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W43" i="1"/>
  <c r="X43" i="1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26" i="1"/>
  <c r="X26" i="1" s="1"/>
  <c r="W34" i="1"/>
  <c r="X34" i="1" s="1"/>
  <c r="W42" i="1"/>
  <c r="X42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<sst xmlns="http://schemas.openxmlformats.org/spreadsheetml/2006/main" count="245" uniqueCount="149">
  <si>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</si>
  <si>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</si>
  <si>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</si>
  <si>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</si>
  <si>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 304</t>
  </si>
  <si>
    <t xml:space="preserve">Subject Description:  </t>
  </si>
  <si>
    <t>Web Systems and Technologies 1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</si>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</sst>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5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7" sqref="F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4" t="s">
        <v>8</v>
      </c>
      <c r="D9" s="137" t="s">
        <v>9</v>
      </c>
      <c r="E9" s="8"/>
      <c r="F9" s="138" t="s">
        <v>10</v>
      </c>
      <c r="G9" s="126" t="s">
        <v>11</v>
      </c>
      <c r="H9" s="127"/>
      <c r="I9" s="127"/>
      <c r="J9" s="128"/>
      <c r="K9" s="126" t="s">
        <v>12</v>
      </c>
      <c r="L9" s="127"/>
      <c r="M9" s="128"/>
      <c r="N9" s="126" t="s">
        <v>13</v>
      </c>
      <c r="O9" s="127"/>
      <c r="P9" s="127"/>
      <c r="Q9" s="128"/>
      <c r="R9" s="126" t="s">
        <v>14</v>
      </c>
      <c r="S9" s="128"/>
      <c r="T9" s="126" t="s">
        <v>15</v>
      </c>
      <c r="U9" s="127"/>
      <c r="V9" s="128"/>
      <c r="W9" s="129" t="s">
        <v>16</v>
      </c>
      <c r="X9" s="127"/>
      <c r="Y9" s="127"/>
      <c r="Z9" s="128"/>
    </row>
    <row r="10" spans="1:29" ht="12" customHeight="1" x14ac:dyDescent="0.25">
      <c r="A10" s="9"/>
      <c r="B10" s="10"/>
      <c r="C10" s="135"/>
      <c r="D10" s="135"/>
      <c r="E10" s="11"/>
      <c r="F10" s="135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6"/>
      <c r="D11" s="136"/>
      <c r="E11" s="21"/>
      <c r="F11" s="136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30"/>
      <c r="AC11" s="131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2019115612</v>
      </c>
      <c r="D13" s="45" t="s">
        <v>25</v>
      </c>
      <c r="E13" s="46"/>
      <c r="F13" s="47">
        <f t="shared" ref="F13:F53" si="0">X13</f>
        <v>1.75</v>
      </c>
      <c r="G13" s="48">
        <v>109</v>
      </c>
      <c r="H13" s="48">
        <v>87</v>
      </c>
      <c r="I13" s="48">
        <v>195</v>
      </c>
      <c r="J13" s="49">
        <f t="shared" ref="J13:J53" si="1">SUM(G13:I13)/SUM($G$11:$I$11)*50+50</f>
        <v>94.431818181818187</v>
      </c>
      <c r="K13" s="48">
        <v>43</v>
      </c>
      <c r="L13" s="48">
        <v>44</v>
      </c>
      <c r="M13" s="50">
        <f t="shared" ref="M13:M53" si="2">SUM(K13:L13)/SUM($K$11:$L$11)*50+50</f>
        <v>86.25</v>
      </c>
      <c r="N13" s="51">
        <v>2</v>
      </c>
      <c r="O13" s="48">
        <v>7</v>
      </c>
      <c r="P13" s="48">
        <v>68</v>
      </c>
      <c r="Q13" s="52">
        <f t="shared" ref="Q13:Q53" si="3">SUM(N13:P13)/SUM($N$11:$P$11)*50+50</f>
        <v>85.321100917431195</v>
      </c>
      <c r="R13" s="48">
        <v>5</v>
      </c>
      <c r="S13" s="53">
        <f t="shared" ref="S13:S53" si="4">SUM(R13)/SUM($R$11)*50+50</f>
        <v>75</v>
      </c>
      <c r="T13" s="48">
        <v>100</v>
      </c>
      <c r="U13" s="48">
        <v>83</v>
      </c>
      <c r="V13" s="54">
        <f t="shared" ref="V13:V53" si="5">(T13/$T$11*50+50)*0.5+(U13/$U$11*50+50)*0.5</f>
        <v>95.75</v>
      </c>
      <c r="W13" s="55">
        <f t="shared" ref="W13:W53" si="6">(J13*0.3)+(M13*0.2)+(Q13*0.15)+(S13*0.05)+(V13*0.3)</f>
        <v>90.852710592160136</v>
      </c>
      <c r="X13" s="55">
        <f>VLOOKUP(W13,'Grade Range'!$A$2:$B$11,2)</f>
        <v>1.75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24</v>
      </c>
      <c r="C14" s="44">
        <v>2019115368</v>
      </c>
      <c r="D14" s="45" t="s">
        <v>26</v>
      </c>
      <c r="E14" s="46"/>
      <c r="F14" s="47">
        <f t="shared" si="0"/>
        <v>1.5</v>
      </c>
      <c r="G14" s="48">
        <v>112</v>
      </c>
      <c r="H14" s="48">
        <v>87</v>
      </c>
      <c r="I14" s="48">
        <v>171</v>
      </c>
      <c r="J14" s="49">
        <f t="shared" si="1"/>
        <v>92.045454545454547</v>
      </c>
      <c r="K14" s="48">
        <v>55</v>
      </c>
      <c r="L14" s="48">
        <v>49</v>
      </c>
      <c r="M14" s="50">
        <f t="shared" si="2"/>
        <v>93.333333333333343</v>
      </c>
      <c r="N14" s="51">
        <v>2</v>
      </c>
      <c r="O14" s="48">
        <v>4</v>
      </c>
      <c r="P14" s="48">
        <v>52</v>
      </c>
      <c r="Q14" s="52">
        <f t="shared" si="3"/>
        <v>76.605504587155963</v>
      </c>
      <c r="R14" s="48">
        <v>9</v>
      </c>
      <c r="S14" s="53">
        <f t="shared" si="4"/>
        <v>95</v>
      </c>
      <c r="T14" s="48">
        <v>96</v>
      </c>
      <c r="U14" s="48">
        <v>90</v>
      </c>
      <c r="V14" s="54">
        <f t="shared" si="5"/>
        <v>96.5</v>
      </c>
      <c r="W14" s="55">
        <f t="shared" si="6"/>
        <v>91.47112871837642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24</v>
      </c>
      <c r="C15" s="44">
        <v>2019114923</v>
      </c>
      <c r="D15" s="45" t="s">
        <v>27</v>
      </c>
      <c r="E15" s="46"/>
      <c r="F15" s="47">
        <f t="shared" si="0"/>
        <v>1.5</v>
      </c>
      <c r="G15" s="48">
        <v>103</v>
      </c>
      <c r="H15" s="48">
        <v>98</v>
      </c>
      <c r="I15" s="48">
        <v>157</v>
      </c>
      <c r="J15" s="49">
        <f t="shared" si="1"/>
        <v>90.681818181818187</v>
      </c>
      <c r="K15" s="48">
        <v>57</v>
      </c>
      <c r="L15" s="48">
        <v>30</v>
      </c>
      <c r="M15" s="50">
        <f t="shared" si="2"/>
        <v>86.25</v>
      </c>
      <c r="N15" s="51">
        <v>2</v>
      </c>
      <c r="O15" s="48">
        <v>6</v>
      </c>
      <c r="P15" s="48">
        <v>98</v>
      </c>
      <c r="Q15" s="52">
        <f t="shared" si="3"/>
        <v>98.623853211009177</v>
      </c>
      <c r="R15" s="48">
        <v>8</v>
      </c>
      <c r="S15" s="53">
        <f t="shared" si="4"/>
        <v>90</v>
      </c>
      <c r="T15" s="48">
        <v>87</v>
      </c>
      <c r="U15" s="48">
        <v>98</v>
      </c>
      <c r="V15" s="54">
        <f t="shared" si="5"/>
        <v>96.25</v>
      </c>
      <c r="W15" s="55">
        <f t="shared" si="6"/>
        <v>92.623123436196835</v>
      </c>
      <c r="X15" s="55">
        <f>VLOOKUP(W15,'Grade Range'!$A$2:$B$11,2)</f>
        <v>1.5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2019115274</v>
      </c>
      <c r="D16" s="45" t="s">
        <v>28</v>
      </c>
      <c r="E16" s="46"/>
      <c r="F16" s="47">
        <f t="shared" si="0"/>
        <v>1.5</v>
      </c>
      <c r="G16" s="48">
        <v>106</v>
      </c>
      <c r="H16" s="48">
        <v>99</v>
      </c>
      <c r="I16" s="48">
        <v>163</v>
      </c>
      <c r="J16" s="49">
        <f t="shared" si="1"/>
        <v>91.818181818181813</v>
      </c>
      <c r="K16" s="48">
        <v>44</v>
      </c>
      <c r="L16" s="48">
        <v>57</v>
      </c>
      <c r="M16" s="50">
        <f t="shared" si="2"/>
        <v>92.083333333333343</v>
      </c>
      <c r="N16" s="51">
        <v>2</v>
      </c>
      <c r="O16" s="48">
        <v>6</v>
      </c>
      <c r="P16" s="48">
        <v>83</v>
      </c>
      <c r="Q16" s="52">
        <f t="shared" si="3"/>
        <v>91.743119266055047</v>
      </c>
      <c r="R16" s="48">
        <v>9</v>
      </c>
      <c r="S16" s="53">
        <f t="shared" si="4"/>
        <v>95</v>
      </c>
      <c r="T16" s="48">
        <v>87</v>
      </c>
      <c r="U16" s="48">
        <v>99</v>
      </c>
      <c r="V16" s="54">
        <f t="shared" si="5"/>
        <v>96.5</v>
      </c>
      <c r="W16" s="55">
        <f t="shared" si="6"/>
        <v>93.423589102029467</v>
      </c>
      <c r="X16" s="55">
        <f>VLOOKUP(W16,'Grade Range'!$A$2:$B$11,2)</f>
        <v>1.5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24</v>
      </c>
      <c r="C17" s="44">
        <v>2019118134</v>
      </c>
      <c r="D17" s="45" t="s">
        <v>29</v>
      </c>
      <c r="E17" s="46"/>
      <c r="F17" s="47">
        <f t="shared" si="0"/>
        <v>1.25</v>
      </c>
      <c r="G17" s="48">
        <v>117</v>
      </c>
      <c r="H17" s="48">
        <v>88</v>
      </c>
      <c r="I17" s="48">
        <v>173</v>
      </c>
      <c r="J17" s="49">
        <f t="shared" si="1"/>
        <v>92.954545454545453</v>
      </c>
      <c r="K17" s="48">
        <v>58</v>
      </c>
      <c r="L17" s="48">
        <v>48</v>
      </c>
      <c r="M17" s="50">
        <f t="shared" si="2"/>
        <v>94.166666666666657</v>
      </c>
      <c r="N17" s="51">
        <v>2</v>
      </c>
      <c r="O17" s="48">
        <v>4</v>
      </c>
      <c r="P17" s="48">
        <v>92</v>
      </c>
      <c r="Q17" s="52">
        <f t="shared" si="3"/>
        <v>94.954128440366972</v>
      </c>
      <c r="R17" s="48">
        <v>7</v>
      </c>
      <c r="S17" s="53">
        <f t="shared" si="4"/>
        <v>85</v>
      </c>
      <c r="T17" s="48">
        <v>99</v>
      </c>
      <c r="U17" s="48">
        <v>89</v>
      </c>
      <c r="V17" s="54">
        <f t="shared" si="5"/>
        <v>97</v>
      </c>
      <c r="W17" s="55">
        <f t="shared" si="6"/>
        <v>94.31281623575201</v>
      </c>
      <c r="X17" s="55">
        <f>VLOOKUP(W17,'Grade Range'!$A$2:$B$11,2)</f>
        <v>1.25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24</v>
      </c>
      <c r="C18" s="44">
        <v>2019115015</v>
      </c>
      <c r="D18" s="45" t="s">
        <v>30</v>
      </c>
      <c r="E18" s="46"/>
      <c r="F18" s="47">
        <f t="shared" si="0"/>
        <v>1.5</v>
      </c>
      <c r="G18" s="48">
        <v>118</v>
      </c>
      <c r="H18" s="48">
        <v>110</v>
      </c>
      <c r="I18" s="48">
        <v>187</v>
      </c>
      <c r="J18" s="49">
        <f t="shared" si="1"/>
        <v>97.159090909090907</v>
      </c>
      <c r="K18" s="48">
        <v>51</v>
      </c>
      <c r="L18" s="48">
        <v>56</v>
      </c>
      <c r="M18" s="50">
        <f t="shared" si="2"/>
        <v>94.583333333333343</v>
      </c>
      <c r="N18" s="51">
        <v>2</v>
      </c>
      <c r="O18" s="48">
        <v>4</v>
      </c>
      <c r="P18" s="48">
        <v>76</v>
      </c>
      <c r="Q18" s="52">
        <f t="shared" si="3"/>
        <v>87.614678899082577</v>
      </c>
      <c r="R18" s="48">
        <v>8</v>
      </c>
      <c r="S18" s="53">
        <f t="shared" si="4"/>
        <v>90</v>
      </c>
      <c r="T18" s="48">
        <v>87</v>
      </c>
      <c r="U18" s="48">
        <v>89</v>
      </c>
      <c r="V18" s="54">
        <f t="shared" si="5"/>
        <v>94</v>
      </c>
      <c r="W18" s="55">
        <f t="shared" si="6"/>
        <v>93.906595774256331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24</v>
      </c>
      <c r="C19" s="44">
        <v>2018101971</v>
      </c>
      <c r="D19" s="45" t="s">
        <v>31</v>
      </c>
      <c r="E19" s="46"/>
      <c r="F19" s="47">
        <f t="shared" si="0"/>
        <v>1.5</v>
      </c>
      <c r="G19" s="48">
        <v>98</v>
      </c>
      <c r="H19" s="48">
        <v>107</v>
      </c>
      <c r="I19" s="48">
        <v>200</v>
      </c>
      <c r="J19" s="49">
        <f t="shared" si="1"/>
        <v>96.02272727272728</v>
      </c>
      <c r="K19" s="48">
        <v>55</v>
      </c>
      <c r="L19" s="48">
        <v>56</v>
      </c>
      <c r="M19" s="50">
        <f t="shared" si="2"/>
        <v>96.25</v>
      </c>
      <c r="N19" s="51">
        <v>2</v>
      </c>
      <c r="O19" s="48">
        <v>7</v>
      </c>
      <c r="P19" s="48">
        <v>82</v>
      </c>
      <c r="Q19" s="52">
        <f t="shared" si="3"/>
        <v>91.743119266055047</v>
      </c>
      <c r="R19" s="48">
        <v>10</v>
      </c>
      <c r="S19" s="53">
        <f t="shared" si="4"/>
        <v>100</v>
      </c>
      <c r="T19" s="48">
        <v>77</v>
      </c>
      <c r="U19" s="48">
        <v>81</v>
      </c>
      <c r="V19" s="54">
        <f t="shared" si="5"/>
        <v>89.5</v>
      </c>
      <c r="W19" s="55">
        <f t="shared" si="6"/>
        <v>93.668286071726442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24</v>
      </c>
      <c r="C20" s="44">
        <v>2019115627</v>
      </c>
      <c r="D20" s="45" t="s">
        <v>32</v>
      </c>
      <c r="E20" s="46"/>
      <c r="F20" s="47">
        <f t="shared" si="0"/>
        <v>1.5</v>
      </c>
      <c r="G20" s="48">
        <v>80</v>
      </c>
      <c r="H20" s="48">
        <v>119</v>
      </c>
      <c r="I20" s="48">
        <v>185</v>
      </c>
      <c r="J20" s="49">
        <f t="shared" si="1"/>
        <v>93.636363636363626</v>
      </c>
      <c r="K20" s="48">
        <v>51</v>
      </c>
      <c r="L20" s="48">
        <v>35</v>
      </c>
      <c r="M20" s="50">
        <f t="shared" si="2"/>
        <v>85.833333333333343</v>
      </c>
      <c r="N20" s="51">
        <v>2</v>
      </c>
      <c r="O20" s="48">
        <v>6</v>
      </c>
      <c r="P20" s="48">
        <v>70</v>
      </c>
      <c r="Q20" s="52">
        <f t="shared" si="3"/>
        <v>85.77981651376146</v>
      </c>
      <c r="R20" s="48">
        <v>5</v>
      </c>
      <c r="S20" s="53">
        <f t="shared" si="4"/>
        <v>75</v>
      </c>
      <c r="T20" s="48">
        <v>100</v>
      </c>
      <c r="U20" s="48">
        <v>93</v>
      </c>
      <c r="V20" s="54">
        <f t="shared" si="5"/>
        <v>98.25</v>
      </c>
      <c r="W20" s="55">
        <f t="shared" si="6"/>
        <v>91.349548234639968</v>
      </c>
      <c r="X20" s="55">
        <f>VLOOKUP(W20,'Grade Range'!$A$2:$B$11,2)</f>
        <v>1.5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24</v>
      </c>
      <c r="C21" s="44">
        <v>2019115032</v>
      </c>
      <c r="D21" s="45" t="s">
        <v>33</v>
      </c>
      <c r="E21" s="46"/>
      <c r="F21" s="47">
        <f t="shared" si="0"/>
        <v>1.75</v>
      </c>
      <c r="G21" s="48">
        <v>113</v>
      </c>
      <c r="H21" s="48">
        <v>116</v>
      </c>
      <c r="I21" s="48">
        <v>153</v>
      </c>
      <c r="J21" s="49">
        <f t="shared" si="1"/>
        <v>93.409090909090907</v>
      </c>
      <c r="K21" s="48">
        <v>50</v>
      </c>
      <c r="L21" s="48">
        <v>42</v>
      </c>
      <c r="M21" s="50">
        <f t="shared" si="2"/>
        <v>88.333333333333343</v>
      </c>
      <c r="N21" s="51">
        <v>2</v>
      </c>
      <c r="O21" s="48">
        <v>4</v>
      </c>
      <c r="P21" s="48">
        <v>53</v>
      </c>
      <c r="Q21" s="52">
        <f t="shared" si="3"/>
        <v>77.064220183486242</v>
      </c>
      <c r="R21" s="48">
        <v>9</v>
      </c>
      <c r="S21" s="53">
        <f t="shared" si="4"/>
        <v>95</v>
      </c>
      <c r="T21" s="48">
        <v>88</v>
      </c>
      <c r="U21" s="48">
        <v>85</v>
      </c>
      <c r="V21" s="54">
        <f t="shared" si="5"/>
        <v>93.25</v>
      </c>
      <c r="W21" s="55">
        <f t="shared" si="6"/>
        <v>89.974026966916867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24</v>
      </c>
      <c r="C22" s="44">
        <v>2019115291</v>
      </c>
      <c r="D22" s="45" t="s">
        <v>34</v>
      </c>
      <c r="E22" s="46"/>
      <c r="F22" s="47">
        <f t="shared" si="0"/>
        <v>1.5</v>
      </c>
      <c r="G22" s="48">
        <v>83</v>
      </c>
      <c r="H22" s="48">
        <v>99</v>
      </c>
      <c r="I22" s="48">
        <v>169</v>
      </c>
      <c r="J22" s="49">
        <f t="shared" si="1"/>
        <v>89.886363636363626</v>
      </c>
      <c r="K22" s="48">
        <v>48</v>
      </c>
      <c r="L22" s="48">
        <v>50</v>
      </c>
      <c r="M22" s="50">
        <f t="shared" si="2"/>
        <v>90.833333333333343</v>
      </c>
      <c r="N22" s="51">
        <v>2</v>
      </c>
      <c r="O22" s="48">
        <v>7</v>
      </c>
      <c r="P22" s="48">
        <v>93</v>
      </c>
      <c r="Q22" s="52">
        <f t="shared" si="3"/>
        <v>96.788990825688074</v>
      </c>
      <c r="R22" s="48">
        <v>8</v>
      </c>
      <c r="S22" s="53">
        <f t="shared" si="4"/>
        <v>90</v>
      </c>
      <c r="T22" s="48">
        <v>79</v>
      </c>
      <c r="U22" s="48">
        <v>91</v>
      </c>
      <c r="V22" s="54">
        <f t="shared" si="5"/>
        <v>92.5</v>
      </c>
      <c r="W22" s="55">
        <f t="shared" si="6"/>
        <v>91.900924381428965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24</v>
      </c>
      <c r="C23" s="44">
        <v>2019115583</v>
      </c>
      <c r="D23" s="45" t="s">
        <v>35</v>
      </c>
      <c r="E23" s="46"/>
      <c r="F23" s="47">
        <f t="shared" si="0"/>
        <v>1.5</v>
      </c>
      <c r="G23" s="48">
        <v>98</v>
      </c>
      <c r="H23" s="48">
        <v>112</v>
      </c>
      <c r="I23" s="48">
        <v>161</v>
      </c>
      <c r="J23" s="49">
        <f t="shared" si="1"/>
        <v>92.159090909090907</v>
      </c>
      <c r="K23" s="48">
        <v>51</v>
      </c>
      <c r="L23" s="48">
        <v>54</v>
      </c>
      <c r="M23" s="50">
        <f t="shared" si="2"/>
        <v>93.75</v>
      </c>
      <c r="N23" s="51">
        <v>2</v>
      </c>
      <c r="O23" s="48">
        <v>5</v>
      </c>
      <c r="P23" s="48">
        <v>70</v>
      </c>
      <c r="Q23" s="52">
        <f t="shared" si="3"/>
        <v>85.321100917431195</v>
      </c>
      <c r="R23" s="48">
        <v>9</v>
      </c>
      <c r="S23" s="53">
        <f t="shared" si="4"/>
        <v>95</v>
      </c>
      <c r="T23" s="48">
        <v>96</v>
      </c>
      <c r="U23" s="48">
        <v>84</v>
      </c>
      <c r="V23" s="54">
        <f t="shared" si="5"/>
        <v>95</v>
      </c>
      <c r="W23" s="55">
        <f t="shared" si="6"/>
        <v>92.445892410341941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24</v>
      </c>
      <c r="C24" s="44">
        <v>2019114919</v>
      </c>
      <c r="D24" s="45" t="s">
        <v>36</v>
      </c>
      <c r="E24" s="58"/>
      <c r="F24" s="47">
        <f t="shared" si="0"/>
        <v>1.75</v>
      </c>
      <c r="G24" s="48">
        <v>119</v>
      </c>
      <c r="H24" s="48">
        <v>93</v>
      </c>
      <c r="I24" s="48">
        <v>172</v>
      </c>
      <c r="J24" s="49">
        <f t="shared" si="1"/>
        <v>93.636363636363626</v>
      </c>
      <c r="K24" s="48">
        <v>54</v>
      </c>
      <c r="L24" s="48">
        <v>40</v>
      </c>
      <c r="M24" s="50">
        <f t="shared" si="2"/>
        <v>89.166666666666657</v>
      </c>
      <c r="N24" s="51">
        <v>2</v>
      </c>
      <c r="O24" s="48">
        <v>6</v>
      </c>
      <c r="P24" s="48">
        <v>63</v>
      </c>
      <c r="Q24" s="52">
        <f t="shared" si="3"/>
        <v>82.568807339449535</v>
      </c>
      <c r="R24" s="48">
        <v>7</v>
      </c>
      <c r="S24" s="53">
        <f t="shared" si="4"/>
        <v>85</v>
      </c>
      <c r="T24" s="48">
        <v>88</v>
      </c>
      <c r="U24" s="48">
        <v>83</v>
      </c>
      <c r="V24" s="54">
        <f t="shared" si="5"/>
        <v>92.75</v>
      </c>
      <c r="W24" s="55">
        <f t="shared" si="6"/>
        <v>90.384563525159848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24</v>
      </c>
      <c r="C25" s="44">
        <v>2019115458</v>
      </c>
      <c r="D25" s="45" t="s">
        <v>37</v>
      </c>
      <c r="E25" s="46"/>
      <c r="F25" s="47">
        <f t="shared" si="0"/>
        <v>1.25</v>
      </c>
      <c r="G25" s="48">
        <v>95</v>
      </c>
      <c r="H25" s="48">
        <v>95</v>
      </c>
      <c r="I25" s="48">
        <v>165</v>
      </c>
      <c r="J25" s="49">
        <f t="shared" si="1"/>
        <v>90.340909090909093</v>
      </c>
      <c r="K25" s="48">
        <v>53</v>
      </c>
      <c r="L25" s="48">
        <v>59</v>
      </c>
      <c r="M25" s="50">
        <f t="shared" si="2"/>
        <v>96.666666666666657</v>
      </c>
      <c r="N25" s="51">
        <v>2</v>
      </c>
      <c r="O25" s="48">
        <v>6</v>
      </c>
      <c r="P25" s="48">
        <v>96</v>
      </c>
      <c r="Q25" s="52">
        <f t="shared" si="3"/>
        <v>97.706422018348633</v>
      </c>
      <c r="R25" s="48">
        <v>10</v>
      </c>
      <c r="S25" s="53">
        <f t="shared" si="4"/>
        <v>100</v>
      </c>
      <c r="T25" s="48">
        <v>93</v>
      </c>
      <c r="U25" s="48">
        <v>97</v>
      </c>
      <c r="V25" s="54">
        <f t="shared" si="5"/>
        <v>97.5</v>
      </c>
      <c r="W25" s="55">
        <f t="shared" si="6"/>
        <v>95.34156936335836</v>
      </c>
      <c r="X25" s="55">
        <f>VLOOKUP(W25,'Grade Range'!$A$2:$B$11,2)</f>
        <v>1.25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24</v>
      </c>
      <c r="C26" s="44">
        <v>2019114990</v>
      </c>
      <c r="D26" s="45" t="s">
        <v>38</v>
      </c>
      <c r="E26" s="46"/>
      <c r="F26" s="47">
        <f t="shared" si="0"/>
        <v>1.5</v>
      </c>
      <c r="G26" s="48">
        <v>96</v>
      </c>
      <c r="H26" s="48">
        <v>115</v>
      </c>
      <c r="I26" s="48">
        <v>161</v>
      </c>
      <c r="J26" s="49">
        <f t="shared" si="1"/>
        <v>92.27272727272728</v>
      </c>
      <c r="K26" s="48">
        <v>55</v>
      </c>
      <c r="L26" s="48">
        <v>57</v>
      </c>
      <c r="M26" s="50">
        <f t="shared" si="2"/>
        <v>96.666666666666657</v>
      </c>
      <c r="N26" s="51">
        <v>2</v>
      </c>
      <c r="O26" s="48">
        <v>6</v>
      </c>
      <c r="P26" s="48">
        <v>70</v>
      </c>
      <c r="Q26" s="52">
        <f t="shared" si="3"/>
        <v>85.77981651376146</v>
      </c>
      <c r="R26" s="48">
        <v>7</v>
      </c>
      <c r="S26" s="53">
        <f t="shared" si="4"/>
        <v>85</v>
      </c>
      <c r="T26" s="48">
        <v>86</v>
      </c>
      <c r="U26" s="48">
        <v>86</v>
      </c>
      <c r="V26" s="54">
        <f t="shared" si="5"/>
        <v>93</v>
      </c>
      <c r="W26" s="55">
        <f t="shared" si="6"/>
        <v>92.03212399221573</v>
      </c>
      <c r="X26" s="55">
        <f>VLOOKUP(W26,'Grade Range'!$A$2:$B$11,2)</f>
        <v>1.5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24</v>
      </c>
      <c r="C27" s="44">
        <v>2019115490</v>
      </c>
      <c r="D27" s="45" t="s">
        <v>39</v>
      </c>
      <c r="E27" s="46"/>
      <c r="F27" s="47">
        <f t="shared" si="0"/>
        <v>1.75</v>
      </c>
      <c r="G27" s="48">
        <v>109</v>
      </c>
      <c r="H27" s="48">
        <v>113</v>
      </c>
      <c r="I27" s="48">
        <v>152</v>
      </c>
      <c r="J27" s="49">
        <f t="shared" si="1"/>
        <v>92.5</v>
      </c>
      <c r="K27" s="48">
        <v>51</v>
      </c>
      <c r="L27" s="48">
        <v>40</v>
      </c>
      <c r="M27" s="50">
        <f t="shared" si="2"/>
        <v>87.916666666666657</v>
      </c>
      <c r="N27" s="51">
        <v>2</v>
      </c>
      <c r="O27" s="48">
        <v>7</v>
      </c>
      <c r="P27" s="48">
        <v>65</v>
      </c>
      <c r="Q27" s="52">
        <f t="shared" si="3"/>
        <v>83.944954128440372</v>
      </c>
      <c r="R27" s="48">
        <v>6</v>
      </c>
      <c r="S27" s="53">
        <f t="shared" si="4"/>
        <v>80</v>
      </c>
      <c r="T27" s="48">
        <v>77</v>
      </c>
      <c r="U27" s="48">
        <v>86</v>
      </c>
      <c r="V27" s="54">
        <f t="shared" si="5"/>
        <v>90.75</v>
      </c>
      <c r="W27" s="55">
        <f t="shared" si="6"/>
        <v>89.150076452599379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24</v>
      </c>
      <c r="C28" s="44">
        <v>2019115488</v>
      </c>
      <c r="D28" s="45" t="s">
        <v>40</v>
      </c>
      <c r="E28" s="46"/>
      <c r="F28" s="47">
        <f t="shared" si="0"/>
        <v>1.75</v>
      </c>
      <c r="G28" s="48">
        <v>81</v>
      </c>
      <c r="H28" s="48">
        <v>98</v>
      </c>
      <c r="I28" s="48">
        <v>200</v>
      </c>
      <c r="J28" s="49">
        <f t="shared" si="1"/>
        <v>93.068181818181813</v>
      </c>
      <c r="K28" s="48">
        <v>46</v>
      </c>
      <c r="L28" s="48">
        <v>43</v>
      </c>
      <c r="M28" s="50">
        <f t="shared" si="2"/>
        <v>87.083333333333343</v>
      </c>
      <c r="N28" s="51">
        <v>2</v>
      </c>
      <c r="O28" s="48">
        <v>6</v>
      </c>
      <c r="P28" s="48">
        <v>54</v>
      </c>
      <c r="Q28" s="52">
        <f t="shared" si="3"/>
        <v>78.440366972477065</v>
      </c>
      <c r="R28" s="48">
        <v>10</v>
      </c>
      <c r="S28" s="53">
        <f t="shared" si="4"/>
        <v>100</v>
      </c>
      <c r="T28" s="48">
        <v>94</v>
      </c>
      <c r="U28" s="48">
        <v>82</v>
      </c>
      <c r="V28" s="54">
        <f t="shared" si="5"/>
        <v>94</v>
      </c>
      <c r="W28" s="55">
        <f t="shared" si="6"/>
        <v>90.303176257992774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24</v>
      </c>
      <c r="C29" s="44">
        <v>2019115218</v>
      </c>
      <c r="D29" s="45" t="s">
        <v>41</v>
      </c>
      <c r="E29" s="46"/>
      <c r="F29" s="47">
        <f t="shared" si="0"/>
        <v>1.75</v>
      </c>
      <c r="G29" s="48">
        <v>86</v>
      </c>
      <c r="H29" s="48">
        <v>119</v>
      </c>
      <c r="I29" s="48">
        <v>187</v>
      </c>
      <c r="J29" s="49">
        <f t="shared" si="1"/>
        <v>94.545454545454547</v>
      </c>
      <c r="K29" s="48">
        <v>46</v>
      </c>
      <c r="L29" s="48">
        <v>34</v>
      </c>
      <c r="M29" s="50">
        <f t="shared" si="2"/>
        <v>83.333333333333329</v>
      </c>
      <c r="N29" s="51">
        <v>2</v>
      </c>
      <c r="O29" s="48">
        <v>6</v>
      </c>
      <c r="P29" s="48">
        <v>50</v>
      </c>
      <c r="Q29" s="52">
        <f t="shared" si="3"/>
        <v>76.605504587155963</v>
      </c>
      <c r="R29" s="48">
        <v>10</v>
      </c>
      <c r="S29" s="53">
        <f t="shared" si="4"/>
        <v>100</v>
      </c>
      <c r="T29" s="48">
        <v>99</v>
      </c>
      <c r="U29" s="48">
        <v>88</v>
      </c>
      <c r="V29" s="54">
        <f t="shared" si="5"/>
        <v>96.75</v>
      </c>
      <c r="W29" s="55">
        <f t="shared" si="6"/>
        <v>90.546128718376423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24</v>
      </c>
      <c r="C30" s="44">
        <v>2019119091</v>
      </c>
      <c r="D30" s="45" t="s">
        <v>42</v>
      </c>
      <c r="E30" s="46"/>
      <c r="F30" s="47">
        <f t="shared" si="0"/>
        <v>1.5</v>
      </c>
      <c r="G30" s="48">
        <v>90</v>
      </c>
      <c r="H30" s="48">
        <v>90</v>
      </c>
      <c r="I30" s="48">
        <v>159</v>
      </c>
      <c r="J30" s="49">
        <f t="shared" si="1"/>
        <v>88.52272727272728</v>
      </c>
      <c r="K30" s="48">
        <v>51</v>
      </c>
      <c r="L30" s="48">
        <v>55</v>
      </c>
      <c r="M30" s="50">
        <f t="shared" si="2"/>
        <v>94.166666666666657</v>
      </c>
      <c r="N30" s="51">
        <v>2</v>
      </c>
      <c r="O30" s="48">
        <v>7</v>
      </c>
      <c r="P30" s="48">
        <v>83</v>
      </c>
      <c r="Q30" s="52">
        <f t="shared" si="3"/>
        <v>92.201834862385326</v>
      </c>
      <c r="R30" s="48">
        <v>5</v>
      </c>
      <c r="S30" s="53">
        <f t="shared" si="4"/>
        <v>75</v>
      </c>
      <c r="T30" s="48">
        <v>98</v>
      </c>
      <c r="U30" s="48">
        <v>94</v>
      </c>
      <c r="V30" s="54">
        <f t="shared" si="5"/>
        <v>98</v>
      </c>
      <c r="W30" s="55">
        <f t="shared" si="6"/>
        <v>92.370426744509302</v>
      </c>
      <c r="X30" s="55">
        <f>VLOOKUP(W30,'Grade Range'!$A$2:$B$11,2)</f>
        <v>1.5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24</v>
      </c>
      <c r="C31" s="44">
        <v>2019114920</v>
      </c>
      <c r="D31" s="45" t="s">
        <v>43</v>
      </c>
      <c r="E31" s="46"/>
      <c r="F31" s="47">
        <f t="shared" si="0"/>
        <v>1.5</v>
      </c>
      <c r="G31" s="48">
        <v>109</v>
      </c>
      <c r="H31" s="48">
        <v>101</v>
      </c>
      <c r="I31" s="48">
        <v>198</v>
      </c>
      <c r="J31" s="49">
        <f t="shared" si="1"/>
        <v>96.36363636363636</v>
      </c>
      <c r="K31" s="48">
        <v>44</v>
      </c>
      <c r="L31" s="48">
        <v>57</v>
      </c>
      <c r="M31" s="50">
        <f t="shared" si="2"/>
        <v>92.083333333333343</v>
      </c>
      <c r="N31" s="51">
        <v>2</v>
      </c>
      <c r="O31" s="48">
        <v>4</v>
      </c>
      <c r="P31" s="48">
        <v>54</v>
      </c>
      <c r="Q31" s="52">
        <f t="shared" si="3"/>
        <v>77.522935779816521</v>
      </c>
      <c r="R31" s="48">
        <v>10</v>
      </c>
      <c r="S31" s="53">
        <f t="shared" si="4"/>
        <v>100</v>
      </c>
      <c r="T31" s="48">
        <v>97</v>
      </c>
      <c r="U31" s="48">
        <v>89</v>
      </c>
      <c r="V31" s="54">
        <f t="shared" si="5"/>
        <v>96.5</v>
      </c>
      <c r="W31" s="55">
        <f t="shared" si="6"/>
        <v>92.90419794273005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24</v>
      </c>
      <c r="C32" s="44">
        <v>2019115348</v>
      </c>
      <c r="D32" s="45" t="s">
        <v>44</v>
      </c>
      <c r="E32" s="46"/>
      <c r="F32" s="47">
        <f t="shared" si="0"/>
        <v>1.5</v>
      </c>
      <c r="G32" s="48">
        <v>103</v>
      </c>
      <c r="H32" s="48">
        <v>107</v>
      </c>
      <c r="I32" s="48">
        <v>190</v>
      </c>
      <c r="J32" s="49">
        <f t="shared" si="1"/>
        <v>95.454545454545453</v>
      </c>
      <c r="K32" s="48">
        <v>49</v>
      </c>
      <c r="L32" s="48">
        <v>45</v>
      </c>
      <c r="M32" s="50">
        <f t="shared" si="2"/>
        <v>89.166666666666657</v>
      </c>
      <c r="N32" s="51">
        <v>2</v>
      </c>
      <c r="O32" s="48">
        <v>4</v>
      </c>
      <c r="P32" s="48">
        <v>80</v>
      </c>
      <c r="Q32" s="52">
        <f t="shared" si="3"/>
        <v>89.449541284403665</v>
      </c>
      <c r="R32" s="48">
        <v>5</v>
      </c>
      <c r="S32" s="53">
        <f t="shared" si="4"/>
        <v>75</v>
      </c>
      <c r="T32" s="48">
        <v>90</v>
      </c>
      <c r="U32" s="48">
        <v>90</v>
      </c>
      <c r="V32" s="54">
        <f t="shared" si="5"/>
        <v>95</v>
      </c>
      <c r="W32" s="55">
        <f t="shared" si="6"/>
        <v>92.137128162357527</v>
      </c>
      <c r="X32" s="55">
        <f>VLOOKUP(W32,'Grade Range'!$A$2:$B$11,2)</f>
        <v>1.5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24</v>
      </c>
      <c r="C33" s="44">
        <v>2019117142</v>
      </c>
      <c r="D33" s="45" t="s">
        <v>45</v>
      </c>
      <c r="E33" s="46"/>
      <c r="F33" s="47">
        <f t="shared" si="0"/>
        <v>1.5</v>
      </c>
      <c r="G33" s="48">
        <v>92</v>
      </c>
      <c r="H33" s="48">
        <v>85</v>
      </c>
      <c r="I33" s="48">
        <v>165</v>
      </c>
      <c r="J33" s="49">
        <f t="shared" si="1"/>
        <v>88.86363636363636</v>
      </c>
      <c r="K33" s="48">
        <v>47</v>
      </c>
      <c r="L33" s="48">
        <v>57</v>
      </c>
      <c r="M33" s="50">
        <f t="shared" si="2"/>
        <v>93.333333333333343</v>
      </c>
      <c r="N33" s="51">
        <v>2</v>
      </c>
      <c r="O33" s="48">
        <v>4</v>
      </c>
      <c r="P33" s="48">
        <v>97</v>
      </c>
      <c r="Q33" s="52">
        <f t="shared" si="3"/>
        <v>97.247706422018354</v>
      </c>
      <c r="R33" s="48">
        <v>9</v>
      </c>
      <c r="S33" s="53">
        <f t="shared" si="4"/>
        <v>95</v>
      </c>
      <c r="T33" s="48">
        <v>76</v>
      </c>
      <c r="U33" s="48">
        <v>89</v>
      </c>
      <c r="V33" s="54">
        <f t="shared" si="5"/>
        <v>91.25</v>
      </c>
      <c r="W33" s="55">
        <f t="shared" si="6"/>
        <v>92.037913539060327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24</v>
      </c>
      <c r="C34" s="44">
        <v>2018107305</v>
      </c>
      <c r="D34" s="45" t="s">
        <v>46</v>
      </c>
      <c r="E34" s="46"/>
      <c r="F34" s="47">
        <f t="shared" si="0"/>
        <v>1.75</v>
      </c>
      <c r="G34" s="48">
        <v>113</v>
      </c>
      <c r="H34" s="48">
        <v>82</v>
      </c>
      <c r="I34" s="48">
        <v>187</v>
      </c>
      <c r="J34" s="49">
        <f t="shared" si="1"/>
        <v>93.409090909090907</v>
      </c>
      <c r="K34" s="48">
        <v>49</v>
      </c>
      <c r="L34" s="48">
        <v>32</v>
      </c>
      <c r="M34" s="50">
        <f t="shared" si="2"/>
        <v>83.75</v>
      </c>
      <c r="N34" s="51">
        <v>2</v>
      </c>
      <c r="O34" s="48">
        <v>6</v>
      </c>
      <c r="P34" s="48">
        <v>60</v>
      </c>
      <c r="Q34" s="52">
        <f t="shared" si="3"/>
        <v>81.192660550458726</v>
      </c>
      <c r="R34" s="48">
        <v>9</v>
      </c>
      <c r="S34" s="53">
        <f t="shared" si="4"/>
        <v>95</v>
      </c>
      <c r="T34" s="48">
        <v>78</v>
      </c>
      <c r="U34" s="48">
        <v>100</v>
      </c>
      <c r="V34" s="54">
        <f t="shared" si="5"/>
        <v>94.5</v>
      </c>
      <c r="W34" s="55">
        <f t="shared" si="6"/>
        <v>90.051626355296065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24</v>
      </c>
      <c r="C35" s="44">
        <v>2019118157</v>
      </c>
      <c r="D35" s="45" t="s">
        <v>47</v>
      </c>
      <c r="E35" s="46"/>
      <c r="F35" s="47">
        <f t="shared" si="0"/>
        <v>1.5</v>
      </c>
      <c r="G35" s="48">
        <v>94</v>
      </c>
      <c r="H35" s="48">
        <v>115</v>
      </c>
      <c r="I35" s="48">
        <v>164</v>
      </c>
      <c r="J35" s="49">
        <f t="shared" si="1"/>
        <v>92.38636363636364</v>
      </c>
      <c r="K35" s="48">
        <v>59</v>
      </c>
      <c r="L35" s="48">
        <v>43</v>
      </c>
      <c r="M35" s="50">
        <f t="shared" si="2"/>
        <v>92.5</v>
      </c>
      <c r="N35" s="51">
        <v>2</v>
      </c>
      <c r="O35" s="48">
        <v>5</v>
      </c>
      <c r="P35" s="48">
        <v>98</v>
      </c>
      <c r="Q35" s="52">
        <f t="shared" si="3"/>
        <v>98.165137614678898</v>
      </c>
      <c r="R35" s="48">
        <v>7</v>
      </c>
      <c r="S35" s="53">
        <f t="shared" si="4"/>
        <v>85</v>
      </c>
      <c r="T35" s="48">
        <v>97</v>
      </c>
      <c r="U35" s="48">
        <v>81</v>
      </c>
      <c r="V35" s="54">
        <f t="shared" si="5"/>
        <v>94.5</v>
      </c>
      <c r="W35" s="55">
        <f t="shared" si="6"/>
        <v>93.54067973311092</v>
      </c>
      <c r="X35" s="55">
        <f>VLOOKUP(W35,'Grade Range'!$A$2:$B$11,2)</f>
        <v>1.5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24</v>
      </c>
      <c r="C36" s="44">
        <v>2019115533</v>
      </c>
      <c r="D36" s="45" t="s">
        <v>48</v>
      </c>
      <c r="E36" s="46"/>
      <c r="F36" s="47">
        <f t="shared" si="0"/>
        <v>1.5</v>
      </c>
      <c r="G36" s="48">
        <v>96</v>
      </c>
      <c r="H36" s="48">
        <v>119</v>
      </c>
      <c r="I36" s="48">
        <v>196</v>
      </c>
      <c r="J36" s="49">
        <f t="shared" si="1"/>
        <v>96.704545454545453</v>
      </c>
      <c r="K36" s="48">
        <v>43</v>
      </c>
      <c r="L36" s="48">
        <v>43</v>
      </c>
      <c r="M36" s="50">
        <f t="shared" si="2"/>
        <v>85.833333333333343</v>
      </c>
      <c r="N36" s="51">
        <v>2</v>
      </c>
      <c r="O36" s="48">
        <v>4</v>
      </c>
      <c r="P36" s="48">
        <v>54</v>
      </c>
      <c r="Q36" s="52">
        <f t="shared" si="3"/>
        <v>77.522935779816521</v>
      </c>
      <c r="R36" s="48">
        <v>8</v>
      </c>
      <c r="S36" s="53">
        <f t="shared" si="4"/>
        <v>90</v>
      </c>
      <c r="T36" s="48">
        <v>91</v>
      </c>
      <c r="U36" s="48">
        <v>100</v>
      </c>
      <c r="V36" s="54">
        <f t="shared" si="5"/>
        <v>97.75</v>
      </c>
      <c r="W36" s="55">
        <f t="shared" si="6"/>
        <v>91.63147067000277</v>
      </c>
      <c r="X36" s="55">
        <f>VLOOKUP(W36,'Grade Range'!$A$2:$B$11,2)</f>
        <v>1.5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24</v>
      </c>
      <c r="C37" s="44">
        <v>2019118736</v>
      </c>
      <c r="D37" s="45" t="s">
        <v>49</v>
      </c>
      <c r="E37" s="46"/>
      <c r="F37" s="47">
        <f t="shared" si="0"/>
        <v>1.5</v>
      </c>
      <c r="G37" s="48">
        <v>82</v>
      </c>
      <c r="H37" s="48">
        <v>110</v>
      </c>
      <c r="I37" s="48">
        <v>164</v>
      </c>
      <c r="J37" s="49">
        <f t="shared" si="1"/>
        <v>90.454545454545453</v>
      </c>
      <c r="K37" s="48">
        <v>48</v>
      </c>
      <c r="L37" s="48">
        <v>50</v>
      </c>
      <c r="M37" s="50">
        <f t="shared" si="2"/>
        <v>90.833333333333343</v>
      </c>
      <c r="N37" s="51">
        <v>2</v>
      </c>
      <c r="O37" s="48">
        <v>6</v>
      </c>
      <c r="P37" s="48">
        <v>80</v>
      </c>
      <c r="Q37" s="52">
        <f t="shared" si="3"/>
        <v>90.366972477064223</v>
      </c>
      <c r="R37" s="48">
        <v>6</v>
      </c>
      <c r="S37" s="53">
        <f t="shared" si="4"/>
        <v>80</v>
      </c>
      <c r="T37" s="48">
        <v>90</v>
      </c>
      <c r="U37" s="48">
        <v>88</v>
      </c>
      <c r="V37" s="54">
        <f t="shared" si="5"/>
        <v>94.5</v>
      </c>
      <c r="W37" s="55">
        <f t="shared" si="6"/>
        <v>91.208076174589934</v>
      </c>
      <c r="X37" s="55">
        <f>VLOOKUP(W37,'Grade Range'!$A$2:$B$11,2)</f>
        <v>1.5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24</v>
      </c>
      <c r="C38" s="44">
        <v>2019115215</v>
      </c>
      <c r="D38" s="45" t="s">
        <v>50</v>
      </c>
      <c r="E38" s="46"/>
      <c r="F38" s="47">
        <f t="shared" si="0"/>
        <v>1.5</v>
      </c>
      <c r="G38" s="48">
        <v>88</v>
      </c>
      <c r="H38" s="48">
        <v>118</v>
      </c>
      <c r="I38" s="48">
        <v>192</v>
      </c>
      <c r="J38" s="49">
        <f t="shared" si="1"/>
        <v>95.22727272727272</v>
      </c>
      <c r="K38" s="48">
        <v>50</v>
      </c>
      <c r="L38" s="48">
        <v>46</v>
      </c>
      <c r="M38" s="50">
        <f t="shared" si="2"/>
        <v>90</v>
      </c>
      <c r="N38" s="51">
        <v>2</v>
      </c>
      <c r="O38" s="48">
        <v>4</v>
      </c>
      <c r="P38" s="48">
        <v>76</v>
      </c>
      <c r="Q38" s="52">
        <f t="shared" si="3"/>
        <v>87.614678899082577</v>
      </c>
      <c r="R38" s="48">
        <v>7</v>
      </c>
      <c r="S38" s="53">
        <f t="shared" si="4"/>
        <v>85</v>
      </c>
      <c r="T38" s="48">
        <v>83</v>
      </c>
      <c r="U38" s="48">
        <v>96</v>
      </c>
      <c r="V38" s="54">
        <f t="shared" si="5"/>
        <v>94.75</v>
      </c>
      <c r="W38" s="55">
        <f t="shared" si="6"/>
        <v>92.385383653044201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24</v>
      </c>
      <c r="C39" s="44">
        <v>2019115325</v>
      </c>
      <c r="D39" s="45" t="s">
        <v>51</v>
      </c>
      <c r="E39" s="59"/>
      <c r="F39" s="47">
        <f t="shared" si="0"/>
        <v>1.75</v>
      </c>
      <c r="G39" s="48">
        <v>107</v>
      </c>
      <c r="H39" s="48">
        <v>91</v>
      </c>
      <c r="I39" s="48">
        <v>153</v>
      </c>
      <c r="J39" s="49">
        <f t="shared" si="1"/>
        <v>89.886363636363626</v>
      </c>
      <c r="K39" s="48">
        <v>52</v>
      </c>
      <c r="L39" s="48">
        <v>39</v>
      </c>
      <c r="M39" s="50">
        <f t="shared" si="2"/>
        <v>87.916666666666657</v>
      </c>
      <c r="N39" s="51">
        <v>2</v>
      </c>
      <c r="O39" s="48">
        <v>6</v>
      </c>
      <c r="P39" s="48">
        <v>64</v>
      </c>
      <c r="Q39" s="52">
        <f t="shared" si="3"/>
        <v>83.027522935779814</v>
      </c>
      <c r="R39" s="48">
        <v>7</v>
      </c>
      <c r="S39" s="53">
        <f t="shared" si="4"/>
        <v>85</v>
      </c>
      <c r="T39" s="48">
        <v>83</v>
      </c>
      <c r="U39" s="48">
        <v>85</v>
      </c>
      <c r="V39" s="54">
        <f t="shared" si="5"/>
        <v>92</v>
      </c>
      <c r="W39" s="55">
        <f t="shared" si="6"/>
        <v>88.853370864609388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24</v>
      </c>
      <c r="C40" s="44">
        <v>2019115635</v>
      </c>
      <c r="D40" s="45" t="s">
        <v>52</v>
      </c>
      <c r="E40" s="59"/>
      <c r="F40" s="60">
        <f t="shared" si="0"/>
        <v>1.75</v>
      </c>
      <c r="G40" s="48">
        <v>91</v>
      </c>
      <c r="H40" s="48">
        <v>114</v>
      </c>
      <c r="I40" s="48">
        <v>151</v>
      </c>
      <c r="J40" s="49">
        <f t="shared" si="1"/>
        <v>90.454545454545453</v>
      </c>
      <c r="K40" s="48">
        <v>51</v>
      </c>
      <c r="L40" s="48">
        <v>36</v>
      </c>
      <c r="M40" s="50">
        <f t="shared" si="2"/>
        <v>86.25</v>
      </c>
      <c r="N40" s="51">
        <v>2</v>
      </c>
      <c r="O40" s="48">
        <v>4</v>
      </c>
      <c r="P40" s="48">
        <v>53</v>
      </c>
      <c r="Q40" s="52">
        <f t="shared" si="3"/>
        <v>77.064220183486242</v>
      </c>
      <c r="R40" s="48">
        <v>5</v>
      </c>
      <c r="S40" s="53">
        <f t="shared" si="4"/>
        <v>75</v>
      </c>
      <c r="T40" s="48">
        <v>93</v>
      </c>
      <c r="U40" s="48">
        <v>86</v>
      </c>
      <c r="V40" s="54">
        <f t="shared" si="5"/>
        <v>94.75</v>
      </c>
      <c r="W40" s="55">
        <f t="shared" si="6"/>
        <v>88.120996663886572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24</v>
      </c>
      <c r="C41" s="44">
        <v>2019115375</v>
      </c>
      <c r="D41" s="45" t="s">
        <v>53</v>
      </c>
      <c r="E41" s="61"/>
      <c r="F41" s="47">
        <f t="shared" si="0"/>
        <v>1.75</v>
      </c>
      <c r="G41" s="48">
        <v>91</v>
      </c>
      <c r="H41" s="48">
        <v>100</v>
      </c>
      <c r="I41" s="48">
        <v>172</v>
      </c>
      <c r="J41" s="49">
        <f t="shared" si="1"/>
        <v>91.25</v>
      </c>
      <c r="K41" s="48">
        <v>48</v>
      </c>
      <c r="L41" s="48">
        <v>46</v>
      </c>
      <c r="M41" s="50">
        <f t="shared" si="2"/>
        <v>89.166666666666657</v>
      </c>
      <c r="N41" s="51">
        <v>2</v>
      </c>
      <c r="O41" s="48">
        <v>5</v>
      </c>
      <c r="P41" s="48">
        <v>52</v>
      </c>
      <c r="Q41" s="52">
        <f t="shared" si="3"/>
        <v>77.064220183486242</v>
      </c>
      <c r="R41" s="48">
        <v>7</v>
      </c>
      <c r="S41" s="53">
        <f t="shared" si="4"/>
        <v>85</v>
      </c>
      <c r="T41" s="48">
        <v>92</v>
      </c>
      <c r="U41" s="48">
        <v>84</v>
      </c>
      <c r="V41" s="54">
        <f t="shared" si="5"/>
        <v>94</v>
      </c>
      <c r="W41" s="55">
        <f t="shared" si="6"/>
        <v>89.217966360856266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24</v>
      </c>
      <c r="C42" s="44">
        <v>2019118132</v>
      </c>
      <c r="D42" s="45" t="s">
        <v>54</v>
      </c>
      <c r="E42" s="46"/>
      <c r="F42" s="47">
        <f t="shared" si="0"/>
        <v>1.5</v>
      </c>
      <c r="G42" s="48">
        <v>82</v>
      </c>
      <c r="H42" s="48">
        <v>88</v>
      </c>
      <c r="I42" s="48">
        <v>182</v>
      </c>
      <c r="J42" s="49">
        <f t="shared" si="1"/>
        <v>90</v>
      </c>
      <c r="K42" s="48">
        <v>55</v>
      </c>
      <c r="L42" s="48">
        <v>57</v>
      </c>
      <c r="M42" s="50">
        <f t="shared" si="2"/>
        <v>96.666666666666657</v>
      </c>
      <c r="N42" s="51">
        <v>2</v>
      </c>
      <c r="O42" s="48">
        <v>7</v>
      </c>
      <c r="P42" s="48">
        <v>80</v>
      </c>
      <c r="Q42" s="52">
        <f t="shared" si="3"/>
        <v>90.825688073394502</v>
      </c>
      <c r="R42" s="48">
        <v>6</v>
      </c>
      <c r="S42" s="53">
        <f t="shared" si="4"/>
        <v>80</v>
      </c>
      <c r="T42" s="48">
        <v>98</v>
      </c>
      <c r="U42" s="48">
        <v>83</v>
      </c>
      <c r="V42" s="54">
        <f t="shared" si="5"/>
        <v>95.25</v>
      </c>
      <c r="W42" s="55">
        <f t="shared" si="6"/>
        <v>92.532186544342508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24</v>
      </c>
      <c r="C43" s="44">
        <v>2019114921</v>
      </c>
      <c r="D43" s="45" t="s">
        <v>55</v>
      </c>
      <c r="E43" s="46"/>
      <c r="F43" s="47">
        <f t="shared" si="0"/>
        <v>1.5</v>
      </c>
      <c r="G43" s="48">
        <v>98</v>
      </c>
      <c r="H43" s="48">
        <v>91</v>
      </c>
      <c r="I43" s="48">
        <v>188</v>
      </c>
      <c r="J43" s="49">
        <f t="shared" si="1"/>
        <v>92.840909090909093</v>
      </c>
      <c r="K43" s="48">
        <v>47</v>
      </c>
      <c r="L43" s="48">
        <v>48</v>
      </c>
      <c r="M43" s="50">
        <f t="shared" si="2"/>
        <v>89.583333333333329</v>
      </c>
      <c r="N43" s="51">
        <v>2</v>
      </c>
      <c r="O43" s="48">
        <v>7</v>
      </c>
      <c r="P43" s="48">
        <v>61</v>
      </c>
      <c r="Q43" s="52">
        <f t="shared" si="3"/>
        <v>82.11009174311927</v>
      </c>
      <c r="R43" s="48">
        <v>10</v>
      </c>
      <c r="S43" s="53">
        <f t="shared" si="4"/>
        <v>100</v>
      </c>
      <c r="T43" s="48">
        <v>96</v>
      </c>
      <c r="U43" s="48">
        <v>96</v>
      </c>
      <c r="V43" s="54">
        <f t="shared" si="5"/>
        <v>98</v>
      </c>
      <c r="W43" s="55">
        <f t="shared" si="6"/>
        <v>92.485453155407271</v>
      </c>
      <c r="X43" s="55">
        <f>VLOOKUP(W43,'Grade Range'!$A$2:$B$11,2)</f>
        <v>1.5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24</v>
      </c>
      <c r="C44" s="44">
        <v>2019114971</v>
      </c>
      <c r="D44" s="45" t="s">
        <v>56</v>
      </c>
      <c r="E44" s="46"/>
      <c r="F44" s="47">
        <f t="shared" si="0"/>
        <v>1.25</v>
      </c>
      <c r="G44" s="48">
        <v>102</v>
      </c>
      <c r="H44" s="48">
        <v>83</v>
      </c>
      <c r="I44" s="48">
        <v>187</v>
      </c>
      <c r="J44" s="49">
        <f t="shared" si="1"/>
        <v>92.27272727272728</v>
      </c>
      <c r="K44" s="48">
        <v>51</v>
      </c>
      <c r="L44" s="48">
        <v>53</v>
      </c>
      <c r="M44" s="50">
        <f t="shared" si="2"/>
        <v>93.333333333333343</v>
      </c>
      <c r="N44" s="51">
        <v>2</v>
      </c>
      <c r="O44" s="48">
        <v>6</v>
      </c>
      <c r="P44" s="48">
        <v>89</v>
      </c>
      <c r="Q44" s="52">
        <f t="shared" si="3"/>
        <v>94.495412844036707</v>
      </c>
      <c r="R44" s="48">
        <v>9</v>
      </c>
      <c r="S44" s="53">
        <f t="shared" si="4"/>
        <v>95</v>
      </c>
      <c r="T44" s="48">
        <v>92</v>
      </c>
      <c r="U44" s="48">
        <v>97</v>
      </c>
      <c r="V44" s="54">
        <f t="shared" si="5"/>
        <v>97.25</v>
      </c>
      <c r="W44" s="55">
        <f t="shared" si="6"/>
        <v>94.447796775090353</v>
      </c>
      <c r="X44" s="55">
        <f>VLOOKUP(W44,'Grade Range'!$A$2:$B$11,2)</f>
        <v>1.25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24</v>
      </c>
      <c r="C45" s="44">
        <v>2018101506</v>
      </c>
      <c r="D45" s="62" t="s">
        <v>57</v>
      </c>
      <c r="E45" s="46"/>
      <c r="F45" s="47">
        <f t="shared" si="0"/>
        <v>1.5</v>
      </c>
      <c r="G45" s="48">
        <v>109</v>
      </c>
      <c r="H45" s="48">
        <v>80</v>
      </c>
      <c r="I45" s="48">
        <v>167</v>
      </c>
      <c r="J45" s="49">
        <f t="shared" si="1"/>
        <v>90.454545454545453</v>
      </c>
      <c r="K45" s="48">
        <v>44</v>
      </c>
      <c r="L45" s="48">
        <v>52</v>
      </c>
      <c r="M45" s="50">
        <f t="shared" si="2"/>
        <v>90</v>
      </c>
      <c r="N45" s="51">
        <v>2</v>
      </c>
      <c r="O45" s="48">
        <v>7</v>
      </c>
      <c r="P45" s="48">
        <v>87</v>
      </c>
      <c r="Q45" s="52">
        <f t="shared" si="3"/>
        <v>94.036697247706428</v>
      </c>
      <c r="R45" s="48">
        <v>10</v>
      </c>
      <c r="S45" s="53">
        <f t="shared" si="4"/>
        <v>100</v>
      </c>
      <c r="T45" s="48">
        <v>91</v>
      </c>
      <c r="U45" s="48">
        <v>88</v>
      </c>
      <c r="V45" s="54">
        <f t="shared" si="5"/>
        <v>94.75</v>
      </c>
      <c r="W45" s="55">
        <f t="shared" si="6"/>
        <v>92.6668682235196</v>
      </c>
      <c r="X45" s="55">
        <f>VLOOKUP(W45,'Grade Range'!$A$2:$B$11,2)</f>
        <v>1.5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24</v>
      </c>
      <c r="C46" s="44">
        <v>2019115434</v>
      </c>
      <c r="D46" s="45" t="s">
        <v>58</v>
      </c>
      <c r="E46" s="46"/>
      <c r="F46" s="47">
        <f t="shared" si="0"/>
        <v>1.75</v>
      </c>
      <c r="G46" s="48">
        <v>80</v>
      </c>
      <c r="H46" s="48">
        <v>99</v>
      </c>
      <c r="I46" s="48">
        <v>152</v>
      </c>
      <c r="J46" s="49">
        <f t="shared" si="1"/>
        <v>87.613636363636374</v>
      </c>
      <c r="K46" s="48">
        <v>46</v>
      </c>
      <c r="L46" s="48">
        <v>57</v>
      </c>
      <c r="M46" s="50">
        <f t="shared" si="2"/>
        <v>92.916666666666657</v>
      </c>
      <c r="N46" s="51">
        <v>2</v>
      </c>
      <c r="O46" s="48">
        <v>5</v>
      </c>
      <c r="P46" s="48">
        <v>52</v>
      </c>
      <c r="Q46" s="52">
        <f t="shared" si="3"/>
        <v>77.064220183486242</v>
      </c>
      <c r="R46" s="48">
        <v>8</v>
      </c>
      <c r="S46" s="53">
        <f t="shared" si="4"/>
        <v>90</v>
      </c>
      <c r="T46" s="48">
        <v>79</v>
      </c>
      <c r="U46" s="48">
        <v>90</v>
      </c>
      <c r="V46" s="54">
        <f t="shared" si="5"/>
        <v>92.25</v>
      </c>
      <c r="W46" s="55">
        <f t="shared" si="6"/>
        <v>88.602057269947181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24</v>
      </c>
      <c r="C47" s="44">
        <v>2019115199</v>
      </c>
      <c r="D47" s="45" t="s">
        <v>59</v>
      </c>
      <c r="E47" s="46"/>
      <c r="F47" s="47">
        <f t="shared" si="0"/>
        <v>1.5</v>
      </c>
      <c r="G47" s="48">
        <v>110</v>
      </c>
      <c r="H47" s="48">
        <v>83</v>
      </c>
      <c r="I47" s="48">
        <v>197</v>
      </c>
      <c r="J47" s="49">
        <f t="shared" si="1"/>
        <v>94.318181818181813</v>
      </c>
      <c r="K47" s="48">
        <v>42</v>
      </c>
      <c r="L47" s="48">
        <v>50</v>
      </c>
      <c r="M47" s="50">
        <f t="shared" si="2"/>
        <v>88.333333333333343</v>
      </c>
      <c r="N47" s="51">
        <v>2</v>
      </c>
      <c r="O47" s="48">
        <v>5</v>
      </c>
      <c r="P47" s="48">
        <v>70</v>
      </c>
      <c r="Q47" s="52">
        <f t="shared" si="3"/>
        <v>85.321100917431195</v>
      </c>
      <c r="R47" s="48">
        <v>6</v>
      </c>
      <c r="S47" s="53">
        <f t="shared" si="4"/>
        <v>80</v>
      </c>
      <c r="T47" s="48">
        <v>98</v>
      </c>
      <c r="U47" s="48">
        <v>83</v>
      </c>
      <c r="V47" s="54">
        <f t="shared" si="5"/>
        <v>95.25</v>
      </c>
      <c r="W47" s="55">
        <f t="shared" si="6"/>
        <v>91.335286349735895</v>
      </c>
      <c r="X47" s="55">
        <f>VLOOKUP(W47,'Grade Range'!$A$2:$B$11,2)</f>
        <v>1.5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24</v>
      </c>
      <c r="C48" s="44">
        <v>2019115572</v>
      </c>
      <c r="D48" s="45" t="s">
        <v>60</v>
      </c>
      <c r="E48" s="46"/>
      <c r="F48" s="47">
        <f t="shared" si="0"/>
        <v>1.75</v>
      </c>
      <c r="G48" s="48">
        <v>97</v>
      </c>
      <c r="H48" s="48">
        <v>115</v>
      </c>
      <c r="I48" s="48">
        <v>176</v>
      </c>
      <c r="J48" s="49">
        <f t="shared" si="1"/>
        <v>94.090909090909093</v>
      </c>
      <c r="K48" s="48">
        <v>46</v>
      </c>
      <c r="L48" s="48">
        <v>38</v>
      </c>
      <c r="M48" s="50">
        <f t="shared" si="2"/>
        <v>85</v>
      </c>
      <c r="N48" s="51">
        <v>2</v>
      </c>
      <c r="O48" s="48">
        <v>4</v>
      </c>
      <c r="P48" s="48">
        <v>55</v>
      </c>
      <c r="Q48" s="52">
        <f t="shared" si="3"/>
        <v>77.981651376146786</v>
      </c>
      <c r="R48" s="48">
        <v>7</v>
      </c>
      <c r="S48" s="53">
        <f t="shared" si="4"/>
        <v>85</v>
      </c>
      <c r="T48" s="48">
        <v>96</v>
      </c>
      <c r="U48" s="48">
        <v>99</v>
      </c>
      <c r="V48" s="54">
        <f t="shared" si="5"/>
        <v>98.75</v>
      </c>
      <c r="W48" s="55">
        <f t="shared" si="6"/>
        <v>90.799520433694738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24</v>
      </c>
      <c r="C49" s="44">
        <v>2019115296</v>
      </c>
      <c r="D49" s="45" t="s">
        <v>61</v>
      </c>
      <c r="E49" s="46"/>
      <c r="F49" s="47">
        <f t="shared" si="0"/>
        <v>1.75</v>
      </c>
      <c r="G49" s="48">
        <v>119</v>
      </c>
      <c r="H49" s="48">
        <v>104</v>
      </c>
      <c r="I49" s="48">
        <v>164</v>
      </c>
      <c r="J49" s="49">
        <f t="shared" si="1"/>
        <v>93.97727272727272</v>
      </c>
      <c r="K49" s="48">
        <v>56</v>
      </c>
      <c r="L49" s="48">
        <v>32</v>
      </c>
      <c r="M49" s="50">
        <f t="shared" si="2"/>
        <v>86.666666666666657</v>
      </c>
      <c r="N49" s="51">
        <v>2</v>
      </c>
      <c r="O49" s="48">
        <v>6</v>
      </c>
      <c r="P49" s="48">
        <v>56</v>
      </c>
      <c r="Q49" s="52">
        <f t="shared" si="3"/>
        <v>79.357798165137609</v>
      </c>
      <c r="R49" s="48">
        <v>6</v>
      </c>
      <c r="S49" s="53">
        <f t="shared" si="4"/>
        <v>80</v>
      </c>
      <c r="T49" s="48">
        <v>97</v>
      </c>
      <c r="U49" s="48">
        <v>80</v>
      </c>
      <c r="V49" s="54">
        <f t="shared" si="5"/>
        <v>94.25</v>
      </c>
      <c r="W49" s="55">
        <f t="shared" si="6"/>
        <v>89.705184876285784</v>
      </c>
      <c r="X49" s="55">
        <f>VLOOKUP(W49,'Grade Range'!$A$2:$B$11,2)</f>
        <v>1.75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24</v>
      </c>
      <c r="C50" s="44">
        <v>2019115213</v>
      </c>
      <c r="D50" s="45" t="s">
        <v>62</v>
      </c>
      <c r="E50" s="46"/>
      <c r="F50" s="47">
        <f t="shared" si="0"/>
        <v>1.75</v>
      </c>
      <c r="G50" s="48">
        <v>82</v>
      </c>
      <c r="H50" s="48">
        <v>108</v>
      </c>
      <c r="I50" s="48">
        <v>194</v>
      </c>
      <c r="J50" s="49">
        <f t="shared" si="1"/>
        <v>93.636363636363626</v>
      </c>
      <c r="K50" s="48">
        <v>55</v>
      </c>
      <c r="L50" s="48">
        <v>42</v>
      </c>
      <c r="M50" s="50">
        <f t="shared" si="2"/>
        <v>90.416666666666657</v>
      </c>
      <c r="N50" s="51">
        <v>2</v>
      </c>
      <c r="O50" s="48">
        <v>5</v>
      </c>
      <c r="P50" s="48">
        <v>73</v>
      </c>
      <c r="Q50" s="52">
        <f t="shared" si="3"/>
        <v>86.697247706422019</v>
      </c>
      <c r="R50" s="48">
        <v>6</v>
      </c>
      <c r="S50" s="53">
        <f t="shared" si="4"/>
        <v>80</v>
      </c>
      <c r="T50" s="48">
        <v>86</v>
      </c>
      <c r="U50" s="48">
        <v>80</v>
      </c>
      <c r="V50" s="54">
        <f t="shared" si="5"/>
        <v>91.5</v>
      </c>
      <c r="W50" s="55">
        <f t="shared" si="6"/>
        <v>90.628829580205718</v>
      </c>
      <c r="X50" s="55">
        <f>VLOOKUP(W50,'Grade Range'!$A$2:$B$11,2)</f>
        <v>1.75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24</v>
      </c>
      <c r="C51" s="44">
        <v>2019115317</v>
      </c>
      <c r="D51" s="45" t="s">
        <v>63</v>
      </c>
      <c r="E51" s="46"/>
      <c r="F51" s="47">
        <f t="shared" si="0"/>
        <v>1.5</v>
      </c>
      <c r="G51" s="48">
        <v>102</v>
      </c>
      <c r="H51" s="48">
        <v>102</v>
      </c>
      <c r="I51" s="48">
        <v>168</v>
      </c>
      <c r="J51" s="49">
        <f t="shared" si="1"/>
        <v>92.27272727272728</v>
      </c>
      <c r="K51" s="48">
        <v>59</v>
      </c>
      <c r="L51" s="48">
        <v>31</v>
      </c>
      <c r="M51" s="50">
        <f t="shared" si="2"/>
        <v>87.5</v>
      </c>
      <c r="N51" s="51">
        <v>2</v>
      </c>
      <c r="O51" s="48">
        <v>6</v>
      </c>
      <c r="P51" s="48">
        <v>97</v>
      </c>
      <c r="Q51" s="52">
        <f t="shared" si="3"/>
        <v>98.165137614678898</v>
      </c>
      <c r="R51" s="48">
        <v>10</v>
      </c>
      <c r="S51" s="53">
        <f t="shared" si="4"/>
        <v>100</v>
      </c>
      <c r="T51" s="48">
        <v>94</v>
      </c>
      <c r="U51" s="48">
        <v>92</v>
      </c>
      <c r="V51" s="54">
        <f t="shared" si="5"/>
        <v>96.5</v>
      </c>
      <c r="W51" s="55">
        <f t="shared" si="6"/>
        <v>93.856588824020022</v>
      </c>
      <c r="X51" s="55">
        <f>VLOOKUP(W51,'Grade Range'!$A$2:$B$11,2)</f>
        <v>1.5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2019115121</v>
      </c>
      <c r="D52" s="45" t="s">
        <v>64</v>
      </c>
      <c r="E52" s="46"/>
      <c r="F52" s="47">
        <f t="shared" si="0"/>
        <v>1.75</v>
      </c>
      <c r="G52" s="48">
        <v>81</v>
      </c>
      <c r="H52" s="48">
        <v>105</v>
      </c>
      <c r="I52" s="48">
        <v>166</v>
      </c>
      <c r="J52" s="49">
        <f t="shared" si="1"/>
        <v>90</v>
      </c>
      <c r="K52" s="48">
        <v>43</v>
      </c>
      <c r="L52" s="48">
        <v>42</v>
      </c>
      <c r="M52" s="50">
        <f t="shared" si="2"/>
        <v>85.416666666666671</v>
      </c>
      <c r="N52" s="51">
        <v>2</v>
      </c>
      <c r="O52" s="48">
        <v>5</v>
      </c>
      <c r="P52" s="48">
        <v>87</v>
      </c>
      <c r="Q52" s="52">
        <f t="shared" si="3"/>
        <v>93.11926605504587</v>
      </c>
      <c r="R52" s="48">
        <v>6</v>
      </c>
      <c r="S52" s="53">
        <f t="shared" si="4"/>
        <v>80</v>
      </c>
      <c r="T52" s="48">
        <v>75</v>
      </c>
      <c r="U52" s="48">
        <v>82</v>
      </c>
      <c r="V52" s="54">
        <f t="shared" si="5"/>
        <v>89.25</v>
      </c>
      <c r="W52" s="55">
        <f t="shared" si="6"/>
        <v>88.826223241590213</v>
      </c>
      <c r="X52" s="55">
        <f>VLOOKUP(W52,'Grade Range'!$A$2:$B$11,2)</f>
        <v>1.75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2019115428</v>
      </c>
      <c r="D53" s="45" t="s">
        <v>65</v>
      </c>
      <c r="E53" s="46"/>
      <c r="F53" s="47">
        <f t="shared" si="0"/>
        <v>1.5</v>
      </c>
      <c r="G53" s="48">
        <v>119</v>
      </c>
      <c r="H53" s="48">
        <v>120</v>
      </c>
      <c r="I53" s="48">
        <v>163</v>
      </c>
      <c r="J53" s="49">
        <f t="shared" si="1"/>
        <v>95.681818181818187</v>
      </c>
      <c r="K53" s="48">
        <v>53</v>
      </c>
      <c r="L53" s="48">
        <v>33</v>
      </c>
      <c r="M53" s="50">
        <f t="shared" si="2"/>
        <v>85.833333333333343</v>
      </c>
      <c r="N53" s="51">
        <v>2</v>
      </c>
      <c r="O53" s="48">
        <v>7</v>
      </c>
      <c r="P53" s="48">
        <v>78</v>
      </c>
      <c r="Q53" s="52">
        <f t="shared" si="3"/>
        <v>89.908256880733944</v>
      </c>
      <c r="R53" s="48">
        <v>6</v>
      </c>
      <c r="S53" s="53">
        <f t="shared" si="4"/>
        <v>80</v>
      </c>
      <c r="T53" s="48">
        <v>88</v>
      </c>
      <c r="U53" s="48">
        <v>93</v>
      </c>
      <c r="V53" s="54">
        <f t="shared" si="5"/>
        <v>95.25</v>
      </c>
      <c r="W53" s="55">
        <f t="shared" si="6"/>
        <v>91.932450653322221</v>
      </c>
      <c r="X53" s="55">
        <f>VLOOKUP(W53,'Grade Range'!$A$2:$B$11,2)</f>
        <v>1.5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66</v>
      </c>
      <c r="G5" s="1"/>
      <c r="H5" s="1"/>
      <c r="I5" s="1"/>
      <c r="J5" s="1"/>
      <c r="K5" s="133"/>
      <c r="L5" s="131"/>
      <c r="M5" s="131"/>
      <c r="N5" s="13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67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4" t="s">
        <v>8</v>
      </c>
      <c r="D9" s="137" t="s">
        <v>9</v>
      </c>
      <c r="E9" s="8"/>
      <c r="F9" s="138" t="s">
        <v>10</v>
      </c>
      <c r="G9" s="144" t="s">
        <v>69</v>
      </c>
      <c r="H9" s="128"/>
      <c r="I9" s="144" t="s">
        <v>70</v>
      </c>
      <c r="J9" s="128"/>
      <c r="K9" s="144" t="s">
        <v>71</v>
      </c>
      <c r="L9" s="128"/>
      <c r="M9" s="144" t="s">
        <v>72</v>
      </c>
      <c r="N9" s="128"/>
      <c r="O9" s="69" t="s">
        <v>73</v>
      </c>
      <c r="P9" s="145" t="s">
        <v>74</v>
      </c>
      <c r="Q9" s="128"/>
      <c r="R9" s="145" t="s">
        <v>75</v>
      </c>
      <c r="S9" s="128"/>
      <c r="T9" s="145" t="s">
        <v>76</v>
      </c>
      <c r="U9" s="128"/>
      <c r="V9" s="145" t="s">
        <v>77</v>
      </c>
      <c r="W9" s="128"/>
      <c r="X9" s="145" t="s">
        <v>78</v>
      </c>
      <c r="Y9" s="128"/>
      <c r="Z9" s="145" t="s">
        <v>79</v>
      </c>
      <c r="AA9" s="128"/>
      <c r="AB9" s="145" t="s">
        <v>80</v>
      </c>
      <c r="AC9" s="128"/>
      <c r="AD9" s="145" t="s">
        <v>81</v>
      </c>
      <c r="AE9" s="128"/>
      <c r="AF9" s="145" t="s">
        <v>82</v>
      </c>
      <c r="AG9" s="128"/>
      <c r="AH9" s="69" t="s">
        <v>83</v>
      </c>
      <c r="AI9" s="129" t="s">
        <v>16</v>
      </c>
      <c r="AJ9" s="127"/>
      <c r="AK9" s="127"/>
      <c r="AL9" s="128"/>
    </row>
    <row r="10" spans="1:38" ht="12" customHeight="1" x14ac:dyDescent="0.25">
      <c r="A10" s="9"/>
      <c r="B10" s="10"/>
      <c r="C10" s="135"/>
      <c r="D10" s="135"/>
      <c r="E10" s="11"/>
      <c r="F10" s="135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70"/>
      <c r="P10" s="71">
        <v>1</v>
      </c>
      <c r="Q10" s="72"/>
      <c r="R10" s="71">
        <v>1</v>
      </c>
      <c r="S10" s="73" t="s">
        <v>18</v>
      </c>
      <c r="T10" s="71">
        <v>1</v>
      </c>
      <c r="U10" s="73" t="s">
        <v>18</v>
      </c>
      <c r="V10" s="71">
        <v>1</v>
      </c>
      <c r="W10" s="73" t="s">
        <v>18</v>
      </c>
      <c r="X10" s="71">
        <v>1</v>
      </c>
      <c r="Y10" s="72"/>
      <c r="Z10" s="71">
        <v>1</v>
      </c>
      <c r="AA10" s="73" t="s">
        <v>18</v>
      </c>
      <c r="AB10" s="71">
        <v>1</v>
      </c>
      <c r="AC10" s="73" t="s">
        <v>18</v>
      </c>
      <c r="AD10" s="71">
        <v>1</v>
      </c>
      <c r="AE10" s="73" t="s">
        <v>18</v>
      </c>
      <c r="AF10" s="71">
        <v>1</v>
      </c>
      <c r="AG10" s="73" t="s">
        <v>18</v>
      </c>
      <c r="AH10" s="70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6"/>
      <c r="D11" s="136"/>
      <c r="E11" s="21"/>
      <c r="F11" s="136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24</v>
      </c>
      <c r="C13" s="80"/>
      <c r="D13" s="81" t="s">
        <v>84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24</v>
      </c>
      <c r="C14" s="80"/>
      <c r="D14" s="57" t="s">
        <v>85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24</v>
      </c>
      <c r="C15" s="80"/>
      <c r="D15" s="57" t="s">
        <v>86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24</v>
      </c>
      <c r="C16" s="80"/>
      <c r="D16" s="57" t="s">
        <v>87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24</v>
      </c>
      <c r="C17" s="80"/>
      <c r="D17" s="57" t="s">
        <v>88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24</v>
      </c>
      <c r="C18" s="80"/>
      <c r="D18" s="57" t="s">
        <v>89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24</v>
      </c>
      <c r="C19" s="80"/>
      <c r="D19" s="57" t="s">
        <v>90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91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24</v>
      </c>
      <c r="C21" s="80"/>
      <c r="D21" s="57" t="s">
        <v>92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24</v>
      </c>
      <c r="C22" s="80"/>
      <c r="D22" s="57" t="s">
        <v>93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24</v>
      </c>
      <c r="C23" s="80"/>
      <c r="D23" s="57" t="s">
        <v>94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24</v>
      </c>
      <c r="C24" s="80"/>
      <c r="D24" s="57" t="s">
        <v>95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24</v>
      </c>
      <c r="C25" s="80"/>
      <c r="D25" s="57" t="s">
        <v>96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24</v>
      </c>
      <c r="C26" s="80"/>
      <c r="D26" s="57" t="s">
        <v>97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24</v>
      </c>
      <c r="C27" s="80"/>
      <c r="D27" s="57" t="s">
        <v>98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24</v>
      </c>
      <c r="C28" s="80"/>
      <c r="D28" s="57" t="s">
        <v>99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24</v>
      </c>
      <c r="C29" s="80"/>
      <c r="D29" s="57" t="s">
        <v>100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24</v>
      </c>
      <c r="C30" s="80"/>
      <c r="D30" s="57" t="s">
        <v>101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24</v>
      </c>
      <c r="C31" s="80"/>
      <c r="D31" s="57" t="s">
        <v>102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24</v>
      </c>
      <c r="C32" s="80"/>
      <c r="D32" s="57" t="s">
        <v>103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24</v>
      </c>
      <c r="C33" s="80"/>
      <c r="D33" s="57" t="s">
        <v>104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24</v>
      </c>
      <c r="C34" s="80"/>
      <c r="D34" s="57" t="s">
        <v>105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24</v>
      </c>
      <c r="C35" s="80"/>
      <c r="D35" s="57" t="s">
        <v>106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24</v>
      </c>
      <c r="C36" s="80"/>
      <c r="D36" s="57" t="s">
        <v>107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24</v>
      </c>
      <c r="C37" s="80"/>
      <c r="D37" s="57" t="s">
        <v>108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24</v>
      </c>
      <c r="C38" s="80"/>
      <c r="D38" s="57" t="s">
        <v>109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24</v>
      </c>
      <c r="C39" s="80"/>
      <c r="D39" s="57" t="s">
        <v>110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24</v>
      </c>
      <c r="C40" s="80"/>
      <c r="D40" s="57" t="s">
        <v>111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24</v>
      </c>
      <c r="C41" s="80"/>
      <c r="D41" s="57" t="s">
        <v>112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24</v>
      </c>
      <c r="C42" s="80"/>
      <c r="D42" s="57" t="s">
        <v>113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24</v>
      </c>
      <c r="C43" s="80"/>
      <c r="D43" s="57" t="s">
        <v>114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24</v>
      </c>
      <c r="C44" s="80"/>
      <c r="D44" s="96" t="s">
        <v>115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24</v>
      </c>
      <c r="C45" s="80"/>
      <c r="D45" s="96" t="s">
        <v>116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2" t="s">
        <v>117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119</v>
      </c>
      <c r="Q49" s="5"/>
      <c r="R49" s="5"/>
      <c r="S49" s="5"/>
      <c r="T49" s="5"/>
      <c r="U49" s="5"/>
      <c r="V49" s="5"/>
      <c r="W49" s="5"/>
      <c r="X49" s="5"/>
      <c r="Y49" s="5" t="s">
        <v>120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39" t="s">
        <v>121</v>
      </c>
      <c r="E51" s="131"/>
      <c r="F51" s="131"/>
      <c r="G51" s="131"/>
      <c r="H51" s="5"/>
      <c r="I51" s="5"/>
      <c r="J51" s="139"/>
      <c r="K51" s="131"/>
      <c r="L51" s="131"/>
      <c r="M51" s="131"/>
      <c r="N51" s="5"/>
      <c r="O51" s="5"/>
      <c r="P51" s="139" t="s">
        <v>122</v>
      </c>
      <c r="Q51" s="131"/>
      <c r="R51" s="131"/>
      <c r="S51" s="131"/>
      <c r="T51" s="131"/>
      <c r="U51" s="131"/>
      <c r="V51" s="5"/>
      <c r="W51" s="5"/>
      <c r="X51" s="5"/>
      <c r="Y51" s="112" t="s">
        <v>123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3"/>
      <c r="AJ51" s="131"/>
      <c r="AK51" s="131"/>
      <c r="AL51" s="5"/>
    </row>
    <row r="52" spans="1:38" ht="27" customHeight="1" x14ac:dyDescent="0.25">
      <c r="A52" s="114"/>
      <c r="B52" s="114"/>
      <c r="C52" s="114"/>
      <c r="D52" s="141" t="s">
        <v>124</v>
      </c>
      <c r="E52" s="131"/>
      <c r="F52" s="131"/>
      <c r="G52" s="131"/>
      <c r="H52" s="114"/>
      <c r="I52" s="114"/>
      <c r="J52" s="140"/>
      <c r="K52" s="131"/>
      <c r="L52" s="131"/>
      <c r="M52" s="131"/>
      <c r="N52" s="114"/>
      <c r="O52" s="114"/>
      <c r="P52" s="140" t="s">
        <v>125</v>
      </c>
      <c r="Q52" s="131"/>
      <c r="R52" s="131"/>
      <c r="S52" s="131"/>
      <c r="T52" s="131"/>
      <c r="U52" s="131"/>
      <c r="V52" s="114"/>
      <c r="W52" s="114"/>
      <c r="X52" s="114"/>
      <c r="Y52" s="114" t="s">
        <v>126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1"/>
      <c r="AJ52" s="131"/>
      <c r="AK52" s="131"/>
      <c r="AL52" s="114"/>
    </row>
    <row r="53" spans="1:38" ht="27" customHeight="1" x14ac:dyDescent="0.25">
      <c r="A53" s="114"/>
      <c r="B53" s="114"/>
      <c r="C53" s="114"/>
      <c r="D53" s="141"/>
      <c r="E53" s="131"/>
      <c r="F53" s="131"/>
      <c r="G53" s="131"/>
      <c r="H53" s="114"/>
      <c r="I53" s="114"/>
      <c r="J53" s="140"/>
      <c r="K53" s="131"/>
      <c r="L53" s="131"/>
      <c r="M53" s="131"/>
      <c r="N53" s="114"/>
      <c r="O53" s="114"/>
      <c r="P53" s="114"/>
      <c r="Q53" s="114"/>
      <c r="R53" s="114"/>
      <c r="S53" s="140"/>
      <c r="T53" s="131"/>
      <c r="U53" s="131"/>
      <c r="V53" s="131"/>
      <c r="W53" s="114"/>
      <c r="X53" s="114"/>
      <c r="Y53" s="114"/>
      <c r="Z53" s="114"/>
      <c r="AA53" s="140"/>
      <c r="AB53" s="131"/>
      <c r="AC53" s="131"/>
      <c r="AD53" s="131"/>
      <c r="AE53" s="114"/>
      <c r="AF53" s="114"/>
      <c r="AG53" s="114"/>
      <c r="AH53" s="114"/>
      <c r="AI53" s="141"/>
      <c r="AJ53" s="131"/>
      <c r="AK53" s="131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127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128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129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130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131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132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133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134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135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136</v>
      </c>
      <c r="B1" s="125" t="s">
        <v>137</v>
      </c>
      <c r="C1" s="125" t="s">
        <v>138</v>
      </c>
      <c r="D1" s="125" t="s">
        <v>139</v>
      </c>
      <c r="E1" s="125" t="s">
        <v>140</v>
      </c>
      <c r="F1" s="125" t="s">
        <v>141</v>
      </c>
      <c r="G1" s="125" t="s">
        <v>142</v>
      </c>
      <c r="H1" s="125" t="s">
        <v>143</v>
      </c>
      <c r="I1" s="125" t="s">
        <v>144</v>
      </c>
      <c r="J1" s="125" t="s">
        <v>145</v>
      </c>
      <c r="K1" s="125" t="s">
        <v>146</v>
      </c>
      <c r="L1" s="125" t="s">
        <v>147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2022-11-10T23:03:39Z</dcterms:modified>
</cp:coreProperties>
</file>