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C\"/>
    </mc:Choice>
  </mc:AlternateContent>
  <xr:revisionPtr revIDLastSave="0" documentId="13_ncr:1_{8D2B8988-519F-4A40-B844-608EE66F9A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<sst xmlns="http://schemas.openxmlformats.org/spreadsheetml/2006/main" count="227" uniqueCount="140">
  <si>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</si>
  <si>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</si>
  <si>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</si>
  <si>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</si>
  <si>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</si>
  <si>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</si>
  <si>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</si>
  <si>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</si>
  <si>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</si>
  <si>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</si>
  <si>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</si>
  <si>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</si>
  <si>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</si>
  <si>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</si>
  <si>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</si>
  <si>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</si>
  <si>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</si>
  <si>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</si>
  <si>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</si>
  <si>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</si>
  <si>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</si>
  <si>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</si>
  <si>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</si>
  <si>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</si>
  <si>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</si>
  <si>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</si>
  <si>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</si>
  <si>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</si>
  <si>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</si>
  <si>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</si>
  <si>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</si>
  <si>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</si>
  <si>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</si>
  <si>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</si>
  <si>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</si>
  <si>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</si>
  <si>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</si>
  <si>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</si>
  <si>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</si>
  <si>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</si>
  <si>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</si>
  <si>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</si>
  <si>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</si>
  <si>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</si>
  <si>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</si>
  <si>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</si>
  <si>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</si>
  <si>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</si>
  <si>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</si>
  <si>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</si>
  <si>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</si>
  <si>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</si>
  <si>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</si>
  <si>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</si>
  <si>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</si>
  <si>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</si>
  <si>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</si>
  <si>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</si>
  <si>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</si>
  <si>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</si>
  <si>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</si>
  <si>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</si>
  <si>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</si>
  <si>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</si>
  <si>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</si>
  <si>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</si>
  <si>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</si>
  <si>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</si>
  <si>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</si>
  <si>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</si>
  <si>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</si>
  <si>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</si>
  <si>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</si>
  <si>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</si>
  <si>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</si>
  <si>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</si>
  <si>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</si>
  <si>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</si>
  <si>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</si>
  <si>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</si>
  <si>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</si>
  <si>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</si>
  <si>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</si>
  <si>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</si>
  <si>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</si>
  <si>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</si>
  <si>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</si>
  <si>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</si>
  <si>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</si>
  <si>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</si>
  <si>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</si>
  <si>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</si>
  <si>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</si>
  <si>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</si>
  <si>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</si>
  <si>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</si>
  <si>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</si>
  <si>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</si>
  <si>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</si>
  <si>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</si>
  <si>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</si>
  <si>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</si>
  <si>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</si>
  <si>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</si>
  <si>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</si>
  <si>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</si>
  <si>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</si>
  <si>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</si>
  <si>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</si>
  <si>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</si>
  <si>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</si>
  <si>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</si>
  <si>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</si>
  <si>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</si>
  <si>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</si>
  <si>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</si>
  <si>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</si>
  <si>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</si>
  <si>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</si>
  <si>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</si>
  <si>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</si>
  <si>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</si>
  <si>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</si>
  <si>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</si>
  <si>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</si>
  <si>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</si>
  <si>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</si>
  <si>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</si>
  <si>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</si>
  <si>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</si>
  <si>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</si>
  <si>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</si>
  <si>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</si>
  <si>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</si>
  <si>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</si>
  <si>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</si>
  <si>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</si>
  <si>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 xml:space="preserve">Art Appreciation </t>
  </si>
  <si>
    <t>1st SEMESTER SY 2022- 2023</t>
  </si>
  <si>
    <t>AAP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</si>
</sst>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4" zoomScale="140" zoomScaleNormal="140" workbookViewId="0">
      <pane xSplit="5" topLeftCell="Q1" activePane="topRight" state="frozen"/>
      <selection pane="topRight" activeCell="Y29" sqref="Y29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138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139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1.5</v>
      </c>
      <c r="G13" s="49">
        <v>109</v>
      </c>
      <c r="H13" s="49">
        <v>97</v>
      </c>
      <c r="I13" s="49">
        <v>195</v>
      </c>
      <c r="J13" s="50">
        <f t="shared" ref="J13:J43" si="1">SUM(G13:I13)/SUM($G$11:$I$11)*50+50</f>
        <v>95.568181818181813</v>
      </c>
      <c r="K13" s="49">
        <v>41</v>
      </c>
      <c r="L13" s="49">
        <v>49</v>
      </c>
      <c r="M13" s="51">
        <f t="shared" ref="M13:M43" si="2">SUM(K13:L13)/SUM($K$11:$L$11)*50+50</f>
        <v>87.5</v>
      </c>
      <c r="N13" s="52">
        <v>2</v>
      </c>
      <c r="O13" s="49">
        <v>7</v>
      </c>
      <c r="P13" s="49">
        <v>73</v>
      </c>
      <c r="Q13" s="53">
        <f t="shared" ref="Q13:Q43" si="3">SUM(N13:P13)/SUM($N$11:$P$11)*50+50</f>
        <v>87.614678899082577</v>
      </c>
      <c r="R13" s="49">
        <v>5</v>
      </c>
      <c r="S13" s="54">
        <f t="shared" ref="S13:S43" si="4">SUM(R13)/SUM($R$11)*50+50</f>
        <v>75</v>
      </c>
      <c r="T13" s="49">
        <v>92</v>
      </c>
      <c r="U13" s="49">
        <v>95</v>
      </c>
      <c r="V13" s="55">
        <f t="shared" ref="V13:V43" si="5">(T13/$T$11*50+50)*0.5+(U13/$U$11*50+50)*0.5</f>
        <v>96.75</v>
      </c>
      <c r="W13" s="56">
        <f t="shared" ref="W13:W43" si="6">(J13*0.3)+(M13*0.2)+(Q13*0.15)+(S13*0.05)+(V13*0.3)</f>
        <v>92.087656380316929</v>
      </c>
      <c r="X13" s="56">
        <f>VLOOKUP(W13,'Grade Range'!$A$2:$B$11,2)</f>
        <v>1.5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</v>
      </c>
      <c r="G14" s="49">
        <v>103</v>
      </c>
      <c r="H14" s="49">
        <v>100</v>
      </c>
      <c r="I14" s="49">
        <v>161</v>
      </c>
      <c r="J14" s="50">
        <f t="shared" si="1"/>
        <v>91.363636363636374</v>
      </c>
      <c r="K14" s="49">
        <v>33</v>
      </c>
      <c r="L14" s="49">
        <v>51</v>
      </c>
      <c r="M14" s="51">
        <f t="shared" si="2"/>
        <v>85</v>
      </c>
      <c r="N14" s="52">
        <v>2</v>
      </c>
      <c r="O14" s="49">
        <v>5</v>
      </c>
      <c r="P14" s="49">
        <v>94</v>
      </c>
      <c r="Q14" s="53">
        <f t="shared" si="3"/>
        <v>96.330275229357795</v>
      </c>
      <c r="R14" s="49">
        <v>7</v>
      </c>
      <c r="S14" s="54">
        <f t="shared" si="4"/>
        <v>85</v>
      </c>
      <c r="T14" s="49">
        <v>80</v>
      </c>
      <c r="U14" s="49">
        <v>51</v>
      </c>
      <c r="V14" s="55">
        <f t="shared" si="5"/>
        <v>82.75</v>
      </c>
      <c r="W14" s="56">
        <f t="shared" si="6"/>
        <v>87.933632193494574</v>
      </c>
      <c r="X14" s="56">
        <f>VLOOKUP(W14,'Grade Range'!$A$2:$B$11,2)</f>
        <v>2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</v>
      </c>
      <c r="G15" s="49">
        <v>66</v>
      </c>
      <c r="H15" s="49">
        <v>90</v>
      </c>
      <c r="I15" s="49">
        <v>186</v>
      </c>
      <c r="J15" s="50">
        <f t="shared" si="1"/>
        <v>88.86363636363636</v>
      </c>
      <c r="K15" s="49">
        <v>59</v>
      </c>
      <c r="L15" s="49">
        <v>44</v>
      </c>
      <c r="M15" s="51">
        <f t="shared" si="2"/>
        <v>92.916666666666657</v>
      </c>
      <c r="N15" s="52">
        <v>2</v>
      </c>
      <c r="O15" s="49">
        <v>6</v>
      </c>
      <c r="P15" s="49">
        <v>53</v>
      </c>
      <c r="Q15" s="53">
        <f t="shared" si="3"/>
        <v>77.981651376146786</v>
      </c>
      <c r="R15" s="49">
        <v>9</v>
      </c>
      <c r="S15" s="54">
        <f t="shared" si="4"/>
        <v>95</v>
      </c>
      <c r="T15" s="49">
        <v>85</v>
      </c>
      <c r="U15" s="49">
        <v>59</v>
      </c>
      <c r="V15" s="55">
        <f t="shared" si="5"/>
        <v>86</v>
      </c>
      <c r="W15" s="56">
        <f t="shared" si="6"/>
        <v>87.489671948846251</v>
      </c>
      <c r="X15" s="56">
        <f>VLOOKUP(W15,'Grade Range'!$A$2:$B$11,2)</f>
        <v>2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2.25</v>
      </c>
      <c r="G16" s="49">
        <v>81</v>
      </c>
      <c r="H16" s="49">
        <v>114</v>
      </c>
      <c r="I16" s="49">
        <v>137</v>
      </c>
      <c r="J16" s="50">
        <f t="shared" si="1"/>
        <v>87.72727272727272</v>
      </c>
      <c r="K16" s="49">
        <v>36</v>
      </c>
      <c r="L16" s="49">
        <v>30</v>
      </c>
      <c r="M16" s="51">
        <f t="shared" si="2"/>
        <v>77.5</v>
      </c>
      <c r="N16" s="52">
        <v>2</v>
      </c>
      <c r="O16" s="49">
        <v>6</v>
      </c>
      <c r="P16" s="49">
        <v>81</v>
      </c>
      <c r="Q16" s="53">
        <f t="shared" si="3"/>
        <v>90.825688073394502</v>
      </c>
      <c r="R16" s="49">
        <v>6</v>
      </c>
      <c r="S16" s="54">
        <f t="shared" si="4"/>
        <v>80</v>
      </c>
      <c r="T16" s="49">
        <v>62</v>
      </c>
      <c r="U16" s="49">
        <v>66</v>
      </c>
      <c r="V16" s="55">
        <f t="shared" si="5"/>
        <v>82</v>
      </c>
      <c r="W16" s="56">
        <f t="shared" si="6"/>
        <v>84.042035029190984</v>
      </c>
      <c r="X16" s="56">
        <f>VLOOKUP(W16,'Grade Range'!$A$2:$B$11,2)</f>
        <v>2.25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2.25</v>
      </c>
      <c r="G17" s="49">
        <v>75</v>
      </c>
      <c r="H17" s="49">
        <v>75</v>
      </c>
      <c r="I17" s="49">
        <v>187</v>
      </c>
      <c r="J17" s="50">
        <f t="shared" si="1"/>
        <v>88.295454545454547</v>
      </c>
      <c r="K17" s="49">
        <v>32</v>
      </c>
      <c r="L17" s="49">
        <v>31</v>
      </c>
      <c r="M17" s="51">
        <f t="shared" si="2"/>
        <v>76.25</v>
      </c>
      <c r="N17" s="52">
        <v>2</v>
      </c>
      <c r="O17" s="49">
        <v>6</v>
      </c>
      <c r="P17" s="49">
        <v>61</v>
      </c>
      <c r="Q17" s="53">
        <f t="shared" si="3"/>
        <v>81.651376146788991</v>
      </c>
      <c r="R17" s="49">
        <v>6</v>
      </c>
      <c r="S17" s="54">
        <f t="shared" si="4"/>
        <v>80</v>
      </c>
      <c r="T17" s="49">
        <v>72</v>
      </c>
      <c r="U17" s="49">
        <v>78</v>
      </c>
      <c r="V17" s="55">
        <f t="shared" si="5"/>
        <v>87.5</v>
      </c>
      <c r="W17" s="56">
        <f t="shared" si="6"/>
        <v>84.236342785654699</v>
      </c>
      <c r="X17" s="56">
        <f>VLOOKUP(W17,'Grade Range'!$A$2:$B$11,2)</f>
        <v>2.25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1.75</v>
      </c>
      <c r="G18" s="49">
        <v>73</v>
      </c>
      <c r="H18" s="49">
        <v>99</v>
      </c>
      <c r="I18" s="49">
        <v>135</v>
      </c>
      <c r="J18" s="50">
        <f t="shared" si="1"/>
        <v>84.88636363636364</v>
      </c>
      <c r="K18" s="49">
        <v>30</v>
      </c>
      <c r="L18" s="49">
        <v>60</v>
      </c>
      <c r="M18" s="51">
        <f t="shared" si="2"/>
        <v>87.5</v>
      </c>
      <c r="N18" s="52">
        <v>2</v>
      </c>
      <c r="O18" s="49">
        <v>4</v>
      </c>
      <c r="P18" s="49">
        <v>82</v>
      </c>
      <c r="Q18" s="53">
        <f t="shared" si="3"/>
        <v>90.366972477064223</v>
      </c>
      <c r="R18" s="49">
        <v>6</v>
      </c>
      <c r="S18" s="54">
        <f t="shared" si="4"/>
        <v>80</v>
      </c>
      <c r="T18" s="49">
        <v>87</v>
      </c>
      <c r="U18" s="49">
        <v>86</v>
      </c>
      <c r="V18" s="55">
        <f t="shared" si="5"/>
        <v>93.25</v>
      </c>
      <c r="W18" s="56">
        <f t="shared" si="6"/>
        <v>88.49595496246873</v>
      </c>
      <c r="X18" s="56">
        <f>VLOOKUP(W18,'Grade Range'!$A$2:$B$11,2)</f>
        <v>1.75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2.25</v>
      </c>
      <c r="G19" s="49">
        <v>64</v>
      </c>
      <c r="H19" s="49">
        <v>116</v>
      </c>
      <c r="I19" s="49">
        <v>116</v>
      </c>
      <c r="J19" s="50">
        <f t="shared" si="1"/>
        <v>83.636363636363626</v>
      </c>
      <c r="K19" s="49">
        <v>37</v>
      </c>
      <c r="L19" s="49">
        <v>31</v>
      </c>
      <c r="M19" s="51">
        <f t="shared" si="2"/>
        <v>78.333333333333329</v>
      </c>
      <c r="N19" s="52">
        <v>2</v>
      </c>
      <c r="O19" s="49">
        <v>7</v>
      </c>
      <c r="P19" s="49">
        <v>83</v>
      </c>
      <c r="Q19" s="53">
        <f t="shared" si="3"/>
        <v>92.201834862385326</v>
      </c>
      <c r="R19" s="49">
        <v>9</v>
      </c>
      <c r="S19" s="54">
        <f t="shared" si="4"/>
        <v>95</v>
      </c>
      <c r="T19" s="49">
        <v>82</v>
      </c>
      <c r="U19" s="49">
        <v>56</v>
      </c>
      <c r="V19" s="55">
        <f t="shared" si="5"/>
        <v>84.5</v>
      </c>
      <c r="W19" s="56">
        <f t="shared" si="6"/>
        <v>84.68785098693354</v>
      </c>
      <c r="X19" s="56">
        <f>VLOOKUP(W19,'Grade Range'!$A$2:$B$11,2)</f>
        <v>2.25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2.25</v>
      </c>
      <c r="G20" s="49">
        <v>70</v>
      </c>
      <c r="H20" s="49">
        <v>96</v>
      </c>
      <c r="I20" s="49">
        <v>123</v>
      </c>
      <c r="J20" s="50">
        <f t="shared" si="1"/>
        <v>82.840909090909093</v>
      </c>
      <c r="K20" s="49">
        <v>46</v>
      </c>
      <c r="L20" s="49">
        <v>46</v>
      </c>
      <c r="M20" s="51">
        <f t="shared" si="2"/>
        <v>88.333333333333343</v>
      </c>
      <c r="N20" s="52">
        <v>2</v>
      </c>
      <c r="O20" s="49">
        <v>5</v>
      </c>
      <c r="P20" s="49">
        <v>59</v>
      </c>
      <c r="Q20" s="53">
        <f t="shared" si="3"/>
        <v>80.275229357798167</v>
      </c>
      <c r="R20" s="49">
        <v>9</v>
      </c>
      <c r="S20" s="54">
        <f t="shared" si="4"/>
        <v>95</v>
      </c>
      <c r="T20" s="49">
        <v>67</v>
      </c>
      <c r="U20" s="49">
        <v>53</v>
      </c>
      <c r="V20" s="55">
        <f t="shared" si="5"/>
        <v>80</v>
      </c>
      <c r="W20" s="56">
        <f t="shared" si="6"/>
        <v>83.310223797609112</v>
      </c>
      <c r="X20" s="56">
        <f>VLOOKUP(W20,'Grade Range'!$A$2:$B$11,2)</f>
        <v>2.25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1.75</v>
      </c>
      <c r="G21" s="49">
        <v>94</v>
      </c>
      <c r="H21" s="49">
        <v>111</v>
      </c>
      <c r="I21" s="49">
        <v>198</v>
      </c>
      <c r="J21" s="50">
        <f t="shared" si="1"/>
        <v>95.795454545454547</v>
      </c>
      <c r="K21" s="49">
        <v>40</v>
      </c>
      <c r="L21" s="49">
        <v>42</v>
      </c>
      <c r="M21" s="51">
        <f t="shared" si="2"/>
        <v>84.166666666666657</v>
      </c>
      <c r="N21" s="52">
        <v>2</v>
      </c>
      <c r="O21" s="49">
        <v>4</v>
      </c>
      <c r="P21" s="49">
        <v>58</v>
      </c>
      <c r="Q21" s="53">
        <f t="shared" si="3"/>
        <v>79.357798165137609</v>
      </c>
      <c r="R21" s="49">
        <v>9</v>
      </c>
      <c r="S21" s="54">
        <f t="shared" si="4"/>
        <v>95</v>
      </c>
      <c r="T21" s="49">
        <v>81</v>
      </c>
      <c r="U21" s="49">
        <v>63</v>
      </c>
      <c r="V21" s="55">
        <f t="shared" si="5"/>
        <v>86</v>
      </c>
      <c r="W21" s="56">
        <f t="shared" si="6"/>
        <v>88.025639421740337</v>
      </c>
      <c r="X21" s="56">
        <f>VLOOKUP(W21,'Grade Range'!$A$2:$B$11,2)</f>
        <v>1.75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2.25</v>
      </c>
      <c r="G22" s="49">
        <v>85</v>
      </c>
      <c r="H22" s="49">
        <v>80</v>
      </c>
      <c r="I22" s="49">
        <v>102</v>
      </c>
      <c r="J22" s="50">
        <f t="shared" si="1"/>
        <v>80.340909090909093</v>
      </c>
      <c r="K22" s="49">
        <v>34</v>
      </c>
      <c r="L22" s="49">
        <v>40</v>
      </c>
      <c r="M22" s="51">
        <f t="shared" si="2"/>
        <v>80.833333333333343</v>
      </c>
      <c r="N22" s="52">
        <v>2</v>
      </c>
      <c r="O22" s="49">
        <v>4</v>
      </c>
      <c r="P22" s="49">
        <v>52</v>
      </c>
      <c r="Q22" s="53">
        <f t="shared" si="3"/>
        <v>76.605504587155963</v>
      </c>
      <c r="R22" s="49">
        <v>9</v>
      </c>
      <c r="S22" s="54">
        <f t="shared" si="4"/>
        <v>95</v>
      </c>
      <c r="T22" s="49">
        <v>64</v>
      </c>
      <c r="U22" s="49">
        <v>87</v>
      </c>
      <c r="V22" s="55">
        <f t="shared" si="5"/>
        <v>87.75</v>
      </c>
      <c r="W22" s="56">
        <f t="shared" si="6"/>
        <v>82.83476508201278</v>
      </c>
      <c r="X22" s="56">
        <f>VLOOKUP(W22,'Grade Range'!$A$2:$B$11,2)</f>
        <v>2.25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1.75</v>
      </c>
      <c r="G23" s="49">
        <v>87</v>
      </c>
      <c r="H23" s="49">
        <v>110</v>
      </c>
      <c r="I23" s="49">
        <v>174</v>
      </c>
      <c r="J23" s="50">
        <f t="shared" si="1"/>
        <v>92.159090909090907</v>
      </c>
      <c r="K23" s="49">
        <v>58</v>
      </c>
      <c r="L23" s="49">
        <v>45</v>
      </c>
      <c r="M23" s="51">
        <f t="shared" si="2"/>
        <v>92.916666666666657</v>
      </c>
      <c r="N23" s="52">
        <v>2</v>
      </c>
      <c r="O23" s="49">
        <v>4</v>
      </c>
      <c r="P23" s="49">
        <v>91</v>
      </c>
      <c r="Q23" s="53">
        <f t="shared" si="3"/>
        <v>94.495412844036707</v>
      </c>
      <c r="R23" s="49">
        <v>5</v>
      </c>
      <c r="S23" s="54">
        <f t="shared" si="4"/>
        <v>75</v>
      </c>
      <c r="T23" s="49">
        <v>89</v>
      </c>
      <c r="U23" s="49">
        <v>60</v>
      </c>
      <c r="V23" s="55">
        <f t="shared" si="5"/>
        <v>87.25</v>
      </c>
      <c r="W23" s="56">
        <f t="shared" si="6"/>
        <v>90.330372532666104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1.5</v>
      </c>
      <c r="G24" s="49">
        <v>90</v>
      </c>
      <c r="H24" s="49">
        <v>92</v>
      </c>
      <c r="I24" s="49">
        <v>182</v>
      </c>
      <c r="J24" s="50">
        <f t="shared" si="1"/>
        <v>91.363636363636374</v>
      </c>
      <c r="K24" s="49">
        <v>52</v>
      </c>
      <c r="L24" s="49">
        <v>49</v>
      </c>
      <c r="M24" s="51">
        <f t="shared" si="2"/>
        <v>92.083333333333343</v>
      </c>
      <c r="N24" s="52">
        <v>2</v>
      </c>
      <c r="O24" s="49">
        <v>4</v>
      </c>
      <c r="P24" s="49">
        <v>99</v>
      </c>
      <c r="Q24" s="53">
        <f t="shared" si="3"/>
        <v>98.165137614678898</v>
      </c>
      <c r="R24" s="49">
        <v>10</v>
      </c>
      <c r="S24" s="54">
        <f t="shared" si="4"/>
        <v>100</v>
      </c>
      <c r="T24" s="49">
        <v>56</v>
      </c>
      <c r="U24" s="49">
        <v>91</v>
      </c>
      <c r="V24" s="55">
        <f t="shared" si="5"/>
        <v>86.75</v>
      </c>
      <c r="W24" s="56">
        <f t="shared" si="6"/>
        <v>91.575528217959402</v>
      </c>
      <c r="X24" s="56">
        <f>VLOOKUP(W24,'Grade Range'!$A$2:$B$11,2)</f>
        <v>1.5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5</v>
      </c>
      <c r="G25" s="49">
        <v>34</v>
      </c>
      <c r="H25" s="49">
        <v>40</v>
      </c>
      <c r="I25" s="49">
        <v>15</v>
      </c>
      <c r="J25" s="50">
        <f t="shared" si="1"/>
        <v>60.11363636363636</v>
      </c>
      <c r="K25" s="49">
        <v>25</v>
      </c>
      <c r="L25" s="49">
        <v>20</v>
      </c>
      <c r="M25" s="51">
        <f t="shared" si="2"/>
        <v>68.75</v>
      </c>
      <c r="N25" s="52">
        <v>2</v>
      </c>
      <c r="O25" s="49">
        <v>2</v>
      </c>
      <c r="P25" s="49">
        <v>28</v>
      </c>
      <c r="Q25" s="53">
        <f t="shared" si="3"/>
        <v>64.678899082568805</v>
      </c>
      <c r="R25" s="49">
        <v>4</v>
      </c>
      <c r="S25" s="54">
        <f t="shared" si="4"/>
        <v>70</v>
      </c>
      <c r="T25" s="49">
        <v>22</v>
      </c>
      <c r="U25" s="49">
        <v>90</v>
      </c>
      <c r="V25" s="55">
        <f t="shared" si="5"/>
        <v>78</v>
      </c>
      <c r="W25" s="56">
        <f t="shared" si="6"/>
        <v>68.385925771476224</v>
      </c>
      <c r="X25" s="56">
        <f>VLOOKUP(W25,'Grade Range'!$A$2:$B$11,2)</f>
        <v>5</v>
      </c>
      <c r="Y25" s="56" t="str">
        <f t="shared" si="7"/>
        <v>Failed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</v>
      </c>
      <c r="G26" s="49">
        <v>74</v>
      </c>
      <c r="H26" s="49">
        <v>86</v>
      </c>
      <c r="I26" s="49">
        <v>133</v>
      </c>
      <c r="J26" s="50">
        <f t="shared" si="1"/>
        <v>83.295454545454547</v>
      </c>
      <c r="K26" s="49">
        <v>39</v>
      </c>
      <c r="L26" s="49">
        <v>55</v>
      </c>
      <c r="M26" s="51">
        <f t="shared" si="2"/>
        <v>89.166666666666657</v>
      </c>
      <c r="N26" s="52">
        <v>2</v>
      </c>
      <c r="O26" s="49">
        <v>7</v>
      </c>
      <c r="P26" s="49">
        <v>56</v>
      </c>
      <c r="Q26" s="53">
        <f t="shared" si="3"/>
        <v>79.816513761467888</v>
      </c>
      <c r="R26" s="49">
        <v>10</v>
      </c>
      <c r="S26" s="54">
        <f t="shared" si="4"/>
        <v>100</v>
      </c>
      <c r="T26" s="49">
        <v>74</v>
      </c>
      <c r="U26" s="49">
        <v>100</v>
      </c>
      <c r="V26" s="55">
        <f t="shared" si="5"/>
        <v>93.5</v>
      </c>
      <c r="W26" s="56">
        <f t="shared" si="6"/>
        <v>87.844446761189872</v>
      </c>
      <c r="X26" s="56">
        <f>VLOOKUP(W26,'Grade Range'!$A$2:$B$11,2)</f>
        <v>2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</v>
      </c>
      <c r="G27" s="49">
        <v>69</v>
      </c>
      <c r="H27" s="49">
        <v>95</v>
      </c>
      <c r="I27" s="49">
        <v>194</v>
      </c>
      <c r="J27" s="50">
        <f t="shared" si="1"/>
        <v>90.681818181818187</v>
      </c>
      <c r="K27" s="49">
        <v>45</v>
      </c>
      <c r="L27" s="49">
        <v>39</v>
      </c>
      <c r="M27" s="51">
        <f t="shared" si="2"/>
        <v>85</v>
      </c>
      <c r="N27" s="52">
        <v>2</v>
      </c>
      <c r="O27" s="49">
        <v>6</v>
      </c>
      <c r="P27" s="49">
        <v>76</v>
      </c>
      <c r="Q27" s="53">
        <f t="shared" si="3"/>
        <v>88.532110091743121</v>
      </c>
      <c r="R27" s="49">
        <v>10</v>
      </c>
      <c r="S27" s="54">
        <f t="shared" si="4"/>
        <v>100</v>
      </c>
      <c r="T27" s="49">
        <v>50</v>
      </c>
      <c r="U27" s="49">
        <v>70</v>
      </c>
      <c r="V27" s="55">
        <f t="shared" si="5"/>
        <v>80</v>
      </c>
      <c r="W27" s="56">
        <f t="shared" si="6"/>
        <v>86.484361968306928</v>
      </c>
      <c r="X27" s="56">
        <f>VLOOKUP(W27,'Grade Range'!$A$2:$B$11,2)</f>
        <v>2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1.75</v>
      </c>
      <c r="G28" s="49">
        <v>95</v>
      </c>
      <c r="H28" s="49">
        <v>87</v>
      </c>
      <c r="I28" s="49">
        <v>145</v>
      </c>
      <c r="J28" s="50">
        <f t="shared" si="1"/>
        <v>87.159090909090907</v>
      </c>
      <c r="K28" s="49">
        <v>43</v>
      </c>
      <c r="L28" s="49">
        <v>36</v>
      </c>
      <c r="M28" s="51">
        <f t="shared" si="2"/>
        <v>82.916666666666657</v>
      </c>
      <c r="N28" s="52">
        <v>2</v>
      </c>
      <c r="O28" s="49">
        <v>4</v>
      </c>
      <c r="P28" s="49">
        <v>74</v>
      </c>
      <c r="Q28" s="53">
        <f t="shared" si="3"/>
        <v>86.697247706422019</v>
      </c>
      <c r="R28" s="49">
        <v>8</v>
      </c>
      <c r="S28" s="54">
        <f t="shared" si="4"/>
        <v>90</v>
      </c>
      <c r="T28" s="49">
        <v>91</v>
      </c>
      <c r="U28" s="49">
        <v>94</v>
      </c>
      <c r="V28" s="55">
        <f t="shared" si="5"/>
        <v>96.25</v>
      </c>
      <c r="W28" s="56">
        <f t="shared" si="6"/>
        <v>89.110647762023902</v>
      </c>
      <c r="X28" s="56">
        <f>VLOOKUP(W28,'Grade Range'!$A$2:$B$11,2)</f>
        <v>1.75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5</v>
      </c>
      <c r="G29" s="49">
        <v>38</v>
      </c>
      <c r="H29" s="49">
        <v>24</v>
      </c>
      <c r="I29" s="49">
        <v>45</v>
      </c>
      <c r="J29" s="50">
        <f t="shared" si="1"/>
        <v>62.159090909090907</v>
      </c>
      <c r="K29" s="49">
        <v>28</v>
      </c>
      <c r="L29" s="49">
        <v>22</v>
      </c>
      <c r="M29" s="51">
        <f t="shared" si="2"/>
        <v>70.833333333333343</v>
      </c>
      <c r="N29" s="52">
        <v>2</v>
      </c>
      <c r="O29" s="49">
        <v>2</v>
      </c>
      <c r="P29" s="49">
        <v>24</v>
      </c>
      <c r="Q29" s="53">
        <f t="shared" si="3"/>
        <v>62.844036697247709</v>
      </c>
      <c r="R29" s="49">
        <v>5</v>
      </c>
      <c r="S29" s="54">
        <f t="shared" si="4"/>
        <v>75</v>
      </c>
      <c r="T29" s="49">
        <v>34</v>
      </c>
      <c r="U29" s="49">
        <v>68</v>
      </c>
      <c r="V29" s="55">
        <f t="shared" si="5"/>
        <v>75.5</v>
      </c>
      <c r="W29" s="56">
        <f t="shared" si="6"/>
        <v>68.640999443981087</v>
      </c>
      <c r="X29" s="56">
        <f>VLOOKUP(W29,'Grade Range'!$A$2:$B$11,2)</f>
        <v>5</v>
      </c>
      <c r="Y29" s="56" t="str">
        <f t="shared" si="7"/>
        <v>Failed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2.25</v>
      </c>
      <c r="G30" s="49">
        <v>80</v>
      </c>
      <c r="H30" s="49">
        <v>93</v>
      </c>
      <c r="I30" s="49">
        <v>111</v>
      </c>
      <c r="J30" s="50">
        <f t="shared" si="1"/>
        <v>82.27272727272728</v>
      </c>
      <c r="K30" s="49">
        <v>49</v>
      </c>
      <c r="L30" s="49">
        <v>45</v>
      </c>
      <c r="M30" s="51">
        <f t="shared" si="2"/>
        <v>89.166666666666657</v>
      </c>
      <c r="N30" s="52">
        <v>2</v>
      </c>
      <c r="O30" s="49">
        <v>6</v>
      </c>
      <c r="P30" s="49">
        <v>75</v>
      </c>
      <c r="Q30" s="53">
        <f t="shared" si="3"/>
        <v>88.073394495412842</v>
      </c>
      <c r="R30" s="49">
        <v>9</v>
      </c>
      <c r="S30" s="54">
        <f t="shared" si="4"/>
        <v>95</v>
      </c>
      <c r="T30" s="49">
        <v>61</v>
      </c>
      <c r="U30" s="49">
        <v>65</v>
      </c>
      <c r="V30" s="55">
        <f t="shared" si="5"/>
        <v>81.5</v>
      </c>
      <c r="W30" s="56">
        <f t="shared" si="6"/>
        <v>84.926160689463444</v>
      </c>
      <c r="X30" s="56">
        <f>VLOOKUP(W30,'Grade Range'!$A$2:$B$11,2)</f>
        <v>2.25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</v>
      </c>
      <c r="G31" s="49">
        <v>96</v>
      </c>
      <c r="H31" s="49">
        <v>120</v>
      </c>
      <c r="I31" s="49">
        <v>169</v>
      </c>
      <c r="J31" s="50">
        <f t="shared" si="1"/>
        <v>93.75</v>
      </c>
      <c r="K31" s="49">
        <v>50</v>
      </c>
      <c r="L31" s="49">
        <v>36</v>
      </c>
      <c r="M31" s="51">
        <f t="shared" si="2"/>
        <v>85.833333333333343</v>
      </c>
      <c r="N31" s="52">
        <v>2</v>
      </c>
      <c r="O31" s="49">
        <v>5</v>
      </c>
      <c r="P31" s="49">
        <v>67</v>
      </c>
      <c r="Q31" s="53">
        <f t="shared" si="3"/>
        <v>83.944954128440372</v>
      </c>
      <c r="R31" s="49">
        <v>7</v>
      </c>
      <c r="S31" s="54">
        <f t="shared" si="4"/>
        <v>85</v>
      </c>
      <c r="T31" s="49">
        <v>63</v>
      </c>
      <c r="U31" s="49">
        <v>80</v>
      </c>
      <c r="V31" s="55">
        <f t="shared" si="5"/>
        <v>85.75</v>
      </c>
      <c r="W31" s="56">
        <f t="shared" si="6"/>
        <v>87.858409785932722</v>
      </c>
      <c r="X31" s="56">
        <f>VLOOKUP(W31,'Grade Range'!$A$2:$B$11,2)</f>
        <v>2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1.75</v>
      </c>
      <c r="G32" s="49">
        <v>101</v>
      </c>
      <c r="H32" s="49">
        <v>119</v>
      </c>
      <c r="I32" s="49">
        <v>150</v>
      </c>
      <c r="J32" s="50">
        <f t="shared" si="1"/>
        <v>92.045454545454547</v>
      </c>
      <c r="K32" s="49">
        <v>54</v>
      </c>
      <c r="L32" s="49">
        <v>37</v>
      </c>
      <c r="M32" s="51">
        <f t="shared" si="2"/>
        <v>87.916666666666657</v>
      </c>
      <c r="N32" s="52">
        <v>2</v>
      </c>
      <c r="O32" s="49">
        <v>5</v>
      </c>
      <c r="P32" s="49">
        <v>69</v>
      </c>
      <c r="Q32" s="53">
        <f t="shared" si="3"/>
        <v>84.862385321100916</v>
      </c>
      <c r="R32" s="49">
        <v>10</v>
      </c>
      <c r="S32" s="54">
        <f t="shared" si="4"/>
        <v>100</v>
      </c>
      <c r="T32" s="49">
        <v>76</v>
      </c>
      <c r="U32" s="49">
        <v>82</v>
      </c>
      <c r="V32" s="55">
        <f t="shared" si="5"/>
        <v>89.5</v>
      </c>
      <c r="W32" s="56">
        <f t="shared" si="6"/>
        <v>89.776327495134836</v>
      </c>
      <c r="X32" s="56">
        <f>VLOOKUP(W32,'Grade Range'!$A$2:$B$11,2)</f>
        <v>1.75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1.75</v>
      </c>
      <c r="G33" s="49">
        <v>91</v>
      </c>
      <c r="H33" s="49">
        <v>106</v>
      </c>
      <c r="I33" s="49">
        <v>132</v>
      </c>
      <c r="J33" s="50">
        <f t="shared" si="1"/>
        <v>87.386363636363626</v>
      </c>
      <c r="K33" s="49">
        <v>55</v>
      </c>
      <c r="L33" s="49">
        <v>54</v>
      </c>
      <c r="M33" s="51">
        <f t="shared" si="2"/>
        <v>95.416666666666657</v>
      </c>
      <c r="N33" s="52">
        <v>2</v>
      </c>
      <c r="O33" s="49">
        <v>5</v>
      </c>
      <c r="P33" s="49">
        <v>66</v>
      </c>
      <c r="Q33" s="53">
        <f t="shared" si="3"/>
        <v>83.486238532110093</v>
      </c>
      <c r="R33" s="49">
        <v>8</v>
      </c>
      <c r="S33" s="54">
        <f t="shared" si="4"/>
        <v>90</v>
      </c>
      <c r="T33" s="49">
        <v>96</v>
      </c>
      <c r="U33" s="49">
        <v>57</v>
      </c>
      <c r="V33" s="55">
        <f t="shared" si="5"/>
        <v>88.25</v>
      </c>
      <c r="W33" s="56">
        <f t="shared" si="6"/>
        <v>88.797178204058937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</v>
      </c>
      <c r="G34" s="49">
        <v>72</v>
      </c>
      <c r="H34" s="49">
        <v>79</v>
      </c>
      <c r="I34" s="49">
        <v>101</v>
      </c>
      <c r="J34" s="50">
        <f t="shared" si="1"/>
        <v>78.63636363636364</v>
      </c>
      <c r="K34" s="49">
        <v>57</v>
      </c>
      <c r="L34" s="49">
        <v>52</v>
      </c>
      <c r="M34" s="51">
        <f t="shared" si="2"/>
        <v>95.416666666666657</v>
      </c>
      <c r="N34" s="52">
        <v>2</v>
      </c>
      <c r="O34" s="49">
        <v>5</v>
      </c>
      <c r="P34" s="49">
        <v>86</v>
      </c>
      <c r="Q34" s="53">
        <f t="shared" si="3"/>
        <v>92.660550458715591</v>
      </c>
      <c r="R34" s="49">
        <v>8</v>
      </c>
      <c r="S34" s="54">
        <f t="shared" si="4"/>
        <v>90</v>
      </c>
      <c r="T34" s="49">
        <v>69</v>
      </c>
      <c r="U34" s="49">
        <v>67</v>
      </c>
      <c r="V34" s="55">
        <f t="shared" si="5"/>
        <v>84</v>
      </c>
      <c r="W34" s="56">
        <f t="shared" si="6"/>
        <v>86.273324993049755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</v>
      </c>
      <c r="G35" s="49">
        <v>116</v>
      </c>
      <c r="H35" s="49">
        <v>70</v>
      </c>
      <c r="I35" s="49">
        <v>199</v>
      </c>
      <c r="J35" s="50">
        <f t="shared" si="1"/>
        <v>93.75</v>
      </c>
      <c r="K35" s="49">
        <v>48</v>
      </c>
      <c r="L35" s="49">
        <v>35</v>
      </c>
      <c r="M35" s="51">
        <f t="shared" si="2"/>
        <v>84.583333333333343</v>
      </c>
      <c r="N35" s="52">
        <v>2</v>
      </c>
      <c r="O35" s="49">
        <v>5</v>
      </c>
      <c r="P35" s="49">
        <v>57</v>
      </c>
      <c r="Q35" s="53">
        <f t="shared" si="3"/>
        <v>79.357798165137609</v>
      </c>
      <c r="R35" s="49">
        <v>5</v>
      </c>
      <c r="S35" s="54">
        <f t="shared" si="4"/>
        <v>75</v>
      </c>
      <c r="T35" s="49">
        <v>88</v>
      </c>
      <c r="U35" s="49">
        <v>62</v>
      </c>
      <c r="V35" s="55">
        <f t="shared" si="5"/>
        <v>87.5</v>
      </c>
      <c r="W35" s="56">
        <f t="shared" si="6"/>
        <v>86.945336391437309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1.75</v>
      </c>
      <c r="G36" s="49">
        <v>99</v>
      </c>
      <c r="H36" s="49">
        <v>115</v>
      </c>
      <c r="I36" s="49">
        <v>119</v>
      </c>
      <c r="J36" s="50">
        <f t="shared" si="1"/>
        <v>87.840909090909093</v>
      </c>
      <c r="K36" s="49">
        <v>47</v>
      </c>
      <c r="L36" s="49">
        <v>55</v>
      </c>
      <c r="M36" s="51">
        <f t="shared" si="2"/>
        <v>92.5</v>
      </c>
      <c r="N36" s="52">
        <v>2</v>
      </c>
      <c r="O36" s="49">
        <v>4</v>
      </c>
      <c r="P36" s="49">
        <v>90</v>
      </c>
      <c r="Q36" s="53">
        <f t="shared" si="3"/>
        <v>94.036697247706428</v>
      </c>
      <c r="R36" s="49">
        <v>5</v>
      </c>
      <c r="S36" s="54">
        <f t="shared" si="4"/>
        <v>75</v>
      </c>
      <c r="T36" s="49">
        <v>98</v>
      </c>
      <c r="U36" s="49">
        <v>61</v>
      </c>
      <c r="V36" s="55">
        <f t="shared" si="5"/>
        <v>89.75</v>
      </c>
      <c r="W36" s="56">
        <f t="shared" si="6"/>
        <v>89.632777314428694</v>
      </c>
      <c r="X36" s="56">
        <f>VLOOKUP(W36,'Grade Range'!$A$2:$B$11,2)</f>
        <v>1.75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1.75</v>
      </c>
      <c r="G37" s="49">
        <v>97</v>
      </c>
      <c r="H37" s="49">
        <v>72</v>
      </c>
      <c r="I37" s="49">
        <v>148</v>
      </c>
      <c r="J37" s="50">
        <f t="shared" si="1"/>
        <v>86.02272727272728</v>
      </c>
      <c r="K37" s="49">
        <v>51</v>
      </c>
      <c r="L37" s="49">
        <v>30</v>
      </c>
      <c r="M37" s="51">
        <f t="shared" si="2"/>
        <v>83.75</v>
      </c>
      <c r="N37" s="52">
        <v>2</v>
      </c>
      <c r="O37" s="49">
        <v>7</v>
      </c>
      <c r="P37" s="49">
        <v>65</v>
      </c>
      <c r="Q37" s="53">
        <f t="shared" si="3"/>
        <v>83.944954128440372</v>
      </c>
      <c r="R37" s="49">
        <v>10</v>
      </c>
      <c r="S37" s="54">
        <f t="shared" si="4"/>
        <v>100</v>
      </c>
      <c r="T37" s="49">
        <v>90</v>
      </c>
      <c r="U37" s="49">
        <v>88</v>
      </c>
      <c r="V37" s="55">
        <f t="shared" si="5"/>
        <v>94.5</v>
      </c>
      <c r="W37" s="56">
        <f t="shared" si="6"/>
        <v>88.498561301084237</v>
      </c>
      <c r="X37" s="56">
        <f>VLOOKUP(W37,'Grade Range'!$A$2:$B$11,2)</f>
        <v>1.75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2.5</v>
      </c>
      <c r="G38" s="49">
        <v>61</v>
      </c>
      <c r="H38" s="49">
        <v>62</v>
      </c>
      <c r="I38" s="49">
        <v>103</v>
      </c>
      <c r="J38" s="50">
        <f t="shared" si="1"/>
        <v>75.681818181818187</v>
      </c>
      <c r="K38" s="49">
        <v>42</v>
      </c>
      <c r="L38" s="49">
        <v>42</v>
      </c>
      <c r="M38" s="51">
        <f t="shared" si="2"/>
        <v>85</v>
      </c>
      <c r="N38" s="52">
        <v>2</v>
      </c>
      <c r="O38" s="49">
        <v>5</v>
      </c>
      <c r="P38" s="49">
        <v>80</v>
      </c>
      <c r="Q38" s="53">
        <f t="shared" si="3"/>
        <v>89.908256880733944</v>
      </c>
      <c r="R38" s="49">
        <v>6</v>
      </c>
      <c r="S38" s="54">
        <f t="shared" si="4"/>
        <v>80</v>
      </c>
      <c r="T38" s="49">
        <v>66</v>
      </c>
      <c r="U38" s="49">
        <v>54</v>
      </c>
      <c r="V38" s="55">
        <f t="shared" si="5"/>
        <v>80</v>
      </c>
      <c r="W38" s="56">
        <f t="shared" si="6"/>
        <v>81.190783986655546</v>
      </c>
      <c r="X38" s="56">
        <f>VLOOKUP(W38,'Grade Range'!$A$2:$B$11,2)</f>
        <v>2.5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</v>
      </c>
      <c r="G39" s="49">
        <v>83</v>
      </c>
      <c r="H39" s="49">
        <v>82</v>
      </c>
      <c r="I39" s="49">
        <v>171</v>
      </c>
      <c r="J39" s="50">
        <f t="shared" si="1"/>
        <v>88.181818181818187</v>
      </c>
      <c r="K39" s="49">
        <v>53</v>
      </c>
      <c r="L39" s="49">
        <v>37</v>
      </c>
      <c r="M39" s="51">
        <f t="shared" si="2"/>
        <v>87.5</v>
      </c>
      <c r="N39" s="52">
        <v>2</v>
      </c>
      <c r="O39" s="49">
        <v>5</v>
      </c>
      <c r="P39" s="49">
        <v>84</v>
      </c>
      <c r="Q39" s="53">
        <f t="shared" si="3"/>
        <v>91.743119266055047</v>
      </c>
      <c r="R39" s="49">
        <v>5</v>
      </c>
      <c r="S39" s="54">
        <f t="shared" si="4"/>
        <v>75</v>
      </c>
      <c r="T39" s="49">
        <v>84</v>
      </c>
      <c r="U39" s="49">
        <v>64</v>
      </c>
      <c r="V39" s="55">
        <f t="shared" si="5"/>
        <v>87</v>
      </c>
      <c r="W39" s="56">
        <f t="shared" si="6"/>
        <v>87.566013344453708</v>
      </c>
      <c r="X39" s="56">
        <f>VLOOKUP(W39,'Grade Range'!$A$2:$B$11,2)</f>
        <v>2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2</v>
      </c>
      <c r="G40" s="49">
        <v>106</v>
      </c>
      <c r="H40" s="49">
        <v>71</v>
      </c>
      <c r="I40" s="49">
        <v>159</v>
      </c>
      <c r="J40" s="50">
        <f t="shared" si="1"/>
        <v>88.181818181818187</v>
      </c>
      <c r="K40" s="49">
        <v>56</v>
      </c>
      <c r="L40" s="49">
        <v>39</v>
      </c>
      <c r="M40" s="51">
        <f t="shared" si="2"/>
        <v>89.583333333333329</v>
      </c>
      <c r="N40" s="52">
        <v>2</v>
      </c>
      <c r="O40" s="49">
        <v>4</v>
      </c>
      <c r="P40" s="49">
        <v>62</v>
      </c>
      <c r="Q40" s="53">
        <f t="shared" si="3"/>
        <v>81.192660550458726</v>
      </c>
      <c r="R40" s="49">
        <v>10</v>
      </c>
      <c r="S40" s="54">
        <f t="shared" si="4"/>
        <v>100</v>
      </c>
      <c r="T40" s="49">
        <v>97</v>
      </c>
      <c r="U40" s="49">
        <v>55</v>
      </c>
      <c r="V40" s="55">
        <f t="shared" si="5"/>
        <v>88</v>
      </c>
      <c r="W40" s="56">
        <f t="shared" si="6"/>
        <v>87.950111203780921</v>
      </c>
      <c r="X40" s="56">
        <f>VLOOKUP(W40,'Grade Range'!$A$2:$B$11,2)</f>
        <v>2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</v>
      </c>
      <c r="G41" s="49">
        <v>120</v>
      </c>
      <c r="H41" s="49">
        <v>78</v>
      </c>
      <c r="I41" s="49">
        <v>136</v>
      </c>
      <c r="J41" s="50">
        <f t="shared" si="1"/>
        <v>87.954545454545453</v>
      </c>
      <c r="K41" s="49">
        <v>44</v>
      </c>
      <c r="L41" s="49">
        <v>53</v>
      </c>
      <c r="M41" s="51">
        <f t="shared" si="2"/>
        <v>90.416666666666657</v>
      </c>
      <c r="N41" s="52">
        <v>2</v>
      </c>
      <c r="O41" s="49">
        <v>6</v>
      </c>
      <c r="P41" s="49">
        <v>51</v>
      </c>
      <c r="Q41" s="53">
        <f t="shared" si="3"/>
        <v>77.064220183486242</v>
      </c>
      <c r="R41" s="49">
        <v>6</v>
      </c>
      <c r="S41" s="54">
        <f t="shared" si="4"/>
        <v>80</v>
      </c>
      <c r="T41" s="49">
        <v>53</v>
      </c>
      <c r="U41" s="49">
        <v>99</v>
      </c>
      <c r="V41" s="55">
        <f t="shared" si="5"/>
        <v>88</v>
      </c>
      <c r="W41" s="56">
        <f t="shared" si="6"/>
        <v>86.429329997219895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1.75</v>
      </c>
      <c r="G42" s="49">
        <v>68</v>
      </c>
      <c r="H42" s="49">
        <v>107</v>
      </c>
      <c r="I42" s="49">
        <v>120</v>
      </c>
      <c r="J42" s="50">
        <f t="shared" si="1"/>
        <v>83.52272727272728</v>
      </c>
      <c r="K42" s="49">
        <v>60</v>
      </c>
      <c r="L42" s="49">
        <v>35</v>
      </c>
      <c r="M42" s="51">
        <f t="shared" si="2"/>
        <v>89.583333333333329</v>
      </c>
      <c r="N42" s="52">
        <v>2</v>
      </c>
      <c r="O42" s="49">
        <v>5</v>
      </c>
      <c r="P42" s="49">
        <v>78</v>
      </c>
      <c r="Q42" s="53">
        <f t="shared" si="3"/>
        <v>88.990825688073386</v>
      </c>
      <c r="R42" s="49">
        <v>9</v>
      </c>
      <c r="S42" s="54">
        <f t="shared" si="4"/>
        <v>95</v>
      </c>
      <c r="T42" s="49">
        <v>93</v>
      </c>
      <c r="U42" s="49">
        <v>93</v>
      </c>
      <c r="V42" s="55">
        <f t="shared" si="5"/>
        <v>96.5</v>
      </c>
      <c r="W42" s="56">
        <f t="shared" si="6"/>
        <v>90.022108701695856</v>
      </c>
      <c r="X42" s="56">
        <f>VLOOKUP(W42,'Grade Range'!$A$2:$B$11,2)</f>
        <v>1.75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</v>
      </c>
      <c r="G43" s="49">
        <v>84</v>
      </c>
      <c r="H43" s="49">
        <v>73</v>
      </c>
      <c r="I43" s="49">
        <v>152</v>
      </c>
      <c r="J43" s="50">
        <f t="shared" si="1"/>
        <v>85.113636363636374</v>
      </c>
      <c r="K43" s="49">
        <v>31</v>
      </c>
      <c r="L43" s="49">
        <v>36</v>
      </c>
      <c r="M43" s="51">
        <f t="shared" si="2"/>
        <v>77.916666666666671</v>
      </c>
      <c r="N43" s="52">
        <v>2</v>
      </c>
      <c r="O43" s="49">
        <v>6</v>
      </c>
      <c r="P43" s="49">
        <v>72</v>
      </c>
      <c r="Q43" s="53">
        <f t="shared" si="3"/>
        <v>86.697247706422019</v>
      </c>
      <c r="R43" s="49">
        <v>9</v>
      </c>
      <c r="S43" s="54">
        <f t="shared" si="4"/>
        <v>95</v>
      </c>
      <c r="T43" s="49">
        <v>83</v>
      </c>
      <c r="U43" s="49">
        <v>83</v>
      </c>
      <c r="V43" s="55">
        <f t="shared" si="5"/>
        <v>91.5</v>
      </c>
      <c r="W43" s="56">
        <f t="shared" si="6"/>
        <v>86.322011398387545</v>
      </c>
      <c r="X43" s="56">
        <f>VLOOKUP(W43,'Grade Range'!$A$2:$B$11,2)</f>
        <v>2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3" operator="equal">
      <formula>"Failed"</formula>
    </cfRule>
  </conditionalFormatting>
  <conditionalFormatting sqref="Y41">
    <cfRule type="cellIs" dxfId="13" priority="4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6" t="s">
        <v>62</v>
      </c>
      <c r="Q9" s="130"/>
      <c r="R9" s="146" t="s">
        <v>63</v>
      </c>
      <c r="S9" s="130"/>
      <c r="T9" s="146" t="s">
        <v>64</v>
      </c>
      <c r="U9" s="130"/>
      <c r="V9" s="146" t="s">
        <v>65</v>
      </c>
      <c r="W9" s="130"/>
      <c r="X9" s="146" t="s">
        <v>66</v>
      </c>
      <c r="Y9" s="130"/>
      <c r="Z9" s="146" t="s">
        <v>67</v>
      </c>
      <c r="AA9" s="130"/>
      <c r="AB9" s="146" t="s">
        <v>68</v>
      </c>
      <c r="AC9" s="130"/>
      <c r="AD9" s="146" t="s">
        <v>69</v>
      </c>
      <c r="AE9" s="130"/>
      <c r="AF9" s="146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7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2" t="s">
        <v>112</v>
      </c>
      <c r="E52" s="132"/>
      <c r="F52" s="132"/>
      <c r="G52" s="132"/>
      <c r="H52" s="116"/>
      <c r="I52" s="116"/>
      <c r="J52" s="141"/>
      <c r="K52" s="132"/>
      <c r="L52" s="132"/>
      <c r="M52" s="132"/>
      <c r="N52" s="116"/>
      <c r="O52" s="116"/>
      <c r="P52" s="141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2"/>
      <c r="AJ52" s="132"/>
      <c r="AK52" s="132"/>
      <c r="AL52" s="116"/>
    </row>
    <row r="53" spans="1:38" ht="27" customHeight="1" x14ac:dyDescent="0.2">
      <c r="A53" s="116"/>
      <c r="B53" s="116"/>
      <c r="C53" s="116"/>
      <c r="D53" s="142"/>
      <c r="E53" s="132"/>
      <c r="F53" s="132"/>
      <c r="G53" s="132"/>
      <c r="H53" s="116"/>
      <c r="I53" s="116"/>
      <c r="J53" s="141"/>
      <c r="K53" s="132"/>
      <c r="L53" s="132"/>
      <c r="M53" s="132"/>
      <c r="N53" s="116"/>
      <c r="O53" s="116"/>
      <c r="P53" s="116"/>
      <c r="Q53" s="116"/>
      <c r="R53" s="116"/>
      <c r="S53" s="141"/>
      <c r="T53" s="132"/>
      <c r="U53" s="132"/>
      <c r="V53" s="132"/>
      <c r="W53" s="116"/>
      <c r="X53" s="116"/>
      <c r="Y53" s="116"/>
      <c r="Z53" s="116"/>
      <c r="AA53" s="141"/>
      <c r="AB53" s="132"/>
      <c r="AC53" s="132"/>
      <c r="AD53" s="132"/>
      <c r="AE53" s="116"/>
      <c r="AF53" s="116"/>
      <c r="AG53" s="116"/>
      <c r="AH53" s="116"/>
      <c r="AI53" s="142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2022-12-02T01:19:44Z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