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A\"/>
    </mc:Choice>
  </mc:AlternateContent>
  <xr:revisionPtr revIDLastSave="0" documentId="13_ncr:1_{1F543432-0101-4897-8A42-E32A0DA1289A}" xr6:coauthVersionLast="47" xr6:coauthVersionMax="47" xr10:uidLastSave="{00000000-0000-0000-0000-000000000000}"/>
  <bookViews>
    <workbookView xWindow="1080" yWindow="1080" windowWidth="15375" windowHeight="7875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<sst xmlns="http://schemas.openxmlformats.org/spreadsheetml/2006/main" count="243" uniqueCount="148">
  <si>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</si>
  <si>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</si>
  <si>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</si>
  <si>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</si>
  <si>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</si>
  <si>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</si>
  <si>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</si>
  <si>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</si>
  <si>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</si>
  <si>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</si>
  <si>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</si>
  <si>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</si>
  <si>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</si>
  <si>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</si>
  <si>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</si>
  <si>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</si>
  <si>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</si>
  <si>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</si>
  <si>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</si>
  <si>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</si>
  <si>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</si>
  <si>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</si>
  <si>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</si>
  <si>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</si>
  <si>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</si>
  <si>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</si>
  <si>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</si>
  <si>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</si>
  <si>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</si>
  <si>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</si>
  <si>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</si>
  <si>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</si>
  <si>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</si>
  <si>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</si>
  <si>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</si>
  <si>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</si>
  <si>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</si>
  <si>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</si>
  <si>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</si>
  <si>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</si>
  <si>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</si>
  <si>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</si>
  <si>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</si>
  <si>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</si>
  <si>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</si>
  <si>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</si>
  <si>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</si>
  <si>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</si>
  <si>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</si>
  <si>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</si>
  <si>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</si>
  <si>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</si>
  <si>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</si>
  <si>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</si>
  <si>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</si>
  <si>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</si>
  <si>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</si>
  <si>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</si>
  <si>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</si>
  <si>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</si>
  <si>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</si>
  <si>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</si>
  <si>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</si>
  <si>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</si>
  <si>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</si>
  <si>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</si>
  <si>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</si>
  <si>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</si>
  <si>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</si>
  <si>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</si>
  <si>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</si>
  <si>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</si>
  <si>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</si>
  <si>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</si>
  <si>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</si>
  <si>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</si>
  <si>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</si>
  <si>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</si>
  <si>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</si>
  <si>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</si>
  <si>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</si>
  <si>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</si>
  <si>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</si>
  <si>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</si>
  <si>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</si>
  <si>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</si>
  <si>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</si>
  <si>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</si>
  <si>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</si>
  <si>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</si>
  <si>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</si>
  <si>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</si>
  <si>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</si>
  <si>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</si>
  <si>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</si>
  <si>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</si>
  <si>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</si>
  <si>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</si>
  <si>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</si>
  <si>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</si>
  <si>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</si>
  <si>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</si>
  <si>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</si>
  <si>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</si>
  <si>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</si>
  <si>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</si>
  <si>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</si>
  <si>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</si>
  <si>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</si>
  <si>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</si>
  <si>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</si>
  <si>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</si>
  <si>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</si>
  <si>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</si>
  <si>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</si>
  <si>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</si>
  <si>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</si>
  <si>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</si>
  <si>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</si>
  <si>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</si>
  <si>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</si>
  <si>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</si>
  <si>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</si>
  <si>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</si>
  <si>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</si>
  <si>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</si>
  <si>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</si>
  <si>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</si>
  <si>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</si>
  <si>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</si>
  <si>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</si>
  <si>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</si>
  <si>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</si>
  <si>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</si>
  <si>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</si>
  <si>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</si>
  <si>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</si>
  <si>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</si>
  <si>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</si>
  <si>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</si>
  <si>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</si>
  <si>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</si>
  <si>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</si>
  <si>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</si>
  <si>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</si>
  <si>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</si>
  <si>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>ROTC/LTS/CWTS</t>
  </si>
  <si>
    <t>NSTP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</si>
</sst>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  <xf numFmtId="0" fontId="23" fillId="0" borderId="33" xfId="0" applyFont="1" applyBorder="1" applyAlignment="1">
      <alignment horizontal="right" wrapText="1"/>
    </xf>
    <xf numFmtId="0" fontId="23" fillId="0" borderId="34" xfId="0" applyFont="1" applyBorder="1" applyAlignment="1">
      <alignment horizontal="right"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F5" sqref="F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 spans="1:29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spans="1:29" ht="21.75" customHeight="1" x14ac:dyDescent="0.3">
      <c r="A4" s="163" t="s">
        <v>145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5"/>
      <c r="O5" s="165"/>
      <c r="P5" s="165"/>
      <c r="Q5" s="164"/>
      <c r="R5" s="164"/>
      <c r="S5" s="164"/>
      <c r="T5" s="164"/>
      <c r="U5" s="164"/>
      <c r="V5" s="164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59" t="s">
        <v>9</v>
      </c>
      <c r="H9" s="161"/>
      <c r="I9" s="161"/>
      <c r="J9" s="160"/>
      <c r="K9" s="159" t="s">
        <v>10</v>
      </c>
      <c r="L9" s="161"/>
      <c r="M9" s="160"/>
      <c r="N9" s="159" t="s">
        <v>11</v>
      </c>
      <c r="O9" s="173"/>
      <c r="P9" s="173"/>
      <c r="Q9" s="160"/>
      <c r="R9" s="159" t="s">
        <v>12</v>
      </c>
      <c r="S9" s="160"/>
      <c r="T9" s="159" t="s">
        <v>13</v>
      </c>
      <c r="U9" s="161"/>
      <c r="V9" s="160"/>
      <c r="W9" s="162" t="s">
        <v>14</v>
      </c>
      <c r="X9" s="161"/>
      <c r="Y9" s="161"/>
      <c r="Z9" s="160"/>
    </row>
    <row r="10" spans="1:29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8"/>
      <c r="D11" s="168"/>
      <c r="E11" s="51"/>
      <c r="F11" s="172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8"/>
      <c r="AC11" s="158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0">
        <v>2022115302</v>
      </c>
      <c r="D13" s="151" t="s">
        <v>105</v>
      </c>
      <c r="E13" s="129"/>
      <c r="F13" s="132">
        <f t="shared" ref="F13:F43" si="0">X13</f>
        <v>1.75</v>
      </c>
      <c r="G13" s="152">
        <v>100</v>
      </c>
      <c r="H13" s="156">
        <v>99</v>
      </c>
      <c r="I13" s="156">
        <v>159</v>
      </c>
      <c r="J13" s="136">
        <f t="shared" ref="J13:J43" si="1">SUM(G13:I13)/SUM($G$11:$I$11)*50+50</f>
        <v>90.681818181818187</v>
      </c>
      <c r="K13" s="152">
        <v>21</v>
      </c>
      <c r="L13" s="156">
        <v>49</v>
      </c>
      <c r="M13" s="137">
        <f t="shared" ref="M13:M43" si="2">SUM(K13:L13)/SUM($K$11:$L$11)*50+50</f>
        <v>79.166666666666671</v>
      </c>
      <c r="N13" s="152">
        <v>2</v>
      </c>
      <c r="O13" s="156">
        <v>6</v>
      </c>
      <c r="P13" s="156">
        <v>75</v>
      </c>
      <c r="Q13" s="138">
        <f t="shared" ref="Q13:Q43" si="3">SUM(N13:P13)/SUM($N$11:$P$11)*50+50</f>
        <v>88.073394495412842</v>
      </c>
      <c r="R13" s="152">
        <v>4</v>
      </c>
      <c r="S13" s="139">
        <f t="shared" ref="S13:S51" si="4">SUM(R13:R13)/SUM($R$11:$R$11)*50+50</f>
        <v>70</v>
      </c>
      <c r="T13" s="152">
        <v>96</v>
      </c>
      <c r="U13" s="156">
        <v>95</v>
      </c>
      <c r="V13" s="140">
        <f t="shared" ref="V13:V43" si="5">(T13/$T$11*50+50)*0.5+(U13/$U$11*50+50)*0.5</f>
        <v>97.75</v>
      </c>
      <c r="W13" s="37">
        <f t="shared" ref="W13:W43" si="6">(J13*0.3)+(M13*0.2)+(Q13*0.15)+(S13*0.05)+(V13*0.3)</f>
        <v>89.073887962190724</v>
      </c>
      <c r="X13" s="37">
        <f>VLOOKUP(W13,'Grade Range'!$A$2:$B$11,2)</f>
        <v>1.75</v>
      </c>
      <c r="Y13" s="37" t="str">
        <f t="shared" ref="Y13:Y51" si="7">IF(X13&lt;=3,"Passed","Failed")</f>
        <v>Passed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0">
        <v>2022115088</v>
      </c>
      <c r="D14" s="151" t="s">
        <v>106</v>
      </c>
      <c r="E14" s="129"/>
      <c r="F14" s="132">
        <f t="shared" si="0"/>
        <v>2</v>
      </c>
      <c r="G14" s="153">
        <v>109</v>
      </c>
      <c r="H14" s="157">
        <v>118</v>
      </c>
      <c r="I14" s="157">
        <v>130</v>
      </c>
      <c r="J14" s="136">
        <f t="shared" si="1"/>
        <v>90.568181818181813</v>
      </c>
      <c r="K14" s="153">
        <v>41</v>
      </c>
      <c r="L14" s="157">
        <v>35</v>
      </c>
      <c r="M14" s="137">
        <f t="shared" si="2"/>
        <v>81.666666666666657</v>
      </c>
      <c r="N14" s="153">
        <v>1</v>
      </c>
      <c r="O14" s="157">
        <v>4</v>
      </c>
      <c r="P14" s="157">
        <v>88</v>
      </c>
      <c r="Q14" s="138">
        <f t="shared" si="3"/>
        <v>92.660550458715591</v>
      </c>
      <c r="R14" s="153">
        <v>3</v>
      </c>
      <c r="S14" s="139">
        <f t="shared" si="4"/>
        <v>65</v>
      </c>
      <c r="T14" s="153">
        <v>92</v>
      </c>
      <c r="U14" s="157">
        <v>53</v>
      </c>
      <c r="V14" s="140">
        <f t="shared" si="5"/>
        <v>86.25</v>
      </c>
      <c r="W14" s="37">
        <f t="shared" si="6"/>
        <v>86.527870447595205</v>
      </c>
      <c r="X14" s="37">
        <f>VLOOKUP(W14,'Grade Range'!$A$2:$B$11,2)</f>
        <v>2</v>
      </c>
      <c r="Y14" s="37" t="str">
        <f t="shared" si="7"/>
        <v>Passed</v>
      </c>
      <c r="Z14" s="37"/>
    </row>
    <row r="15" spans="1:29" ht="12" customHeight="1" thickBot="1" x14ac:dyDescent="0.25">
      <c r="A15" s="128">
        <v>3</v>
      </c>
      <c r="B15" s="148" t="s">
        <v>21</v>
      </c>
      <c r="C15" s="150">
        <v>2022117363</v>
      </c>
      <c r="D15" s="151" t="s">
        <v>107</v>
      </c>
      <c r="E15" s="129"/>
      <c r="F15" s="132">
        <f t="shared" si="0"/>
        <v>1.5</v>
      </c>
      <c r="G15" s="153">
        <v>98</v>
      </c>
      <c r="H15" s="157">
        <v>109</v>
      </c>
      <c r="I15" s="157">
        <v>169</v>
      </c>
      <c r="J15" s="136">
        <f t="shared" si="1"/>
        <v>92.72727272727272</v>
      </c>
      <c r="K15" s="153">
        <v>55</v>
      </c>
      <c r="L15" s="157">
        <v>48</v>
      </c>
      <c r="M15" s="137">
        <f t="shared" si="2"/>
        <v>92.916666666666657</v>
      </c>
      <c r="N15" s="153">
        <v>1</v>
      </c>
      <c r="O15" s="157">
        <v>4</v>
      </c>
      <c r="P15" s="157">
        <v>84</v>
      </c>
      <c r="Q15" s="138">
        <f t="shared" si="3"/>
        <v>90.825688073394502</v>
      </c>
      <c r="R15" s="153">
        <v>8</v>
      </c>
      <c r="S15" s="139">
        <f t="shared" si="4"/>
        <v>90</v>
      </c>
      <c r="T15" s="153">
        <v>79</v>
      </c>
      <c r="U15" s="157">
        <v>85</v>
      </c>
      <c r="V15" s="140">
        <f t="shared" si="5"/>
        <v>91</v>
      </c>
      <c r="W15" s="37">
        <f t="shared" si="6"/>
        <v>91.825368362524316</v>
      </c>
      <c r="X15" s="37">
        <f>VLOOKUP(W15,'Grade Range'!$A$2:$B$11,2)</f>
        <v>1.5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0">
        <v>2022115324</v>
      </c>
      <c r="D16" s="151" t="s">
        <v>108</v>
      </c>
      <c r="E16" s="129"/>
      <c r="F16" s="132">
        <f t="shared" si="0"/>
        <v>2.25</v>
      </c>
      <c r="G16" s="153">
        <v>115</v>
      </c>
      <c r="H16" s="157">
        <v>111</v>
      </c>
      <c r="I16" s="157">
        <v>156</v>
      </c>
      <c r="J16" s="136">
        <f t="shared" si="1"/>
        <v>93.409090909090907</v>
      </c>
      <c r="K16" s="153">
        <v>23</v>
      </c>
      <c r="L16" s="157">
        <v>20</v>
      </c>
      <c r="M16" s="137">
        <f t="shared" si="2"/>
        <v>67.916666666666671</v>
      </c>
      <c r="N16" s="153">
        <v>2</v>
      </c>
      <c r="O16" s="157">
        <v>2</v>
      </c>
      <c r="P16" s="157">
        <v>73</v>
      </c>
      <c r="Q16" s="138">
        <f t="shared" si="3"/>
        <v>85.321100917431195</v>
      </c>
      <c r="R16" s="153">
        <v>5</v>
      </c>
      <c r="S16" s="139">
        <f t="shared" si="4"/>
        <v>75</v>
      </c>
      <c r="T16" s="153">
        <v>64</v>
      </c>
      <c r="U16" s="157">
        <v>92</v>
      </c>
      <c r="V16" s="140">
        <f t="shared" si="5"/>
        <v>89</v>
      </c>
      <c r="W16" s="37">
        <f t="shared" si="6"/>
        <v>84.854225743675286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0">
        <v>2022115615</v>
      </c>
      <c r="D17" s="151" t="s">
        <v>109</v>
      </c>
      <c r="E17" s="129"/>
      <c r="F17" s="132">
        <f t="shared" si="0"/>
        <v>2</v>
      </c>
      <c r="G17" s="153">
        <v>101</v>
      </c>
      <c r="H17" s="157">
        <v>92</v>
      </c>
      <c r="I17" s="157">
        <v>150</v>
      </c>
      <c r="J17" s="136">
        <f t="shared" si="1"/>
        <v>88.97727272727272</v>
      </c>
      <c r="K17" s="153">
        <v>20</v>
      </c>
      <c r="L17" s="157">
        <v>47</v>
      </c>
      <c r="M17" s="137">
        <f t="shared" si="2"/>
        <v>77.916666666666671</v>
      </c>
      <c r="N17" s="153">
        <v>2</v>
      </c>
      <c r="O17" s="157">
        <v>3</v>
      </c>
      <c r="P17" s="157">
        <v>70</v>
      </c>
      <c r="Q17" s="138">
        <f t="shared" si="3"/>
        <v>84.403669724770651</v>
      </c>
      <c r="R17" s="153">
        <v>10</v>
      </c>
      <c r="S17" s="139">
        <f t="shared" si="4"/>
        <v>100</v>
      </c>
      <c r="T17" s="153">
        <v>49</v>
      </c>
      <c r="U17" s="157">
        <v>97</v>
      </c>
      <c r="V17" s="140">
        <f t="shared" si="5"/>
        <v>86.5</v>
      </c>
      <c r="W17" s="37">
        <f t="shared" si="6"/>
        <v>85.887065610230749</v>
      </c>
      <c r="X17" s="37">
        <f>VLOOKUP(W17,'Grade Range'!$A$2:$B$11,2)</f>
        <v>2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0">
        <v>2022115366</v>
      </c>
      <c r="D18" s="151" t="s">
        <v>110</v>
      </c>
      <c r="E18" s="129"/>
      <c r="F18" s="132">
        <f t="shared" si="0"/>
        <v>2.5</v>
      </c>
      <c r="G18" s="153">
        <v>117</v>
      </c>
      <c r="H18" s="157">
        <v>106</v>
      </c>
      <c r="I18" s="157">
        <v>122</v>
      </c>
      <c r="J18" s="136">
        <f t="shared" si="1"/>
        <v>89.204545454545453</v>
      </c>
      <c r="K18" s="153">
        <v>34</v>
      </c>
      <c r="L18" s="157">
        <v>34</v>
      </c>
      <c r="M18" s="137">
        <f t="shared" si="2"/>
        <v>78.333333333333329</v>
      </c>
      <c r="N18" s="153">
        <v>2</v>
      </c>
      <c r="O18" s="157">
        <v>1</v>
      </c>
      <c r="P18" s="157">
        <v>89</v>
      </c>
      <c r="Q18" s="138">
        <f t="shared" si="3"/>
        <v>92.201834862385326</v>
      </c>
      <c r="R18" s="153">
        <v>6</v>
      </c>
      <c r="S18" s="139">
        <f t="shared" si="4"/>
        <v>80</v>
      </c>
      <c r="T18" s="153">
        <v>31</v>
      </c>
      <c r="U18" s="157">
        <v>55</v>
      </c>
      <c r="V18" s="140">
        <f t="shared" si="5"/>
        <v>71.5</v>
      </c>
      <c r="W18" s="37">
        <f t="shared" si="6"/>
        <v>81.70830553238811</v>
      </c>
      <c r="X18" s="37">
        <f>VLOOKUP(W18,'Grade Range'!$A$2:$B$11,2)</f>
        <v>2.5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0">
        <v>2022115287</v>
      </c>
      <c r="D19" s="151" t="s">
        <v>111</v>
      </c>
      <c r="E19" s="129"/>
      <c r="F19" s="132">
        <f t="shared" si="0"/>
        <v>2</v>
      </c>
      <c r="G19" s="153">
        <v>117</v>
      </c>
      <c r="H19" s="157">
        <v>117</v>
      </c>
      <c r="I19" s="157">
        <v>105</v>
      </c>
      <c r="J19" s="136">
        <f t="shared" si="1"/>
        <v>88.52272727272728</v>
      </c>
      <c r="K19" s="153">
        <v>33</v>
      </c>
      <c r="L19" s="157">
        <v>41</v>
      </c>
      <c r="M19" s="137">
        <f t="shared" si="2"/>
        <v>80.833333333333343</v>
      </c>
      <c r="N19" s="153">
        <v>1</v>
      </c>
      <c r="O19" s="157">
        <v>1</v>
      </c>
      <c r="P19" s="157">
        <v>94</v>
      </c>
      <c r="Q19" s="138">
        <f t="shared" si="3"/>
        <v>94.036697247706428</v>
      </c>
      <c r="R19" s="153">
        <v>6</v>
      </c>
      <c r="S19" s="139">
        <f t="shared" si="4"/>
        <v>80</v>
      </c>
      <c r="T19" s="153">
        <v>88</v>
      </c>
      <c r="U19" s="157">
        <v>62</v>
      </c>
      <c r="V19" s="140">
        <f t="shared" si="5"/>
        <v>87.5</v>
      </c>
      <c r="W19" s="37">
        <f t="shared" si="6"/>
        <v>87.078989435640807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0">
        <v>2022114968</v>
      </c>
      <c r="D20" s="151" t="s">
        <v>112</v>
      </c>
      <c r="E20" s="129"/>
      <c r="F20" s="132">
        <f t="shared" si="0"/>
        <v>2.5</v>
      </c>
      <c r="G20" s="153">
        <v>112</v>
      </c>
      <c r="H20" s="157">
        <v>110</v>
      </c>
      <c r="I20" s="157">
        <v>102</v>
      </c>
      <c r="J20" s="136">
        <f t="shared" si="1"/>
        <v>86.818181818181813</v>
      </c>
      <c r="K20" s="153">
        <v>28</v>
      </c>
      <c r="L20" s="157">
        <v>29</v>
      </c>
      <c r="M20" s="137">
        <f t="shared" si="2"/>
        <v>73.75</v>
      </c>
      <c r="N20" s="153">
        <v>1</v>
      </c>
      <c r="O20" s="157">
        <v>7</v>
      </c>
      <c r="P20" s="157">
        <v>72</v>
      </c>
      <c r="Q20" s="138">
        <f t="shared" si="3"/>
        <v>86.697247706422019</v>
      </c>
      <c r="R20" s="153">
        <v>7</v>
      </c>
      <c r="S20" s="139">
        <f t="shared" si="4"/>
        <v>85</v>
      </c>
      <c r="T20" s="153">
        <v>53</v>
      </c>
      <c r="U20" s="157">
        <v>49</v>
      </c>
      <c r="V20" s="140">
        <f t="shared" si="5"/>
        <v>75.5</v>
      </c>
      <c r="W20" s="37">
        <f t="shared" si="6"/>
        <v>80.700041701417845</v>
      </c>
      <c r="X20" s="37">
        <f>VLOOKUP(W20,'Grade Range'!$A$2:$B$11,2)</f>
        <v>2.5</v>
      </c>
      <c r="Y20" s="37" t="str">
        <f t="shared" si="7"/>
        <v>Passed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0">
        <v>2022115293</v>
      </c>
      <c r="D21" s="151" t="s">
        <v>113</v>
      </c>
      <c r="E21" s="129"/>
      <c r="F21" s="132">
        <f t="shared" si="0"/>
        <v>2</v>
      </c>
      <c r="G21" s="153">
        <v>92</v>
      </c>
      <c r="H21" s="157">
        <v>91</v>
      </c>
      <c r="I21" s="157">
        <v>171</v>
      </c>
      <c r="J21" s="136">
        <f t="shared" si="1"/>
        <v>90.22727272727272</v>
      </c>
      <c r="K21" s="153">
        <v>30</v>
      </c>
      <c r="L21" s="157">
        <v>37</v>
      </c>
      <c r="M21" s="137">
        <f t="shared" si="2"/>
        <v>77.916666666666671</v>
      </c>
      <c r="N21" s="153">
        <v>2</v>
      </c>
      <c r="O21" s="157">
        <v>7</v>
      </c>
      <c r="P21" s="157">
        <v>97</v>
      </c>
      <c r="Q21" s="138">
        <f t="shared" si="3"/>
        <v>98.623853211009177</v>
      </c>
      <c r="R21" s="153">
        <v>4</v>
      </c>
      <c r="S21" s="139">
        <f t="shared" si="4"/>
        <v>70</v>
      </c>
      <c r="T21" s="153">
        <v>42</v>
      </c>
      <c r="U21" s="157">
        <v>80</v>
      </c>
      <c r="V21" s="140">
        <f t="shared" si="5"/>
        <v>80.5</v>
      </c>
      <c r="W21" s="37">
        <f t="shared" si="6"/>
        <v>85.095093133166529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0">
        <v>2022114911</v>
      </c>
      <c r="D22" s="151" t="s">
        <v>114</v>
      </c>
      <c r="E22" s="129"/>
      <c r="F22" s="132">
        <f t="shared" si="0"/>
        <v>2</v>
      </c>
      <c r="G22" s="153">
        <v>94</v>
      </c>
      <c r="H22" s="157">
        <v>97</v>
      </c>
      <c r="I22" s="157">
        <v>140</v>
      </c>
      <c r="J22" s="136">
        <f t="shared" si="1"/>
        <v>87.613636363636374</v>
      </c>
      <c r="K22" s="153">
        <v>54</v>
      </c>
      <c r="L22" s="157">
        <v>52</v>
      </c>
      <c r="M22" s="137">
        <f t="shared" si="2"/>
        <v>94.166666666666657</v>
      </c>
      <c r="N22" s="153">
        <v>2</v>
      </c>
      <c r="O22" s="157">
        <v>6</v>
      </c>
      <c r="P22" s="157">
        <v>73</v>
      </c>
      <c r="Q22" s="138">
        <f t="shared" si="3"/>
        <v>87.155963302752298</v>
      </c>
      <c r="R22" s="153">
        <v>5</v>
      </c>
      <c r="S22" s="139">
        <f t="shared" si="4"/>
        <v>75</v>
      </c>
      <c r="T22" s="153">
        <v>66</v>
      </c>
      <c r="U22" s="157">
        <v>47</v>
      </c>
      <c r="V22" s="140">
        <f t="shared" si="5"/>
        <v>78.25</v>
      </c>
      <c r="W22" s="37">
        <f t="shared" si="6"/>
        <v>85.415818737837085</v>
      </c>
      <c r="X22" s="37">
        <f>VLOOKUP(W22,'Grade Range'!$A$2:$B$11,2)</f>
        <v>2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0">
        <v>2022600549</v>
      </c>
      <c r="D23" s="151" t="s">
        <v>115</v>
      </c>
      <c r="E23" s="129"/>
      <c r="F23" s="132">
        <f t="shared" si="0"/>
        <v>2</v>
      </c>
      <c r="G23" s="153">
        <v>91</v>
      </c>
      <c r="H23" s="157">
        <v>113</v>
      </c>
      <c r="I23" s="157">
        <v>185</v>
      </c>
      <c r="J23" s="136">
        <f t="shared" si="1"/>
        <v>94.204545454545453</v>
      </c>
      <c r="K23" s="153">
        <v>47</v>
      </c>
      <c r="L23" s="157">
        <v>45</v>
      </c>
      <c r="M23" s="137">
        <f t="shared" si="2"/>
        <v>88.333333333333343</v>
      </c>
      <c r="N23" s="153">
        <v>1</v>
      </c>
      <c r="O23" s="157">
        <v>2</v>
      </c>
      <c r="P23" s="157">
        <v>94</v>
      </c>
      <c r="Q23" s="138">
        <f t="shared" si="3"/>
        <v>94.495412844036707</v>
      </c>
      <c r="R23" s="153">
        <v>7</v>
      </c>
      <c r="S23" s="139">
        <f t="shared" si="4"/>
        <v>85</v>
      </c>
      <c r="T23" s="153">
        <v>36</v>
      </c>
      <c r="U23" s="157">
        <v>75</v>
      </c>
      <c r="V23" s="140">
        <f t="shared" si="5"/>
        <v>77.75</v>
      </c>
      <c r="W23" s="37">
        <f t="shared" si="6"/>
        <v>87.677342229635812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0">
        <v>2022115105</v>
      </c>
      <c r="D24" s="151" t="s">
        <v>116</v>
      </c>
      <c r="E24" s="141"/>
      <c r="F24" s="132">
        <f t="shared" si="0"/>
        <v>2.25</v>
      </c>
      <c r="G24" s="153">
        <v>105</v>
      </c>
      <c r="H24" s="157">
        <v>93</v>
      </c>
      <c r="I24" s="157">
        <v>100</v>
      </c>
      <c r="J24" s="136">
        <f t="shared" si="1"/>
        <v>83.86363636363636</v>
      </c>
      <c r="K24" s="153">
        <v>37</v>
      </c>
      <c r="L24" s="157">
        <v>33</v>
      </c>
      <c r="M24" s="137">
        <f t="shared" si="2"/>
        <v>79.166666666666671</v>
      </c>
      <c r="N24" s="153">
        <v>1</v>
      </c>
      <c r="O24" s="157">
        <v>6</v>
      </c>
      <c r="P24" s="157">
        <v>85</v>
      </c>
      <c r="Q24" s="138">
        <f t="shared" si="3"/>
        <v>92.201834862385326</v>
      </c>
      <c r="R24" s="153">
        <v>9</v>
      </c>
      <c r="S24" s="139">
        <f t="shared" si="4"/>
        <v>95</v>
      </c>
      <c r="T24" s="153">
        <v>87</v>
      </c>
      <c r="U24" s="157">
        <v>40</v>
      </c>
      <c r="V24" s="140">
        <f t="shared" si="5"/>
        <v>81.75</v>
      </c>
      <c r="W24" s="37">
        <f t="shared" si="6"/>
        <v>84.09769947178205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0">
        <v>2022114967</v>
      </c>
      <c r="D25" s="151" t="s">
        <v>117</v>
      </c>
      <c r="E25" s="129"/>
      <c r="F25" s="132">
        <f t="shared" si="0"/>
        <v>2.5</v>
      </c>
      <c r="G25" s="153">
        <v>100</v>
      </c>
      <c r="H25" s="157">
        <v>110</v>
      </c>
      <c r="I25" s="157">
        <v>104</v>
      </c>
      <c r="J25" s="136">
        <f t="shared" si="1"/>
        <v>85.681818181818187</v>
      </c>
      <c r="K25" s="153">
        <v>53</v>
      </c>
      <c r="L25" s="157">
        <v>21</v>
      </c>
      <c r="M25" s="137">
        <f t="shared" si="2"/>
        <v>80.833333333333343</v>
      </c>
      <c r="N25" s="153">
        <v>1</v>
      </c>
      <c r="O25" s="157">
        <v>1</v>
      </c>
      <c r="P25" s="157">
        <v>84</v>
      </c>
      <c r="Q25" s="138">
        <f t="shared" si="3"/>
        <v>89.449541284403665</v>
      </c>
      <c r="R25" s="153">
        <v>4</v>
      </c>
      <c r="S25" s="139">
        <f t="shared" si="4"/>
        <v>70</v>
      </c>
      <c r="T25" s="153">
        <v>54</v>
      </c>
      <c r="U25" s="157">
        <v>52</v>
      </c>
      <c r="V25" s="140">
        <f t="shared" si="5"/>
        <v>76.5</v>
      </c>
      <c r="W25" s="37">
        <f t="shared" si="6"/>
        <v>81.738643313872672</v>
      </c>
      <c r="X25" s="37">
        <f>VLOOKUP(W25,'Grade Range'!$A$2:$B$11,2)</f>
        <v>2.5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0">
        <v>2022115124</v>
      </c>
      <c r="D26" s="151" t="s">
        <v>118</v>
      </c>
      <c r="E26" s="129"/>
      <c r="F26" s="132">
        <f t="shared" si="0"/>
        <v>1.75</v>
      </c>
      <c r="G26" s="153">
        <v>102</v>
      </c>
      <c r="H26" s="157">
        <v>99</v>
      </c>
      <c r="I26" s="157">
        <v>183</v>
      </c>
      <c r="J26" s="136">
        <f t="shared" si="1"/>
        <v>93.636363636363626</v>
      </c>
      <c r="K26" s="153">
        <v>21</v>
      </c>
      <c r="L26" s="157">
        <v>58</v>
      </c>
      <c r="M26" s="137">
        <f t="shared" si="2"/>
        <v>82.916666666666657</v>
      </c>
      <c r="N26" s="153">
        <v>1</v>
      </c>
      <c r="O26" s="157">
        <v>7</v>
      </c>
      <c r="P26" s="157">
        <v>93</v>
      </c>
      <c r="Q26" s="138">
        <f t="shared" si="3"/>
        <v>96.330275229357795</v>
      </c>
      <c r="R26" s="153">
        <v>9</v>
      </c>
      <c r="S26" s="139">
        <f t="shared" si="4"/>
        <v>95</v>
      </c>
      <c r="T26" s="153">
        <v>50</v>
      </c>
      <c r="U26" s="157">
        <v>94</v>
      </c>
      <c r="V26" s="140">
        <f t="shared" si="5"/>
        <v>86</v>
      </c>
      <c r="W26" s="37">
        <f t="shared" si="6"/>
        <v>89.673783708646084</v>
      </c>
      <c r="X26" s="37">
        <f>VLOOKUP(W26,'Grade Range'!$A$2:$B$11,2)</f>
        <v>1.75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0">
        <v>2022117272</v>
      </c>
      <c r="D27" s="151" t="s">
        <v>119</v>
      </c>
      <c r="E27" s="129"/>
      <c r="F27" s="132">
        <f t="shared" si="0"/>
        <v>2</v>
      </c>
      <c r="G27" s="153">
        <v>96</v>
      </c>
      <c r="H27" s="157">
        <v>115</v>
      </c>
      <c r="I27" s="157">
        <v>155</v>
      </c>
      <c r="J27" s="136">
        <f t="shared" si="1"/>
        <v>91.590909090909093</v>
      </c>
      <c r="K27" s="153">
        <v>58</v>
      </c>
      <c r="L27" s="157">
        <v>45</v>
      </c>
      <c r="M27" s="137">
        <f t="shared" si="2"/>
        <v>92.916666666666657</v>
      </c>
      <c r="N27" s="153">
        <v>1</v>
      </c>
      <c r="O27" s="157">
        <v>4</v>
      </c>
      <c r="P27" s="157">
        <v>70</v>
      </c>
      <c r="Q27" s="138">
        <f t="shared" si="3"/>
        <v>84.403669724770651</v>
      </c>
      <c r="R27" s="153">
        <v>4</v>
      </c>
      <c r="S27" s="139">
        <f t="shared" si="4"/>
        <v>70</v>
      </c>
      <c r="T27" s="153">
        <v>93</v>
      </c>
      <c r="U27" s="157">
        <v>30</v>
      </c>
      <c r="V27" s="140">
        <f t="shared" si="5"/>
        <v>80.75</v>
      </c>
      <c r="W27" s="37">
        <f t="shared" si="6"/>
        <v>86.446156519321661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0">
        <v>2022116001</v>
      </c>
      <c r="D28" s="151" t="s">
        <v>120</v>
      </c>
      <c r="E28" s="129"/>
      <c r="F28" s="132">
        <f t="shared" si="0"/>
        <v>2.25</v>
      </c>
      <c r="G28" s="153">
        <v>110</v>
      </c>
      <c r="H28" s="157">
        <v>120</v>
      </c>
      <c r="I28" s="157">
        <v>146</v>
      </c>
      <c r="J28" s="136">
        <f t="shared" si="1"/>
        <v>92.72727272727272</v>
      </c>
      <c r="K28" s="153">
        <v>23</v>
      </c>
      <c r="L28" s="157">
        <v>20</v>
      </c>
      <c r="M28" s="137">
        <f t="shared" si="2"/>
        <v>67.916666666666671</v>
      </c>
      <c r="N28" s="153">
        <v>1</v>
      </c>
      <c r="O28" s="157">
        <v>3</v>
      </c>
      <c r="P28" s="157">
        <v>79</v>
      </c>
      <c r="Q28" s="138">
        <f t="shared" si="3"/>
        <v>88.073394495412842</v>
      </c>
      <c r="R28" s="153">
        <v>3</v>
      </c>
      <c r="S28" s="139">
        <f t="shared" si="4"/>
        <v>65</v>
      </c>
      <c r="T28" s="153">
        <v>52</v>
      </c>
      <c r="U28" s="157">
        <v>88</v>
      </c>
      <c r="V28" s="140">
        <f t="shared" si="5"/>
        <v>85</v>
      </c>
      <c r="W28" s="37">
        <f t="shared" si="6"/>
        <v>83.362524325827081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0">
        <v>2022115321</v>
      </c>
      <c r="D29" s="151" t="s">
        <v>121</v>
      </c>
      <c r="E29" s="129"/>
      <c r="F29" s="132">
        <f t="shared" si="0"/>
        <v>2.5</v>
      </c>
      <c r="G29" s="153">
        <v>85</v>
      </c>
      <c r="H29" s="157">
        <v>90</v>
      </c>
      <c r="I29" s="157">
        <v>136</v>
      </c>
      <c r="J29" s="136">
        <f t="shared" si="1"/>
        <v>85.340909090909093</v>
      </c>
      <c r="K29" s="153">
        <v>21</v>
      </c>
      <c r="L29" s="157">
        <v>30</v>
      </c>
      <c r="M29" s="137">
        <f t="shared" si="2"/>
        <v>71.25</v>
      </c>
      <c r="N29" s="153">
        <v>1</v>
      </c>
      <c r="O29" s="157">
        <v>2</v>
      </c>
      <c r="P29" s="157">
        <v>91</v>
      </c>
      <c r="Q29" s="138">
        <f t="shared" si="3"/>
        <v>93.11926605504587</v>
      </c>
      <c r="R29" s="153">
        <v>5</v>
      </c>
      <c r="S29" s="139">
        <f t="shared" si="4"/>
        <v>75</v>
      </c>
      <c r="T29" s="153">
        <v>75</v>
      </c>
      <c r="U29" s="157">
        <v>44</v>
      </c>
      <c r="V29" s="140">
        <f t="shared" si="5"/>
        <v>79.75</v>
      </c>
      <c r="W29" s="37">
        <f t="shared" si="6"/>
        <v>81.49516263552961</v>
      </c>
      <c r="X29" s="37">
        <f>VLOOKUP(W29,'Grade Range'!$A$2:$B$11,2)</f>
        <v>2.5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0">
        <v>2022114961</v>
      </c>
      <c r="D30" s="151" t="s">
        <v>122</v>
      </c>
      <c r="E30" s="129"/>
      <c r="F30" s="132">
        <f t="shared" si="0"/>
        <v>2</v>
      </c>
      <c r="G30" s="153">
        <v>114</v>
      </c>
      <c r="H30" s="157">
        <v>108</v>
      </c>
      <c r="I30" s="157">
        <v>125</v>
      </c>
      <c r="J30" s="136">
        <f t="shared" si="1"/>
        <v>89.431818181818187</v>
      </c>
      <c r="K30" s="153">
        <v>21</v>
      </c>
      <c r="L30" s="157">
        <v>50</v>
      </c>
      <c r="M30" s="137">
        <f t="shared" si="2"/>
        <v>79.583333333333329</v>
      </c>
      <c r="N30" s="153">
        <v>1</v>
      </c>
      <c r="O30" s="157">
        <v>1</v>
      </c>
      <c r="P30" s="157">
        <v>89</v>
      </c>
      <c r="Q30" s="138">
        <f t="shared" si="3"/>
        <v>91.743119266055047</v>
      </c>
      <c r="R30" s="153">
        <v>6</v>
      </c>
      <c r="S30" s="139">
        <f t="shared" si="4"/>
        <v>80</v>
      </c>
      <c r="T30" s="153">
        <v>62</v>
      </c>
      <c r="U30" s="157">
        <v>86</v>
      </c>
      <c r="V30" s="140">
        <f t="shared" si="5"/>
        <v>87</v>
      </c>
      <c r="W30" s="37">
        <f t="shared" si="6"/>
        <v>86.60768001112038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0">
        <v>2022115240</v>
      </c>
      <c r="D31" s="151" t="s">
        <v>123</v>
      </c>
      <c r="E31" s="129"/>
      <c r="F31" s="132">
        <f t="shared" si="0"/>
        <v>2</v>
      </c>
      <c r="G31" s="153">
        <v>108</v>
      </c>
      <c r="H31" s="157">
        <v>97</v>
      </c>
      <c r="I31" s="157">
        <v>113</v>
      </c>
      <c r="J31" s="136">
        <f t="shared" si="1"/>
        <v>86.13636363636364</v>
      </c>
      <c r="K31" s="153">
        <v>24</v>
      </c>
      <c r="L31" s="157">
        <v>34</v>
      </c>
      <c r="M31" s="137">
        <f t="shared" si="2"/>
        <v>74.166666666666671</v>
      </c>
      <c r="N31" s="153">
        <v>2</v>
      </c>
      <c r="O31" s="157">
        <v>6</v>
      </c>
      <c r="P31" s="157">
        <v>91</v>
      </c>
      <c r="Q31" s="138">
        <f t="shared" si="3"/>
        <v>95.412844036697237</v>
      </c>
      <c r="R31" s="153">
        <v>8</v>
      </c>
      <c r="S31" s="139">
        <f t="shared" si="4"/>
        <v>90</v>
      </c>
      <c r="T31" s="153">
        <v>74</v>
      </c>
      <c r="U31" s="157">
        <v>83</v>
      </c>
      <c r="V31" s="140">
        <f t="shared" si="5"/>
        <v>89.25</v>
      </c>
      <c r="W31" s="37">
        <f t="shared" si="6"/>
        <v>86.261169029747009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0">
        <v>2022115500</v>
      </c>
      <c r="D32" s="151" t="s">
        <v>124</v>
      </c>
      <c r="E32" s="129"/>
      <c r="F32" s="132">
        <f t="shared" si="0"/>
        <v>2.25</v>
      </c>
      <c r="G32" s="153">
        <v>87</v>
      </c>
      <c r="H32" s="157">
        <v>90</v>
      </c>
      <c r="I32" s="157">
        <v>172</v>
      </c>
      <c r="J32" s="136">
        <f t="shared" si="1"/>
        <v>89.659090909090907</v>
      </c>
      <c r="K32" s="153">
        <v>25</v>
      </c>
      <c r="L32" s="157">
        <v>49</v>
      </c>
      <c r="M32" s="137">
        <f t="shared" si="2"/>
        <v>80.833333333333343</v>
      </c>
      <c r="N32" s="153">
        <v>1</v>
      </c>
      <c r="O32" s="157">
        <v>1</v>
      </c>
      <c r="P32" s="157">
        <v>98</v>
      </c>
      <c r="Q32" s="138">
        <f t="shared" si="3"/>
        <v>95.871559633027516</v>
      </c>
      <c r="R32" s="153">
        <v>4</v>
      </c>
      <c r="S32" s="139">
        <f t="shared" si="4"/>
        <v>70</v>
      </c>
      <c r="T32" s="153">
        <v>78</v>
      </c>
      <c r="U32" s="157">
        <v>36</v>
      </c>
      <c r="V32" s="140">
        <f t="shared" si="5"/>
        <v>78.5</v>
      </c>
      <c r="W32" s="37">
        <f t="shared" si="6"/>
        <v>84.495127884348065</v>
      </c>
      <c r="X32" s="37">
        <f>VLOOKUP(W32,'Grade Range'!$A$2:$B$11,2)</f>
        <v>2.25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0">
        <v>2022115268</v>
      </c>
      <c r="D33" s="151" t="s">
        <v>125</v>
      </c>
      <c r="E33" s="129"/>
      <c r="F33" s="132">
        <f t="shared" si="0"/>
        <v>2.25</v>
      </c>
      <c r="G33" s="153">
        <v>101</v>
      </c>
      <c r="H33" s="157">
        <v>118</v>
      </c>
      <c r="I33" s="157">
        <v>139</v>
      </c>
      <c r="J33" s="136">
        <f t="shared" si="1"/>
        <v>90.681818181818187</v>
      </c>
      <c r="K33" s="153">
        <v>49</v>
      </c>
      <c r="L33" s="157">
        <v>25</v>
      </c>
      <c r="M33" s="137">
        <f t="shared" si="2"/>
        <v>80.833333333333343</v>
      </c>
      <c r="N33" s="153">
        <v>2</v>
      </c>
      <c r="O33" s="157">
        <v>4</v>
      </c>
      <c r="P33" s="157">
        <v>78</v>
      </c>
      <c r="Q33" s="138">
        <f t="shared" si="3"/>
        <v>88.532110091743121</v>
      </c>
      <c r="R33" s="153">
        <v>9</v>
      </c>
      <c r="S33" s="139">
        <f t="shared" si="4"/>
        <v>95</v>
      </c>
      <c r="T33" s="153">
        <v>76</v>
      </c>
      <c r="U33" s="157">
        <v>34</v>
      </c>
      <c r="V33" s="140">
        <f t="shared" si="5"/>
        <v>77.5</v>
      </c>
      <c r="W33" s="37">
        <f t="shared" si="6"/>
        <v>84.651028634973585</v>
      </c>
      <c r="X33" s="37">
        <f>VLOOKUP(W33,'Grade Range'!$A$2:$B$11,2)</f>
        <v>2.25</v>
      </c>
      <c r="Y33" s="37" t="str">
        <f t="shared" si="7"/>
        <v>Passed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0">
        <v>2022117242</v>
      </c>
      <c r="D34" s="151" t="s">
        <v>126</v>
      </c>
      <c r="E34" s="129"/>
      <c r="F34" s="132">
        <f t="shared" si="0"/>
        <v>2.25</v>
      </c>
      <c r="G34" s="153">
        <v>108</v>
      </c>
      <c r="H34" s="157">
        <v>118</v>
      </c>
      <c r="I34" s="157">
        <v>163</v>
      </c>
      <c r="J34" s="136">
        <f t="shared" si="1"/>
        <v>94.204545454545453</v>
      </c>
      <c r="K34" s="153">
        <v>53</v>
      </c>
      <c r="L34" s="157">
        <v>33</v>
      </c>
      <c r="M34" s="137">
        <f t="shared" si="2"/>
        <v>85.833333333333343</v>
      </c>
      <c r="N34" s="153">
        <v>1</v>
      </c>
      <c r="O34" s="157">
        <v>6</v>
      </c>
      <c r="P34" s="157">
        <v>70</v>
      </c>
      <c r="Q34" s="138">
        <f t="shared" si="3"/>
        <v>85.321100917431195</v>
      </c>
      <c r="R34" s="153">
        <v>7</v>
      </c>
      <c r="S34" s="139">
        <f t="shared" si="4"/>
        <v>85</v>
      </c>
      <c r="T34" s="153">
        <v>32</v>
      </c>
      <c r="U34" s="157">
        <v>42</v>
      </c>
      <c r="V34" s="140">
        <f t="shared" si="5"/>
        <v>68.5</v>
      </c>
      <c r="W34" s="37">
        <f t="shared" si="6"/>
        <v>83.026195440644983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0">
        <v>2022114957</v>
      </c>
      <c r="D35" s="151" t="s">
        <v>127</v>
      </c>
      <c r="E35" s="129"/>
      <c r="F35" s="132">
        <f t="shared" si="0"/>
        <v>1.75</v>
      </c>
      <c r="G35" s="153">
        <v>111</v>
      </c>
      <c r="H35" s="157">
        <v>94</v>
      </c>
      <c r="I35" s="157">
        <v>124</v>
      </c>
      <c r="J35" s="136">
        <f t="shared" si="1"/>
        <v>87.386363636363626</v>
      </c>
      <c r="K35" s="153">
        <v>47</v>
      </c>
      <c r="L35" s="157">
        <v>49</v>
      </c>
      <c r="M35" s="137">
        <f t="shared" si="2"/>
        <v>90</v>
      </c>
      <c r="N35" s="153">
        <v>2</v>
      </c>
      <c r="O35" s="157">
        <v>6</v>
      </c>
      <c r="P35" s="157">
        <v>82</v>
      </c>
      <c r="Q35" s="138">
        <f t="shared" si="3"/>
        <v>91.284403669724782</v>
      </c>
      <c r="R35" s="153">
        <v>3</v>
      </c>
      <c r="S35" s="139">
        <f t="shared" si="4"/>
        <v>65</v>
      </c>
      <c r="T35" s="153">
        <v>89</v>
      </c>
      <c r="U35" s="157">
        <v>90</v>
      </c>
      <c r="V35" s="140">
        <f t="shared" si="5"/>
        <v>94.75</v>
      </c>
      <c r="W35" s="37">
        <f t="shared" si="6"/>
        <v>89.583569641367802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0">
        <v>2022115150</v>
      </c>
      <c r="D36" s="151" t="s">
        <v>128</v>
      </c>
      <c r="E36" s="129"/>
      <c r="F36" s="132">
        <f t="shared" si="0"/>
        <v>2.25</v>
      </c>
      <c r="G36" s="153">
        <v>117</v>
      </c>
      <c r="H36" s="157">
        <v>108</v>
      </c>
      <c r="I36" s="157">
        <v>119</v>
      </c>
      <c r="J36" s="136">
        <f t="shared" si="1"/>
        <v>89.090909090909093</v>
      </c>
      <c r="K36" s="153">
        <v>21</v>
      </c>
      <c r="L36" s="157">
        <v>27</v>
      </c>
      <c r="M36" s="137">
        <f t="shared" si="2"/>
        <v>70</v>
      </c>
      <c r="N36" s="153">
        <v>2</v>
      </c>
      <c r="O36" s="157">
        <v>6</v>
      </c>
      <c r="P36" s="157">
        <v>72</v>
      </c>
      <c r="Q36" s="138">
        <f t="shared" si="3"/>
        <v>86.697247706422019</v>
      </c>
      <c r="R36" s="153">
        <v>2</v>
      </c>
      <c r="S36" s="139">
        <f t="shared" si="4"/>
        <v>60</v>
      </c>
      <c r="T36" s="153">
        <v>80</v>
      </c>
      <c r="U36" s="157">
        <v>91</v>
      </c>
      <c r="V36" s="140">
        <f t="shared" si="5"/>
        <v>92.75</v>
      </c>
      <c r="W36" s="37">
        <f t="shared" si="6"/>
        <v>84.556859883236029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0">
        <v>2022115532</v>
      </c>
      <c r="D37" s="151" t="s">
        <v>129</v>
      </c>
      <c r="E37" s="129"/>
      <c r="F37" s="132">
        <f t="shared" si="0"/>
        <v>2</v>
      </c>
      <c r="G37" s="153">
        <v>94</v>
      </c>
      <c r="H37" s="157">
        <v>108</v>
      </c>
      <c r="I37" s="157">
        <v>143</v>
      </c>
      <c r="J37" s="136">
        <f t="shared" si="1"/>
        <v>89.204545454545453</v>
      </c>
      <c r="K37" s="153">
        <v>45</v>
      </c>
      <c r="L37" s="157">
        <v>33</v>
      </c>
      <c r="M37" s="137">
        <f t="shared" si="2"/>
        <v>82.5</v>
      </c>
      <c r="N37" s="153">
        <v>1</v>
      </c>
      <c r="O37" s="157">
        <v>1</v>
      </c>
      <c r="P37" s="157">
        <v>100</v>
      </c>
      <c r="Q37" s="138">
        <f t="shared" si="3"/>
        <v>96.788990825688074</v>
      </c>
      <c r="R37" s="153">
        <v>5</v>
      </c>
      <c r="S37" s="139">
        <f t="shared" si="4"/>
        <v>75</v>
      </c>
      <c r="T37" s="153">
        <v>63</v>
      </c>
      <c r="U37" s="157">
        <v>60</v>
      </c>
      <c r="V37" s="140">
        <f t="shared" si="5"/>
        <v>80.75</v>
      </c>
      <c r="W37" s="37">
        <f t="shared" si="6"/>
        <v>85.754712260216849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0">
        <v>2022117073</v>
      </c>
      <c r="D38" s="151" t="s">
        <v>130</v>
      </c>
      <c r="E38" s="129"/>
      <c r="F38" s="132">
        <f t="shared" si="0"/>
        <v>2</v>
      </c>
      <c r="G38" s="153">
        <v>113</v>
      </c>
      <c r="H38" s="157">
        <v>101</v>
      </c>
      <c r="I38" s="157">
        <v>178</v>
      </c>
      <c r="J38" s="136">
        <f t="shared" si="1"/>
        <v>94.545454545454547</v>
      </c>
      <c r="K38" s="153">
        <v>42</v>
      </c>
      <c r="L38" s="157">
        <v>21</v>
      </c>
      <c r="M38" s="137">
        <f t="shared" si="2"/>
        <v>76.25</v>
      </c>
      <c r="N38" s="153">
        <v>2</v>
      </c>
      <c r="O38" s="157">
        <v>1</v>
      </c>
      <c r="P38" s="157">
        <v>74</v>
      </c>
      <c r="Q38" s="138">
        <f t="shared" si="3"/>
        <v>85.321100917431195</v>
      </c>
      <c r="R38" s="153">
        <v>7</v>
      </c>
      <c r="S38" s="139">
        <f t="shared" si="4"/>
        <v>85</v>
      </c>
      <c r="T38" s="153">
        <v>67</v>
      </c>
      <c r="U38" s="157">
        <v>81</v>
      </c>
      <c r="V38" s="140">
        <f t="shared" si="5"/>
        <v>87</v>
      </c>
      <c r="W38" s="37">
        <f t="shared" si="6"/>
        <v>86.761801501251043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0">
        <v>2022105637</v>
      </c>
      <c r="D39" s="151" t="s">
        <v>131</v>
      </c>
      <c r="E39" s="142"/>
      <c r="F39" s="132">
        <f t="shared" si="0"/>
        <v>2.25</v>
      </c>
      <c r="G39" s="153">
        <v>88</v>
      </c>
      <c r="H39" s="157">
        <v>112</v>
      </c>
      <c r="I39" s="157">
        <v>128</v>
      </c>
      <c r="J39" s="136">
        <f t="shared" si="1"/>
        <v>87.27272727272728</v>
      </c>
      <c r="K39" s="153">
        <v>35</v>
      </c>
      <c r="L39" s="157">
        <v>29</v>
      </c>
      <c r="M39" s="137">
        <f t="shared" si="2"/>
        <v>76.666666666666671</v>
      </c>
      <c r="N39" s="153">
        <v>2</v>
      </c>
      <c r="O39" s="157">
        <v>5</v>
      </c>
      <c r="P39" s="157">
        <v>70</v>
      </c>
      <c r="Q39" s="138">
        <f t="shared" si="3"/>
        <v>85.321100917431195</v>
      </c>
      <c r="R39" s="153">
        <v>10</v>
      </c>
      <c r="S39" s="139">
        <f t="shared" si="4"/>
        <v>100</v>
      </c>
      <c r="T39" s="153">
        <v>73</v>
      </c>
      <c r="U39" s="157">
        <v>48</v>
      </c>
      <c r="V39" s="140">
        <f t="shared" si="5"/>
        <v>80.25</v>
      </c>
      <c r="W39" s="37">
        <f t="shared" si="6"/>
        <v>83.388316652766193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0">
        <v>2022117795</v>
      </c>
      <c r="D40" s="151" t="s">
        <v>132</v>
      </c>
      <c r="E40" s="142"/>
      <c r="F40" s="133">
        <f t="shared" si="0"/>
        <v>2.25</v>
      </c>
      <c r="G40" s="153">
        <v>82</v>
      </c>
      <c r="H40" s="157">
        <v>90</v>
      </c>
      <c r="I40" s="157">
        <v>177</v>
      </c>
      <c r="J40" s="136">
        <f t="shared" si="1"/>
        <v>89.659090909090907</v>
      </c>
      <c r="K40" s="153">
        <v>48</v>
      </c>
      <c r="L40" s="157">
        <v>41</v>
      </c>
      <c r="M40" s="137">
        <f t="shared" si="2"/>
        <v>87.083333333333343</v>
      </c>
      <c r="N40" s="153">
        <v>1</v>
      </c>
      <c r="O40" s="157">
        <v>3</v>
      </c>
      <c r="P40" s="157">
        <v>82</v>
      </c>
      <c r="Q40" s="138">
        <f t="shared" si="3"/>
        <v>89.449541284403665</v>
      </c>
      <c r="R40" s="153">
        <v>7</v>
      </c>
      <c r="S40" s="139">
        <f t="shared" si="4"/>
        <v>85</v>
      </c>
      <c r="T40" s="153">
        <v>35</v>
      </c>
      <c r="U40" s="157">
        <v>50</v>
      </c>
      <c r="V40" s="140">
        <f t="shared" si="5"/>
        <v>71.25</v>
      </c>
      <c r="W40" s="37">
        <f t="shared" si="6"/>
        <v>83.356825132054496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0">
        <v>2022115510</v>
      </c>
      <c r="D41" s="151" t="s">
        <v>133</v>
      </c>
      <c r="E41" s="143"/>
      <c r="F41" s="132">
        <f t="shared" si="0"/>
        <v>2</v>
      </c>
      <c r="G41" s="153">
        <v>89</v>
      </c>
      <c r="H41" s="157">
        <v>116</v>
      </c>
      <c r="I41" s="157">
        <v>141</v>
      </c>
      <c r="J41" s="136">
        <f t="shared" si="1"/>
        <v>89.318181818181813</v>
      </c>
      <c r="K41" s="153">
        <v>31</v>
      </c>
      <c r="L41" s="157">
        <v>43</v>
      </c>
      <c r="M41" s="137">
        <f t="shared" si="2"/>
        <v>80.833333333333343</v>
      </c>
      <c r="N41" s="153">
        <v>2</v>
      </c>
      <c r="O41" s="157">
        <v>1</v>
      </c>
      <c r="P41" s="157">
        <v>76</v>
      </c>
      <c r="Q41" s="138">
        <f t="shared" si="3"/>
        <v>86.238532110091739</v>
      </c>
      <c r="R41" s="153">
        <v>7</v>
      </c>
      <c r="S41" s="139">
        <f t="shared" si="4"/>
        <v>85</v>
      </c>
      <c r="T41" s="153">
        <v>68</v>
      </c>
      <c r="U41" s="157">
        <v>89</v>
      </c>
      <c r="V41" s="140">
        <f t="shared" si="5"/>
        <v>89.25</v>
      </c>
      <c r="W41" s="37">
        <f t="shared" si="6"/>
        <v>86.922901028634968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0">
        <v>2022115053</v>
      </c>
      <c r="D42" s="151" t="s">
        <v>134</v>
      </c>
      <c r="E42" s="129"/>
      <c r="F42" s="132">
        <f t="shared" si="0"/>
        <v>2.25</v>
      </c>
      <c r="G42" s="153">
        <v>118</v>
      </c>
      <c r="H42" s="157">
        <v>119</v>
      </c>
      <c r="I42" s="157">
        <v>151</v>
      </c>
      <c r="J42" s="136">
        <f t="shared" si="1"/>
        <v>94.090909090909093</v>
      </c>
      <c r="K42" s="153">
        <v>35</v>
      </c>
      <c r="L42" s="157">
        <v>48</v>
      </c>
      <c r="M42" s="137">
        <f t="shared" si="2"/>
        <v>84.583333333333343</v>
      </c>
      <c r="N42" s="153">
        <v>2</v>
      </c>
      <c r="O42" s="157">
        <v>4</v>
      </c>
      <c r="P42" s="157">
        <v>91</v>
      </c>
      <c r="Q42" s="138">
        <f t="shared" si="3"/>
        <v>94.495412844036707</v>
      </c>
      <c r="R42" s="153">
        <v>4</v>
      </c>
      <c r="S42" s="139">
        <f t="shared" si="4"/>
        <v>70</v>
      </c>
      <c r="T42" s="153">
        <v>48</v>
      </c>
      <c r="U42" s="157">
        <v>41</v>
      </c>
      <c r="V42" s="140">
        <f t="shared" si="5"/>
        <v>72.25</v>
      </c>
      <c r="W42" s="37">
        <f t="shared" si="6"/>
        <v>84.4932513205449</v>
      </c>
      <c r="X42" s="37">
        <f>VLOOKUP(W42,'Grade Range'!$A$2:$B$11,2)</f>
        <v>2.25</v>
      </c>
      <c r="Y42" s="37" t="str">
        <f t="shared" si="7"/>
        <v>Passed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0">
        <v>2022115381</v>
      </c>
      <c r="D43" s="151" t="s">
        <v>135</v>
      </c>
      <c r="E43" s="129"/>
      <c r="F43" s="132">
        <f t="shared" si="0"/>
        <v>2</v>
      </c>
      <c r="G43" s="153">
        <v>114</v>
      </c>
      <c r="H43" s="157">
        <v>107</v>
      </c>
      <c r="I43" s="157">
        <v>109</v>
      </c>
      <c r="J43" s="136">
        <f t="shared" si="1"/>
        <v>87.5</v>
      </c>
      <c r="K43" s="153">
        <v>42</v>
      </c>
      <c r="L43" s="157">
        <v>34</v>
      </c>
      <c r="M43" s="137">
        <f t="shared" si="2"/>
        <v>81.666666666666657</v>
      </c>
      <c r="N43" s="153">
        <v>2</v>
      </c>
      <c r="O43" s="157">
        <v>4</v>
      </c>
      <c r="P43" s="157">
        <v>93</v>
      </c>
      <c r="Q43" s="138">
        <f t="shared" si="3"/>
        <v>95.412844036697237</v>
      </c>
      <c r="R43" s="153">
        <v>4</v>
      </c>
      <c r="S43" s="139">
        <f t="shared" si="4"/>
        <v>70</v>
      </c>
      <c r="T43" s="153">
        <v>95</v>
      </c>
      <c r="U43" s="157">
        <v>67</v>
      </c>
      <c r="V43" s="140">
        <f t="shared" si="5"/>
        <v>90.5</v>
      </c>
      <c r="W43" s="37">
        <f t="shared" si="6"/>
        <v>87.545259938837916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0">
        <v>2022115224</v>
      </c>
      <c r="D44" s="151" t="s">
        <v>136</v>
      </c>
      <c r="E44" s="129"/>
      <c r="F44" s="132">
        <f t="shared" ref="F44:F51" si="8">X44</f>
        <v>2</v>
      </c>
      <c r="G44" s="153">
        <v>110</v>
      </c>
      <c r="H44" s="157">
        <v>112</v>
      </c>
      <c r="I44" s="157">
        <v>98</v>
      </c>
      <c r="J44" s="136">
        <f t="shared" ref="J44:J51" si="9">SUM(G44:I44)/SUM($G$11:$I$11)*50+50</f>
        <v>86.363636363636374</v>
      </c>
      <c r="K44" s="153">
        <v>23</v>
      </c>
      <c r="L44" s="157">
        <v>46</v>
      </c>
      <c r="M44" s="137">
        <f t="shared" ref="M44:M51" si="10">SUM(K44:L44)/SUM($K$11:$L$11)*50+50</f>
        <v>78.75</v>
      </c>
      <c r="N44" s="153">
        <v>1</v>
      </c>
      <c r="O44" s="157">
        <v>2</v>
      </c>
      <c r="P44" s="157">
        <v>75</v>
      </c>
      <c r="Q44" s="138">
        <f t="shared" ref="Q44:Q51" si="11">SUM(N44:P44)/SUM($N$11:$P$11)*50+50</f>
        <v>85.77981651376146</v>
      </c>
      <c r="R44" s="153">
        <v>9</v>
      </c>
      <c r="S44" s="139">
        <f t="shared" si="4"/>
        <v>95</v>
      </c>
      <c r="T44" s="153">
        <v>77</v>
      </c>
      <c r="U44" s="157">
        <v>74</v>
      </c>
      <c r="V44" s="140">
        <f t="shared" ref="V44:V51" si="12">(T44/$T$11*50+50)*0.5+(U44/$U$11*50+50)*0.5</f>
        <v>87.75</v>
      </c>
      <c r="W44" s="37">
        <f t="shared" ref="W44:W51" si="13">(J44*0.3)+(M44*0.2)+(Q44*0.15)+(S44*0.05)+(V44*0.3)</f>
        <v>85.601063386155118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0">
        <v>2022115106</v>
      </c>
      <c r="D45" s="151" t="s">
        <v>137</v>
      </c>
      <c r="E45" s="129"/>
      <c r="F45" s="132">
        <f t="shared" si="8"/>
        <v>2.25</v>
      </c>
      <c r="G45" s="153">
        <v>96</v>
      </c>
      <c r="H45" s="157">
        <v>113</v>
      </c>
      <c r="I45" s="157">
        <v>106</v>
      </c>
      <c r="J45" s="136">
        <f t="shared" si="9"/>
        <v>85.795454545454547</v>
      </c>
      <c r="K45" s="153">
        <v>56</v>
      </c>
      <c r="L45" s="157">
        <v>29</v>
      </c>
      <c r="M45" s="137">
        <f t="shared" si="10"/>
        <v>85.416666666666671</v>
      </c>
      <c r="N45" s="153">
        <v>1</v>
      </c>
      <c r="O45" s="157">
        <v>7</v>
      </c>
      <c r="P45" s="157">
        <v>77</v>
      </c>
      <c r="Q45" s="138">
        <f t="shared" si="11"/>
        <v>88.990825688073386</v>
      </c>
      <c r="R45" s="153">
        <v>1</v>
      </c>
      <c r="S45" s="139">
        <f t="shared" si="4"/>
        <v>55</v>
      </c>
      <c r="T45" s="153">
        <v>60</v>
      </c>
      <c r="U45" s="157">
        <v>65</v>
      </c>
      <c r="V45" s="140">
        <f t="shared" si="12"/>
        <v>81.25</v>
      </c>
      <c r="W45" s="37">
        <f t="shared" si="13"/>
        <v>83.295593550180712</v>
      </c>
      <c r="X45" s="37">
        <f>VLOOKUP(W45,'Grade Range'!$A$2:$B$11,2)</f>
        <v>2.25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0">
        <v>2022115113</v>
      </c>
      <c r="D46" s="151" t="s">
        <v>138</v>
      </c>
      <c r="E46" s="129"/>
      <c r="F46" s="132">
        <f t="shared" si="8"/>
        <v>2</v>
      </c>
      <c r="G46" s="153">
        <v>98</v>
      </c>
      <c r="H46" s="157">
        <v>105</v>
      </c>
      <c r="I46" s="157">
        <v>192</v>
      </c>
      <c r="J46" s="136">
        <f t="shared" si="9"/>
        <v>94.886363636363626</v>
      </c>
      <c r="K46" s="153">
        <v>48</v>
      </c>
      <c r="L46" s="157">
        <v>49</v>
      </c>
      <c r="M46" s="137">
        <f t="shared" si="10"/>
        <v>90.416666666666657</v>
      </c>
      <c r="N46" s="153">
        <v>1</v>
      </c>
      <c r="O46" s="157">
        <v>7</v>
      </c>
      <c r="P46" s="157">
        <v>75</v>
      </c>
      <c r="Q46" s="138">
        <f t="shared" si="11"/>
        <v>88.073394495412842</v>
      </c>
      <c r="R46" s="153">
        <v>4</v>
      </c>
      <c r="S46" s="139">
        <f t="shared" si="4"/>
        <v>70</v>
      </c>
      <c r="T46" s="153">
        <v>46</v>
      </c>
      <c r="U46" s="157">
        <v>51</v>
      </c>
      <c r="V46" s="140">
        <f t="shared" si="12"/>
        <v>74.25</v>
      </c>
      <c r="W46" s="37">
        <f t="shared" si="13"/>
        <v>85.535251598554339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0">
        <v>2022115061</v>
      </c>
      <c r="D47" s="151" t="s">
        <v>139</v>
      </c>
      <c r="E47" s="129"/>
      <c r="F47" s="132">
        <f t="shared" si="8"/>
        <v>1.75</v>
      </c>
      <c r="G47" s="153">
        <v>108</v>
      </c>
      <c r="H47" s="157">
        <v>115</v>
      </c>
      <c r="I47" s="157">
        <v>164</v>
      </c>
      <c r="J47" s="136">
        <f t="shared" si="9"/>
        <v>93.97727272727272</v>
      </c>
      <c r="K47" s="153">
        <v>53</v>
      </c>
      <c r="L47" s="157">
        <v>27</v>
      </c>
      <c r="M47" s="137">
        <f t="shared" si="10"/>
        <v>83.333333333333329</v>
      </c>
      <c r="N47" s="153">
        <v>1</v>
      </c>
      <c r="O47" s="157">
        <v>4</v>
      </c>
      <c r="P47" s="157">
        <v>95</v>
      </c>
      <c r="Q47" s="138">
        <f t="shared" si="11"/>
        <v>95.871559633027516</v>
      </c>
      <c r="R47" s="153">
        <v>9</v>
      </c>
      <c r="S47" s="139">
        <f t="shared" si="4"/>
        <v>95</v>
      </c>
      <c r="T47" s="153">
        <v>51</v>
      </c>
      <c r="U47" s="157">
        <v>79</v>
      </c>
      <c r="V47" s="140">
        <f t="shared" si="12"/>
        <v>82.5</v>
      </c>
      <c r="W47" s="37">
        <f t="shared" si="13"/>
        <v>88.740582429802615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0">
        <v>2022117311</v>
      </c>
      <c r="D48" s="151" t="s">
        <v>140</v>
      </c>
      <c r="E48" s="129"/>
      <c r="F48" s="132">
        <f t="shared" si="8"/>
        <v>2</v>
      </c>
      <c r="G48" s="153">
        <v>117</v>
      </c>
      <c r="H48" s="157">
        <v>92</v>
      </c>
      <c r="I48" s="157">
        <v>117</v>
      </c>
      <c r="J48" s="136">
        <f t="shared" si="9"/>
        <v>87.045454545454547</v>
      </c>
      <c r="K48" s="153">
        <v>26</v>
      </c>
      <c r="L48" s="157">
        <v>26</v>
      </c>
      <c r="M48" s="137">
        <f t="shared" si="10"/>
        <v>71.666666666666671</v>
      </c>
      <c r="N48" s="153">
        <v>2</v>
      </c>
      <c r="O48" s="157">
        <v>4</v>
      </c>
      <c r="P48" s="157">
        <v>87</v>
      </c>
      <c r="Q48" s="138">
        <f t="shared" si="11"/>
        <v>92.660550458715591</v>
      </c>
      <c r="R48" s="153">
        <v>9</v>
      </c>
      <c r="S48" s="139">
        <f t="shared" si="4"/>
        <v>95</v>
      </c>
      <c r="T48" s="153">
        <v>97</v>
      </c>
      <c r="U48" s="157">
        <v>84</v>
      </c>
      <c r="V48" s="140">
        <f t="shared" si="12"/>
        <v>95.25</v>
      </c>
      <c r="W48" s="37">
        <f t="shared" si="13"/>
        <v>87.671052265777035</v>
      </c>
      <c r="X48" s="37">
        <f>VLOOKUP(W48,'Grade Range'!$A$2:$B$11,2)</f>
        <v>2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0">
        <v>2022117359</v>
      </c>
      <c r="D49" s="151" t="s">
        <v>141</v>
      </c>
      <c r="E49" s="129"/>
      <c r="F49" s="132">
        <f t="shared" si="8"/>
        <v>1.75</v>
      </c>
      <c r="G49" s="153">
        <v>111</v>
      </c>
      <c r="H49" s="157">
        <v>114</v>
      </c>
      <c r="I49" s="157">
        <v>160</v>
      </c>
      <c r="J49" s="136">
        <f t="shared" si="9"/>
        <v>93.75</v>
      </c>
      <c r="K49" s="153">
        <v>35</v>
      </c>
      <c r="L49" s="157">
        <v>57</v>
      </c>
      <c r="M49" s="137">
        <f t="shared" si="10"/>
        <v>88.333333333333343</v>
      </c>
      <c r="N49" s="153">
        <v>1</v>
      </c>
      <c r="O49" s="157">
        <v>6</v>
      </c>
      <c r="P49" s="157">
        <v>82</v>
      </c>
      <c r="Q49" s="138">
        <f t="shared" si="11"/>
        <v>90.825688073394502</v>
      </c>
      <c r="R49" s="153">
        <v>10</v>
      </c>
      <c r="S49" s="139">
        <f t="shared" si="4"/>
        <v>100</v>
      </c>
      <c r="T49" s="153">
        <v>61</v>
      </c>
      <c r="U49" s="157">
        <v>93</v>
      </c>
      <c r="V49" s="140">
        <f t="shared" si="12"/>
        <v>88.5</v>
      </c>
      <c r="W49" s="37">
        <f t="shared" si="13"/>
        <v>90.965519877675845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0">
        <v>2022117488</v>
      </c>
      <c r="D50" s="151" t="s">
        <v>142</v>
      </c>
      <c r="E50" s="129"/>
      <c r="F50" s="132">
        <f t="shared" si="8"/>
        <v>1.75</v>
      </c>
      <c r="G50" s="153">
        <v>120</v>
      </c>
      <c r="H50" s="157">
        <v>93</v>
      </c>
      <c r="I50" s="157">
        <v>182</v>
      </c>
      <c r="J50" s="136">
        <f t="shared" si="9"/>
        <v>94.886363636363626</v>
      </c>
      <c r="K50" s="153">
        <v>47</v>
      </c>
      <c r="L50" s="157">
        <v>58</v>
      </c>
      <c r="M50" s="137">
        <f t="shared" si="10"/>
        <v>93.75</v>
      </c>
      <c r="N50" s="153">
        <v>1</v>
      </c>
      <c r="O50" s="157">
        <v>4</v>
      </c>
      <c r="P50" s="157">
        <v>70</v>
      </c>
      <c r="Q50" s="138">
        <f t="shared" si="11"/>
        <v>84.403669724770651</v>
      </c>
      <c r="R50" s="153">
        <v>10</v>
      </c>
      <c r="S50" s="139">
        <f t="shared" si="4"/>
        <v>100</v>
      </c>
      <c r="T50" s="153">
        <v>84</v>
      </c>
      <c r="U50" s="157">
        <v>33</v>
      </c>
      <c r="V50" s="140">
        <f t="shared" si="12"/>
        <v>79.25</v>
      </c>
      <c r="W50" s="37">
        <f t="shared" si="13"/>
        <v>88.65145954962469</v>
      </c>
      <c r="X50" s="37">
        <f>VLOOKUP(W50,'Grade Range'!$A$2:$B$11,2)</f>
        <v>1.75</v>
      </c>
      <c r="Y50" s="37" t="str">
        <f t="shared" si="7"/>
        <v>Passed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0">
        <v>2022117326</v>
      </c>
      <c r="D51" s="151" t="s">
        <v>143</v>
      </c>
      <c r="E51" s="129"/>
      <c r="F51" s="132">
        <f t="shared" si="8"/>
        <v>2</v>
      </c>
      <c r="G51" s="153">
        <v>105</v>
      </c>
      <c r="H51" s="157">
        <v>91</v>
      </c>
      <c r="I51" s="157">
        <v>168</v>
      </c>
      <c r="J51" s="136">
        <f t="shared" si="9"/>
        <v>91.363636363636374</v>
      </c>
      <c r="K51" s="153">
        <v>39</v>
      </c>
      <c r="L51" s="157">
        <v>42</v>
      </c>
      <c r="M51" s="137">
        <f t="shared" si="10"/>
        <v>83.75</v>
      </c>
      <c r="N51" s="153">
        <v>1</v>
      </c>
      <c r="O51" s="157">
        <v>1</v>
      </c>
      <c r="P51" s="157">
        <v>98</v>
      </c>
      <c r="Q51" s="138">
        <f t="shared" si="11"/>
        <v>95.871559633027516</v>
      </c>
      <c r="R51" s="153">
        <v>5</v>
      </c>
      <c r="S51" s="139">
        <f t="shared" si="4"/>
        <v>75</v>
      </c>
      <c r="T51" s="153">
        <v>72</v>
      </c>
      <c r="U51" s="157">
        <v>70</v>
      </c>
      <c r="V51" s="140">
        <f t="shared" si="12"/>
        <v>85.5</v>
      </c>
      <c r="W51" s="37">
        <f t="shared" si="13"/>
        <v>87.939824854045042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spans="1:26" ht="12" customHeight="1" x14ac:dyDescent="0.2">
      <c r="A53" s="127"/>
      <c r="B53" s="127"/>
      <c r="C53" s="144"/>
      <c r="D53" s="145"/>
      <c r="E53" s="146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</row>
    <row r="54" spans="1:26" ht="12" customHeight="1" x14ac:dyDescent="0.2">
      <c r="A54" s="127"/>
      <c r="B54" s="127"/>
      <c r="C54" s="144"/>
      <c r="D54" s="145"/>
      <c r="E54" s="146"/>
      <c r="F54" s="149"/>
      <c r="G54" s="147"/>
      <c r="H54" s="147"/>
      <c r="I54" s="147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</row>
    <row r="55" spans="1:26" ht="12" customHeight="1" x14ac:dyDescent="0.2">
      <c r="A55" s="1"/>
      <c r="B55" s="1"/>
      <c r="C55" s="1"/>
      <c r="D55" s="1"/>
      <c r="E55" s="1"/>
      <c r="F55" s="1"/>
      <c r="G55" s="155"/>
      <c r="H55" s="155"/>
      <c r="I55" s="155"/>
      <c r="J55" s="155"/>
      <c r="K55" s="154"/>
      <c r="L55" s="154"/>
      <c r="M55" s="154"/>
      <c r="N55" s="154"/>
      <c r="O55" s="154"/>
      <c r="P55" s="154"/>
      <c r="Q55" s="155"/>
      <c r="R55" s="155"/>
      <c r="S55" s="155"/>
      <c r="T55" s="155"/>
      <c r="U55" s="155"/>
      <c r="V55" s="155"/>
      <c r="W55" s="155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55"/>
      <c r="H56" s="155"/>
      <c r="I56" s="155"/>
      <c r="J56" s="155"/>
      <c r="K56" s="154"/>
      <c r="L56" s="154"/>
      <c r="M56" s="154"/>
      <c r="N56" s="154"/>
      <c r="O56" s="154"/>
      <c r="P56" s="154"/>
      <c r="Q56" s="155"/>
      <c r="R56" s="155"/>
      <c r="S56" s="155"/>
      <c r="T56" s="155"/>
      <c r="U56" s="155"/>
      <c r="V56" s="155"/>
      <c r="W56" s="155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</row>
    <row r="3" spans="1:38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5"/>
      <c r="L5" s="164"/>
      <c r="M5" s="164"/>
      <c r="N5" s="164"/>
      <c r="O5" s="62"/>
      <c r="P5" s="13"/>
      <c r="Q5" s="13"/>
      <c r="R5" s="13"/>
      <c r="S5" s="13"/>
      <c r="T5" s="165"/>
      <c r="U5" s="165"/>
      <c r="V5" s="165"/>
      <c r="W5" s="165"/>
      <c r="X5" s="13"/>
      <c r="Y5" s="13"/>
      <c r="Z5" s="13"/>
      <c r="AA5" s="13"/>
      <c r="AB5" s="165"/>
      <c r="AC5" s="165"/>
      <c r="AD5" s="165"/>
      <c r="AE5" s="165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76" t="s">
        <v>77</v>
      </c>
      <c r="H9" s="177"/>
      <c r="I9" s="176" t="s">
        <v>78</v>
      </c>
      <c r="J9" s="177"/>
      <c r="K9" s="176" t="s">
        <v>79</v>
      </c>
      <c r="L9" s="177"/>
      <c r="M9" s="176" t="s">
        <v>80</v>
      </c>
      <c r="N9" s="177"/>
      <c r="O9" s="116" t="s">
        <v>81</v>
      </c>
      <c r="P9" s="181" t="s">
        <v>83</v>
      </c>
      <c r="Q9" s="182"/>
      <c r="R9" s="181" t="s">
        <v>84</v>
      </c>
      <c r="S9" s="182"/>
      <c r="T9" s="181" t="s">
        <v>85</v>
      </c>
      <c r="U9" s="182"/>
      <c r="V9" s="181" t="s">
        <v>86</v>
      </c>
      <c r="W9" s="182"/>
      <c r="X9" s="181" t="s">
        <v>87</v>
      </c>
      <c r="Y9" s="182"/>
      <c r="Z9" s="181" t="s">
        <v>88</v>
      </c>
      <c r="AA9" s="182"/>
      <c r="AB9" s="181" t="s">
        <v>89</v>
      </c>
      <c r="AC9" s="182"/>
      <c r="AD9" s="181" t="s">
        <v>90</v>
      </c>
      <c r="AE9" s="182"/>
      <c r="AF9" s="181" t="s">
        <v>91</v>
      </c>
      <c r="AG9" s="182"/>
      <c r="AH9" s="116" t="s">
        <v>82</v>
      </c>
      <c r="AI9" s="162" t="s">
        <v>14</v>
      </c>
      <c r="AJ9" s="161"/>
      <c r="AK9" s="161"/>
      <c r="AL9" s="160"/>
    </row>
    <row r="10" spans="1:38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8"/>
      <c r="D11" s="168"/>
      <c r="E11" s="51"/>
      <c r="F11" s="172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8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0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9" t="s">
        <v>26</v>
      </c>
      <c r="E51" s="179"/>
      <c r="F51" s="179"/>
      <c r="G51" s="179"/>
      <c r="H51" s="1"/>
      <c r="I51" s="1"/>
      <c r="J51" s="179"/>
      <c r="K51" s="179"/>
      <c r="L51" s="179"/>
      <c r="M51" s="179"/>
      <c r="N51" s="38"/>
      <c r="O51" s="38"/>
      <c r="P51" s="179" t="s">
        <v>27</v>
      </c>
      <c r="Q51" s="179"/>
      <c r="R51" s="179"/>
      <c r="S51" s="179"/>
      <c r="T51" s="179"/>
      <c r="U51" s="179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80"/>
      <c r="AJ51" s="180"/>
      <c r="AK51" s="180"/>
      <c r="AL51" s="1"/>
    </row>
    <row r="52" spans="1:38" ht="27.6" customHeight="1" x14ac:dyDescent="0.2">
      <c r="A52" s="39"/>
      <c r="B52" s="39"/>
      <c r="C52" s="39"/>
      <c r="D52" s="174" t="s">
        <v>28</v>
      </c>
      <c r="E52" s="174"/>
      <c r="F52" s="174"/>
      <c r="G52" s="174"/>
      <c r="H52" s="39"/>
      <c r="I52" s="39"/>
      <c r="J52" s="175"/>
      <c r="K52" s="175"/>
      <c r="L52" s="175"/>
      <c r="M52" s="175"/>
      <c r="N52" s="40"/>
      <c r="O52" s="40"/>
      <c r="P52" s="175" t="s">
        <v>29</v>
      </c>
      <c r="Q52" s="175"/>
      <c r="R52" s="175"/>
      <c r="S52" s="175"/>
      <c r="T52" s="175"/>
      <c r="U52" s="175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4"/>
      <c r="AJ52" s="174"/>
      <c r="AK52" s="174"/>
      <c r="AL52" s="39"/>
    </row>
    <row r="53" spans="1:38" s="41" customFormat="1" ht="27.6" customHeight="1" x14ac:dyDescent="0.2">
      <c r="A53" s="39"/>
      <c r="B53" s="39"/>
      <c r="C53" s="39"/>
      <c r="D53" s="174"/>
      <c r="E53" s="174"/>
      <c r="F53" s="174"/>
      <c r="G53" s="174"/>
      <c r="H53" s="39"/>
      <c r="I53" s="39"/>
      <c r="J53" s="175"/>
      <c r="K53" s="175"/>
      <c r="L53" s="175"/>
      <c r="M53" s="175"/>
      <c r="N53" s="40"/>
      <c r="O53" s="40"/>
      <c r="P53" s="40"/>
      <c r="Q53" s="39"/>
      <c r="R53" s="39"/>
      <c r="S53" s="175"/>
      <c r="T53" s="175"/>
      <c r="U53" s="175"/>
      <c r="V53" s="175"/>
      <c r="W53" s="40"/>
      <c r="X53" s="40"/>
      <c r="Y53" s="39"/>
      <c r="Z53" s="39"/>
      <c r="AA53" s="175"/>
      <c r="AB53" s="175"/>
      <c r="AC53" s="175"/>
      <c r="AD53" s="175"/>
      <c r="AE53" s="40"/>
      <c r="AF53" s="40"/>
      <c r="AG53" s="40"/>
      <c r="AH53" s="40"/>
      <c r="AI53" s="174"/>
      <c r="AJ53" s="174"/>
      <c r="AK53" s="174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2022-11-30T10:03:39Z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